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3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Members" sheetId="2" r:id="rId5"/>
    <sheet name="Result" sheetId="3" r:id="rId6"/>
    <sheet name="สินค้าเสียหาย" sheetId="4" r:id="rId7"/>
    <sheet name="วันที่ 1" sheetId="5" r:id="rId8"/>
    <sheet name="วันที่ 2" sheetId="6" r:id="rId9"/>
    <sheet name="วันที่ 3 กะเช้า" sheetId="7" r:id="rId10"/>
    <sheet name="วันที่ 3 กะดึก" sheetId="8" r:id="rId11"/>
    <sheet name="วันที่ 4 กะเช้า" sheetId="9" r:id="rId12"/>
    <sheet name="วันที่ 4 กะดึก" sheetId="10" r:id="rId13"/>
    <sheet name="วันที่ 5 กะเช้า" sheetId="11" r:id="rId14"/>
    <sheet name="วันที่ 5 กะดึก" sheetId="12" r:id="rId15"/>
    <sheet name="วันที่ 7" sheetId="13" r:id="rId16"/>
    <sheet name="วันที่ 8" sheetId="14" r:id="rId17"/>
    <sheet name="วันที่ 9" sheetId="15" r:id="rId18"/>
    <sheet name="วันที่ 10" sheetId="16" r:id="rId19"/>
    <sheet name="วันที่ 11" sheetId="17" r:id="rId20"/>
    <sheet name="วันที่ 12" sheetId="18" r:id="rId21"/>
    <sheet name="วันที่ 16" sheetId="19" r:id="rId22"/>
    <sheet name="วันที่ 17" sheetId="20" r:id="rId23"/>
    <sheet name="วันที่ 18" sheetId="21" r:id="rId24"/>
    <sheet name="วันที่ 19" sheetId="22" r:id="rId25"/>
    <sheet name="วันที่ 20" sheetId="23" r:id="rId26"/>
    <sheet name="วันที่ 21" sheetId="24" r:id="rId27"/>
    <sheet name="วันที่ 22" sheetId="25" r:id="rId28"/>
    <sheet name="วันที่ 23" sheetId="26" r:id="rId29"/>
    <sheet name="วันที่ 24" sheetId="27" r:id="rId30"/>
    <sheet name="วันที่ 25" sheetId="28" r:id="rId31"/>
    <sheet name="วันที่ 26" sheetId="29" r:id="rId32"/>
    <sheet name="วันที่ 27" sheetId="30" r:id="rId33"/>
    <sheet name="วันที่ 28" sheetId="31" r:id="rId34"/>
    <sheet name="วันที่ 29" sheetId="32" r:id="rId35"/>
    <sheet name="วันที่ 30" sheetId="33" r:id="rId3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I74" authorId="0" shapeId="0" xr:uid="{7262d1a5-7aff-43fa-98a0-63125eaf8544}">
      <text>
        <r>
          <t xml:space="preserve">แพ๊คผิด 
MJI 
วันเกิดเหตุ 1/4/2026
สิริลักษณ์ แก้วเกร็ด BM3 ยุ้ย
แปะใบปะหน้าสลับ 
BM1274565195773
ค่าขนส่ง = 40
BSN35169418388212 = 598
BM123053221669
ค่าขนส่ง = 16.05
BSN35169434293328 = 376
รวมทั้งหมด 1,030.05 บาท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I24" authorId="0" shapeId="0" xr:uid="{68d71f63-4281-41be-a6b2-58e57b19615c}">
      <text>
        <r>
          <t xml:space="preserve">แพ็คผิด SWC
วันเกิดเหตุ 29/03/2026
WH1- ชลิตา แซ่อึ๊ง BM1 นุ่น
BM129388212261  
เเปะใบปะหน้าสลับกับ BM1212415876050 นี้ค่ะ เนื่องจากยิงกล่องเเรกออกมาเเล้วไม่ได้เเปะเลย เเล้วยิง BM129388212261 ออกตามมาค่ะ เเต่นำไปเเปะสลับกันค่ะ
ค่าส่งสินค้าคืนลูกค้า 2 ออเดอร์ = 72
ค่าใช้จ่ายที่คลังส่งคืนลูกค้า  ออเดอร์ = 74.66
รวมทั้งหมด 146.66 บาท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I59" authorId="0" shapeId="0" xr:uid="{d671146e-666e-4ffa-b7ab-0f84fd835d20}">
      <text>
        <r>
          <t xml:space="preserve">แพ็คผิด ROJ
วันเกิดเหตุ 27/03/2026
ผกามาศ สืบปาน BM3 ดรีม
BM121751123314    
เเพ็คผิด เเปะใบปะหน้าสลับออเดอร์ เนื่องจากมีการยิงออกมาทีเดียว สลับกับ BM128698335653
ค่าส่งสินค้าคืนลูกค้า 45
ค่าราคาสินค้า 195
รวมทั้งหมด 240 บาท"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<sst xmlns="http://schemas.openxmlformats.org/spreadsheetml/2006/main" count="1" uniqueCount="1">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</sst>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4">
    <numFmt numFmtId="164" formatCode="General"/>
    <numFmt numFmtId="165" formatCode="MM/dd/yyyy"/>
    <numFmt numFmtId="166" formatCode="General"/>
    <numFmt numFmtId="167" formatCode="General"/>
    <numFmt numFmtId="168" formatCode="@"/>
    <numFmt numFmtId="169" formatCode="0"/>
    <numFmt numFmtId="170" formatCode="MM/dd/yyyy"/>
    <numFmt numFmtId="171" formatCode="General"/>
    <numFmt numFmtId="172" formatCode="General"/>
    <numFmt numFmtId="173" formatCode="General"/>
    <numFmt numFmtId="174" formatCode="General"/>
    <numFmt numFmtId="175" formatCode="General"/>
    <numFmt numFmtId="176" formatCode="General"/>
    <numFmt numFmtId="177" formatCode="MM/dd/yyyy"/>
    <numFmt numFmtId="178" formatCode="General"/>
    <numFmt numFmtId="179" formatCode="General"/>
    <numFmt numFmtId="180" formatCode="MM/dd/yyyy"/>
    <numFmt numFmtId="181" formatCode="General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  <numFmt numFmtId="188" formatCode="#,##0.00"/>
    <numFmt numFmtId="189" formatCode="m/d/yyyy"/>
    <numFmt numFmtId="190" formatCode="0.00"/>
    <numFmt numFmtId="191" formatCode="#,##0.00"/>
    <numFmt numFmtId="192" formatCode="HH:mm:ss"/>
    <numFmt numFmtId="193" formatCode="HH:mm:ss"/>
    <numFmt numFmtId="194" formatCode="HH:mm:ss"/>
    <numFmt numFmtId="195" formatCode="0.00"/>
    <numFmt numFmtId="196" formatCode="m/d/yyyy h:mm"/>
    <numFmt numFmtId="197" formatCode="0.00"/>
    <numFmt numFmtId="198" formatCode="0.0000"/>
    <numFmt numFmtId="199" formatCode="0.0000"/>
    <numFmt numFmtId="200" formatCode="HH:mm:ss"/>
    <numFmt numFmtId="201" formatCode="0.00"/>
    <numFmt numFmtId="202" formatCode="#,##0.00"/>
    <numFmt numFmtId="203" formatCode="HH:mm:ss"/>
    <numFmt numFmtId="204" formatCode="HH:mm:ss"/>
    <numFmt numFmtId="205" formatCode="m/d/yyyy h:mm"/>
    <numFmt numFmtId="206" formatCode="m/d/yyyy h:mm"/>
    <numFmt numFmtId="207" formatCode="HH:mm:ss"/>
    <numFmt numFmtId="208" formatCode="m/d/yyyy h:mm"/>
    <numFmt numFmtId="209" formatCode="0.00"/>
    <numFmt numFmtId="210" formatCode="h:mm"/>
    <numFmt numFmtId="211" formatCode="HH:mm:ss"/>
    <numFmt numFmtId="212" formatCode="HH:mm:ss"/>
    <numFmt numFmtId="213" formatCode="m/d/yyyy h:mm"/>
    <numFmt numFmtId="214" formatCode="m/d/yyyy h:mm"/>
    <numFmt numFmtId="215" formatCode="HH:mm:ss"/>
    <numFmt numFmtId="216" formatCode="HH:mm:ss"/>
    <numFmt numFmtId="217" formatCode="m/d/yyyy h:mm"/>
    <numFmt numFmtId="218" formatCode="m/d/yyyy h:mm"/>
    <numFmt numFmtId="219" formatCode="HH:mm:ss"/>
    <numFmt numFmtId="220" formatCode="HH:mm:ss"/>
    <numFmt numFmtId="221" formatCode="HH:mm:ss"/>
    <numFmt numFmtId="222" formatCode="#,##0.00"/>
    <numFmt numFmtId="223" formatCode="#,##0.00"/>
    <numFmt numFmtId="224" formatCode="m/d/yyyy h:mm"/>
    <numFmt numFmtId="225" formatCode="HH:mm:ss"/>
    <numFmt numFmtId="226" formatCode="HH:mm:ss"/>
    <numFmt numFmtId="227" formatCode="HH:mm:ss"/>
    <numFmt numFmtId="228" formatCode="h:mm"/>
    <numFmt numFmtId="229" formatCode="HH:mm:ss"/>
    <numFmt numFmtId="230" formatCode="HH:mm:ss"/>
    <numFmt numFmtId="231" formatCode="m/d/yyyy h:mm"/>
    <numFmt numFmtId="232" formatCode="m/d/yyyy h:mm"/>
    <numFmt numFmtId="233" formatCode="m/d/yyyy h:mm"/>
    <numFmt numFmtId="234" formatCode="m/d/yyyy h:mm"/>
    <numFmt numFmtId="235" formatCode="HH:mm:ss"/>
    <numFmt numFmtId="236" formatCode="HH:mm:ss"/>
    <numFmt numFmtId="237" formatCode="m/d/yyyy h:mm"/>
    <numFmt numFmtId="238" formatCode="HH:mm:ss"/>
    <numFmt numFmtId="239" formatCode="HH:mm:ss"/>
    <numFmt numFmtId="240" formatCode="m/d/yyyy h:mm"/>
    <numFmt numFmtId="241" formatCode="HH:mm:ss"/>
    <numFmt numFmtId="242" formatCode="m/d/yyyy h:mm"/>
    <numFmt numFmtId="243" formatCode="HH:mm:ss"/>
    <numFmt numFmtId="244" formatCode="m/d/yyyy h:mm"/>
    <numFmt numFmtId="245" formatCode="HH:mm:ss"/>
    <numFmt numFmtId="246" formatCode="HH:mm:ss"/>
    <numFmt numFmtId="247" formatCode="HH:mm:ss"/>
  </numFmts>
  <fonts count="18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080809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sz val="14"/>
      <color rgb="FF2EA121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sz val="14"/>
      <color rgb="FFF76964"/>
      <name val="Calibri"/>
      <family val="2"/>
      <scheme val="minor"/>
    </font>
    <font>
      <sz val="12"/>
      <color rgb="FFF54A45"/>
      <name val="Calibri"/>
      <family val="2"/>
      <scheme val="minor"/>
    </font>
    <font>
      <sz val="14"/>
      <color rgb="FFF54A45"/>
      <name val="Calibri"/>
      <family val="2"/>
      <scheme val="minor"/>
    </font>
    <font>
      <b val="true"/>
      <sz val="12"/>
      <color rgb="FFF54A45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1F2329"/>
      <name val="Calibri"/>
      <family val="2"/>
      <scheme val="minor"/>
    </font>
  </fonts>
  <fills count="5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0F0F0"/>
        <bgColor/>
      </patternFill>
    </fill>
    <fill>
      <patternFill patternType="solid">
        <fgColor rgb="FFF0F0F0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F54A45"/>
        <bgColor/>
      </patternFill>
    </fill>
    <fill>
      <patternFill patternType="solid">
        <fgColor rgb="FFB8CCE4"/>
        <bgColor/>
      </patternFill>
    </fill>
    <fill>
      <patternFill patternType="solid">
        <fgColor rgb="FFB8CCE4"/>
        <bgColor/>
      </patternFill>
    </fill>
    <fill>
      <patternFill patternType="solid">
        <fgColor rgb="FF92D050"/>
        <bgColor/>
      </patternFill>
    </fill>
    <fill>
      <patternFill patternType="solid">
        <fgColor rgb="FF92D050"/>
        <bgColor/>
      </patternFill>
    </fill>
    <fill>
      <patternFill patternType="solid">
        <fgColor rgb="FFFFF258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7EDAFB"/>
        <bgColor/>
      </patternFill>
    </fill>
    <fill>
      <patternFill patternType="solid">
        <fgColor rgb="FF14C0FF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14C0FF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2DCDB"/>
        <bgColor/>
      </patternFill>
    </fill>
    <fill>
      <patternFill patternType="solid">
        <fgColor rgb="FFF2DCDB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D9F5D6"/>
        <bgColor/>
      </patternFill>
    </fill>
    <fill>
      <patternFill patternType="solid">
        <fgColor rgb="FFF01D94"/>
        <bgColor/>
      </patternFill>
    </fill>
    <fill>
      <patternFill patternType="solid">
        <fgColor rgb="FFFF8800"/>
        <bgColor/>
      </patternFill>
    </fill>
    <fill>
      <patternFill patternType="solid">
        <fgColor rgb="FFFFF258"/>
        <bgColor/>
      </patternFill>
    </fill>
    <fill>
      <patternFill patternType="solid">
        <fgColor rgb="FF64E8D6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AEEF3"/>
        <bgColor/>
      </patternFill>
    </fill>
    <fill>
      <patternFill patternType="solid">
        <fgColor rgb="FFDAEEF3"/>
        <bgColor/>
      </patternFill>
    </fill>
    <fill>
      <patternFill patternType="solid">
        <fgColor rgb="FFFFF258"/>
        <bgColor/>
      </patternFill>
    </fill>
  </fills>
  <borders count="19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/>
      <right/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medium">
        <color rgb="FF1F2329"/>
      </left>
      <right style="medium">
        <color rgb="FF1F2329"/>
      </right>
      <top/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/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/>
      <diagonal/>
    </border>
    <border>
      <left/>
      <right/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/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/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/>
      <bottom style="medium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medium">
        <color rgb="FF1F2329"/>
      </top>
      <bottom style="medium">
        <color rgb="FF1F2329"/>
      </bottom>
      <diagonal/>
    </border>
    <border>
      <left/>
      <right/>
      <top/>
      <bottom style="medium">
        <color rgb="FF1F2329"/>
      </bottom>
      <diagonal/>
    </border>
    <border>
      <left/>
      <right/>
      <top style="medium">
        <color rgb="FF1F2329"/>
      </top>
      <bottom style="medium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bottom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vertical="bottom"/>
    </xf>
    <xf applyAlignment="true" applyBorder="false" applyFill="false" applyFont="true" applyNumberFormat="true" applyProtection="false" borderId="5" fillId="0" fontId="1" numFmtId="164" xfId="0">
      <alignment horizontal="center" vertical="bottom"/>
    </xf>
    <xf applyAlignment="true" applyBorder="false" applyFill="false" applyFont="true" applyNumberFormat="true" applyProtection="false" borderId="6" fillId="0" fontId="1" numFmtId="165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left" vertical="bottom"/>
    </xf>
    <xf applyAlignment="true" applyBorder="false" applyFill="false" applyFont="true" applyNumberFormat="true" applyProtection="false" borderId="8" fillId="0" fontId="1" numFmtId="166" xfId="0">
      <alignment horizontal="center" vertical="center" wrapText="true"/>
    </xf>
    <xf applyAlignment="true" applyBorder="false" applyFill="false" applyFont="true" applyNumberFormat="false" applyProtection="false" borderId="9" fillId="0" fontId="1" numFmtId="0" xfId="0">
      <alignment vertical="bottom"/>
    </xf>
    <xf applyAlignment="true" applyBorder="false" applyFill="false" applyFont="true" applyNumberFormat="true" applyProtection="false" borderId="10" fillId="0" fontId="1" numFmtId="167" xfId="0">
      <alignment horizontal="center" vertical="center"/>
    </xf>
    <xf applyAlignment="true" applyBorder="false" applyFill="false" applyFont="true" applyNumberFormat="true" applyProtection="false" borderId="11" fillId="0" fontId="1" numFmtId="168" xfId="0">
      <alignment horizontal="center" vertical="bottom"/>
    </xf>
    <xf applyAlignment="true" applyBorder="false" applyFill="false" applyFont="true" applyNumberFormat="false" applyProtection="false" borderId="12" fillId="0" fontId="1" numFmtId="0" xfId="0">
      <alignment horizontal="center" vertical="bottom" wrapText="true"/>
    </xf>
    <xf applyAlignment="true" applyBorder="false" applyFill="false" applyFont="true" applyNumberFormat="true" applyProtection="false" borderId="13" fillId="0" fontId="1" numFmtId="169" xfId="0">
      <alignment horizontal="center" vertical="center" wrapText="true"/>
    </xf>
    <xf applyAlignment="true" applyBorder="false" applyFill="false" applyFont="true" applyNumberFormat="true" applyProtection="false" borderId="14" fillId="0" fontId="1" numFmtId="170" xfId="0">
      <alignment horizontal="center" vertical="center"/>
    </xf>
    <xf applyAlignment="true" applyBorder="false" applyFill="false" applyFont="true" applyNumberFormat="false" applyProtection="false" borderId="15" fillId="0" fontId="2" numFmtId="0" xfId="0">
      <alignment horizontal="center" vertical="center"/>
    </xf>
    <xf applyAlignment="true" applyBorder="false" applyFill="false" applyFont="true" applyNumberFormat="true" applyProtection="false" borderId="16" fillId="0" fontId="1" numFmtId="171" xfId="0">
      <alignment horizontal="center" vertical="bottom"/>
    </xf>
    <xf applyAlignment="true" applyBorder="false" applyFill="false" applyFont="true" applyNumberFormat="false" applyProtection="false" borderId="17" fillId="0" fontId="1" numFmtId="0" xfId="0">
      <alignment horizontal="center" vertical="bottom"/>
    </xf>
    <xf applyAlignment="true" applyBorder="false" applyFill="false" applyFont="true" applyNumberFormat="true" applyProtection="false" borderId="18" fillId="0" fontId="2" numFmtId="172" xfId="0">
      <alignment horizontal="center" vertical="center"/>
    </xf>
    <xf applyAlignment="true" applyBorder="false" applyFill="false" applyFont="true" applyNumberFormat="true" applyProtection="false" borderId="19" fillId="0" fontId="1" numFmtId="173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bottom"/>
    </xf>
    <xf applyAlignment="true" applyBorder="false" applyFill="false" applyFont="true" applyNumberFormat="true" applyProtection="false" borderId="21" fillId="0" fontId="1" numFmtId="174" xfId="0">
      <alignment horizontal="center" vertical="center"/>
    </xf>
    <xf applyAlignment="true" applyBorder="false" applyFill="false" applyFont="true" applyNumberFormat="false" applyProtection="false" borderId="22" fillId="0" fontId="1" numFmtId="0" xfId="0">
      <alignment horizontal="center" vertical="bottom"/>
    </xf>
    <xf applyAlignment="true" applyBorder="false" applyFill="false" applyFont="true" applyNumberFormat="false" applyProtection="false" borderId="23" fillId="0" fontId="1" numFmtId="0" xfId="0">
      <alignment horizontal="center" vertical="bottom"/>
    </xf>
    <xf applyAlignment="true" applyBorder="false" applyFill="false" applyFont="true" applyNumberFormat="true" applyProtection="false" borderId="24" fillId="0" fontId="2" numFmtId="175" xfId="0">
      <alignment horizontal="center" vertical="center"/>
    </xf>
    <xf applyAlignment="true" applyBorder="false" applyFill="false" applyFont="true" applyNumberFormat="false" applyProtection="false" borderId="25" fillId="0" fontId="1" numFmtId="0" xfId="0">
      <alignment horizontal="center" vertical="bottom"/>
    </xf>
    <xf applyAlignment="true" applyBorder="false" applyFill="true" applyFont="true" applyNumberFormat="true" applyProtection="false" borderId="26" fillId="2" fontId="3" numFmtId="176" xfId="0">
      <alignment horizontal="center" vertical="center" wrapText="true"/>
    </xf>
    <xf applyAlignment="true" applyBorder="false" applyFill="false" applyFont="true" applyNumberFormat="false" applyProtection="false" borderId="27" fillId="0" fontId="1" numFmtId="0" xfId="0">
      <alignment horizontal="center" vertical="bottom"/>
    </xf>
    <xf applyAlignment="true" applyBorder="false" applyFill="false" applyFont="true" applyNumberFormat="false" applyProtection="false" borderId="28" fillId="0" fontId="1" numFmtId="0" xfId="0">
      <alignment horizontal="center" vertical="bottom"/>
    </xf>
    <xf applyAlignment="true" applyBorder="false" applyFill="true" applyFont="true" applyNumberFormat="false" applyProtection="false" borderId="29" fillId="3" fontId="3" numFmtId="0" xfId="0">
      <alignment horizontal="center" vertical="center" wrapText="true"/>
    </xf>
    <xf applyAlignment="true" applyBorder="false" applyFill="false" applyFont="true" applyNumberFormat="false" applyProtection="false" borderId="30" fillId="0" fontId="4" numFmtId="0" xfId="0">
      <alignment horizontal="center" vertical="center"/>
    </xf>
    <xf applyAlignment="true" applyBorder="false" applyFill="false" applyFont="true" applyNumberFormat="false" applyProtection="false" borderId="31" fillId="0" fontId="4" numFmtId="0" xfId="0">
      <alignment horizontal="center" vertical="center"/>
    </xf>
    <xf applyAlignment="true" applyBorder="false" applyFill="false" applyFont="true" applyNumberFormat="false" applyProtection="false" borderId="32" fillId="0" fontId="4" numFmtId="0" xfId="0">
      <alignment horizontal="center" vertical="center"/>
    </xf>
    <xf applyAlignment="true" applyBorder="false" applyFill="false" applyFont="true" applyNumberFormat="false" applyProtection="false" borderId="33" fillId="0" fontId="1" numFmtId="0" xfId="0">
      <alignment horizontal="center" vertical="top"/>
    </xf>
    <xf applyAlignment="true" applyBorder="false" applyFill="false" applyFont="true" applyNumberFormat="false" applyProtection="false" borderId="34" fillId="0" fontId="1" numFmtId="0" xfId="0">
      <alignment vertical="center"/>
    </xf>
    <xf applyAlignment="true" applyBorder="false" applyFill="false" applyFont="true" applyNumberFormat="true" applyProtection="false" borderId="35" fillId="0" fontId="1" numFmtId="177" xfId="0">
      <alignment vertical="center"/>
    </xf>
    <xf applyAlignment="true" applyBorder="false" applyFill="false" applyFont="true" applyNumberFormat="true" applyProtection="false" borderId="36" fillId="0" fontId="1" numFmtId="178" xfId="0">
      <alignment vertical="center"/>
    </xf>
    <xf applyAlignment="true" applyBorder="false" applyFill="false" applyFont="true" applyNumberFormat="false" applyProtection="false" borderId="37" fillId="0" fontId="1" numFmtId="0" xfId="0">
      <alignment vertical="center"/>
    </xf>
    <xf applyAlignment="true" applyBorder="false" applyFill="false" applyFont="true" applyNumberFormat="false" applyProtection="false" borderId="38" fillId="0" fontId="1" numFmtId="0" xfId="0">
      <alignment horizontal="left" vertical="center"/>
    </xf>
    <xf applyAlignment="true" applyBorder="false" applyFill="false" applyFont="true" applyNumberFormat="false" applyProtection="false" borderId="39" fillId="0" fontId="1" numFmtId="0" xfId="0">
      <alignment horizontal="left" vertical="center"/>
    </xf>
    <xf applyAlignment="true" applyBorder="false" applyFill="false" applyFont="true" applyNumberFormat="false" applyProtection="false" borderId="40" fillId="0" fontId="1" numFmtId="0" xfId="0">
      <alignment vertical="bottom"/>
    </xf>
    <xf applyAlignment="true" applyBorder="false" applyFill="true" applyFont="true" applyNumberFormat="false" applyProtection="false" borderId="41" fillId="4" fontId="1" numFmtId="0" xfId="0">
      <alignment horizontal="center" vertical="bottom"/>
    </xf>
    <xf applyAlignment="true" applyBorder="false" applyFill="true" applyFont="true" applyNumberFormat="true" applyProtection="false" borderId="42" fillId="5" fontId="1" numFmtId="179" xfId="0">
      <alignment horizontal="center" vertical="bottom"/>
    </xf>
    <xf applyAlignment="true" applyBorder="false" applyFill="true" applyFont="true" applyNumberFormat="true" applyProtection="false" borderId="43" fillId="6" fontId="1" numFmtId="180" xfId="0">
      <alignment horizontal="center" vertical="center"/>
    </xf>
    <xf applyAlignment="true" applyBorder="false" applyFill="true" applyFont="true" applyNumberFormat="false" applyProtection="false" borderId="44" fillId="7" fontId="1" numFmtId="0" xfId="0">
      <alignment horizontal="center" vertical="center"/>
    </xf>
    <xf applyAlignment="true" applyBorder="false" applyFill="false" applyFont="true" applyNumberFormat="false" applyProtection="false" borderId="45" fillId="0" fontId="1" numFmtId="0" xfId="0">
      <alignment horizontal="center" vertical="bottom"/>
    </xf>
    <xf applyAlignment="true" applyBorder="false" applyFill="false" applyFont="true" applyNumberFormat="true" applyProtection="false" borderId="46" fillId="0" fontId="1" numFmtId="181" xfId="0">
      <alignment horizontal="center" vertical="center"/>
    </xf>
    <xf applyAlignment="true" applyBorder="false" applyFill="false" applyFont="true" applyNumberFormat="false" applyProtection="false" borderId="47" fillId="0" fontId="1" numFmtId="0" xfId="0">
      <alignment horizontal="left" vertical="bottom"/>
    </xf>
    <xf applyAlignment="true" applyBorder="false" applyFill="false" applyFont="true" applyNumberFormat="false" applyProtection="false" borderId="48" fillId="0" fontId="1" numFmtId="0" xfId="0">
      <alignment vertical="bottom"/>
    </xf>
    <xf applyAlignment="true" applyBorder="false" applyFill="false" applyFont="true" applyNumberFormat="false" applyProtection="false" borderId="49" fillId="0" fontId="5" numFmtId="0" xfId="0">
      <alignment horizontal="center" vertical="center"/>
    </xf>
    <xf applyAlignment="true" applyBorder="false" applyFill="false" applyFont="true" applyNumberFormat="false" applyProtection="false" borderId="50" fillId="0" fontId="3" numFmtId="0" xfId="0">
      <alignment horizontal="center" vertical="center" wrapText="true"/>
    </xf>
    <xf applyAlignment="false" applyBorder="false" applyFill="true" applyFont="false" applyNumberFormat="false" applyProtection="false" borderId="51" fillId="8" fontId="0" numFmtId="0" xfId="0">
      <alignment/>
    </xf>
    <xf applyAlignment="true" applyBorder="false" applyFill="false" applyFont="true" applyNumberFormat="false" applyProtection="false" borderId="52" fillId="0" fontId="5" numFmtId="0" xfId="0">
      <alignment horizontal="center" vertical="center"/>
    </xf>
    <xf applyAlignment="true" applyBorder="false" applyFill="false" applyFont="true" applyNumberFormat="false" applyProtection="false" borderId="53" fillId="0" fontId="6" numFmtId="0" xfId="0">
      <alignment horizontal="center" vertical="center"/>
    </xf>
    <xf applyAlignment="true" applyBorder="false" applyFill="false" applyFont="true" applyNumberFormat="false" applyProtection="false" borderId="54" fillId="0" fontId="5" numFmtId="0" xfId="0">
      <alignment horizontal="left" vertical="center"/>
    </xf>
    <xf applyAlignment="true" applyBorder="false" applyFill="false" applyFont="true" applyNumberFormat="false" applyProtection="false" borderId="55" fillId="0" fontId="5" numFmtId="0" xfId="0">
      <alignment horizontal="center" vertical="center"/>
    </xf>
    <xf applyAlignment="true" applyBorder="false" applyFill="false" applyFont="true" applyNumberFormat="false" applyProtection="false" borderId="56" fillId="0" fontId="5" numFmtId="0" xfId="0">
      <alignment vertical="center"/>
    </xf>
    <xf applyAlignment="true" applyBorder="false" applyFill="false" applyFont="true" applyNumberFormat="false" applyProtection="false" borderId="57" fillId="0" fontId="6" numFmtId="0" xfId="0">
      <alignment vertical="center"/>
    </xf>
    <xf applyAlignment="true" applyBorder="false" applyFill="false" applyFont="true" applyNumberFormat="false" applyProtection="false" borderId="58" fillId="0" fontId="7" numFmtId="0" xfId="0">
      <alignment vertical="center"/>
    </xf>
    <xf applyAlignment="true" applyBorder="false" applyFill="false" applyFont="true" applyNumberFormat="false" applyProtection="false" borderId="59" fillId="0" fontId="6" numFmtId="0" xfId="0">
      <alignment horizontal="center" vertical="center"/>
    </xf>
    <xf applyAlignment="true" applyBorder="false" applyFill="false" applyFont="true" applyNumberFormat="false" applyProtection="false" borderId="60" fillId="0" fontId="5" numFmtId="0" xfId="0">
      <alignment vertical="center"/>
    </xf>
    <xf applyAlignment="true" applyBorder="false" applyFill="false" applyFont="true" applyNumberFormat="false" applyProtection="false" borderId="61" fillId="0" fontId="6" numFmtId="0" xfId="0">
      <alignment horizontal="left" vertical="bottom"/>
    </xf>
    <xf applyAlignment="true" applyBorder="false" applyFill="true" applyFont="true" applyNumberFormat="false" applyProtection="false" borderId="62" fillId="9" fontId="8" numFmtId="0" xfId="0">
      <alignment horizontal="center" vertical="center" wrapText="true"/>
    </xf>
    <xf applyAlignment="true" applyBorder="false" applyFill="true" applyFont="true" applyNumberFormat="false" applyProtection="false" borderId="63" fillId="10" fontId="8" numFmtId="0" xfId="0">
      <alignment horizontal="center" vertical="center" wrapText="true"/>
    </xf>
    <xf applyAlignment="true" applyBorder="false" applyFill="true" applyFont="true" applyNumberFormat="false" applyProtection="false" borderId="64" fillId="11" fontId="8" numFmtId="0" xfId="0">
      <alignment horizontal="center" vertical="bottom"/>
    </xf>
    <xf applyAlignment="true" applyBorder="false" applyFill="false" applyFont="true" applyNumberFormat="false" applyProtection="false" borderId="65" fillId="0" fontId="8" numFmtId="0" xfId="0">
      <alignment horizontal="center" vertical="center"/>
    </xf>
    <xf applyAlignment="true" applyBorder="false" applyFill="true" applyFont="true" applyNumberFormat="true" applyProtection="false" borderId="66" fillId="12" fontId="8" numFmtId="182" xfId="0">
      <alignment horizontal="center" vertical="center"/>
    </xf>
    <xf applyAlignment="true" applyBorder="false" applyFill="false" applyFont="true" applyNumberFormat="false" applyProtection="false" borderId="67" fillId="0" fontId="8" numFmtId="0" xfId="0">
      <alignment horizontal="center" vertical="center"/>
    </xf>
    <xf applyAlignment="true" applyBorder="false" applyFill="false" applyFont="true" applyNumberFormat="false" applyProtection="false" borderId="68" fillId="0" fontId="8" numFmtId="0" xfId="0">
      <alignment vertical="center"/>
    </xf>
    <xf applyAlignment="true" applyBorder="false" applyFill="true" applyFont="true" applyNumberFormat="true" applyProtection="false" borderId="69" fillId="13" fontId="8" numFmtId="183" xfId="0">
      <alignment horizontal="center" vertical="bottom"/>
    </xf>
    <xf applyAlignment="true" applyBorder="false" applyFill="false" applyFont="true" applyNumberFormat="true" applyProtection="false" borderId="70" fillId="0" fontId="5" numFmtId="184" xfId="0">
      <alignment horizontal="center" vertical="center"/>
    </xf>
    <xf applyAlignment="true" applyBorder="false" applyFill="false" applyFont="true" applyNumberFormat="false" applyProtection="false" borderId="71" fillId="0" fontId="5" numFmtId="0" xfId="0">
      <alignment vertical="center"/>
    </xf>
    <xf applyAlignment="true" applyBorder="false" applyFill="false" applyFont="true" applyNumberFormat="false" applyProtection="false" borderId="72" fillId="0" fontId="6" numFmtId="0" xfId="0">
      <alignment vertical="bottom"/>
    </xf>
    <xf applyAlignment="true" applyBorder="false" applyFill="false" applyFont="true" applyNumberFormat="false" applyProtection="false" borderId="73" fillId="0" fontId="4" numFmtId="0" xfId="0">
      <alignment vertical="center"/>
    </xf>
    <xf applyAlignment="true" applyBorder="false" applyFill="false" applyFont="true" applyNumberFormat="false" applyProtection="false" borderId="74" fillId="0" fontId="4" numFmtId="0" xfId="0">
      <alignment vertical="center"/>
    </xf>
    <xf applyAlignment="true" applyBorder="false" applyFill="false" applyFont="true" applyNumberFormat="true" applyProtection="false" borderId="75" fillId="0" fontId="4" numFmtId="185" xfId="0">
      <alignment horizontal="center" vertical="center"/>
    </xf>
    <xf applyAlignment="true" applyBorder="false" applyFill="false" applyFont="true" applyNumberFormat="false" applyProtection="false" borderId="76" fillId="0" fontId="9" numFmtId="0" xfId="0">
      <alignment vertical="center"/>
    </xf>
    <xf applyAlignment="true" applyBorder="false" applyFill="true" applyFont="true" applyNumberFormat="false" applyProtection="false" borderId="77" fillId="14" fontId="8" numFmtId="0" xfId="0">
      <alignment horizontal="center" vertical="bottom" wrapText="true"/>
    </xf>
    <xf applyAlignment="true" applyBorder="false" applyFill="false" applyFont="true" applyNumberFormat="false" applyProtection="false" borderId="78" fillId="0" fontId="10" numFmtId="0" xfId="0">
      <alignment horizontal="center" vertical="center"/>
    </xf>
    <xf applyAlignment="true" applyBorder="false" applyFill="true" applyFont="true" applyNumberFormat="false" applyProtection="false" borderId="79" fillId="15" fontId="8" numFmtId="0" xfId="0">
      <alignment horizontal="center" vertical="center"/>
    </xf>
    <xf applyAlignment="true" applyBorder="false" applyFill="true" applyFont="true" applyNumberFormat="false" applyProtection="false" borderId="80" fillId="16" fontId="10" numFmtId="0" xfId="0">
      <alignment horizontal="center" vertical="center"/>
    </xf>
    <xf applyAlignment="true" applyBorder="false" applyFill="true" applyFont="true" applyNumberFormat="false" applyProtection="false" borderId="81" fillId="17" fontId="8" numFmtId="0" xfId="0">
      <alignment horizontal="center" vertical="center" wrapText="true"/>
    </xf>
    <xf applyAlignment="true" applyBorder="false" applyFill="true" applyFont="true" applyNumberFormat="true" applyProtection="false" borderId="82" fillId="18" fontId="8" numFmtId="186" xfId="0">
      <alignment horizontal="center" vertical="bottom" wrapText="true"/>
    </xf>
    <xf applyAlignment="true" applyBorder="false" applyFill="false" applyFont="true" applyNumberFormat="false" applyProtection="false" borderId="83" fillId="0" fontId="11" numFmtId="0" xfId="0">
      <alignment vertical="center"/>
    </xf>
    <xf applyAlignment="true" applyBorder="false" applyFill="false" applyFont="true" applyNumberFormat="true" applyProtection="false" borderId="84" fillId="0" fontId="2" numFmtId="187" xfId="0">
      <alignment horizontal="center" vertical="center"/>
    </xf>
    <xf applyAlignment="true" applyBorder="false" applyFill="false" applyFont="true" applyNumberFormat="false" applyProtection="false" borderId="85" fillId="0" fontId="12" numFmtId="0" xfId="0">
      <alignment vertical="center"/>
    </xf>
    <xf applyAlignment="true" applyBorder="false" applyFill="false" applyFont="true" applyNumberFormat="false" applyProtection="false" borderId="86" fillId="0" fontId="13" numFmtId="0" xfId="0">
      <alignment vertical="center"/>
    </xf>
    <xf applyAlignment="true" applyBorder="false" applyFill="false" applyFont="true" applyNumberFormat="false" applyProtection="false" borderId="87" fillId="0" fontId="6" numFmtId="0" xfId="0">
      <alignment horizontal="center" vertical="bottom"/>
    </xf>
    <xf applyAlignment="true" applyBorder="false" applyFill="false" applyFont="true" applyNumberFormat="false" applyProtection="false" borderId="88" fillId="0" fontId="6" numFmtId="0" xfId="0">
      <alignment vertical="bottom"/>
    </xf>
    <xf applyAlignment="true" applyBorder="false" applyFill="false" applyFont="true" applyNumberFormat="true" applyProtection="false" borderId="89" fillId="0" fontId="6" numFmtId="188" xfId="0">
      <alignment horizontal="center" vertical="bottom"/>
    </xf>
    <xf applyAlignment="true" applyBorder="false" applyFill="false" applyFont="true" applyNumberFormat="true" applyProtection="false" borderId="90" fillId="0" fontId="6" numFmtId="189" xfId="0">
      <alignment horizontal="left" vertical="bottom"/>
    </xf>
    <xf applyAlignment="true" applyBorder="false" applyFill="false" applyFont="true" applyNumberFormat="false" applyProtection="false" borderId="91" fillId="0" fontId="6" numFmtId="0" xfId="0">
      <alignment horizontal="left" vertical="bottom"/>
    </xf>
    <xf applyAlignment="true" applyBorder="false" applyFill="false" applyFont="true" applyNumberFormat="false" applyProtection="false" borderId="92" fillId="0" fontId="6" numFmtId="0" xfId="0">
      <alignment vertical="center" wrapText="true"/>
    </xf>
    <xf applyAlignment="true" applyBorder="false" applyFill="true" applyFont="true" applyNumberFormat="true" applyProtection="false" borderId="93" fillId="19" fontId="14" numFmtId="190" xfId="0">
      <alignment horizontal="center" vertical="center"/>
    </xf>
    <xf applyAlignment="true" applyBorder="false" applyFill="false" applyFont="true" applyNumberFormat="false" applyProtection="false" borderId="94" fillId="0" fontId="15" numFmtId="0" xfId="0">
      <alignment horizontal="center" vertical="center"/>
    </xf>
    <xf applyAlignment="true" applyBorder="false" applyFill="true" applyFont="true" applyNumberFormat="false" applyProtection="false" borderId="95" fillId="20" fontId="15" numFmtId="0" xfId="0">
      <alignment horizontal="center" vertical="center"/>
    </xf>
    <xf applyAlignment="true" applyBorder="false" applyFill="true" applyFont="true" applyNumberFormat="false" applyProtection="false" borderId="96" fillId="21" fontId="14" numFmtId="0" xfId="0">
      <alignment horizontal="center" vertical="center"/>
    </xf>
    <xf applyAlignment="true" applyBorder="false" applyFill="true" applyFont="true" applyNumberFormat="true" applyProtection="false" borderId="97" fillId="22" fontId="14" numFmtId="191" xfId="0">
      <alignment horizontal="center" vertical="center"/>
    </xf>
    <xf applyAlignment="true" applyBorder="false" applyFill="false" applyFont="true" applyNumberFormat="true" applyProtection="false" borderId="98" fillId="0" fontId="1" numFmtId="192" xfId="0">
      <alignment horizontal="center" vertical="center"/>
    </xf>
    <xf applyAlignment="true" applyBorder="false" applyFill="true" applyFont="true" applyNumberFormat="true" applyProtection="false" borderId="99" fillId="23" fontId="16" numFmtId="193" xfId="0">
      <alignment horizontal="center" vertical="center"/>
    </xf>
    <xf applyAlignment="true" applyBorder="false" applyFill="false" applyFont="true" applyNumberFormat="true" applyProtection="false" borderId="100" fillId="0" fontId="1" numFmtId="194" xfId="0">
      <alignment horizontal="center" vertical="bottom"/>
    </xf>
    <xf applyAlignment="true" applyBorder="false" applyFill="false" applyFont="true" applyNumberFormat="true" applyProtection="false" borderId="101" fillId="0" fontId="1" numFmtId="195" xfId="0">
      <alignment horizontal="center" vertical="center"/>
    </xf>
    <xf applyAlignment="true" applyBorder="false" applyFill="false" applyFont="true" applyNumberFormat="true" applyProtection="false" borderId="102" fillId="0" fontId="1" numFmtId="196" xfId="0">
      <alignment horizontal="center" vertical="bottom"/>
    </xf>
    <xf applyAlignment="true" applyBorder="false" applyFill="false" applyFont="true" applyNumberFormat="true" applyProtection="false" borderId="103" fillId="0" fontId="1" numFmtId="197" xfId="0">
      <alignment horizontal="center" vertical="center" wrapText="true"/>
    </xf>
    <xf applyAlignment="true" applyBorder="false" applyFill="false" applyFont="true" applyNumberFormat="false" applyProtection="false" borderId="104" fillId="0" fontId="1" numFmtId="0" xfId="0">
      <alignment horizontal="center" vertical="center"/>
    </xf>
    <xf applyAlignment="true" applyBorder="false" applyFill="false" applyFont="true" applyNumberFormat="true" applyProtection="false" borderId="105" fillId="0" fontId="1" numFmtId="198" xfId="0">
      <alignment horizontal="center" vertical="center" wrapText="true"/>
    </xf>
    <xf applyAlignment="true" applyBorder="false" applyFill="false" applyFont="true" applyNumberFormat="false" applyProtection="false" borderId="106" fillId="0" fontId="1" numFmtId="0" xfId="0">
      <alignment horizontal="center" vertical="center"/>
    </xf>
    <xf applyAlignment="true" applyBorder="false" applyFill="false" applyFont="true" applyNumberFormat="true" applyProtection="false" borderId="107" fillId="0" fontId="1" numFmtId="199" xfId="0">
      <alignment horizontal="center" vertical="center"/>
    </xf>
    <xf applyAlignment="true" applyBorder="false" applyFill="false" applyFont="true" applyNumberFormat="true" applyProtection="false" borderId="108" fillId="0" fontId="4" numFmtId="200" xfId="0">
      <alignment horizontal="center" vertical="center"/>
    </xf>
    <xf applyAlignment="true" applyBorder="false" applyFill="false" applyFont="true" applyNumberFormat="false" applyProtection="false" borderId="109" fillId="0" fontId="12" numFmtId="0" xfId="0">
      <alignment horizontal="right" vertical="center"/>
    </xf>
    <xf applyAlignment="true" applyBorder="false" applyFill="true" applyFont="true" applyNumberFormat="false" applyProtection="false" borderId="110" fillId="24" fontId="4" numFmtId="0" xfId="0">
      <alignment vertical="center"/>
    </xf>
    <xf applyAlignment="true" applyBorder="false" applyFill="false" applyFont="true" applyNumberFormat="true" applyProtection="false" borderId="111" fillId="0" fontId="4" numFmtId="201" xfId="0">
      <alignment horizontal="center" vertical="center"/>
    </xf>
    <xf applyAlignment="true" applyBorder="false" applyFill="false" applyFont="true" applyNumberFormat="true" applyProtection="false" borderId="112" fillId="0" fontId="16" numFmtId="202" xfId="0">
      <alignment horizontal="right" vertical="center"/>
    </xf>
    <xf applyAlignment="true" applyBorder="false" applyFill="false" applyFont="true" applyNumberFormat="true" applyProtection="false" borderId="113" fillId="0" fontId="16" numFmtId="203" xfId="0">
      <alignment horizontal="center" vertical="center"/>
    </xf>
    <xf applyAlignment="true" applyBorder="false" applyFill="false" applyFont="true" applyNumberFormat="false" applyProtection="false" borderId="114" fillId="0" fontId="1" numFmtId="0" xfId="0">
      <alignment vertical="center"/>
    </xf>
    <xf applyAlignment="true" applyBorder="false" applyFill="false" applyFont="true" applyNumberFormat="true" applyProtection="false" borderId="115" fillId="0" fontId="12" numFmtId="204" xfId="0">
      <alignment horizontal="center" vertical="bottom"/>
    </xf>
    <xf applyAlignment="true" applyBorder="false" applyFill="false" applyFont="true" applyNumberFormat="false" applyProtection="false" borderId="116" fillId="0" fontId="12" numFmtId="0" xfId="0">
      <alignment horizontal="center" vertical="center"/>
    </xf>
    <xf applyAlignment="true" applyBorder="false" applyFill="true" applyFont="true" applyNumberFormat="false" applyProtection="false" borderId="117" fillId="25" fontId="1" numFmtId="0" xfId="0">
      <alignment horizontal="center" vertical="bottom"/>
    </xf>
    <xf applyAlignment="true" applyBorder="false" applyFill="true" applyFont="true" applyNumberFormat="true" applyProtection="false" borderId="118" fillId="26" fontId="1" numFmtId="205" xfId="0">
      <alignment horizontal="center" vertical="bottom"/>
    </xf>
    <xf applyAlignment="true" applyBorder="false" applyFill="true" applyFont="true" applyNumberFormat="false" applyProtection="false" borderId="119" fillId="27" fontId="1" numFmtId="0" xfId="0">
      <alignment horizontal="center" vertical="bottom"/>
    </xf>
    <xf applyAlignment="true" applyBorder="false" applyFill="true" applyFont="true" applyNumberFormat="true" applyProtection="false" borderId="120" fillId="28" fontId="1" numFmtId="206" xfId="0">
      <alignment horizontal="center" vertical="bottom"/>
    </xf>
    <xf applyAlignment="true" applyBorder="false" applyFill="true" applyFont="true" applyNumberFormat="true" applyProtection="false" borderId="121" fillId="29" fontId="1" numFmtId="207" xfId="0">
      <alignment horizontal="center" vertical="bottom"/>
    </xf>
    <xf applyAlignment="true" applyBorder="false" applyFill="false" applyFont="true" applyNumberFormat="false" applyProtection="false" borderId="122" fillId="0" fontId="1" numFmtId="0" xfId="0">
      <alignment vertical="center" wrapText="true"/>
    </xf>
    <xf applyAlignment="true" applyBorder="false" applyFill="true" applyFont="true" applyNumberFormat="false" applyProtection="false" borderId="123" fillId="30" fontId="1" numFmtId="0" xfId="0">
      <alignment horizontal="center" vertical="bottom"/>
    </xf>
    <xf applyAlignment="true" applyBorder="false" applyFill="true" applyFont="true" applyNumberFormat="true" applyProtection="false" borderId="124" fillId="31" fontId="1" numFmtId="208" xfId="0">
      <alignment horizontal="center" vertical="bottom"/>
    </xf>
    <xf applyAlignment="true" applyBorder="false" applyFill="false" applyFont="true" applyNumberFormat="false" applyProtection="false" borderId="125" fillId="0" fontId="15" numFmtId="0" xfId="0">
      <alignment horizontal="center" vertical="center"/>
    </xf>
    <xf applyAlignment="true" applyBorder="false" applyFill="false" applyFont="true" applyNumberFormat="false" applyProtection="false" borderId="126" fillId="0" fontId="16" numFmtId="0" xfId="0">
      <alignment horizontal="center" vertical="center"/>
    </xf>
    <xf applyAlignment="true" applyBorder="false" applyFill="false" applyFont="true" applyNumberFormat="false" applyProtection="false" borderId="127" fillId="0" fontId="16" numFmtId="0" xfId="0">
      <alignment horizontal="center" vertical="bottom"/>
    </xf>
    <xf applyAlignment="true" applyBorder="false" applyFill="false" applyFont="true" applyNumberFormat="false" applyProtection="false" borderId="128" fillId="0" fontId="4" numFmtId="0" xfId="0">
      <alignment horizontal="center" vertical="center"/>
    </xf>
    <xf applyAlignment="true" applyBorder="false" applyFill="false" applyFont="true" applyNumberFormat="true" applyProtection="false" borderId="129" fillId="0" fontId="15" numFmtId="209" xfId="0">
      <alignment horizontal="center" vertical="center"/>
    </xf>
    <xf applyAlignment="true" applyBorder="false" applyFill="false" applyFont="true" applyNumberFormat="false" applyProtection="false" borderId="130" fillId="0" fontId="1" numFmtId="0" xfId="0">
      <alignment horizontal="center" vertical="center"/>
    </xf>
    <xf applyAlignment="true" applyBorder="false" applyFill="true" applyFont="true" applyNumberFormat="false" applyProtection="false" borderId="131" fillId="32" fontId="15" numFmtId="0" xfId="0">
      <alignment horizontal="center" vertical="center"/>
    </xf>
    <xf applyAlignment="true" applyBorder="false" applyFill="true" applyFont="true" applyNumberFormat="false" applyProtection="false" borderId="132" fillId="33" fontId="16" numFmtId="0" xfId="0">
      <alignment horizontal="center" vertical="bottom"/>
    </xf>
    <xf applyAlignment="true" applyBorder="false" applyFill="true" applyFont="true" applyNumberFormat="false" applyProtection="false" borderId="133" fillId="34" fontId="17" numFmtId="0" xfId="0">
      <alignment horizontal="center" vertical="center"/>
    </xf>
    <xf applyAlignment="true" applyBorder="false" applyFill="true" applyFont="true" applyNumberFormat="false" applyProtection="false" borderId="134" fillId="35" fontId="16" numFmtId="0" xfId="0">
      <alignment horizontal="center" vertical="bottom"/>
    </xf>
    <xf applyAlignment="true" applyBorder="false" applyFill="false" applyFont="true" applyNumberFormat="false" applyProtection="false" borderId="135" fillId="0" fontId="15" numFmtId="0" xfId="0">
      <alignment horizontal="center" vertical="center"/>
    </xf>
    <xf applyAlignment="true" applyBorder="false" applyFill="true" applyFont="true" applyNumberFormat="false" applyProtection="false" borderId="136" fillId="36" fontId="15" numFmtId="0" xfId="0">
      <alignment horizontal="center" vertical="center"/>
    </xf>
    <xf applyAlignment="true" applyBorder="false" applyFill="true" applyFont="true" applyNumberFormat="false" applyProtection="false" borderId="137" fillId="37" fontId="16" numFmtId="0" xfId="0">
      <alignment horizontal="center" vertical="center"/>
    </xf>
    <xf applyAlignment="false" applyBorder="false" applyFill="true" applyFont="false" applyNumberFormat="false" applyProtection="false" borderId="138" fillId="38" fontId="0" numFmtId="0" xfId="0">
      <alignment/>
    </xf>
    <xf applyAlignment="false" applyBorder="false" applyFill="true" applyFont="false" applyNumberFormat="false" applyProtection="false" borderId="139" fillId="39" fontId="0" numFmtId="0" xfId="0">
      <alignment/>
    </xf>
    <xf applyAlignment="false" applyBorder="false" applyFill="true" applyFont="false" applyNumberFormat="false" applyProtection="false" borderId="140" fillId="40" fontId="0" numFmtId="0" xfId="0">
      <alignment/>
    </xf>
    <xf applyAlignment="false" applyBorder="false" applyFill="true" applyFont="false" applyNumberFormat="false" applyProtection="false" borderId="141" fillId="41" fontId="0" numFmtId="0" xfId="0">
      <alignment/>
    </xf>
    <xf applyAlignment="true" applyBorder="false" applyFill="false" applyFont="true" applyNumberFormat="true" applyProtection="false" borderId="142" fillId="0" fontId="1" numFmtId="210" xfId="0">
      <alignment horizontal="center" vertical="bottom"/>
    </xf>
    <xf applyAlignment="true" applyBorder="false" applyFill="false" applyFont="true" applyNumberFormat="true" applyProtection="false" borderId="143" fillId="0" fontId="1" numFmtId="211" xfId="0">
      <alignment horizontal="center" vertical="bottom"/>
    </xf>
    <xf applyAlignment="true" applyBorder="false" applyFill="false" applyFont="true" applyNumberFormat="true" applyProtection="false" borderId="144" fillId="0" fontId="1" numFmtId="212" xfId="0">
      <alignment horizontal="center" vertical="center"/>
    </xf>
    <xf applyAlignment="true" applyBorder="false" applyFill="false" applyFont="true" applyNumberFormat="true" applyProtection="false" borderId="145" fillId="0" fontId="1" numFmtId="213" xfId="0">
      <alignment horizontal="center" vertical="bottom"/>
    </xf>
    <xf applyAlignment="true" applyBorder="false" applyFill="false" applyFont="true" applyNumberFormat="true" applyProtection="false" borderId="146" fillId="0" fontId="1" numFmtId="214" xfId="0">
      <alignment horizontal="center" vertical="bottom"/>
    </xf>
    <xf applyAlignment="true" applyBorder="false" applyFill="false" applyFont="true" applyNumberFormat="true" applyProtection="false" borderId="147" fillId="0" fontId="1" numFmtId="215" xfId="0">
      <alignment horizontal="center" vertical="bottom"/>
    </xf>
    <xf applyAlignment="true" applyBorder="false" applyFill="false" applyFont="true" applyNumberFormat="true" applyProtection="false" borderId="148" fillId="0" fontId="12" numFmtId="216" xfId="0">
      <alignment horizontal="center" vertical="bottom"/>
    </xf>
    <xf applyAlignment="true" applyBorder="false" applyFill="false" applyFont="true" applyNumberFormat="true" applyProtection="false" borderId="149" fillId="0" fontId="1" numFmtId="217" xfId="0">
      <alignment horizontal="center" vertical="bottom"/>
    </xf>
    <xf applyAlignment="true" applyBorder="false" applyFill="false" applyFont="true" applyNumberFormat="true" applyProtection="false" borderId="150" fillId="0" fontId="1" numFmtId="218" xfId="0">
      <alignment horizontal="center" vertical="bottom"/>
    </xf>
    <xf applyAlignment="true" applyBorder="false" applyFill="false" applyFont="true" applyNumberFormat="false" applyProtection="false" borderId="151" fillId="0" fontId="1" numFmtId="0" xfId="0">
      <alignment horizontal="center" vertical="bottom"/>
    </xf>
    <xf applyAlignment="true" applyBorder="false" applyFill="false" applyFont="true" applyNumberFormat="true" applyProtection="false" borderId="152" fillId="0" fontId="1" numFmtId="219" xfId="0">
      <alignment horizontal="center" vertical="bottom"/>
    </xf>
    <xf applyAlignment="true" applyBorder="false" applyFill="false" applyFont="true" applyNumberFormat="true" applyProtection="false" borderId="153" fillId="0" fontId="1" numFmtId="220" xfId="0">
      <alignment horizontal="center" vertical="bottom"/>
    </xf>
    <xf applyAlignment="true" applyBorder="false" applyFill="false" applyFont="true" applyNumberFormat="true" applyProtection="false" borderId="154" fillId="0" fontId="12" numFmtId="221" xfId="0">
      <alignment horizontal="center" vertical="bottom"/>
    </xf>
    <xf applyAlignment="true" applyBorder="false" applyFill="false" applyFont="true" applyNumberFormat="false" applyProtection="false" borderId="155" fillId="0" fontId="12" numFmtId="0" xfId="0">
      <alignment horizontal="center" vertical="center"/>
    </xf>
    <xf applyAlignment="true" applyBorder="false" applyFill="true" applyFont="true" applyNumberFormat="true" applyProtection="false" borderId="156" fillId="42" fontId="15" numFmtId="222" xfId="0">
      <alignment horizontal="center" vertical="center"/>
    </xf>
    <xf applyAlignment="true" applyBorder="false" applyFill="false" applyFont="true" applyNumberFormat="true" applyProtection="false" borderId="157" fillId="0" fontId="15" numFmtId="223" xfId="0">
      <alignment horizontal="center" vertical="center"/>
    </xf>
    <xf applyAlignment="true" applyBorder="false" applyFill="false" applyFont="true" applyNumberFormat="false" applyProtection="false" borderId="158" fillId="0" fontId="1" numFmtId="0" xfId="0">
      <alignment horizontal="center" vertical="center"/>
    </xf>
    <xf applyAlignment="true" applyBorder="false" applyFill="false" applyFont="true" applyNumberFormat="false" applyProtection="false" borderId="159" fillId="0" fontId="1" numFmtId="0" xfId="0">
      <alignment vertical="bottom"/>
    </xf>
    <xf applyAlignment="true" applyBorder="false" applyFill="false" applyFont="true" applyNumberFormat="true" applyProtection="false" borderId="160" fillId="0" fontId="1" numFmtId="224" xfId="0">
      <alignment vertical="bottom"/>
    </xf>
    <xf applyAlignment="true" applyBorder="false" applyFill="false" applyFont="true" applyNumberFormat="true" applyProtection="false" borderId="161" fillId="0" fontId="1" numFmtId="225" xfId="0">
      <alignment vertical="bottom"/>
    </xf>
    <xf applyAlignment="true" applyBorder="false" applyFill="false" applyFont="true" applyNumberFormat="true" applyProtection="false" borderId="162" fillId="0" fontId="1" numFmtId="226" xfId="0">
      <alignment horizontal="center" vertical="center"/>
    </xf>
    <xf applyAlignment="true" applyBorder="false" applyFill="false" applyFont="true" applyNumberFormat="false" applyProtection="false" borderId="163" fillId="0" fontId="1" numFmtId="0" xfId="0">
      <alignment horizontal="center" vertical="center"/>
    </xf>
    <xf applyAlignment="true" applyBorder="false" applyFill="false" applyFont="true" applyNumberFormat="true" applyProtection="false" borderId="164" fillId="0" fontId="1" numFmtId="227" xfId="0">
      <alignment horizontal="center" vertical="center"/>
    </xf>
    <xf applyAlignment="true" applyBorder="false" applyFill="false" applyFont="true" applyNumberFormat="true" applyProtection="false" borderId="165" fillId="0" fontId="12" numFmtId="228" xfId="0">
      <alignment horizontal="center" vertical="bottom"/>
    </xf>
    <xf applyAlignment="true" applyBorder="false" applyFill="true" applyFont="true" applyNumberFormat="true" applyProtection="false" borderId="166" fillId="43" fontId="1" numFmtId="229" xfId="0">
      <alignment horizontal="center" vertical="bottom"/>
    </xf>
    <xf applyAlignment="true" applyBorder="false" applyFill="true" applyFont="true" applyNumberFormat="false" applyProtection="false" borderId="167" fillId="44" fontId="1" numFmtId="0" xfId="0">
      <alignment horizontal="center" vertical="bottom"/>
    </xf>
    <xf applyAlignment="true" applyBorder="false" applyFill="false" applyFont="true" applyNumberFormat="false" applyProtection="false" borderId="168" fillId="0" fontId="1" numFmtId="0" xfId="0">
      <alignment horizontal="center" vertical="bottom"/>
    </xf>
    <xf applyAlignment="true" applyBorder="false" applyFill="false" applyFont="true" applyNumberFormat="true" applyProtection="false" borderId="169" fillId="0" fontId="1" numFmtId="230" xfId="0">
      <alignment horizontal="center" vertical="bottom"/>
    </xf>
    <xf applyAlignment="true" applyBorder="false" applyFill="false" applyFont="true" applyNumberFormat="true" applyProtection="false" borderId="170" fillId="0" fontId="1" numFmtId="231" xfId="0">
      <alignment horizontal="center" vertical="bottom"/>
    </xf>
    <xf applyAlignment="true" applyBorder="false" applyFill="true" applyFont="true" applyNumberFormat="true" applyProtection="false" borderId="171" fillId="45" fontId="1" numFmtId="232" xfId="0">
      <alignment horizontal="center" vertical="bottom"/>
    </xf>
    <xf applyAlignment="true" applyBorder="false" applyFill="false" applyFont="true" applyNumberFormat="false" applyProtection="false" borderId="172" fillId="0" fontId="1" numFmtId="0" xfId="0">
      <alignment horizontal="center" vertical="center"/>
    </xf>
    <xf applyAlignment="true" applyBorder="false" applyFill="true" applyFont="true" applyNumberFormat="false" applyProtection="false" borderId="173" fillId="46" fontId="1" numFmtId="0" xfId="0">
      <alignment horizontal="center" vertical="bottom"/>
    </xf>
    <xf applyAlignment="true" applyBorder="false" applyFill="true" applyFont="true" applyNumberFormat="true" applyProtection="false" borderId="174" fillId="47" fontId="1" numFmtId="233" xfId="0">
      <alignment horizontal="center" vertical="bottom"/>
    </xf>
    <xf applyAlignment="true" applyBorder="false" applyFill="false" applyFont="true" applyNumberFormat="true" applyProtection="false" borderId="175" fillId="0" fontId="1" numFmtId="234" xfId="0">
      <alignment horizontal="center" vertical="bottom"/>
    </xf>
    <xf applyAlignment="true" applyBorder="false" applyFill="false" applyFont="true" applyNumberFormat="false" applyProtection="false" borderId="176" fillId="0" fontId="1" numFmtId="0" xfId="0">
      <alignment horizontal="center" vertical="bottom"/>
    </xf>
    <xf applyAlignment="true" applyBorder="false" applyFill="false" applyFont="true" applyNumberFormat="true" applyProtection="false" borderId="177" fillId="0" fontId="12" numFmtId="235" xfId="0">
      <alignment horizontal="center" vertical="bottom"/>
    </xf>
    <xf applyAlignment="true" applyBorder="false" applyFill="true" applyFont="true" applyNumberFormat="true" applyProtection="false" borderId="178" fillId="48" fontId="12" numFmtId="236" xfId="0">
      <alignment horizontal="center" vertical="bottom"/>
    </xf>
    <xf applyAlignment="true" applyBorder="false" applyFill="false" applyFont="true" applyNumberFormat="false" applyProtection="false" borderId="179" fillId="0" fontId="1" numFmtId="0" xfId="0">
      <alignment horizontal="center" vertical="bottom"/>
    </xf>
    <xf applyAlignment="true" applyBorder="false" applyFill="false" applyFont="true" applyNumberFormat="true" applyProtection="false" borderId="180" fillId="0" fontId="1" numFmtId="237" xfId="0">
      <alignment horizontal="center" vertical="bottom"/>
    </xf>
    <xf applyAlignment="true" applyBorder="false" applyFill="false" applyFont="true" applyNumberFormat="true" applyProtection="false" borderId="181" fillId="0" fontId="1" numFmtId="238" xfId="0">
      <alignment horizontal="center" vertical="center"/>
    </xf>
    <xf applyAlignment="true" applyBorder="false" applyFill="false" applyFont="true" applyNumberFormat="true" applyProtection="false" borderId="182" fillId="0" fontId="2" numFmtId="239" xfId="0">
      <alignment horizontal="center" vertical="bottom"/>
    </xf>
    <xf applyAlignment="true" applyBorder="false" applyFill="false" applyFont="true" applyNumberFormat="true" applyProtection="false" borderId="183" fillId="0" fontId="2" numFmtId="240" xfId="0">
      <alignment horizontal="center" vertical="bottom"/>
    </xf>
    <xf applyAlignment="true" applyBorder="false" applyFill="false" applyFont="true" applyNumberFormat="false" applyProtection="false" borderId="184" fillId="0" fontId="2" numFmtId="0" xfId="0">
      <alignment horizontal="center" vertical="bottom"/>
    </xf>
    <xf applyAlignment="true" applyBorder="false" applyFill="false" applyFont="true" applyNumberFormat="false" applyProtection="false" borderId="185" fillId="0" fontId="2" numFmtId="0" xfId="0">
      <alignment horizontal="center" vertical="bottom"/>
    </xf>
    <xf applyAlignment="true" applyBorder="false" applyFill="false" applyFont="true" applyNumberFormat="true" applyProtection="false" borderId="186" fillId="0" fontId="12" numFmtId="241" xfId="0">
      <alignment horizontal="center" vertical="bottom"/>
    </xf>
    <xf applyAlignment="true" applyBorder="false" applyFill="true" applyFont="true" applyNumberFormat="false" applyProtection="false" borderId="187" fillId="49" fontId="1" numFmtId="0" xfId="0">
      <alignment horizontal="center" vertical="bottom" wrapText="true"/>
    </xf>
    <xf applyAlignment="true" applyBorder="false" applyFill="true" applyFont="true" applyNumberFormat="true" applyProtection="false" borderId="188" fillId="50" fontId="1" numFmtId="242" xfId="0">
      <alignment horizontal="center" vertical="bottom"/>
    </xf>
    <xf applyAlignment="true" applyBorder="false" applyFill="true" applyFont="true" applyNumberFormat="false" applyProtection="false" borderId="189" fillId="51" fontId="1" numFmtId="0" xfId="0">
      <alignment horizontal="center" vertical="bottom"/>
    </xf>
    <xf applyAlignment="true" applyBorder="false" applyFill="false" applyFont="true" applyNumberFormat="true" applyProtection="false" borderId="190" fillId="0" fontId="4" numFmtId="243" xfId="0">
      <alignment horizontal="center" vertical="center"/>
    </xf>
    <xf applyAlignment="true" applyBorder="false" applyFill="false" applyFont="true" applyNumberFormat="true" applyProtection="false" borderId="191" fillId="0" fontId="1" numFmtId="244" xfId="0">
      <alignment horizontal="center" vertical="bottom"/>
    </xf>
    <xf applyAlignment="true" applyBorder="false" applyFill="false" applyFont="true" applyNumberFormat="true" applyProtection="false" borderId="192" fillId="0" fontId="2" numFmtId="245" xfId="0">
      <alignment horizontal="center" vertical="bottom"/>
    </xf>
    <xf applyAlignment="true" applyBorder="false" applyFill="false" applyFont="true" applyNumberFormat="true" applyProtection="false" borderId="193" fillId="0" fontId="1" numFmtId="246" xfId="0">
      <alignment horizontal="center" vertical="bottom"/>
    </xf>
    <xf applyAlignment="true" applyBorder="false" applyFill="true" applyFont="true" applyNumberFormat="true" applyProtection="false" borderId="194" fillId="52" fontId="2" numFmtId="247" xfId="0">
      <alignment horizontal="center" vertical="bottom"/>
    </xf>
    <xf applyAlignment="true" applyBorder="false" applyFill="false" applyFont="true" applyNumberFormat="false" applyProtection="false" borderId="195" fillId="0" fontId="1" numFmtId="0" xfId="0">
      <alignment horizontal="center" vertical="bottom" wrapText="true"/>
    </xf>
  </cellXfs>
  <cellStyles count="1">
    <cellStyle builtinId="0" name="Normal" xfId="0"/>
  </cellStyles>
  <dxfs count="149"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D9F5D6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01D94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F8800"/>
        </patternFill>
      </fill>
    </dxf>
    <dxf>
      <fill>
        <patternFill patternType="solid">
          <fgColor/>
          <bgColor rgb="FFFFF258"/>
        </patternFill>
      </fill>
    </dxf>
    <dxf>
      <fill>
        <patternFill patternType="solid">
          <fgColor/>
          <bgColor rgb="FFFFF258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Relationship Id="rId25" Target="worksheets/sheet22.xml" Type="http://schemas.openxmlformats.org/officeDocument/2006/relationships/worksheet"></Relationship><Relationship Id="rId26" Target="worksheets/sheet23.xml" Type="http://schemas.openxmlformats.org/officeDocument/2006/relationships/worksheet"></Relationship><Relationship Id="rId27" Target="worksheets/sheet24.xml" Type="http://schemas.openxmlformats.org/officeDocument/2006/relationships/worksheet"></Relationship><Relationship Id="rId28" Target="worksheets/sheet25.xml" Type="http://schemas.openxmlformats.org/officeDocument/2006/relationships/worksheet"></Relationship><Relationship Id="rId29" Target="worksheets/sheet26.xml" Type="http://schemas.openxmlformats.org/officeDocument/2006/relationships/worksheet"></Relationship><Relationship Id="rId30" Target="worksheets/sheet27.xml" Type="http://schemas.openxmlformats.org/officeDocument/2006/relationships/worksheet"></Relationship><Relationship Id="rId31" Target="worksheets/sheet28.xml" Type="http://schemas.openxmlformats.org/officeDocument/2006/relationships/worksheet"></Relationship><Relationship Id="rId32" Target="worksheets/sheet29.xml" Type="http://schemas.openxmlformats.org/officeDocument/2006/relationships/worksheet"></Relationship><Relationship Id="rId33" Target="worksheets/sheet30.xml" Type="http://schemas.openxmlformats.org/officeDocument/2006/relationships/worksheet"></Relationship><Relationship Id="rId34" Target="worksheets/sheet31.xml" Type="http://schemas.openxmlformats.org/officeDocument/2006/relationships/worksheet"></Relationship><Relationship Id="rId35" Target="worksheets/sheet32.xml" Type="http://schemas.openxmlformats.org/officeDocument/2006/relationships/worksheet"></Relationship><Relationship Id="rId36" Target="worksheets/sheet3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_rels/sheet13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/Relationships>
</file>

<file path=xl/worksheets/_rels/sheet19.xml.rels><?xml version="1.0" encoding="UTF-8" standalone="yes"?>
<Relationships xmlns="http://schemas.openxmlformats.org/package/2006/relationships"><Relationship Id="rId1" Target="../drawings/vmlDrawing3.vml" Type="http://schemas.openxmlformats.org/officeDocument/2006/relationships/vmlDrawing"></Relationship><Relationship Id="rId2" Target="../comments3.xml" Type="http://schemas.openxmlformats.org/officeDocument/2006/relationships/comments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30"/>
    <col collapsed="false" customWidth="true" hidden="false" max="3" min="3" style="0" width="15"/>
    <col collapsed="false" customWidth="true" hidden="false" max="4" min="4" style="0" width="27"/>
    <col collapsed="false" customWidth="true" hidden="false" max="4" min="4" style="0" width="27"/>
    <col collapsed="false" customWidth="true" hidden="false" max="5" min="5" style="0" width="27"/>
    <col collapsed="false" customWidth="true" hidden="false" max="5" min="5" style="0" width="27"/>
    <col collapsed="false" customWidth="true" hidden="false" max="6" min="6" style="0" width="27"/>
    <col collapsed="false" customWidth="true" hidden="false" max="6" min="6" style="0" width="27"/>
    <col collapsed="false" customWidth="true" hidden="false" max="7" min="7" style="0" width="30"/>
    <col collapsed="false" customWidth="true" hidden="false" max="7" min="7" style="0" width="30"/>
    <col collapsed="false" customWidth="true" hidden="false" max="8" min="8" style="0" width="12"/>
    <col collapsed="false" customWidth="true" hidden="false" max="9" min="9" style="0" width="18"/>
    <col collapsed="false" customWidth="true" hidden="false" max="10" min="10" style="0" width="14"/>
    <col collapsed="false" customWidth="true" hidden="false" max="11" min="11" style="0" width="23"/>
    <col collapsed="false" customWidth="true" hidden="false" max="12" min="12" style="0" width="30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</cols>
  <sheetData>
    <row r="1">
      <c r="A1" s="41" t="str">
        <v>ลำดับ</v>
      </c>
      <c r="B1" s="41" t="str">
        <v>ชื่อ - สกุล</v>
      </c>
      <c r="C1" s="41" t="str">
        <v>ชื่อเล่น</v>
      </c>
      <c r="D1" s="42" t="str">
        <v>เบอร์โทร</v>
      </c>
      <c r="E1" s="42" t="str">
        <v>เลขบัญชี</v>
      </c>
      <c r="F1" s="41" t="str">
        <v>ตัวย่อธนาคาร</v>
      </c>
      <c r="G1" s="41" t="str">
        <v>ชื่อธนาคาร</v>
      </c>
      <c r="H1" s="44" t="str">
        <v>สังกัด</v>
      </c>
      <c r="I1" s="43" t="str">
        <v>วันที่เริ่มงาน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2">
        <v>1</v>
      </c>
      <c r="B2" s="2" t="str">
        <v>ธัญชนก เรืองฤทธิ์</v>
      </c>
      <c r="C2" s="2" t="str">
        <v>ธัญ</v>
      </c>
      <c r="D2" s="8" t="str">
        <v>0915519826</v>
      </c>
      <c r="E2" s="5" t="str">
        <v>1811299134</v>
      </c>
      <c r="F2" s="2" t="str">
        <v>K-BANK</v>
      </c>
      <c r="G2" s="2">
        <f>IFERROR(_xlfn.XLOOKUP(F2,K:K,L:L),"")</f>
      </c>
      <c r="H2" s="3" t="str">
        <v>BM1</v>
      </c>
      <c r="I2" s="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2">
        <v>2</v>
      </c>
      <c r="B3" s="2" t="str">
        <v>ธนาธิป ควรสำโรง</v>
      </c>
      <c r="C3" s="2" t="str">
        <v>ดรีม</v>
      </c>
      <c r="D3" s="8" t="str">
        <v>0930696696</v>
      </c>
      <c r="E3" s="5" t="str">
        <v>1218153972</v>
      </c>
      <c r="F3" s="2" t="str">
        <v>K-BANK</v>
      </c>
      <c r="G3" s="2">
        <f>IFERROR(_xlfn.XLOOKUP(F3,K:K,L:L),"")</f>
      </c>
      <c r="H3" s="3" t="str">
        <v>BM1</v>
      </c>
      <c r="I3" s="6"/>
      <c r="J3" s="3"/>
      <c r="K3" s="3" t="str">
        <v>BANK NAME</v>
      </c>
      <c r="L3" s="3" t="str">
        <v>BANK NAME (THAI)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2">
        <v>3</v>
      </c>
      <c r="B4" s="2" t="str">
        <v>ปนิดา กะประโคน</v>
      </c>
      <c r="C4" s="2" t="str">
        <v>โบนัส</v>
      </c>
      <c r="D4" s="8" t="str">
        <v>0803726832</v>
      </c>
      <c r="E4" s="5" t="str">
        <v>7420348547</v>
      </c>
      <c r="F4" s="2" t="str">
        <v>BBL</v>
      </c>
      <c r="G4" s="2">
        <f>IFERROR(_xlfn.XLOOKUP(F4,K:K,L:L),"")</f>
      </c>
      <c r="H4" s="3" t="str">
        <v>BM1</v>
      </c>
      <c r="I4" s="6"/>
      <c r="J4" s="3"/>
      <c r="K4" s="3" t="str">
        <v>K-BANK</v>
      </c>
      <c r="L4" s="3" t="str">
        <v>กสิกรไทย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2">
        <v>4</v>
      </c>
      <c r="B5" s="2" t="str">
        <v>ฮาดีบ๊ะ ตีเยาะ</v>
      </c>
      <c r="C5" s="2" t="str">
        <v>บ้ะ</v>
      </c>
      <c r="D5" s="8" t="str">
        <v>0926867010</v>
      </c>
      <c r="E5" s="5" t="str">
        <v>9020252285</v>
      </c>
      <c r="F5" s="2" t="str">
        <v>BBL</v>
      </c>
      <c r="G5" s="2">
        <f>IFERROR(_xlfn.XLOOKUP(F5,K:K,L:L),"")</f>
      </c>
      <c r="H5" s="3" t="str">
        <v>BM1</v>
      </c>
      <c r="I5" s="6"/>
      <c r="J5" s="3"/>
      <c r="K5" s="3" t="str">
        <v>BBL</v>
      </c>
      <c r="L5" s="3" t="str">
        <v>กรุงเทพ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2">
        <v>5</v>
      </c>
      <c r="B6" s="3" t="str">
        <v>เกณิกา ฐาณัตตระกูล</v>
      </c>
      <c r="C6" s="2" t="str">
        <v>เก</v>
      </c>
      <c r="D6" s="8" t="str">
        <v>0636209425</v>
      </c>
      <c r="E6" s="5" t="str">
        <v>9219444982</v>
      </c>
      <c r="F6" s="2" t="str">
        <v>TTB</v>
      </c>
      <c r="G6" s="2">
        <f>IFERROR(_xlfn.XLOOKUP(F6,K:K,L:L),"")</f>
      </c>
      <c r="H6" s="3" t="str">
        <v>BM1</v>
      </c>
      <c r="I6" s="6"/>
      <c r="J6" s="3"/>
      <c r="K6" s="3" t="str">
        <v>GSB</v>
      </c>
      <c r="L6" s="3" t="str">
        <v>ออมสิน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2">
        <v>6</v>
      </c>
      <c r="B7" s="3" t="str">
        <v>อรุณี ต้นฟู</v>
      </c>
      <c r="C7" s="3" t="str">
        <v>ผึ้ง</v>
      </c>
      <c r="D7" s="8" t="str">
        <v>0979243743</v>
      </c>
      <c r="E7" s="5" t="str">
        <v>4081849057</v>
      </c>
      <c r="F7" s="2" t="str">
        <v>SCB</v>
      </c>
      <c r="G7" s="2">
        <f>IFERROR(_xlfn.XLOOKUP(F7,K:K,L:L),"")</f>
      </c>
      <c r="H7" s="3" t="str">
        <v>BM1</v>
      </c>
      <c r="I7" s="6"/>
      <c r="J7" s="3"/>
      <c r="K7" s="3" t="str">
        <v>BAY</v>
      </c>
      <c r="L7" s="3" t="str">
        <v>กรุงศรีอยุธยา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2">
        <v>7</v>
      </c>
      <c r="B8" s="3" t="str">
        <v>ฟารดา สารจันทร์</v>
      </c>
      <c r="C8" s="2" t="str">
        <v>ฟาน</v>
      </c>
      <c r="D8" s="8" t="str">
        <v>0937412326</v>
      </c>
      <c r="E8" s="5" t="str">
        <v>4113361800</v>
      </c>
      <c r="F8" s="2" t="str">
        <v>KTB</v>
      </c>
      <c r="G8" s="2">
        <f>IFERROR(_xlfn.XLOOKUP(F8,K:K,L:L),"")</f>
      </c>
      <c r="H8" s="3" t="str">
        <v>BM1</v>
      </c>
      <c r="I8" s="6"/>
      <c r="J8" s="3"/>
      <c r="K8" s="3" t="str">
        <v>SCB</v>
      </c>
      <c r="L8" s="3" t="str">
        <v>ไทยพาณิชย์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2">
        <v>8</v>
      </c>
      <c r="B9" s="3" t="str">
        <v>ตูแวยะ ลอมะ</v>
      </c>
      <c r="C9" s="2" t="str">
        <v>ยะห์</v>
      </c>
      <c r="D9" s="8" t="str">
        <v>0968944755</v>
      </c>
      <c r="E9" s="5" t="str">
        <v>1924391905</v>
      </c>
      <c r="F9" s="2" t="str">
        <v>BBL</v>
      </c>
      <c r="G9" s="2">
        <f>IFERROR(_xlfn.XLOOKUP(F9,K:K,L:L),"")</f>
      </c>
      <c r="H9" s="3" t="str">
        <v>BM1</v>
      </c>
      <c r="I9" s="6"/>
      <c r="J9" s="3"/>
      <c r="K9" s="3" t="str">
        <v>KTB</v>
      </c>
      <c r="L9" s="3" t="str">
        <v>กรุงไทย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2">
        <v>9</v>
      </c>
      <c r="B10" s="3" t="str">
        <v>สาธิกา ชาญกล</v>
      </c>
      <c r="C10" s="2" t="str">
        <v>ลูกอิน</v>
      </c>
      <c r="D10" s="8" t="str">
        <v>0980549042</v>
      </c>
      <c r="E10" s="5" t="str">
        <v>4200292566</v>
      </c>
      <c r="F10" s="2" t="str">
        <v>BBL</v>
      </c>
      <c r="G10" s="2">
        <f>IFERROR(_xlfn.XLOOKUP(F10,K:K,L:L),"")</f>
      </c>
      <c r="H10" s="3" t="str">
        <v>BM1</v>
      </c>
      <c r="I10" s="6"/>
      <c r="J10" s="3"/>
      <c r="K10" s="3" t="str">
        <v>TTB</v>
      </c>
      <c r="L10" s="3" t="str">
        <v>ทหารไทยธนชาต จำกัด (มหาชน)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2">
        <v>10</v>
      </c>
      <c r="B11" s="2" t="str">
        <v>สุริยะ สาลีทอง</v>
      </c>
      <c r="C11" s="1" t="str">
        <v>ต้น</v>
      </c>
      <c r="D11" s="8" t="str">
        <v>-</v>
      </c>
      <c r="E11" s="5" t="str">
        <v>052630993385</v>
      </c>
      <c r="F11" s="2" t="str">
        <v>GSB</v>
      </c>
      <c r="G11" s="2">
        <f>IFERROR(_xlfn.XLOOKUP(F11,K:K,L:L),"")</f>
      </c>
      <c r="H11" s="3" t="str">
        <v>BM3</v>
      </c>
      <c r="I11" s="6"/>
      <c r="J11" s="3"/>
      <c r="K11" s="3" t="str">
        <v>KKP</v>
      </c>
      <c r="L11" s="3" t="str">
        <v>เกียรตินาคิน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2">
        <v>11</v>
      </c>
      <c r="B12" s="2" t="str">
        <v>พงษ์ทวี เข็มเพ็ชร</v>
      </c>
      <c r="C12" s="2" t="str">
        <v>เบียร์</v>
      </c>
      <c r="D12" s="8" t="str">
        <v>0829701196</v>
      </c>
      <c r="E12" s="5" t="str">
        <v>2012804468</v>
      </c>
      <c r="F12" s="2" t="str">
        <v>SCB</v>
      </c>
      <c r="G12" s="2">
        <f>IFERROR(_xlfn.XLOOKUP(F12,K:K,L:L),"")</f>
      </c>
      <c r="H12" s="3" t="str">
        <v>BM1</v>
      </c>
      <c r="I12" s="6"/>
      <c r="J12" s="3"/>
      <c r="K12" s="3" t="str">
        <v>BAAC</v>
      </c>
      <c r="L12" s="3" t="str">
        <v>ธ.ก.ส.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2">
        <v>12</v>
      </c>
      <c r="B13" s="2" t="str">
        <v>ธนสิน จินดามณี</v>
      </c>
      <c r="C13" s="2" t="str">
        <v>ออม</v>
      </c>
      <c r="D13" s="8" t="str">
        <v>0986732294</v>
      </c>
      <c r="E13" s="5" t="str">
        <v>2012855964</v>
      </c>
      <c r="F13" s="2" t="str">
        <v>SCB</v>
      </c>
      <c r="G13" s="2">
        <f>IFERROR(_xlfn.XLOOKUP(F13,K:K,L:L),"")</f>
      </c>
      <c r="H13" s="3" t="str">
        <v>BM1</v>
      </c>
      <c r="I13" s="6"/>
      <c r="J13" s="3"/>
      <c r="K13" s="3" t="str">
        <v>UOB</v>
      </c>
      <c r="L13" s="3" t="str">
        <v>ยูโอบี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2">
        <v>13</v>
      </c>
      <c r="B14" s="2" t="str">
        <v>ยุภา พุทธรัตน์</v>
      </c>
      <c r="C14" s="2" t="str">
        <v>ก้อย</v>
      </c>
      <c r="D14" s="8" t="str">
        <v>0981655859</v>
      </c>
      <c r="E14" s="5" t="str">
        <v>4321404575</v>
      </c>
      <c r="F14" s="2" t="str">
        <v>SCB</v>
      </c>
      <c r="G14" s="2">
        <f>IFERROR(_xlfn.XLOOKUP(F14,K:K,L:L),"")</f>
      </c>
      <c r="H14" s="3" t="str">
        <v>BM1</v>
      </c>
      <c r="I14" s="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2">
        <v>14</v>
      </c>
      <c r="B15" s="2" t="str">
        <v>อมรา ปรีชาชาญ</v>
      </c>
      <c r="C15" s="2" t="str">
        <v>หนิง</v>
      </c>
      <c r="D15" s="8" t="str">
        <v>0924968786</v>
      </c>
      <c r="E15" s="5" t="str">
        <v>1462883642</v>
      </c>
      <c r="F15" s="2" t="str">
        <v>SCB</v>
      </c>
      <c r="G15" s="2">
        <f>IFERROR(_xlfn.XLOOKUP(F15,K:K,L:L),"")</f>
      </c>
      <c r="H15" s="3" t="str">
        <v>BM1</v>
      </c>
      <c r="I15" s="6"/>
      <c r="J15" s="3"/>
      <c r="K15" s="48"/>
      <c r="L15" s="47"/>
      <c r="M15" s="47"/>
      <c r="N15" s="40"/>
      <c r="O15" s="40"/>
      <c r="P15" s="3"/>
      <c r="Q15" s="3"/>
      <c r="R15" s="3"/>
      <c r="S15" s="3"/>
      <c r="T15" s="3"/>
      <c r="U15" s="3"/>
      <c r="V15" s="3"/>
      <c r="W15" s="3"/>
      <c r="X15" s="3"/>
    </row>
    <row r="16">
      <c r="A16" s="2">
        <v>15</v>
      </c>
      <c r="B16" s="2" t="str">
        <v>สุริยา ลีมา</v>
      </c>
      <c r="C16" s="2" t="str">
        <v>ยิ้ว</v>
      </c>
      <c r="D16" s="8" t="str">
        <v>-</v>
      </c>
      <c r="E16" s="5" t="str">
        <v>4322087334</v>
      </c>
      <c r="F16" s="2" t="str">
        <v>SCB</v>
      </c>
      <c r="G16" s="2">
        <f>IFERROR(_xlfn.XLOOKUP(F16,K:K,L:L),"")</f>
      </c>
      <c r="H16" s="3" t="str">
        <v>BM2</v>
      </c>
      <c r="I16" s="6"/>
      <c r="J16" s="3"/>
      <c r="K16" s="9"/>
      <c r="L16" s="7"/>
      <c r="M16" s="7"/>
      <c r="N16" s="4"/>
      <c r="O16" s="4"/>
      <c r="P16" s="3"/>
      <c r="Q16" s="3"/>
      <c r="R16" s="3"/>
      <c r="S16" s="3"/>
      <c r="T16" s="3"/>
      <c r="U16" s="3"/>
      <c r="V16" s="3"/>
      <c r="W16" s="3"/>
      <c r="X16" s="3"/>
    </row>
    <row r="17">
      <c r="A17" s="2">
        <v>16</v>
      </c>
      <c r="B17" s="2" t="str">
        <v>โนรี เต็งโลง</v>
      </c>
      <c r="C17" s="2" t="str">
        <v>โนรี</v>
      </c>
      <c r="D17" s="8" t="str">
        <v>0980670279</v>
      </c>
      <c r="E17" s="5" t="str">
        <v>2182901441</v>
      </c>
      <c r="F17" s="2" t="str">
        <v>SCB</v>
      </c>
      <c r="G17" s="2">
        <f>IFERROR(_xlfn.XLOOKUP(F17,K:K,L:L),"")</f>
      </c>
      <c r="H17" s="3" t="str">
        <v>BM2</v>
      </c>
      <c r="I17" s="6"/>
      <c r="J17" s="3"/>
      <c r="K17" s="9"/>
      <c r="L17" s="7"/>
      <c r="M17" s="7"/>
      <c r="N17" s="4"/>
      <c r="O17" s="4"/>
      <c r="P17" s="3"/>
      <c r="Q17" s="3"/>
      <c r="R17" s="3"/>
      <c r="S17" s="3"/>
      <c r="T17" s="3"/>
      <c r="U17" s="3"/>
      <c r="V17" s="3"/>
      <c r="W17" s="3"/>
      <c r="X17" s="3"/>
    </row>
    <row r="18">
      <c r="A18" s="2">
        <v>17</v>
      </c>
      <c r="B18" s="2" t="str">
        <v>มาติกา โปจีน</v>
      </c>
      <c r="C18" s="2"/>
      <c r="D18" s="8" t="str">
        <v>-</v>
      </c>
      <c r="E18" s="5" t="str">
        <v>2892319976</v>
      </c>
      <c r="F18" s="2" t="str">
        <v>SCB</v>
      </c>
      <c r="G18" s="2">
        <f>IFERROR(_xlfn.XLOOKUP(F18,K:K,L:L),"")</f>
      </c>
      <c r="H18" s="3"/>
      <c r="I18" s="6"/>
      <c r="J18" s="3"/>
      <c r="K18" s="9"/>
      <c r="L18" s="7"/>
      <c r="M18" s="7"/>
      <c r="N18" s="4"/>
      <c r="O18" s="4"/>
      <c r="P18" s="3"/>
      <c r="Q18" s="3"/>
      <c r="R18" s="3"/>
      <c r="S18" s="3"/>
      <c r="T18" s="3"/>
      <c r="U18" s="3"/>
      <c r="V18" s="3"/>
      <c r="W18" s="3"/>
      <c r="X18" s="3"/>
    </row>
    <row r="19">
      <c r="A19" s="2">
        <v>18</v>
      </c>
      <c r="B19" s="2" t="str">
        <v>จันทร์วิมล เครือษา</v>
      </c>
      <c r="C19" s="2" t="str">
        <v>มล</v>
      </c>
      <c r="D19" s="8" t="str">
        <v>0858687797</v>
      </c>
      <c r="E19" s="5" t="str">
        <v>3472880181</v>
      </c>
      <c r="F19" s="2" t="str">
        <v>SCB</v>
      </c>
      <c r="G19" s="2">
        <f>IFERROR(_xlfn.XLOOKUP(F19,K:K,L:L),"")</f>
      </c>
      <c r="H19" s="3"/>
      <c r="I19" s="6"/>
      <c r="J19" s="3"/>
      <c r="K19" s="9"/>
      <c r="L19" s="7"/>
      <c r="M19" s="7"/>
      <c r="N19" s="4"/>
      <c r="O19" s="4"/>
      <c r="P19" s="3"/>
      <c r="Q19" s="3"/>
      <c r="R19" s="3"/>
      <c r="S19" s="3"/>
      <c r="T19" s="3"/>
      <c r="U19" s="3"/>
      <c r="V19" s="3"/>
      <c r="W19" s="3"/>
      <c r="X19" s="3"/>
    </row>
    <row r="20">
      <c r="A20" s="2">
        <v>19</v>
      </c>
      <c r="B20" s="2" t="str">
        <v>ณัฎฐณิชา เครือแสง</v>
      </c>
      <c r="C20" s="2"/>
      <c r="D20" s="8" t="str">
        <v>-</v>
      </c>
      <c r="E20" s="5" t="str">
        <v>4362076351</v>
      </c>
      <c r="F20" s="2" t="str">
        <v>SCB</v>
      </c>
      <c r="G20" s="2">
        <f>IFERROR(_xlfn.XLOOKUP(F20,K:K,L:L),"")</f>
      </c>
      <c r="H20" s="3"/>
      <c r="I20" s="6"/>
      <c r="J20" s="3"/>
      <c r="K20" s="9"/>
      <c r="L20" s="7"/>
      <c r="M20" s="7"/>
      <c r="N20" s="4"/>
      <c r="O20" s="4"/>
      <c r="P20" s="3"/>
      <c r="Q20" s="3"/>
      <c r="R20" s="3"/>
      <c r="S20" s="3"/>
      <c r="T20" s="3"/>
      <c r="U20" s="3"/>
      <c r="V20" s="3"/>
      <c r="W20" s="3"/>
      <c r="X20" s="3"/>
    </row>
    <row r="21">
      <c r="A21" s="2">
        <v>20</v>
      </c>
      <c r="B21" s="2" t="str">
        <v>หทัยชนก อัษดา</v>
      </c>
      <c r="C21" s="2"/>
      <c r="D21" s="8" t="str">
        <v>-</v>
      </c>
      <c r="E21" s="5" t="str">
        <v>4351599641</v>
      </c>
      <c r="F21" s="2" t="str">
        <v>SCB</v>
      </c>
      <c r="G21" s="2">
        <f>IFERROR(_xlfn.XLOOKUP(F21,K:K,L:L),"")</f>
      </c>
      <c r="H21" s="3"/>
      <c r="I21" s="6"/>
      <c r="J21" s="3"/>
      <c r="K21" s="9"/>
      <c r="L21" s="7"/>
      <c r="M21" s="7"/>
      <c r="N21" s="4"/>
      <c r="O21" s="4"/>
      <c r="P21" s="3"/>
      <c r="Q21" s="3"/>
      <c r="R21" s="3"/>
      <c r="S21" s="3"/>
      <c r="T21" s="3"/>
      <c r="U21" s="3"/>
      <c r="V21" s="3"/>
      <c r="W21" s="3"/>
      <c r="X21" s="3"/>
    </row>
    <row r="22">
      <c r="A22" s="2">
        <v>21</v>
      </c>
      <c r="B22" s="2" t="str">
        <v>สุรชาติ ดีกล้า</v>
      </c>
      <c r="C22" s="2" t="str">
        <v>กุ้ง</v>
      </c>
      <c r="D22" s="8" t="str">
        <v>0612768766</v>
      </c>
      <c r="E22" s="5" t="str">
        <v>4058661244</v>
      </c>
      <c r="F22" s="2" t="str">
        <v>SCB</v>
      </c>
      <c r="G22" s="2">
        <f>IFERROR(_xlfn.XLOOKUP(F22,K:K,L:L),"")</f>
      </c>
      <c r="H22" s="3" t="str">
        <v>BM1</v>
      </c>
      <c r="I22" s="6"/>
      <c r="J22" s="3"/>
      <c r="K22" s="9"/>
      <c r="L22" s="7"/>
      <c r="M22" s="7"/>
      <c r="N22" s="4"/>
      <c r="O22" s="4"/>
      <c r="P22" s="3"/>
      <c r="Q22" s="3"/>
      <c r="R22" s="3"/>
      <c r="S22" s="3"/>
      <c r="T22" s="3"/>
      <c r="U22" s="3"/>
      <c r="V22" s="3"/>
      <c r="W22" s="3"/>
      <c r="X22" s="3"/>
    </row>
    <row r="23">
      <c r="A23" s="2">
        <v>22</v>
      </c>
      <c r="B23" s="2" t="str">
        <v>สว่าง ศิริมานพ</v>
      </c>
      <c r="C23" s="2"/>
      <c r="D23" s="8" t="str">
        <v>-</v>
      </c>
      <c r="E23" s="5" t="str">
        <v>0659760581</v>
      </c>
      <c r="F23" s="2" t="str">
        <v>K-BANK</v>
      </c>
      <c r="G23" s="2">
        <f>IFERROR(_xlfn.XLOOKUP(F23,K:K,L:L),"")</f>
      </c>
      <c r="H23" s="3"/>
      <c r="I23" s="6"/>
      <c r="J23" s="3"/>
      <c r="K23" s="9"/>
      <c r="L23" s="7"/>
      <c r="M23" s="7"/>
      <c r="N23" s="4"/>
      <c r="O23" s="4"/>
      <c r="P23" s="3"/>
      <c r="Q23" s="3"/>
      <c r="R23" s="3"/>
      <c r="S23" s="3"/>
      <c r="T23" s="3"/>
      <c r="U23" s="3"/>
      <c r="V23" s="3"/>
      <c r="W23" s="3"/>
      <c r="X23" s="3"/>
    </row>
    <row r="24">
      <c r="A24" s="2">
        <v>23</v>
      </c>
      <c r="B24" s="3" t="str">
        <v>โยษิตา เขียวคำรพ</v>
      </c>
      <c r="C24" s="2" t="str">
        <v>จูน</v>
      </c>
      <c r="D24" s="8" t="str">
        <v>0639767091</v>
      </c>
      <c r="E24" s="5" t="str">
        <v>0371392831</v>
      </c>
      <c r="F24" s="2" t="str">
        <v>K-BANK</v>
      </c>
      <c r="G24" s="2">
        <f>IFERROR(_xlfn.XLOOKUP(F24,K:K,L:L),"")</f>
      </c>
      <c r="H24" s="3" t="str">
        <v>BM1</v>
      </c>
      <c r="I24" s="6"/>
      <c r="J24" s="3"/>
      <c r="K24" s="9"/>
      <c r="L24" s="7"/>
      <c r="M24" s="7"/>
      <c r="N24" s="4"/>
      <c r="O24" s="4"/>
      <c r="P24" s="3"/>
      <c r="Q24" s="3"/>
      <c r="R24" s="3"/>
      <c r="S24" s="3"/>
      <c r="T24" s="3"/>
      <c r="U24" s="3"/>
      <c r="V24" s="3"/>
      <c r="W24" s="3"/>
      <c r="X24" s="3"/>
    </row>
    <row r="25">
      <c r="A25" s="2">
        <v>24</v>
      </c>
      <c r="B25" s="2" t="str">
        <v>จิรายุ เตชวรกิตติ์</v>
      </c>
      <c r="C25" s="2"/>
      <c r="D25" s="8" t="str">
        <v>-</v>
      </c>
      <c r="E25" s="5" t="str">
        <v>0391809755</v>
      </c>
      <c r="F25" s="2" t="str">
        <v>K-BANK</v>
      </c>
      <c r="G25" s="2">
        <f>IFERROR(_xlfn.XLOOKUP(F25,K:K,L:L),"")</f>
      </c>
      <c r="H25" s="3"/>
      <c r="I25" s="6"/>
      <c r="J25" s="3"/>
      <c r="K25" s="9"/>
      <c r="L25" s="7"/>
      <c r="M25" s="7"/>
      <c r="N25" s="4"/>
      <c r="O25" s="4"/>
      <c r="P25" s="3"/>
      <c r="Q25" s="3"/>
      <c r="R25" s="3"/>
      <c r="S25" s="3"/>
      <c r="T25" s="3"/>
      <c r="U25" s="3"/>
      <c r="V25" s="3"/>
      <c r="W25" s="3"/>
      <c r="X25" s="3"/>
    </row>
    <row r="26">
      <c r="A26" s="2">
        <v>25</v>
      </c>
      <c r="B26" s="2" t="str">
        <v>พีรพงษ์ บุญกล้า</v>
      </c>
      <c r="C26" s="2"/>
      <c r="D26" s="8" t="str">
        <v>-</v>
      </c>
      <c r="E26" s="5" t="str">
        <v>0663486047</v>
      </c>
      <c r="F26" s="2" t="str">
        <v>K-BANK</v>
      </c>
      <c r="G26" s="2">
        <f>IFERROR(_xlfn.XLOOKUP(F26,K:K,L:L),"")</f>
      </c>
      <c r="H26" s="3"/>
      <c r="I26" s="6"/>
      <c r="J26" s="3"/>
      <c r="K26" s="9"/>
      <c r="L26" s="7"/>
      <c r="M26" s="7"/>
      <c r="N26" s="4"/>
      <c r="O26" s="4"/>
      <c r="P26" s="3"/>
      <c r="Q26" s="3"/>
      <c r="R26" s="3"/>
      <c r="S26" s="3"/>
      <c r="T26" s="3"/>
      <c r="U26" s="3"/>
      <c r="V26" s="3"/>
      <c r="W26" s="3"/>
      <c r="X26" s="3"/>
    </row>
    <row r="27">
      <c r="A27" s="2">
        <v>26</v>
      </c>
      <c r="B27" s="2" t="str">
        <v>ญาณิศา ยังเรือน</v>
      </c>
      <c r="C27" s="2"/>
      <c r="D27" s="8" t="str">
        <v>-</v>
      </c>
      <c r="E27" s="5" t="str">
        <v>2038243937</v>
      </c>
      <c r="F27" s="2" t="str">
        <v>K-BANK</v>
      </c>
      <c r="G27" s="2">
        <f>IFERROR(_xlfn.XLOOKUP(F27,K:K,L:L),"")</f>
      </c>
      <c r="H27" s="3"/>
      <c r="I27" s="6"/>
      <c r="J27" s="3"/>
      <c r="K27" s="9"/>
      <c r="L27" s="7"/>
      <c r="M27" s="7"/>
      <c r="N27" s="4"/>
      <c r="O27" s="4"/>
      <c r="P27" s="3"/>
      <c r="Q27" s="3"/>
      <c r="R27" s="3"/>
      <c r="S27" s="3"/>
      <c r="T27" s="3"/>
      <c r="U27" s="3"/>
      <c r="V27" s="3"/>
      <c r="W27" s="3"/>
      <c r="X27" s="3"/>
    </row>
    <row r="28">
      <c r="A28" s="2">
        <v>27</v>
      </c>
      <c r="B28" s="2" t="str">
        <v>ญาดา กูใหญ่</v>
      </c>
      <c r="C28" s="2"/>
      <c r="D28" s="8" t="str">
        <v>-</v>
      </c>
      <c r="E28" s="5" t="str">
        <v>1528436168</v>
      </c>
      <c r="F28" s="2" t="str">
        <v>K-BANK</v>
      </c>
      <c r="G28" s="2">
        <f>IFERROR(_xlfn.XLOOKUP(F28,K:K,L:L),"")</f>
      </c>
      <c r="H28" s="3"/>
      <c r="I28" s="6"/>
      <c r="J28" s="3"/>
      <c r="K28" s="9"/>
      <c r="L28" s="7"/>
      <c r="M28" s="7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</row>
    <row r="29">
      <c r="A29" s="2">
        <v>28</v>
      </c>
      <c r="B29" s="2" t="str">
        <v>ปทิตตา มีทรัพย์</v>
      </c>
      <c r="C29" s="2"/>
      <c r="D29" s="8" t="str">
        <v>-</v>
      </c>
      <c r="E29" s="5" t="str">
        <v>0918551158</v>
      </c>
      <c r="F29" s="2" t="str">
        <v>K-BANK</v>
      </c>
      <c r="G29" s="2">
        <f>IFERROR(_xlfn.XLOOKUP(F29,K:K,L:L),"")</f>
      </c>
      <c r="H29" s="3"/>
      <c r="I29" s="6"/>
      <c r="J29" s="3"/>
      <c r="K29" s="9"/>
      <c r="L29" s="7"/>
      <c r="M29" s="7"/>
      <c r="N29" s="4"/>
      <c r="O29" s="4"/>
      <c r="P29" s="3"/>
      <c r="Q29" s="3"/>
      <c r="R29" s="3"/>
      <c r="S29" s="3"/>
      <c r="T29" s="3"/>
      <c r="U29" s="3"/>
      <c r="V29" s="3"/>
      <c r="W29" s="3"/>
      <c r="X29" s="3"/>
    </row>
    <row r="30">
      <c r="A30" s="2">
        <v>29</v>
      </c>
      <c r="B30" s="2" t="str">
        <v>ธิดารัตน์ บุญกำเนิด</v>
      </c>
      <c r="C30" s="2"/>
      <c r="D30" s="8" t="str">
        <v>-</v>
      </c>
      <c r="E30" s="5" t="str">
        <v>1552655474</v>
      </c>
      <c r="F30" s="2" t="str">
        <v>K-BANK</v>
      </c>
      <c r="G30" s="2">
        <f>IFERROR(_xlfn.XLOOKUP(F30,K:K,L:L),"")</f>
      </c>
      <c r="H30" s="3"/>
      <c r="I30" s="6"/>
      <c r="J30" s="3"/>
      <c r="K30" s="9"/>
      <c r="L30" s="7"/>
      <c r="M30" s="7"/>
      <c r="N30" s="4"/>
      <c r="O30" s="4"/>
      <c r="P30" s="3"/>
      <c r="Q30" s="3"/>
      <c r="R30" s="3"/>
      <c r="S30" s="3"/>
      <c r="T30" s="3"/>
      <c r="U30" s="3"/>
      <c r="V30" s="3"/>
      <c r="W30" s="3"/>
      <c r="X30" s="3"/>
    </row>
    <row r="31">
      <c r="A31" s="2">
        <v>30</v>
      </c>
      <c r="B31" s="2" t="str">
        <v>อภิวัฒ์ คงโต</v>
      </c>
      <c r="C31" s="2"/>
      <c r="D31" s="8" t="str">
        <v>-</v>
      </c>
      <c r="E31" s="5" t="str">
        <v>0213893777</v>
      </c>
      <c r="F31" s="2" t="str">
        <v>K-BANK</v>
      </c>
      <c r="G31" s="2">
        <f>IFERROR(_xlfn.XLOOKUP(F31,K:K,L:L),"")</f>
      </c>
      <c r="H31" s="3"/>
      <c r="I31" s="6"/>
      <c r="J31" s="3"/>
      <c r="K31" s="9"/>
      <c r="L31" s="7"/>
      <c r="M31" s="7"/>
      <c r="N31" s="4"/>
      <c r="O31" s="4"/>
      <c r="P31" s="3"/>
      <c r="Q31" s="3"/>
      <c r="R31" s="3"/>
      <c r="S31" s="3"/>
      <c r="T31" s="3"/>
      <c r="U31" s="3"/>
      <c r="V31" s="3"/>
      <c r="W31" s="3"/>
      <c r="X31" s="3"/>
    </row>
    <row r="32">
      <c r="A32" s="2">
        <v>31</v>
      </c>
      <c r="B32" s="2" t="str">
        <v>โอภาส สืบสม</v>
      </c>
      <c r="C32" s="2"/>
      <c r="D32" s="8" t="str">
        <v>-</v>
      </c>
      <c r="E32" s="5" t="str">
        <v>7510035863</v>
      </c>
      <c r="F32" s="2" t="str">
        <v>BBL</v>
      </c>
      <c r="G32" s="2">
        <f>IFERROR(_xlfn.XLOOKUP(F32,K:K,L:L),"")</f>
      </c>
      <c r="H32" s="3"/>
      <c r="I32" s="6"/>
      <c r="J32" s="3"/>
      <c r="K32" s="9"/>
      <c r="L32" s="7"/>
      <c r="M32" s="7"/>
      <c r="N32" s="4"/>
      <c r="O32" s="4"/>
      <c r="P32" s="3"/>
      <c r="Q32" s="3"/>
      <c r="R32" s="3"/>
      <c r="S32" s="3"/>
      <c r="T32" s="3"/>
      <c r="U32" s="3"/>
      <c r="V32" s="3"/>
      <c r="W32" s="3"/>
      <c r="X32" s="3"/>
    </row>
    <row r="33">
      <c r="A33" s="2">
        <v>32</v>
      </c>
      <c r="B33" s="2" t="str">
        <v>อภิชาติ เปี่ยมจริยกุล</v>
      </c>
      <c r="C33" s="2"/>
      <c r="D33" s="8" t="str">
        <v>-</v>
      </c>
      <c r="E33" s="5" t="str">
        <v>1300909585</v>
      </c>
      <c r="F33" s="2" t="str">
        <v>BBL</v>
      </c>
      <c r="G33" s="2">
        <f>IFERROR(_xlfn.XLOOKUP(F33,K:K,L:L),"")</f>
      </c>
      <c r="H33" s="3"/>
      <c r="I33" s="6"/>
      <c r="J33" s="3"/>
      <c r="K33" s="9"/>
      <c r="L33" s="7"/>
      <c r="M33" s="7"/>
      <c r="N33" s="4"/>
      <c r="O33" s="4"/>
      <c r="P33" s="3"/>
      <c r="Q33" s="3"/>
      <c r="R33" s="3"/>
      <c r="S33" s="3"/>
      <c r="T33" s="3"/>
      <c r="U33" s="3"/>
      <c r="V33" s="3"/>
      <c r="W33" s="3"/>
      <c r="X33" s="3"/>
    </row>
    <row r="34">
      <c r="A34" s="2">
        <v>33</v>
      </c>
      <c r="B34" s="2" t="str">
        <v>อรรถกร เปี่ยมจริยกุล</v>
      </c>
      <c r="C34" s="2"/>
      <c r="D34" s="8" t="str">
        <v>-</v>
      </c>
      <c r="E34" s="5" t="str">
        <v>8650680955</v>
      </c>
      <c r="F34" s="2" t="str">
        <v>BBL</v>
      </c>
      <c r="G34" s="2">
        <f>IFERROR(_xlfn.XLOOKUP(F34,K:K,L:L),"")</f>
      </c>
      <c r="H34" s="3"/>
      <c r="I34" s="6"/>
      <c r="J34" s="3"/>
      <c r="K34" s="9"/>
      <c r="L34" s="7"/>
      <c r="M34" s="7"/>
      <c r="N34" s="4"/>
      <c r="O34" s="4"/>
      <c r="P34" s="3"/>
      <c r="Q34" s="3"/>
      <c r="R34" s="3"/>
      <c r="S34" s="3"/>
      <c r="T34" s="3"/>
      <c r="U34" s="3"/>
      <c r="V34" s="3"/>
      <c r="W34" s="3"/>
      <c r="X34" s="3"/>
    </row>
    <row r="35">
      <c r="A35" s="2">
        <v>34</v>
      </c>
      <c r="B35" s="2" t="str">
        <v>น้ำทิพย์ คำสุข</v>
      </c>
      <c r="C35" s="2" t="str">
        <v>อ้อย</v>
      </c>
      <c r="D35" s="8" t="str">
        <v>0825088928</v>
      </c>
      <c r="E35" s="5" t="str">
        <v>3330764066</v>
      </c>
      <c r="F35" s="2" t="str">
        <v>KTB</v>
      </c>
      <c r="G35" s="2">
        <f>IFERROR(_xlfn.XLOOKUP(F35,K:K,L:L),"")</f>
      </c>
      <c r="H35" s="3"/>
      <c r="I35" s="6"/>
      <c r="J35" s="3"/>
      <c r="K35" s="9"/>
      <c r="L35" s="7"/>
      <c r="M35" s="7"/>
      <c r="N35" s="4"/>
      <c r="O35" s="4"/>
      <c r="P35" s="3"/>
      <c r="Q35" s="3"/>
      <c r="R35" s="3"/>
      <c r="S35" s="3"/>
      <c r="T35" s="3"/>
      <c r="U35" s="3"/>
      <c r="V35" s="3"/>
      <c r="W35" s="3"/>
      <c r="X35" s="3"/>
    </row>
    <row r="36">
      <c r="A36" s="2">
        <v>35</v>
      </c>
      <c r="B36" s="2" t="str">
        <v>ณัฐชา สนทาธร</v>
      </c>
      <c r="C36" s="2"/>
      <c r="D36" s="8" t="str">
        <v>-</v>
      </c>
      <c r="E36" s="5" t="str">
        <v>4883407748</v>
      </c>
      <c r="F36" s="2" t="str">
        <v>KTB</v>
      </c>
      <c r="G36" s="2">
        <f>IFERROR(_xlfn.XLOOKUP(F36,K:K,L:L),"")</f>
      </c>
      <c r="H36" s="3"/>
      <c r="I36" s="6"/>
      <c r="J36" s="3"/>
      <c r="K36" s="9"/>
      <c r="L36" s="7"/>
      <c r="M36" s="7"/>
      <c r="N36" s="4"/>
      <c r="O36" s="4"/>
      <c r="P36" s="3"/>
      <c r="Q36" s="3"/>
      <c r="R36" s="3"/>
      <c r="S36" s="3"/>
      <c r="T36" s="3"/>
      <c r="U36" s="3"/>
      <c r="V36" s="3"/>
      <c r="W36" s="3"/>
      <c r="X36" s="3"/>
    </row>
    <row r="37">
      <c r="A37" s="2">
        <v>36</v>
      </c>
      <c r="B37" s="2" t="str">
        <v>นันท์นภัส วงคีรี</v>
      </c>
      <c r="C37" s="2"/>
      <c r="D37" s="8" t="str">
        <v>-</v>
      </c>
      <c r="E37" s="5" t="str">
        <v>4580363620</v>
      </c>
      <c r="F37" s="2" t="str">
        <v>KTB</v>
      </c>
      <c r="G37" s="2">
        <f>IFERROR(_xlfn.XLOOKUP(F37,K:K,L:L),"")</f>
      </c>
      <c r="H37" s="3"/>
      <c r="I37" s="6"/>
      <c r="J37" s="3"/>
      <c r="K37" s="9"/>
      <c r="L37" s="7"/>
      <c r="M37" s="7"/>
      <c r="N37" s="4"/>
      <c r="O37" s="4"/>
      <c r="P37" s="3"/>
      <c r="Q37" s="3"/>
      <c r="R37" s="3"/>
      <c r="S37" s="3"/>
      <c r="T37" s="3"/>
      <c r="U37" s="3"/>
      <c r="V37" s="3"/>
      <c r="W37" s="3"/>
      <c r="X37" s="3"/>
    </row>
    <row r="38">
      <c r="A38" s="2">
        <v>37</v>
      </c>
      <c r="B38" s="2" t="str">
        <v>พัชรินทร์ ลุกันทา</v>
      </c>
      <c r="C38" s="2"/>
      <c r="D38" s="8" t="str">
        <v>-</v>
      </c>
      <c r="E38" s="5" t="str">
        <v>7690184278</v>
      </c>
      <c r="F38" s="2" t="str">
        <v>KTB</v>
      </c>
      <c r="G38" s="2">
        <f>IFERROR(_xlfn.XLOOKUP(F38,K:K,L:L),"")</f>
      </c>
      <c r="H38" s="3"/>
      <c r="I38" s="6"/>
      <c r="J38" s="3"/>
      <c r="K38" s="9"/>
      <c r="L38" s="7"/>
      <c r="M38" s="7"/>
      <c r="N38" s="4"/>
      <c r="O38" s="4"/>
      <c r="P38" s="3"/>
      <c r="Q38" s="3"/>
      <c r="R38" s="3"/>
      <c r="S38" s="3"/>
      <c r="T38" s="3"/>
      <c r="U38" s="3"/>
      <c r="V38" s="3"/>
      <c r="W38" s="3"/>
      <c r="X38" s="3"/>
    </row>
    <row r="39">
      <c r="A39" s="2">
        <v>38</v>
      </c>
      <c r="B39" s="2" t="str">
        <v>อาชานัย ปานกุล</v>
      </c>
      <c r="C39" s="2" t="str">
        <v>เป็ก</v>
      </c>
      <c r="D39" s="8" t="str">
        <v>0967746948</v>
      </c>
      <c r="E39" s="5" t="str">
        <v>5770449012</v>
      </c>
      <c r="F39" s="2" t="str">
        <v>KTB</v>
      </c>
      <c r="G39" s="2">
        <f>IFERROR(_xlfn.XLOOKUP(F39,K:K,L:L),"")</f>
      </c>
      <c r="H39" s="3" t="str">
        <v>BM1</v>
      </c>
      <c r="I39" s="6"/>
      <c r="J39" s="3"/>
      <c r="K39" s="9"/>
      <c r="L39" s="7"/>
      <c r="M39" s="7"/>
      <c r="N39" s="4"/>
      <c r="O39" s="4"/>
      <c r="P39" s="3"/>
      <c r="Q39" s="3"/>
      <c r="R39" s="3"/>
      <c r="S39" s="3"/>
      <c r="T39" s="3"/>
      <c r="U39" s="3"/>
      <c r="V39" s="3"/>
      <c r="W39" s="3"/>
      <c r="X39" s="3"/>
    </row>
    <row r="40">
      <c r="A40" s="2">
        <v>39</v>
      </c>
      <c r="B40" s="2" t="str">
        <v>กมลลักษณ์ พัดพรม</v>
      </c>
      <c r="C40" s="2"/>
      <c r="D40" s="8" t="str">
        <v>0658702122</v>
      </c>
      <c r="E40" s="5" t="str">
        <v>0658702122</v>
      </c>
      <c r="F40" s="2" t="str">
        <v>K-BANK</v>
      </c>
      <c r="G40" s="2">
        <f>IFERROR(_xlfn.XLOOKUP(F40,K:K,L:L),"")</f>
      </c>
      <c r="H40" s="3"/>
      <c r="I40" s="6"/>
      <c r="J40" s="3"/>
      <c r="K40" s="9"/>
      <c r="L40" s="7"/>
      <c r="M40" s="7"/>
      <c r="N40" s="4"/>
      <c r="O40" s="4"/>
      <c r="P40" s="3"/>
      <c r="Q40" s="3"/>
      <c r="R40" s="3"/>
      <c r="S40" s="3"/>
      <c r="T40" s="3"/>
      <c r="U40" s="3"/>
      <c r="V40" s="3"/>
      <c r="W40" s="3"/>
      <c r="X40" s="3"/>
    </row>
    <row r="41">
      <c r="A41" s="2">
        <v>40</v>
      </c>
      <c r="B41" s="2" t="str">
        <v>วนิดา ศรีจันทร์</v>
      </c>
      <c r="C41" s="2"/>
      <c r="D41" s="8" t="str">
        <v>-</v>
      </c>
      <c r="E41" s="5" t="str">
        <v>4065426546</v>
      </c>
      <c r="F41" s="2" t="str">
        <v>SCB</v>
      </c>
      <c r="G41" s="2">
        <f>IFERROR(_xlfn.XLOOKUP(F41,K:K,L:L),"")</f>
      </c>
      <c r="H41" s="3"/>
      <c r="I41" s="6"/>
      <c r="J41" s="3"/>
      <c r="K41" s="9"/>
      <c r="L41" s="7"/>
      <c r="M41" s="7"/>
      <c r="N41" s="4"/>
      <c r="O41" s="4"/>
      <c r="P41" s="3"/>
      <c r="Q41" s="3"/>
      <c r="R41" s="3"/>
      <c r="S41" s="3"/>
      <c r="T41" s="3"/>
      <c r="U41" s="3"/>
      <c r="V41" s="3"/>
      <c r="W41" s="3"/>
      <c r="X41" s="3"/>
    </row>
    <row r="42">
      <c r="A42" s="2">
        <v>41</v>
      </c>
      <c r="B42" s="2" t="str">
        <v>เสาวลักษณ์ อารักษ์</v>
      </c>
      <c r="C42" s="2"/>
      <c r="D42" s="8" t="str">
        <v>-</v>
      </c>
      <c r="E42" s="5" t="str">
        <v>4121507337</v>
      </c>
      <c r="F42" s="2" t="str">
        <v>SCB</v>
      </c>
      <c r="G42" s="2">
        <f>IFERROR(_xlfn.XLOOKUP(F42,K:K,L:L),"")</f>
      </c>
      <c r="H42" s="3"/>
      <c r="I42" s="6"/>
      <c r="J42" s="3"/>
      <c r="K42" s="9"/>
      <c r="L42" s="7"/>
      <c r="M42" s="7"/>
      <c r="N42" s="4"/>
      <c r="O42" s="4"/>
      <c r="P42" s="3"/>
      <c r="Q42" s="3"/>
      <c r="R42" s="3"/>
      <c r="S42" s="3"/>
      <c r="T42" s="3"/>
      <c r="U42" s="3"/>
      <c r="V42" s="3"/>
      <c r="W42" s="3"/>
      <c r="X42" s="3"/>
    </row>
    <row r="43">
      <c r="A43" s="2">
        <v>42</v>
      </c>
      <c r="B43" s="2" t="str">
        <v>เพ็ญศรี สระแก้ว</v>
      </c>
      <c r="C43" s="2"/>
      <c r="D43" s="8" t="str">
        <v>-</v>
      </c>
      <c r="E43" s="5" t="str">
        <v>4331795940</v>
      </c>
      <c r="F43" s="2" t="str">
        <v>SCB</v>
      </c>
      <c r="G43" s="2">
        <f>IFERROR(_xlfn.XLOOKUP(F43,K:K,L:L),"")</f>
      </c>
      <c r="H43" s="3"/>
      <c r="I43" s="6"/>
      <c r="J43" s="3"/>
      <c r="K43" s="9"/>
      <c r="L43" s="7"/>
      <c r="M43" s="7"/>
      <c r="N43" s="4"/>
      <c r="O43" s="4"/>
      <c r="P43" s="3"/>
      <c r="Q43" s="3"/>
      <c r="R43" s="3"/>
      <c r="S43" s="3"/>
      <c r="T43" s="3"/>
      <c r="U43" s="3"/>
      <c r="V43" s="3"/>
      <c r="W43" s="3"/>
      <c r="X43" s="3"/>
    </row>
    <row r="44">
      <c r="A44" s="2">
        <v>43</v>
      </c>
      <c r="B44" s="2" t="str">
        <v>พัฒนพงษ์ มุดไกว้</v>
      </c>
      <c r="C44" s="2"/>
      <c r="D44" s="8" t="str">
        <v>-</v>
      </c>
      <c r="E44" s="5" t="str">
        <v>-</v>
      </c>
      <c r="F44" s="2" t="str">
        <v>SCB</v>
      </c>
      <c r="G44" s="2">
        <f>IFERROR(_xlfn.XLOOKUP(F44,K:K,L:L),"")</f>
      </c>
      <c r="H44" s="3"/>
      <c r="I44" s="6"/>
      <c r="J44" s="3"/>
      <c r="K44" s="9"/>
      <c r="L44" s="7"/>
      <c r="M44" s="7"/>
      <c r="N44" s="4"/>
      <c r="O44" s="4"/>
      <c r="P44" s="3"/>
      <c r="Q44" s="3"/>
      <c r="R44" s="3"/>
      <c r="S44" s="3"/>
      <c r="T44" s="3"/>
      <c r="U44" s="3"/>
      <c r="V44" s="3"/>
      <c r="W44" s="3"/>
      <c r="X44" s="3"/>
    </row>
    <row r="45">
      <c r="A45" s="2">
        <v>44</v>
      </c>
      <c r="B45" s="2" t="str">
        <v>ธนากร กะนะฮาด</v>
      </c>
      <c r="C45" s="2"/>
      <c r="D45" s="8" t="str">
        <v>-</v>
      </c>
      <c r="E45" s="5" t="str">
        <v>4120620823</v>
      </c>
      <c r="F45" s="2" t="str">
        <v>SCB</v>
      </c>
      <c r="G45" s="2">
        <f>IFERROR(_xlfn.XLOOKUP(F45,K:K,L:L),"")</f>
      </c>
      <c r="H45" s="3"/>
      <c r="I45" s="6"/>
      <c r="J45" s="3"/>
      <c r="K45" s="9"/>
      <c r="L45" s="7"/>
      <c r="M45" s="7"/>
      <c r="N45" s="4"/>
      <c r="O45" s="4"/>
      <c r="P45" s="3"/>
      <c r="Q45" s="3"/>
      <c r="R45" s="3"/>
      <c r="S45" s="3"/>
      <c r="T45" s="3"/>
      <c r="U45" s="3"/>
      <c r="V45" s="3"/>
      <c r="W45" s="3"/>
      <c r="X45" s="3"/>
    </row>
    <row r="46">
      <c r="A46" s="2">
        <v>45</v>
      </c>
      <c r="B46" s="2" t="str">
        <v>ภูวนัย ไชพจักร์</v>
      </c>
      <c r="C46" s="2"/>
      <c r="D46" s="8" t="str">
        <v>-</v>
      </c>
      <c r="E46" s="5" t="str">
        <v>2011938119</v>
      </c>
      <c r="F46" s="2" t="str">
        <v>K-BANK</v>
      </c>
      <c r="G46" s="2">
        <f>IFERROR(_xlfn.XLOOKUP(F46,K:K,L:L),"")</f>
      </c>
      <c r="H46" s="3"/>
      <c r="I46" s="6"/>
      <c r="J46" s="3"/>
      <c r="K46" s="9"/>
      <c r="L46" s="7"/>
      <c r="M46" s="7"/>
      <c r="N46" s="4"/>
      <c r="O46" s="4"/>
      <c r="P46" s="3"/>
      <c r="Q46" s="3"/>
      <c r="R46" s="3"/>
      <c r="S46" s="3"/>
      <c r="T46" s="3"/>
      <c r="U46" s="3"/>
      <c r="V46" s="3"/>
      <c r="W46" s="3"/>
      <c r="X46" s="3"/>
    </row>
    <row r="47">
      <c r="A47" s="2">
        <v>46</v>
      </c>
      <c r="B47" s="2" t="str">
        <v>เจนจิรา กลิ่นสุวรรณ</v>
      </c>
      <c r="C47" s="2"/>
      <c r="D47" s="8" t="str">
        <v>-</v>
      </c>
      <c r="E47" s="5" t="str">
        <v>0011665586</v>
      </c>
      <c r="F47" s="2" t="str">
        <v>K-BANK</v>
      </c>
      <c r="G47" s="2">
        <f>IFERROR(_xlfn.XLOOKUP(F47,K:K,L:L),"")</f>
      </c>
      <c r="H47" s="3"/>
      <c r="I47" s="6"/>
      <c r="J47" s="3"/>
      <c r="K47" s="9"/>
      <c r="L47" s="7"/>
      <c r="M47" s="7"/>
      <c r="N47" s="4"/>
      <c r="O47" s="4"/>
      <c r="P47" s="3"/>
      <c r="Q47" s="3"/>
      <c r="R47" s="3"/>
      <c r="S47" s="3"/>
      <c r="T47" s="3"/>
      <c r="U47" s="3"/>
      <c r="V47" s="3"/>
      <c r="W47" s="3"/>
      <c r="X47" s="3"/>
    </row>
    <row r="48">
      <c r="A48" s="2">
        <v>47</v>
      </c>
      <c r="B48" s="2" t="str">
        <v>ศิรินภา ปรางคลัง</v>
      </c>
      <c r="C48" s="1" t="str">
        <v>นุช</v>
      </c>
      <c r="D48" s="8" t="str">
        <v>-</v>
      </c>
      <c r="E48" s="5" t="str">
        <v>7192338620</v>
      </c>
      <c r="F48" s="2" t="str">
        <v>SCB</v>
      </c>
      <c r="G48" s="2">
        <f>IFERROR(_xlfn.XLOOKUP(F48,K:K,L:L),"")</f>
      </c>
      <c r="H48" s="3"/>
      <c r="I48" s="6"/>
      <c r="J48" s="3"/>
      <c r="K48" s="9"/>
      <c r="L48" s="7"/>
      <c r="M48" s="7"/>
      <c r="N48" s="4"/>
      <c r="O48" s="4"/>
      <c r="P48" s="3"/>
      <c r="Q48" s="3"/>
      <c r="R48" s="3"/>
      <c r="S48" s="3"/>
      <c r="T48" s="3"/>
      <c r="U48" s="3"/>
      <c r="V48" s="3"/>
      <c r="W48" s="3"/>
      <c r="X48" s="3"/>
    </row>
    <row r="49">
      <c r="A49" s="2">
        <v>48</v>
      </c>
      <c r="B49" s="2" t="str">
        <v>จิดาภา แดงประสิทธิ์</v>
      </c>
      <c r="C49" s="2" t="str">
        <v>ใบเตย</v>
      </c>
      <c r="D49" s="8" t="str">
        <v>0624328501</v>
      </c>
      <c r="E49" s="5" t="str">
        <v>0191869532</v>
      </c>
      <c r="F49" s="2" t="str">
        <v>K-BANK</v>
      </c>
      <c r="G49" s="2">
        <f>IFERROR(_xlfn.XLOOKUP(F49,K:K,L:L),"")</f>
      </c>
      <c r="H49" s="3" t="str">
        <v>BM2</v>
      </c>
      <c r="I49" s="6"/>
      <c r="J49" s="3"/>
      <c r="K49" s="9"/>
      <c r="L49" s="7"/>
      <c r="M49" s="7"/>
      <c r="N49" s="4"/>
      <c r="O49" s="4"/>
      <c r="P49" s="3"/>
      <c r="Q49" s="3"/>
      <c r="R49" s="3"/>
      <c r="S49" s="3"/>
      <c r="T49" s="3"/>
      <c r="U49" s="3"/>
      <c r="V49" s="3"/>
      <c r="W49" s="3"/>
      <c r="X49" s="3"/>
    </row>
    <row r="50">
      <c r="A50" s="2">
        <v>49</v>
      </c>
      <c r="B50" s="2" t="str">
        <v>อำพล ต้องเดช</v>
      </c>
      <c r="C50" s="2"/>
      <c r="D50" s="8" t="str">
        <v>-</v>
      </c>
      <c r="E50" s="5" t="str">
        <v>3970684282</v>
      </c>
      <c r="F50" s="2" t="str">
        <v>BBL</v>
      </c>
      <c r="G50" s="2">
        <f>IFERROR(_xlfn.XLOOKUP(F50,K:K,L:L),"")</f>
      </c>
      <c r="H50" s="3"/>
      <c r="I50" s="6"/>
      <c r="J50" s="3"/>
      <c r="K50" s="9"/>
      <c r="L50" s="7"/>
      <c r="M50" s="7"/>
      <c r="N50" s="4"/>
      <c r="O50" s="4"/>
      <c r="P50" s="3"/>
      <c r="Q50" s="3"/>
      <c r="R50" s="3"/>
      <c r="S50" s="3"/>
      <c r="T50" s="3"/>
      <c r="U50" s="3"/>
      <c r="V50" s="3"/>
      <c r="W50" s="3"/>
      <c r="X50" s="3"/>
    </row>
    <row r="51">
      <c r="A51" s="2">
        <v>50</v>
      </c>
      <c r="B51" s="2" t="str">
        <v>ณัฏฐธิดา สุระทม</v>
      </c>
      <c r="C51" s="2"/>
      <c r="D51" s="8" t="str">
        <v>-</v>
      </c>
      <c r="E51" s="5" t="str">
        <v>1674117251</v>
      </c>
      <c r="F51" s="2" t="str">
        <v>SCB</v>
      </c>
      <c r="G51" s="2">
        <f>IFERROR(_xlfn.XLOOKUP(F51,K:K,L:L),"")</f>
      </c>
      <c r="H51" s="3"/>
      <c r="I51" s="6"/>
      <c r="J51" s="3"/>
      <c r="K51" s="9"/>
      <c r="L51" s="7"/>
      <c r="M51" s="7"/>
      <c r="N51" s="4"/>
      <c r="O51" s="4"/>
      <c r="P51" s="3"/>
      <c r="Q51" s="3"/>
      <c r="R51" s="3"/>
      <c r="S51" s="3"/>
      <c r="T51" s="3"/>
      <c r="U51" s="3"/>
      <c r="V51" s="3"/>
      <c r="W51" s="3"/>
      <c r="X51" s="3"/>
    </row>
    <row r="52">
      <c r="A52" s="2">
        <v>51</v>
      </c>
      <c r="B52" s="2" t="str">
        <v>รัฐชภูมิ วันเวช</v>
      </c>
      <c r="C52" s="2"/>
      <c r="D52" s="8" t="str">
        <v>-</v>
      </c>
      <c r="E52" s="5" t="str">
        <v>1658583995</v>
      </c>
      <c r="F52" s="2" t="str">
        <v>K-BANK</v>
      </c>
      <c r="G52" s="2">
        <f>IFERROR(_xlfn.XLOOKUP(F52,K:K,L:L),"")</f>
      </c>
      <c r="H52" s="3"/>
      <c r="I52" s="6"/>
      <c r="J52" s="3"/>
      <c r="K52" s="9"/>
      <c r="L52" s="7"/>
      <c r="M52" s="7"/>
      <c r="N52" s="4"/>
      <c r="O52" s="4"/>
      <c r="P52" s="3"/>
      <c r="Q52" s="3"/>
      <c r="R52" s="3"/>
      <c r="S52" s="3"/>
      <c r="T52" s="3"/>
      <c r="U52" s="3"/>
      <c r="V52" s="3"/>
      <c r="W52" s="3"/>
      <c r="X52" s="3"/>
    </row>
    <row r="53">
      <c r="A53" s="2">
        <v>52</v>
      </c>
      <c r="B53" s="2" t="str">
        <v>นฤมล ชุนชำนิ</v>
      </c>
      <c r="C53" s="2"/>
      <c r="D53" s="8" t="str">
        <v>-</v>
      </c>
      <c r="E53" s="5" t="str">
        <v>2098270089</v>
      </c>
      <c r="F53" s="2" t="str">
        <v>K-BANK</v>
      </c>
      <c r="G53" s="2">
        <f>IFERROR(_xlfn.XLOOKUP(F53,K:K,L:L),"")</f>
      </c>
      <c r="H53" s="3"/>
      <c r="I53" s="6"/>
      <c r="J53" s="3"/>
      <c r="K53" s="9"/>
      <c r="L53" s="7"/>
      <c r="M53" s="7"/>
      <c r="N53" s="4"/>
      <c r="O53" s="4"/>
      <c r="P53" s="3"/>
      <c r="Q53" s="3"/>
      <c r="R53" s="3"/>
      <c r="S53" s="3"/>
      <c r="T53" s="3"/>
      <c r="U53" s="3"/>
      <c r="V53" s="3"/>
      <c r="W53" s="3"/>
      <c r="X53" s="3"/>
    </row>
    <row r="54">
      <c r="A54" s="2">
        <v>53</v>
      </c>
      <c r="B54" s="2" t="str">
        <v>อรัญญา จอมหงษ์</v>
      </c>
      <c r="C54" s="2"/>
      <c r="D54" s="8" t="str">
        <v>-</v>
      </c>
      <c r="E54" s="5" t="str">
        <v>2071734458</v>
      </c>
      <c r="F54" s="2" t="str">
        <v>K-BANK</v>
      </c>
      <c r="G54" s="2">
        <f>IFERROR(_xlfn.XLOOKUP(F54,K:K,L:L),"")</f>
      </c>
      <c r="H54" s="3"/>
      <c r="I54" s="6"/>
      <c r="J54" s="3"/>
      <c r="K54" s="9"/>
      <c r="L54" s="7"/>
      <c r="M54" s="7"/>
      <c r="N54" s="4"/>
      <c r="O54" s="4"/>
      <c r="P54" s="3"/>
      <c r="Q54" s="3"/>
      <c r="R54" s="3"/>
      <c r="S54" s="3"/>
      <c r="T54" s="3"/>
      <c r="U54" s="3"/>
      <c r="V54" s="3"/>
      <c r="W54" s="3"/>
      <c r="X54" s="3"/>
    </row>
    <row r="55">
      <c r="A55" s="2">
        <v>54</v>
      </c>
      <c r="B55" s="2" t="str">
        <v>ไอลดา เข่งเฮง</v>
      </c>
      <c r="C55" s="2"/>
      <c r="D55" s="8" t="str">
        <v>-</v>
      </c>
      <c r="E55" s="5" t="str">
        <v>4321990356</v>
      </c>
      <c r="F55" s="2" t="str">
        <v>SCB</v>
      </c>
      <c r="G55" s="2">
        <f>IFERROR(_xlfn.XLOOKUP(F55,K:K,L:L),"")</f>
      </c>
      <c r="H55" s="3"/>
      <c r="I55" s="6"/>
      <c r="J55" s="3"/>
      <c r="K55" s="9"/>
      <c r="L55" s="7"/>
      <c r="M55" s="7"/>
      <c r="N55" s="4"/>
      <c r="O55" s="4"/>
      <c r="P55" s="3"/>
      <c r="Q55" s="3"/>
      <c r="R55" s="3"/>
      <c r="S55" s="3"/>
      <c r="T55" s="3"/>
      <c r="U55" s="3"/>
      <c r="V55" s="3"/>
      <c r="W55" s="3"/>
      <c r="X55" s="3"/>
    </row>
    <row r="56">
      <c r="A56" s="2">
        <v>55</v>
      </c>
      <c r="B56" s="2" t="str">
        <v>พัฒนพงษ์ มูลโค้ว</v>
      </c>
      <c r="C56" s="2"/>
      <c r="D56" s="8" t="str">
        <v>-</v>
      </c>
      <c r="E56" s="5" t="str">
        <v>-</v>
      </c>
      <c r="F56" s="2" t="str">
        <v>SCB</v>
      </c>
      <c r="G56" s="2">
        <f>IFERROR(_xlfn.XLOOKUP(F56,K:K,L:L),"")</f>
      </c>
      <c r="H56" s="3"/>
      <c r="I56" s="6"/>
      <c r="J56" s="3"/>
      <c r="K56" s="9"/>
      <c r="L56" s="7"/>
      <c r="M56" s="7"/>
      <c r="N56" s="4"/>
      <c r="O56" s="4"/>
      <c r="P56" s="3"/>
      <c r="Q56" s="3"/>
      <c r="R56" s="3"/>
      <c r="S56" s="3"/>
      <c r="T56" s="3"/>
      <c r="U56" s="3"/>
      <c r="V56" s="3"/>
      <c r="W56" s="3"/>
      <c r="X56" s="3"/>
    </row>
    <row r="57">
      <c r="A57" s="2">
        <v>56</v>
      </c>
      <c r="B57" s="2" t="str">
        <v>พรกมล ดวงมาลา</v>
      </c>
      <c r="C57" s="2" t="str">
        <v>บี</v>
      </c>
      <c r="D57" s="8" t="str">
        <v>0992417571</v>
      </c>
      <c r="E57" s="5" t="str">
        <v>2073596907</v>
      </c>
      <c r="F57" s="2" t="str">
        <v>K-BANK</v>
      </c>
      <c r="G57" s="2">
        <f>IFERROR(_xlfn.XLOOKUP(F57,K:K,L:L),"")</f>
      </c>
      <c r="H57" s="3" t="str">
        <v>BM1</v>
      </c>
      <c r="I57" s="6"/>
      <c r="J57" s="3"/>
      <c r="K57" s="9"/>
      <c r="L57" s="7"/>
      <c r="M57" s="7"/>
      <c r="N57" s="4"/>
      <c r="O57" s="4"/>
      <c r="P57" s="3"/>
      <c r="Q57" s="3"/>
      <c r="R57" s="3"/>
      <c r="S57" s="3"/>
      <c r="T57" s="3"/>
      <c r="U57" s="3"/>
      <c r="V57" s="3"/>
      <c r="W57" s="3"/>
      <c r="X57" s="3"/>
    </row>
    <row r="58">
      <c r="A58" s="2">
        <v>57</v>
      </c>
      <c r="B58" s="2" t="str">
        <v>กาญจนาธิป บุญฑล</v>
      </c>
      <c r="C58" s="2"/>
      <c r="D58" s="8" t="str">
        <v>-</v>
      </c>
      <c r="E58" s="5" t="str">
        <v>1771266874</v>
      </c>
      <c r="F58" s="2" t="str">
        <v>K-BANK</v>
      </c>
      <c r="G58" s="2">
        <f>IFERROR(_xlfn.XLOOKUP(F58,K:K,L:L),"")</f>
      </c>
      <c r="H58" s="3"/>
      <c r="I58" s="6"/>
      <c r="J58" s="3"/>
      <c r="K58" s="9"/>
      <c r="L58" s="7"/>
      <c r="M58" s="7"/>
      <c r="N58" s="4"/>
      <c r="O58" s="4"/>
      <c r="P58" s="3"/>
      <c r="Q58" s="3"/>
      <c r="R58" s="3"/>
      <c r="S58" s="3"/>
      <c r="T58" s="3"/>
      <c r="U58" s="3"/>
      <c r="V58" s="3"/>
      <c r="W58" s="3"/>
      <c r="X58" s="3"/>
    </row>
    <row r="59">
      <c r="A59" s="2">
        <v>58</v>
      </c>
      <c r="B59" s="2" t="str" xml:space="preserve">
        <v> ใหญ่ ใดรินทร์</v>
      </c>
      <c r="C59" s="2" t="str">
        <v>ใหญ่</v>
      </c>
      <c r="D59" s="8" t="str">
        <v>-</v>
      </c>
      <c r="E59" s="5" t="str">
        <v>-</v>
      </c>
      <c r="F59" s="2" t="str">
        <v>KTB</v>
      </c>
      <c r="G59" s="2">
        <f>IFERROR(_xlfn.XLOOKUP(F59,K:K,L:L),"")</f>
      </c>
      <c r="H59" s="3" t="str">
        <v>BM1</v>
      </c>
      <c r="I59" s="6"/>
      <c r="J59" s="3"/>
      <c r="K59" s="9"/>
      <c r="L59" s="7"/>
      <c r="M59" s="7"/>
      <c r="N59" s="4"/>
      <c r="O59" s="4"/>
      <c r="P59" s="3"/>
      <c r="Q59" s="3"/>
      <c r="R59" s="3"/>
      <c r="S59" s="3"/>
      <c r="T59" s="3"/>
      <c r="U59" s="3"/>
      <c r="V59" s="3"/>
      <c r="W59" s="3"/>
      <c r="X59" s="3"/>
    </row>
    <row r="60">
      <c r="A60" s="2">
        <v>59</v>
      </c>
      <c r="B60" s="2" t="str">
        <v>จุฑามาศ ทองกระจ่าง</v>
      </c>
      <c r="C60" s="1" t="str">
        <v>โบตั๋น</v>
      </c>
      <c r="D60" s="8" t="str">
        <v>0656101093</v>
      </c>
      <c r="E60" s="5" t="str">
        <v>4093095050</v>
      </c>
      <c r="F60" s="2" t="str">
        <v>SCB</v>
      </c>
      <c r="G60" s="2">
        <f>IFERROR(_xlfn.XLOOKUP(F60,K:K,L:L),"")</f>
      </c>
      <c r="H60" s="3"/>
      <c r="I60" s="6"/>
      <c r="J60" s="3"/>
      <c r="K60" s="9"/>
      <c r="L60" s="7"/>
      <c r="M60" s="7"/>
      <c r="N60" s="4"/>
      <c r="O60" s="4"/>
      <c r="P60" s="3"/>
      <c r="Q60" s="3"/>
      <c r="R60" s="3"/>
      <c r="S60" s="3"/>
      <c r="T60" s="3"/>
      <c r="U60" s="3"/>
      <c r="V60" s="3"/>
      <c r="W60" s="3"/>
      <c r="X60" s="3"/>
    </row>
    <row r="61">
      <c r="A61" s="2">
        <v>60</v>
      </c>
      <c r="B61" s="2" t="str">
        <v>วรรณา ข้อสกุล</v>
      </c>
      <c r="C61" s="2"/>
      <c r="D61" s="8" t="str">
        <v>-</v>
      </c>
      <c r="E61" s="5" t="str">
        <v>1308654261</v>
      </c>
      <c r="F61" s="2" t="str">
        <v>K-BANK</v>
      </c>
      <c r="G61" s="2">
        <f>IFERROR(_xlfn.XLOOKUP(F61,K:K,L:L),"")</f>
      </c>
      <c r="H61" s="3" t="str">
        <v>BM1</v>
      </c>
      <c r="I61" s="6"/>
      <c r="J61" s="3"/>
      <c r="K61" s="9"/>
      <c r="L61" s="7"/>
      <c r="M61" s="7"/>
      <c r="N61" s="4"/>
      <c r="O61" s="4"/>
      <c r="P61" s="3"/>
      <c r="Q61" s="3"/>
      <c r="R61" s="3"/>
      <c r="S61" s="3"/>
      <c r="T61" s="3"/>
      <c r="U61" s="3"/>
      <c r="V61" s="3"/>
      <c r="W61" s="3"/>
      <c r="X61" s="3"/>
    </row>
    <row r="62">
      <c r="A62" s="2">
        <v>61</v>
      </c>
      <c r="B62" s="2" t="str" xml:space="preserve">
        <v>รูซนานี ลอมะ </v>
      </c>
      <c r="C62" s="2" t="str">
        <v>นานี</v>
      </c>
      <c r="D62" s="8" t="str">
        <v>-</v>
      </c>
      <c r="E62" s="5" t="str">
        <v>-</v>
      </c>
      <c r="F62" s="2" t="str">
        <v>K-BANK</v>
      </c>
      <c r="G62" s="2">
        <f>IFERROR(_xlfn.XLOOKUP(F62,K:K,L:L),"")</f>
      </c>
      <c r="H62" s="3" t="str">
        <v>BM1</v>
      </c>
      <c r="I62" s="6"/>
      <c r="J62" s="3"/>
      <c r="K62" s="9"/>
      <c r="L62" s="7"/>
      <c r="M62" s="7"/>
      <c r="N62" s="4"/>
      <c r="O62" s="4"/>
      <c r="P62" s="3"/>
      <c r="Q62" s="3"/>
      <c r="R62" s="3"/>
      <c r="S62" s="3"/>
      <c r="T62" s="3"/>
      <c r="U62" s="3"/>
      <c r="V62" s="3"/>
      <c r="W62" s="3"/>
      <c r="X62" s="3"/>
    </row>
    <row r="63">
      <c r="A63" s="2">
        <v>62</v>
      </c>
      <c r="B63" s="2" t="str">
        <v>ประภัสสร แก้วบัวเคน</v>
      </c>
      <c r="C63" s="2" t="str">
        <v>เมษ์</v>
      </c>
      <c r="D63" s="8" t="str">
        <v>0617811439</v>
      </c>
      <c r="E63" s="5" t="str">
        <v>5304099094</v>
      </c>
      <c r="F63" s="2" t="str">
        <v>SCB</v>
      </c>
      <c r="G63" s="2">
        <f>IFERROR(_xlfn.XLOOKUP(F63,K:K,L:L),"")</f>
      </c>
      <c r="H63" s="3" t="str">
        <v>BM1</v>
      </c>
      <c r="I63" s="6"/>
      <c r="J63" s="3"/>
      <c r="K63" s="9"/>
      <c r="L63" s="7"/>
      <c r="M63" s="7"/>
      <c r="N63" s="4"/>
      <c r="O63" s="4"/>
      <c r="P63" s="3"/>
      <c r="Q63" s="3"/>
      <c r="R63" s="3"/>
      <c r="S63" s="3"/>
      <c r="T63" s="3"/>
      <c r="U63" s="3"/>
      <c r="V63" s="3"/>
      <c r="W63" s="3"/>
      <c r="X63" s="3"/>
    </row>
    <row r="64">
      <c r="A64" s="2">
        <v>63</v>
      </c>
      <c r="B64" s="2" t="str" xml:space="preserve">
        <v> อิสรศักดิ์ เวยสาร</v>
      </c>
      <c r="C64" s="2" t="str">
        <v>ราม</v>
      </c>
      <c r="D64" s="8" t="str">
        <v>-</v>
      </c>
      <c r="E64" s="5" t="str">
        <v>-</v>
      </c>
      <c r="F64" s="2" t="str">
        <v>K-BANK</v>
      </c>
      <c r="G64" s="2">
        <f>IFERROR(_xlfn.XLOOKUP(F64,K:K,L:L),"")</f>
      </c>
      <c r="H64" s="3" t="str">
        <v>BM1</v>
      </c>
      <c r="I64" s="6"/>
      <c r="J64" s="3"/>
      <c r="K64" s="9"/>
      <c r="L64" s="7"/>
      <c r="M64" s="7"/>
      <c r="N64" s="4"/>
      <c r="O64" s="4"/>
      <c r="P64" s="3"/>
      <c r="Q64" s="3"/>
      <c r="R64" s="3"/>
      <c r="S64" s="3"/>
      <c r="T64" s="3"/>
      <c r="U64" s="3"/>
      <c r="V64" s="3"/>
      <c r="W64" s="3"/>
      <c r="X64" s="3"/>
    </row>
    <row r="65">
      <c r="A65" s="2">
        <v>64</v>
      </c>
      <c r="B65" s="2" t="str">
        <v>ชนัดดา พันต่วน</v>
      </c>
      <c r="C65" s="3" t="str">
        <v>บิว</v>
      </c>
      <c r="D65" s="8" t="str">
        <v>0992293627</v>
      </c>
      <c r="E65" s="5" t="str">
        <v>0663928651</v>
      </c>
      <c r="F65" s="2" t="str">
        <v>K-BANK</v>
      </c>
      <c r="G65" s="2">
        <f>IFERROR(_xlfn.XLOOKUP(F65,K:K,L:L),"")</f>
      </c>
      <c r="H65" s="3" t="str">
        <v>BM3</v>
      </c>
      <c r="I65" s="6"/>
      <c r="J65" s="3"/>
      <c r="K65" s="9"/>
      <c r="L65" s="7"/>
      <c r="M65" s="7"/>
      <c r="N65" s="4"/>
      <c r="O65" s="4"/>
      <c r="P65" s="3"/>
      <c r="Q65" s="3"/>
      <c r="R65" s="3"/>
      <c r="S65" s="3"/>
      <c r="T65" s="3"/>
      <c r="U65" s="3"/>
      <c r="V65" s="3"/>
      <c r="W65" s="3"/>
      <c r="X65" s="3"/>
    </row>
    <row r="66">
      <c r="A66" s="2">
        <v>65</v>
      </c>
      <c r="B66" s="2" t="str">
        <v>ศุภชัย ลีลาจันทร์</v>
      </c>
      <c r="C66" s="3" t="str">
        <v>มีน</v>
      </c>
      <c r="D66" s="8" t="str">
        <v>0918086610</v>
      </c>
      <c r="E66" s="5" t="str">
        <v>1101926199</v>
      </c>
      <c r="F66" s="2" t="str">
        <v>K-BANK</v>
      </c>
      <c r="G66" s="2">
        <f>IFERROR(_xlfn.XLOOKUP(F66,K:K,L:L),"")</f>
      </c>
      <c r="H66" s="3" t="str">
        <v>BM3</v>
      </c>
      <c r="I66" s="6"/>
      <c r="J66" s="3"/>
      <c r="K66" s="9"/>
      <c r="L66" s="7"/>
      <c r="M66" s="7"/>
      <c r="N66" s="4"/>
      <c r="O66" s="4"/>
      <c r="P66" s="3"/>
      <c r="Q66" s="3"/>
      <c r="R66" s="3"/>
      <c r="S66" s="3"/>
      <c r="T66" s="3"/>
      <c r="U66" s="3"/>
      <c r="V66" s="3"/>
      <c r="W66" s="3"/>
      <c r="X66" s="3"/>
    </row>
    <row r="67">
      <c r="A67" s="2">
        <v>67</v>
      </c>
      <c r="B67" s="2" t="str" xml:space="preserve">
        <v> คุณวุฒิ เรืองพงษ์</v>
      </c>
      <c r="C67" s="3" t="str">
        <v>ป๋อ</v>
      </c>
      <c r="D67" s="8" t="str">
        <v>-</v>
      </c>
      <c r="E67" s="5" t="str">
        <v>-</v>
      </c>
      <c r="F67" s="2" t="str">
        <v>SCB</v>
      </c>
      <c r="G67" s="2">
        <f>IFERROR(_xlfn.XLOOKUP(F67,K:K,L:L),"")</f>
      </c>
      <c r="H67" s="3" t="str">
        <v>BM1</v>
      </c>
      <c r="I67" s="6"/>
      <c r="J67" s="3"/>
      <c r="K67" s="9"/>
      <c r="L67" s="7"/>
      <c r="M67" s="7"/>
      <c r="N67" s="4"/>
      <c r="O67" s="4"/>
      <c r="P67" s="3"/>
      <c r="Q67" s="3"/>
      <c r="R67" s="3"/>
      <c r="S67" s="3"/>
      <c r="T67" s="3"/>
      <c r="U67" s="3"/>
      <c r="V67" s="3"/>
      <c r="W67" s="3"/>
      <c r="X67" s="3"/>
    </row>
    <row r="68">
      <c r="A68" s="2">
        <v>68</v>
      </c>
      <c r="B68" s="2" t="str" xml:space="preserve">
        <v>กัณญาณัฐ เพชรจำรัส </v>
      </c>
      <c r="C68" s="3" t="str">
        <v>ปลา</v>
      </c>
      <c r="D68" s="8" t="str">
        <v>-</v>
      </c>
      <c r="E68" s="5" t="str">
        <v>-</v>
      </c>
      <c r="F68" s="2" t="str">
        <v>K-BANK</v>
      </c>
      <c r="G68" s="2">
        <f>IFERROR(_xlfn.XLOOKUP(F68,K:K,L:L),"")</f>
      </c>
      <c r="H68" s="3" t="str">
        <v>BM1</v>
      </c>
      <c r="I68" s="6"/>
      <c r="J68" s="3"/>
      <c r="K68" s="9"/>
      <c r="L68" s="7"/>
      <c r="M68" s="7"/>
      <c r="N68" s="4"/>
      <c r="O68" s="4"/>
      <c r="P68" s="3"/>
      <c r="Q68" s="3"/>
      <c r="R68" s="3"/>
      <c r="S68" s="3"/>
      <c r="T68" s="3"/>
      <c r="U68" s="3"/>
      <c r="V68" s="3"/>
      <c r="W68" s="3"/>
      <c r="X68" s="3"/>
    </row>
    <row r="69">
      <c r="A69" s="2">
        <v>69</v>
      </c>
      <c r="B69" s="2" t="str">
        <v>จรุณ กอมณี</v>
      </c>
      <c r="C69" s="3" t="str">
        <v>ต๋อม</v>
      </c>
      <c r="D69" s="8" t="str">
        <v>0980508740</v>
      </c>
      <c r="E69" s="5" t="str">
        <v>2168519640</v>
      </c>
      <c r="F69" s="2" t="str">
        <v>K-BANK</v>
      </c>
      <c r="G69" s="2">
        <f>IFERROR(_xlfn.XLOOKUP(F69,K:K,L:L),"")</f>
      </c>
      <c r="H69" s="3" t="str">
        <v>BM1</v>
      </c>
      <c r="I69" s="6"/>
      <c r="J69" s="3"/>
      <c r="K69" s="9"/>
      <c r="L69" s="7"/>
      <c r="M69" s="7"/>
      <c r="N69" s="4"/>
      <c r="O69" s="4"/>
      <c r="P69" s="3"/>
      <c r="Q69" s="3"/>
      <c r="R69" s="3"/>
      <c r="S69" s="3"/>
      <c r="T69" s="3"/>
      <c r="U69" s="3"/>
      <c r="V69" s="3"/>
      <c r="W69" s="3"/>
      <c r="X69" s="3"/>
    </row>
    <row r="70">
      <c r="A70" s="2">
        <v>70</v>
      </c>
      <c r="B70" s="11" t="str">
        <v>รวินท์นิภา คงทะเล</v>
      </c>
      <c r="C70" s="3" t="str">
        <v>นุ่น</v>
      </c>
      <c r="D70" s="8" t="str">
        <v>0937128710</v>
      </c>
      <c r="E70" s="5" t="str">
        <v>4132221348</v>
      </c>
      <c r="F70" s="2" t="str">
        <v>SCB</v>
      </c>
      <c r="G70" s="2">
        <f>IFERROR(_xlfn.XLOOKUP(F70,K:K,L:L),"")</f>
      </c>
      <c r="H70" s="3" t="str">
        <v>BM1</v>
      </c>
      <c r="I70" s="6"/>
      <c r="J70" s="3"/>
      <c r="K70" s="9"/>
      <c r="L70" s="7"/>
      <c r="M70" s="7"/>
      <c r="N70" s="4"/>
      <c r="O70" s="4"/>
      <c r="P70" s="3"/>
      <c r="Q70" s="3"/>
      <c r="R70" s="3"/>
      <c r="S70" s="3"/>
      <c r="T70" s="3"/>
      <c r="U70" s="3"/>
      <c r="V70" s="3"/>
      <c r="W70" s="3"/>
      <c r="X70" s="3"/>
    </row>
    <row r="71">
      <c r="A71" s="2">
        <v>71</v>
      </c>
      <c r="B71" s="11" t="str">
        <v>มูฮำหมัด เจ๊ะยอ</v>
      </c>
      <c r="C71" s="3" t="str" xml:space="preserve">
        <v> </v>
      </c>
      <c r="D71" s="8" t="str">
        <v>0983468389</v>
      </c>
      <c r="E71" s="5" t="str">
        <v>1538799498</v>
      </c>
      <c r="F71" s="2" t="str">
        <v>K-BANK</v>
      </c>
      <c r="G71" s="2">
        <f>IFERROR(_xlfn.XLOOKUP(F71,K:K,L:L),"")</f>
      </c>
      <c r="H71" s="3" t="str">
        <v>BM3</v>
      </c>
      <c r="I71" s="6"/>
      <c r="J71" s="3"/>
      <c r="K71" s="9"/>
      <c r="L71" s="7"/>
      <c r="M71" s="7"/>
      <c r="N71" s="4"/>
      <c r="O71" s="4"/>
      <c r="P71" s="3"/>
      <c r="Q71" s="3"/>
      <c r="R71" s="3"/>
      <c r="S71" s="3"/>
      <c r="T71" s="3"/>
      <c r="U71" s="3"/>
      <c r="V71" s="3"/>
      <c r="W71" s="3"/>
      <c r="X71" s="3"/>
    </row>
    <row r="72">
      <c r="A72" s="2">
        <v>72</v>
      </c>
      <c r="B72" s="2" t="str">
        <v>พรนัชชา มังศรี</v>
      </c>
      <c r="C72" s="3" t="str">
        <v>พลอย</v>
      </c>
      <c r="D72" s="8" t="str">
        <v>0825634419</v>
      </c>
      <c r="E72" s="5" t="str">
        <v>0732806318</v>
      </c>
      <c r="F72" s="2" t="str">
        <v>K-BANK</v>
      </c>
      <c r="G72" s="2">
        <f>IFERROR(_xlfn.XLOOKUP(F72,K:K,L:L),"")</f>
      </c>
      <c r="H72" s="3" t="str">
        <v>BM3</v>
      </c>
      <c r="I72" s="6"/>
      <c r="J72" s="3"/>
      <c r="K72" s="9"/>
      <c r="L72" s="7"/>
      <c r="M72" s="7"/>
      <c r="N72" s="4"/>
      <c r="O72" s="4"/>
      <c r="P72" s="3"/>
      <c r="Q72" s="3"/>
      <c r="R72" s="3"/>
      <c r="S72" s="3"/>
      <c r="T72" s="3"/>
      <c r="U72" s="3"/>
      <c r="V72" s="3"/>
      <c r="W72" s="3"/>
      <c r="X72" s="3"/>
    </row>
    <row r="73">
      <c r="A73" s="2">
        <v>73</v>
      </c>
      <c r="B73" s="2" t="str">
        <v>จิราภรณ์ ปราบพาล</v>
      </c>
      <c r="C73" s="12" t="str">
        <v>นัท</v>
      </c>
      <c r="D73" s="8" t="str">
        <v>0966321969</v>
      </c>
      <c r="E73" s="5" t="str">
        <v>2112315660</v>
      </c>
      <c r="F73" s="2" t="str">
        <v>SCB</v>
      </c>
      <c r="G73" s="2">
        <f>IFERROR(_xlfn.XLOOKUP(F73,K:K,L:L),"")</f>
      </c>
      <c r="H73" s="3" t="str">
        <v>BM3</v>
      </c>
      <c r="I73" s="6"/>
      <c r="J73" s="3"/>
      <c r="K73" s="9"/>
      <c r="L73" s="7"/>
      <c r="M73" s="7"/>
      <c r="N73" s="4"/>
      <c r="O73" s="4"/>
      <c r="P73" s="3"/>
      <c r="Q73" s="3"/>
      <c r="R73" s="3"/>
      <c r="S73" s="3"/>
      <c r="T73" s="3"/>
      <c r="U73" s="3"/>
      <c r="V73" s="3"/>
      <c r="W73" s="3"/>
      <c r="X73" s="3"/>
    </row>
    <row r="74">
      <c r="A74" s="2">
        <v>74</v>
      </c>
      <c r="B74" s="2" t="str">
        <v>อาแดล เจะนิ</v>
      </c>
      <c r="C74" s="2" t="str">
        <v>ดิว</v>
      </c>
      <c r="D74" s="8" t="str">
        <v>0650737246</v>
      </c>
      <c r="E74" s="5" t="str">
        <v>9323656178</v>
      </c>
      <c r="F74" s="2" t="str">
        <v>KTB</v>
      </c>
      <c r="G74" s="2">
        <f>IFERROR(_xlfn.XLOOKUP(F74,K:K,L:L),"")</f>
      </c>
      <c r="H74" s="3" t="str">
        <v>BM3</v>
      </c>
      <c r="I74" s="6"/>
      <c r="J74" s="3"/>
      <c r="K74" s="9"/>
      <c r="L74" s="7"/>
      <c r="M74" s="7"/>
      <c r="N74" s="4"/>
      <c r="O74" s="4"/>
      <c r="P74" s="3"/>
      <c r="Q74" s="3"/>
      <c r="R74" s="3"/>
      <c r="S74" s="3"/>
      <c r="T74" s="3"/>
      <c r="U74" s="3"/>
      <c r="V74" s="3"/>
      <c r="W74" s="3"/>
      <c r="X74" s="3"/>
    </row>
    <row r="75">
      <c r="A75" s="2">
        <v>75</v>
      </c>
      <c r="B75" s="2" t="str">
        <v>จีรนันท์ มณฑาทิพยา</v>
      </c>
      <c r="C75" s="12" t="str">
        <v>น้อย</v>
      </c>
      <c r="D75" s="8" t="str">
        <v>0969680624</v>
      </c>
      <c r="E75" s="5" t="str">
        <v>0362751685</v>
      </c>
      <c r="F75" s="2" t="str">
        <v>K-BANK</v>
      </c>
      <c r="G75" s="2">
        <f>IFERROR(_xlfn.XLOOKUP(F75,K:K,L:L),"")</f>
      </c>
      <c r="H75" s="3" t="str">
        <v>BM3</v>
      </c>
      <c r="I75" s="6"/>
      <c r="J75" s="3"/>
      <c r="K75" s="9"/>
      <c r="L75" s="7"/>
      <c r="M75" s="7"/>
      <c r="N75" s="4"/>
      <c r="O75" s="4"/>
      <c r="P75" s="3"/>
      <c r="Q75" s="3"/>
      <c r="R75" s="3"/>
      <c r="S75" s="3"/>
      <c r="T75" s="3"/>
      <c r="U75" s="3"/>
      <c r="V75" s="3"/>
      <c r="W75" s="3"/>
      <c r="X75" s="3"/>
    </row>
    <row r="76">
      <c r="A76" s="2">
        <v>76</v>
      </c>
      <c r="B76" s="2" t="str">
        <v>อภิรักษ์ ฤทธิราช</v>
      </c>
      <c r="C76" s="2" t="str">
        <v>จูเนียร์</v>
      </c>
      <c r="D76" s="8" t="str">
        <v>0955392221</v>
      </c>
      <c r="E76" s="5" t="str">
        <v>1822468027</v>
      </c>
      <c r="F76" s="2" t="str">
        <v>K-BANK</v>
      </c>
      <c r="G76" s="2">
        <f>IFERROR(_xlfn.XLOOKUP(F76,K:K,L:L),"")</f>
      </c>
      <c r="H76" s="3" t="str">
        <v>BMN</v>
      </c>
      <c r="I76" s="6"/>
      <c r="J76" s="3"/>
      <c r="K76" s="9"/>
      <c r="L76" s="7"/>
      <c r="M76" s="7"/>
      <c r="N76" s="4"/>
      <c r="O76" s="4"/>
      <c r="P76" s="3"/>
      <c r="Q76" s="3"/>
      <c r="R76" s="3"/>
      <c r="S76" s="3"/>
      <c r="T76" s="3"/>
      <c r="U76" s="3"/>
      <c r="V76" s="3"/>
      <c r="W76" s="3"/>
      <c r="X76" s="3"/>
    </row>
    <row r="77">
      <c r="A77" s="2">
        <v>77</v>
      </c>
      <c r="B77" s="2" t="str">
        <v>สุธินันท์ แสนกล้า</v>
      </c>
      <c r="C77" s="2" t="str">
        <v>โต๋</v>
      </c>
      <c r="D77" s="8" t="str">
        <v>0902193162</v>
      </c>
      <c r="E77" s="5" t="str">
        <v>1528601037</v>
      </c>
      <c r="F77" s="2" t="str">
        <v>K-BANK</v>
      </c>
      <c r="G77" s="2">
        <f>IFERROR(_xlfn.XLOOKUP(F77,K:K,L:L),"")</f>
      </c>
      <c r="H77" s="3" t="str">
        <v>BMN</v>
      </c>
      <c r="I77" s="6"/>
      <c r="J77" s="3"/>
      <c r="K77" s="9"/>
      <c r="L77" s="7"/>
      <c r="M77" s="7"/>
      <c r="N77" s="4"/>
      <c r="O77" s="4"/>
      <c r="P77" s="3"/>
      <c r="Q77" s="3"/>
      <c r="R77" s="3"/>
      <c r="S77" s="3"/>
      <c r="T77" s="3"/>
      <c r="U77" s="3"/>
      <c r="V77" s="3"/>
      <c r="W77" s="3"/>
      <c r="X77" s="3"/>
    </row>
    <row r="78">
      <c r="A78" s="2">
        <v>78</v>
      </c>
      <c r="B78" s="2" t="str">
        <v>นันทวรรณ บัวทอง</v>
      </c>
      <c r="C78" s="12" t="str">
        <v>บีม</v>
      </c>
      <c r="D78" s="8" t="str">
        <v>0627478991</v>
      </c>
      <c r="E78" s="5" t="str">
        <v>1048647398</v>
      </c>
      <c r="F78" s="2" t="str">
        <v>K-BANK</v>
      </c>
      <c r="G78" s="2">
        <f>IFERROR(_xlfn.XLOOKUP(F78,K:K,L:L),"")</f>
      </c>
      <c r="H78" s="3" t="str">
        <v>BMN</v>
      </c>
      <c r="I78" s="6"/>
      <c r="J78" s="3"/>
      <c r="K78" s="9"/>
      <c r="L78" s="7"/>
      <c r="M78" s="7"/>
      <c r="N78" s="4"/>
      <c r="O78" s="4"/>
      <c r="P78" s="3"/>
      <c r="Q78" s="3"/>
      <c r="R78" s="3"/>
      <c r="S78" s="3"/>
      <c r="T78" s="3"/>
      <c r="U78" s="3"/>
      <c r="V78" s="3"/>
      <c r="W78" s="3"/>
      <c r="X78" s="3"/>
    </row>
    <row r="79">
      <c r="A79" s="2">
        <v>79</v>
      </c>
      <c r="B79" s="2" t="str">
        <v>วรรณา ปะโนรัมย์</v>
      </c>
      <c r="C79" s="2" t="str">
        <v>หยก</v>
      </c>
      <c r="D79" s="8" t="str">
        <v>0993034257</v>
      </c>
      <c r="E79" s="5" t="str">
        <v>1863708911</v>
      </c>
      <c r="F79" s="2" t="str">
        <v>K-BANK</v>
      </c>
      <c r="G79" s="2">
        <f>IFERROR(_xlfn.XLOOKUP(F79,K:K,L:L),"")</f>
      </c>
      <c r="H79" s="3" t="str">
        <v>BM3</v>
      </c>
      <c r="I79" s="6"/>
      <c r="J79" s="3"/>
      <c r="K79" s="9"/>
      <c r="L79" s="7"/>
      <c r="M79" s="7"/>
      <c r="N79" s="4"/>
      <c r="O79" s="4"/>
      <c r="P79" s="3"/>
      <c r="Q79" s="3"/>
      <c r="R79" s="3"/>
      <c r="S79" s="3"/>
      <c r="T79" s="3"/>
      <c r="U79" s="3"/>
      <c r="V79" s="3"/>
      <c r="W79" s="3"/>
      <c r="X79" s="3"/>
    </row>
    <row r="80">
      <c r="A80" s="2">
        <v>80</v>
      </c>
      <c r="B80" s="2" t="str">
        <v>มูฮัมหมัดบุรฮาน สะเต๊าะ</v>
      </c>
      <c r="C80" s="2" t="str">
        <v>อัง</v>
      </c>
      <c r="D80" s="8" t="str">
        <v>0957989348</v>
      </c>
      <c r="E80" s="5" t="str">
        <v>9090977007</v>
      </c>
      <c r="F80" s="2" t="str">
        <v>KTB</v>
      </c>
      <c r="G80" s="2">
        <f>IFERROR(_xlfn.XLOOKUP(F80,K:K,L:L),"")</f>
      </c>
      <c r="H80" s="3" t="str">
        <v>BM3</v>
      </c>
      <c r="I80" s="6"/>
      <c r="J80" s="3"/>
      <c r="K80" s="9"/>
      <c r="L80" s="7"/>
      <c r="M80" s="7"/>
      <c r="N80" s="4"/>
      <c r="O80" s="4"/>
      <c r="P80" s="3"/>
      <c r="Q80" s="3"/>
      <c r="R80" s="3"/>
      <c r="S80" s="3"/>
      <c r="T80" s="3"/>
      <c r="U80" s="3"/>
      <c r="V80" s="3"/>
      <c r="W80" s="3"/>
      <c r="X80" s="3"/>
    </row>
    <row r="81">
      <c r="A81" s="2">
        <v>81</v>
      </c>
      <c r="B81" s="2" t="str">
        <v>ปฏิพล ประเสริประเสริฐสังข์</v>
      </c>
      <c r="C81" s="2" t="str">
        <v>อาร์ท</v>
      </c>
      <c r="D81" s="8" t="str">
        <v>-</v>
      </c>
      <c r="E81" s="5" t="str">
        <v>-</v>
      </c>
      <c r="F81" s="2" t="str">
        <v>K-BANK</v>
      </c>
      <c r="G81" s="2">
        <f>IFERROR(_xlfn.XLOOKUP(F81,K:K,L:L),"")</f>
      </c>
      <c r="H81" s="3" t="str">
        <v>BM3</v>
      </c>
      <c r="I81" s="6"/>
      <c r="J81" s="3"/>
      <c r="K81" s="9"/>
      <c r="L81" s="7"/>
      <c r="M81" s="7"/>
      <c r="N81" s="4"/>
      <c r="O81" s="4"/>
      <c r="P81" s="3"/>
      <c r="Q81" s="3"/>
      <c r="R81" s="3"/>
      <c r="S81" s="3"/>
      <c r="T81" s="3"/>
      <c r="U81" s="3"/>
      <c r="V81" s="3"/>
      <c r="W81" s="3"/>
      <c r="X81" s="3"/>
    </row>
    <row r="82">
      <c r="A82" s="2">
        <v>82</v>
      </c>
      <c r="B82" s="2" t="str">
        <v>แพรววา มะอยู่เที่ยง</v>
      </c>
      <c r="C82" s="2" t="str">
        <v>แพรววา</v>
      </c>
      <c r="D82" s="8" t="str">
        <v>0654177313</v>
      </c>
      <c r="E82" s="5" t="str">
        <v>4351669470</v>
      </c>
      <c r="F82" s="2" t="str">
        <v>SCB</v>
      </c>
      <c r="G82" s="2">
        <f>IFERROR(_xlfn.XLOOKUP(F82,K:K,L:L),"")</f>
      </c>
      <c r="H82" s="3" t="str">
        <v>BM3</v>
      </c>
      <c r="I82" s="6"/>
      <c r="J82" s="3"/>
      <c r="K82" s="9"/>
      <c r="L82" s="7"/>
      <c r="M82" s="7"/>
      <c r="N82" s="4"/>
      <c r="O82" s="4"/>
      <c r="P82" s="3"/>
      <c r="Q82" s="3"/>
      <c r="R82" s="3"/>
      <c r="S82" s="3"/>
      <c r="T82" s="3"/>
      <c r="U82" s="3"/>
      <c r="V82" s="3"/>
      <c r="W82" s="3"/>
      <c r="X82" s="3"/>
    </row>
    <row r="83">
      <c r="A83" s="2">
        <v>83</v>
      </c>
      <c r="B83" s="2" t="str">
        <v>ขนิษฐา นาโควงค์</v>
      </c>
      <c r="C83" s="2" t="str">
        <v>แนน</v>
      </c>
      <c r="D83" s="8" t="str">
        <v>0858816384</v>
      </c>
      <c r="E83" s="5" t="str">
        <v>1788488226</v>
      </c>
      <c r="F83" s="2" t="str">
        <v>K-BANK</v>
      </c>
      <c r="G83" s="2">
        <f>IFERROR(_xlfn.XLOOKUP(F83,K:K,L:L),"")</f>
      </c>
      <c r="H83" s="3" t="str">
        <v>BM3</v>
      </c>
      <c r="I83" s="6"/>
      <c r="J83" s="3"/>
      <c r="K83" s="9"/>
      <c r="L83" s="7"/>
      <c r="M83" s="7"/>
      <c r="N83" s="4"/>
      <c r="O83" s="4"/>
      <c r="P83" s="3"/>
      <c r="Q83" s="3"/>
      <c r="R83" s="3"/>
      <c r="S83" s="3"/>
      <c r="T83" s="3"/>
      <c r="U83" s="3"/>
      <c r="V83" s="3"/>
      <c r="W83" s="3"/>
      <c r="X83" s="3"/>
    </row>
    <row r="84">
      <c r="A84" s="2">
        <v>84</v>
      </c>
      <c r="B84" s="2" t="str">
        <v>พรพิมล ทั่งศิริ</v>
      </c>
      <c r="C84" s="2" t="str">
        <v>ฟ้า</v>
      </c>
      <c r="D84" s="8" t="str">
        <v>0637648537</v>
      </c>
      <c r="E84" s="5" t="str">
        <v>1448436043</v>
      </c>
      <c r="F84" s="2" t="str">
        <v>K-BANK</v>
      </c>
      <c r="G84" s="2">
        <f>IFERROR(_xlfn.XLOOKUP(F84,K:K,L:L),"")</f>
      </c>
      <c r="H84" s="3" t="str">
        <v>BM3</v>
      </c>
      <c r="I84" s="6"/>
      <c r="J84" s="3"/>
      <c r="K84" s="9"/>
      <c r="L84" s="7"/>
      <c r="M84" s="7"/>
      <c r="N84" s="4"/>
      <c r="O84" s="4"/>
      <c r="P84" s="3"/>
      <c r="Q84" s="3"/>
      <c r="R84" s="3"/>
      <c r="S84" s="3"/>
      <c r="T84" s="3"/>
      <c r="U84" s="3"/>
      <c r="V84" s="3"/>
      <c r="W84" s="3"/>
      <c r="X84" s="3"/>
    </row>
    <row r="85">
      <c r="A85" s="2">
        <v>85</v>
      </c>
      <c r="B85" s="2" t="str">
        <v>นิพาดา แสงชัย</v>
      </c>
      <c r="C85" s="2" t="str">
        <v>แบม</v>
      </c>
      <c r="D85" s="8" t="str">
        <v>0868771040</v>
      </c>
      <c r="E85" s="5" t="str">
        <v>1483902049</v>
      </c>
      <c r="F85" s="2" t="str">
        <v>K-BANK</v>
      </c>
      <c r="G85" s="2">
        <f>IFERROR(_xlfn.XLOOKUP(F85,K:K,L:L),"")</f>
      </c>
      <c r="H85" s="3" t="str">
        <v>BM3</v>
      </c>
      <c r="I85" s="6"/>
      <c r="J85" s="3"/>
      <c r="K85" s="9"/>
      <c r="L85" s="7"/>
      <c r="M85" s="7"/>
      <c r="N85" s="4"/>
      <c r="O85" s="4"/>
      <c r="P85" s="3"/>
      <c r="Q85" s="3"/>
      <c r="R85" s="3"/>
      <c r="S85" s="3"/>
      <c r="T85" s="3"/>
      <c r="U85" s="3"/>
      <c r="V85" s="3"/>
      <c r="W85" s="3"/>
      <c r="X85" s="3"/>
    </row>
    <row r="86">
      <c r="A86" s="2">
        <v>86</v>
      </c>
      <c r="B86" s="2" t="str">
        <v>จิราวัฒน์ โพธิ์นิ่มแดง</v>
      </c>
      <c r="C86" s="3" t="str">
        <v>เต้</v>
      </c>
      <c r="D86" s="8" t="str">
        <v>0916971157</v>
      </c>
      <c r="E86" s="5" t="str">
        <v>4065223037</v>
      </c>
      <c r="F86" s="2" t="str">
        <v>SCB</v>
      </c>
      <c r="G86" s="2">
        <f>IFERROR(_xlfn.XLOOKUP(F86,K:K,L:L),"")</f>
      </c>
      <c r="H86" s="3" t="str">
        <v>BM3</v>
      </c>
      <c r="I86" s="6"/>
      <c r="J86" s="3"/>
      <c r="K86" s="9"/>
      <c r="L86" s="7"/>
      <c r="M86" s="7"/>
      <c r="N86" s="4"/>
      <c r="O86" s="4"/>
      <c r="P86" s="3"/>
      <c r="Q86" s="3"/>
      <c r="R86" s="3"/>
      <c r="S86" s="3"/>
      <c r="T86" s="3"/>
      <c r="U86" s="3"/>
      <c r="V86" s="3"/>
      <c r="W86" s="3"/>
      <c r="X86" s="3"/>
    </row>
    <row r="87">
      <c r="A87" s="2">
        <v>87</v>
      </c>
      <c r="B87" s="1" t="str">
        <v>ศักดิ์สิทธิ์ธร งามเยี่ยม</v>
      </c>
      <c r="C87" s="1" t="str">
        <v>ปืน</v>
      </c>
      <c r="D87" s="8" t="str">
        <v>0832264457</v>
      </c>
      <c r="E87" s="5" t="str">
        <v>2003437852</v>
      </c>
      <c r="F87" s="2" t="str">
        <v>K-BANK</v>
      </c>
      <c r="G87" s="2">
        <f>IFERROR(_xlfn.XLOOKUP(F87,K:K,L:L),"")</f>
      </c>
      <c r="H87" s="3" t="str">
        <v>BM3</v>
      </c>
      <c r="I87" s="6"/>
      <c r="J87" s="3"/>
      <c r="K87" s="9"/>
      <c r="L87" s="7"/>
      <c r="M87" s="7"/>
      <c r="N87" s="4"/>
      <c r="O87" s="4"/>
      <c r="P87" s="3"/>
      <c r="Q87" s="3"/>
      <c r="R87" s="3"/>
      <c r="S87" s="3"/>
      <c r="T87" s="3"/>
      <c r="U87" s="3"/>
      <c r="V87" s="3"/>
      <c r="W87" s="3"/>
      <c r="X87" s="3"/>
    </row>
    <row r="88">
      <c r="A88" s="2">
        <v>88</v>
      </c>
      <c r="B88" s="2" t="str">
        <v>ภัคพล เสาะใส</v>
      </c>
      <c r="C88" s="2" t="str">
        <v>คีม</v>
      </c>
      <c r="D88" s="8" t="str">
        <v>0615352276</v>
      </c>
      <c r="E88" s="5" t="str">
        <v>1362913655</v>
      </c>
      <c r="F88" s="2" t="str">
        <v>K-BANK</v>
      </c>
      <c r="G88" s="2">
        <f>IFERROR(_xlfn.XLOOKUP(F88,K:K,L:L),"")</f>
      </c>
      <c r="H88" s="3" t="str">
        <v>BM3</v>
      </c>
      <c r="I88" s="6"/>
      <c r="J88" s="3"/>
      <c r="K88" s="9"/>
      <c r="L88" s="7"/>
      <c r="M88" s="7"/>
      <c r="N88" s="4"/>
      <c r="O88" s="4"/>
      <c r="P88" s="3"/>
      <c r="Q88" s="3"/>
      <c r="R88" s="3"/>
      <c r="S88" s="3"/>
      <c r="T88" s="3"/>
      <c r="U88" s="3"/>
      <c r="V88" s="3"/>
      <c r="W88" s="3"/>
      <c r="X88" s="3"/>
    </row>
    <row r="89">
      <c r="A89" s="2">
        <v>89</v>
      </c>
      <c r="B89" s="2" t="str">
        <v>ภูวนาท วงศ์สุวรรณ</v>
      </c>
      <c r="C89" s="2" t="str">
        <v>บอล</v>
      </c>
      <c r="D89" s="8" t="str">
        <v>0638568179</v>
      </c>
      <c r="E89" s="5" t="str">
        <v>0843487416</v>
      </c>
      <c r="F89" s="2" t="str">
        <v>K-BANK</v>
      </c>
      <c r="G89" s="2">
        <f>IFERROR(_xlfn.XLOOKUP(F89,K:K,L:L),"")</f>
      </c>
      <c r="H89" s="3" t="str">
        <v>BMN</v>
      </c>
      <c r="I89" s="6"/>
      <c r="J89" s="3"/>
      <c r="K89" s="9"/>
      <c r="L89" s="7"/>
      <c r="M89" s="7"/>
      <c r="N89" s="4"/>
      <c r="O89" s="4"/>
      <c r="P89" s="3"/>
      <c r="Q89" s="3"/>
      <c r="R89" s="3"/>
      <c r="S89" s="3"/>
      <c r="T89" s="3"/>
      <c r="U89" s="3"/>
      <c r="V89" s="3"/>
      <c r="W89" s="3"/>
      <c r="X89" s="3"/>
    </row>
    <row r="90">
      <c r="A90" s="2">
        <v>90</v>
      </c>
      <c r="B90" s="2" t="str">
        <v>ศิริพร กลีบเมฆ</v>
      </c>
      <c r="C90" s="2" t="str">
        <v>ฝน</v>
      </c>
      <c r="D90" s="8" t="str">
        <v>0610633717</v>
      </c>
      <c r="E90" s="5" t="str">
        <v>1873734457</v>
      </c>
      <c r="F90" s="2" t="str">
        <v>K-BANK</v>
      </c>
      <c r="G90" s="2">
        <f>IFERROR(_xlfn.XLOOKUP(F90,K:K,L:L),"")</f>
      </c>
      <c r="H90" s="3" t="str">
        <v>BM3</v>
      </c>
      <c r="I90" s="6"/>
      <c r="J90" s="3"/>
      <c r="K90" s="9"/>
      <c r="L90" s="7"/>
      <c r="M90" s="7"/>
      <c r="N90" s="4"/>
      <c r="O90" s="4"/>
      <c r="P90" s="3"/>
      <c r="Q90" s="3"/>
      <c r="R90" s="3"/>
      <c r="S90" s="3"/>
      <c r="T90" s="3"/>
      <c r="U90" s="3"/>
      <c r="V90" s="3"/>
      <c r="W90" s="3"/>
      <c r="X90" s="3"/>
    </row>
    <row r="91">
      <c r="A91" s="2">
        <v>91</v>
      </c>
      <c r="B91" s="1" t="str">
        <v>สุไรนี ตาเละ</v>
      </c>
      <c r="C91" s="3" t="str">
        <v>ลิน</v>
      </c>
      <c r="D91" s="8" t="str">
        <v>-</v>
      </c>
      <c r="E91" s="5" t="str">
        <v>-</v>
      </c>
      <c r="F91" s="2" t="str">
        <v>SCB</v>
      </c>
      <c r="G91" s="2">
        <f>IFERROR(_xlfn.XLOOKUP(F91,K:K,L:L),"")</f>
      </c>
      <c r="H91" s="3" t="str">
        <v>BM3</v>
      </c>
      <c r="I91" s="6"/>
      <c r="J91" s="3"/>
      <c r="K91" s="9"/>
      <c r="L91" s="7"/>
      <c r="M91" s="7"/>
      <c r="N91" s="4"/>
      <c r="O91" s="4"/>
      <c r="P91" s="3"/>
      <c r="Q91" s="3"/>
      <c r="R91" s="3"/>
      <c r="S91" s="3"/>
      <c r="T91" s="3"/>
      <c r="U91" s="3"/>
      <c r="V91" s="3"/>
      <c r="W91" s="3"/>
      <c r="X91" s="3"/>
    </row>
    <row r="92">
      <c r="A92" s="2">
        <v>92</v>
      </c>
      <c r="B92" s="3" t="str">
        <v>ณัฐตญา ใจดี</v>
      </c>
      <c r="C92" s="3" t="str">
        <v>ครีม</v>
      </c>
      <c r="D92" s="8" t="str">
        <v>0813122937</v>
      </c>
      <c r="E92" s="5" t="str">
        <v>1791478614</v>
      </c>
      <c r="F92" s="2" t="str">
        <v>K-BANK</v>
      </c>
      <c r="G92" s="2">
        <f>IFERROR(_xlfn.XLOOKUP(F92,K:K,L:L),"")</f>
      </c>
      <c r="H92" s="3" t="str">
        <v>BM3</v>
      </c>
      <c r="I92" s="6"/>
      <c r="J92" s="3"/>
      <c r="K92" s="9"/>
      <c r="L92" s="7"/>
      <c r="M92" s="7"/>
      <c r="N92" s="4"/>
      <c r="O92" s="4"/>
      <c r="P92" s="3"/>
      <c r="Q92" s="3"/>
      <c r="R92" s="3"/>
      <c r="S92" s="3"/>
      <c r="T92" s="3"/>
      <c r="U92" s="3"/>
      <c r="V92" s="3"/>
      <c r="W92" s="3"/>
      <c r="X92" s="3"/>
    </row>
    <row r="93">
      <c r="A93" s="2">
        <v>93</v>
      </c>
      <c r="B93" s="3" t="str">
        <v>อรณิชา ศิวนาถหิรัณย์</v>
      </c>
      <c r="C93" s="3" t="str">
        <v>น้ำหวาน</v>
      </c>
      <c r="D93" s="8" t="str">
        <v>0641851071</v>
      </c>
      <c r="E93" s="5" t="str">
        <v>1551982021</v>
      </c>
      <c r="F93" s="2" t="str">
        <v>K-BANK</v>
      </c>
      <c r="G93" s="2">
        <f>IFERROR(_xlfn.XLOOKUP(F93,K:K,L:L),"")</f>
      </c>
      <c r="H93" s="3" t="str">
        <v>BM3</v>
      </c>
      <c r="I93" s="6"/>
      <c r="J93" s="3"/>
      <c r="K93" s="9"/>
      <c r="L93" s="7"/>
      <c r="M93" s="7"/>
      <c r="N93" s="4"/>
      <c r="O93" s="4"/>
      <c r="P93" s="3"/>
      <c r="Q93" s="3"/>
      <c r="R93" s="3"/>
      <c r="S93" s="3"/>
      <c r="T93" s="3"/>
      <c r="U93" s="3"/>
      <c r="V93" s="3"/>
      <c r="W93" s="3"/>
      <c r="X93" s="3"/>
    </row>
    <row r="94">
      <c r="A94" s="2">
        <v>94</v>
      </c>
      <c r="B94" s="3" t="str">
        <v>สุธิดา ขาวสบาย</v>
      </c>
      <c r="C94" s="3" t="str">
        <v>เบล</v>
      </c>
      <c r="D94" s="8" t="str">
        <v>0646973753</v>
      </c>
      <c r="E94" s="5" t="str">
        <v>0741935031</v>
      </c>
      <c r="F94" s="2" t="str">
        <v>K-BANK</v>
      </c>
      <c r="G94" s="2">
        <f>IFERROR(_xlfn.XLOOKUP(F94,K:K,L:L),"")</f>
      </c>
      <c r="H94" s="3" t="str">
        <v>BM3</v>
      </c>
      <c r="I94" s="6"/>
      <c r="J94" s="3"/>
      <c r="K94" s="9"/>
      <c r="L94" s="7"/>
      <c r="M94" s="7"/>
      <c r="N94" s="4"/>
      <c r="O94" s="4"/>
      <c r="P94" s="3"/>
      <c r="Q94" s="3"/>
      <c r="R94" s="3"/>
      <c r="S94" s="3"/>
      <c r="T94" s="3"/>
      <c r="U94" s="3"/>
      <c r="V94" s="3"/>
      <c r="W94" s="3"/>
      <c r="X94" s="3"/>
    </row>
    <row r="95">
      <c r="A95" s="2">
        <v>95</v>
      </c>
      <c r="B95" s="1" t="str">
        <v>วัชรพล เซะวิเศษ</v>
      </c>
      <c r="C95" s="1" t="str">
        <v>ด้อล</v>
      </c>
      <c r="D95" s="8" t="str">
        <v>0961576153</v>
      </c>
      <c r="E95" s="5" t="str">
        <v>1918451672</v>
      </c>
      <c r="F95" s="2" t="str">
        <v>K-BANK</v>
      </c>
      <c r="G95" s="2">
        <f>IFERROR(_xlfn.XLOOKUP(F95,K:K,L:L),"")</f>
      </c>
      <c r="H95" s="3" t="str">
        <v>BM3</v>
      </c>
      <c r="I95" s="6"/>
      <c r="J95" s="3"/>
      <c r="K95" s="9"/>
      <c r="L95" s="7"/>
      <c r="M95" s="7"/>
      <c r="N95" s="4"/>
      <c r="O95" s="4"/>
      <c r="P95" s="3"/>
      <c r="Q95" s="3"/>
      <c r="R95" s="3"/>
      <c r="S95" s="3"/>
      <c r="T95" s="3"/>
      <c r="U95" s="3"/>
      <c r="V95" s="3"/>
      <c r="W95" s="3"/>
      <c r="X95" s="3"/>
    </row>
    <row r="96">
      <c r="A96" s="2">
        <v>96</v>
      </c>
      <c r="B96" s="1" t="str">
        <v>ชาลี คล้ายแก้ว</v>
      </c>
      <c r="C96" s="1" t="str">
        <v>น๊อต</v>
      </c>
      <c r="D96" s="8" t="str">
        <v>0941796814</v>
      </c>
      <c r="E96" s="5" t="str">
        <v>9042177452</v>
      </c>
      <c r="F96" s="2" t="str">
        <v>TTB</v>
      </c>
      <c r="G96" s="2">
        <f>IFERROR(_xlfn.XLOOKUP(F96,K:K,L:L),"")</f>
      </c>
      <c r="H96" s="3" t="str">
        <v>BM3</v>
      </c>
      <c r="I96" s="6"/>
      <c r="J96" s="3"/>
      <c r="K96" s="9"/>
      <c r="L96" s="7"/>
      <c r="M96" s="7"/>
      <c r="N96" s="4"/>
      <c r="O96" s="4"/>
      <c r="P96" s="3"/>
      <c r="Q96" s="3"/>
      <c r="R96" s="3"/>
      <c r="S96" s="3"/>
      <c r="T96" s="3"/>
      <c r="U96" s="3"/>
      <c r="V96" s="3"/>
      <c r="W96" s="3"/>
      <c r="X96" s="3"/>
    </row>
    <row r="97">
      <c r="A97" s="2">
        <v>97</v>
      </c>
      <c r="B97" s="1" t="str">
        <v>รัชนี สุรินทร์</v>
      </c>
      <c r="C97" s="1" t="str">
        <v>เอี้ยง</v>
      </c>
      <c r="D97" s="8" t="str">
        <v>0937860866</v>
      </c>
      <c r="E97" s="5" t="str">
        <v>1828267503</v>
      </c>
      <c r="F97" s="2" t="str">
        <v>K-BANK</v>
      </c>
      <c r="G97" s="2">
        <f>IFERROR(_xlfn.XLOOKUP(F97,K:K,L:L),"")</f>
      </c>
      <c r="H97" s="3" t="str">
        <v>BM3</v>
      </c>
      <c r="I97" s="6"/>
      <c r="J97" s="3"/>
      <c r="K97" s="9"/>
      <c r="L97" s="7"/>
      <c r="M97" s="7"/>
      <c r="N97" s="4"/>
      <c r="O97" s="4"/>
      <c r="P97" s="3"/>
      <c r="Q97" s="3"/>
      <c r="R97" s="3"/>
      <c r="S97" s="3"/>
      <c r="T97" s="3"/>
      <c r="U97" s="3"/>
      <c r="V97" s="3"/>
      <c r="W97" s="3"/>
      <c r="X97" s="3"/>
    </row>
    <row r="98">
      <c r="A98" s="2">
        <v>98</v>
      </c>
      <c r="B98" s="1" t="str">
        <v>พชร ดวงสิม</v>
      </c>
      <c r="C98" s="1" t="str">
        <v>เจมส์</v>
      </c>
      <c r="D98" s="8" t="str">
        <v>0638716123</v>
      </c>
      <c r="E98" s="5" t="str">
        <v>6609856605</v>
      </c>
      <c r="F98" s="2" t="str">
        <v>KTB</v>
      </c>
      <c r="G98" s="2">
        <f>IFERROR(_xlfn.XLOOKUP(F98,K:K,L:L),"")</f>
      </c>
      <c r="H98" s="3" t="str">
        <v>BM2</v>
      </c>
      <c r="I98" s="6"/>
      <c r="J98" s="3"/>
      <c r="K98" s="9"/>
      <c r="L98" s="7"/>
      <c r="M98" s="7"/>
      <c r="N98" s="4"/>
      <c r="O98" s="4"/>
      <c r="P98" s="3"/>
      <c r="Q98" s="3"/>
      <c r="R98" s="3"/>
      <c r="S98" s="3"/>
      <c r="T98" s="3"/>
      <c r="U98" s="3"/>
      <c r="V98" s="3"/>
      <c r="W98" s="3"/>
      <c r="X98" s="3"/>
    </row>
    <row r="99">
      <c r="A99" s="2">
        <v>99</v>
      </c>
      <c r="B99" s="1" t="str">
        <v>นรินลักษณ์ สวัสดี</v>
      </c>
      <c r="C99" s="1" t="str">
        <v>ใหม่</v>
      </c>
      <c r="D99" s="8" t="str">
        <v>0640124544</v>
      </c>
      <c r="E99" s="5" t="str">
        <v>1512701090</v>
      </c>
      <c r="F99" s="2" t="str">
        <v>K-BANK</v>
      </c>
      <c r="G99" s="2">
        <f>IFERROR(_xlfn.XLOOKUP(F99,K:K,L:L),"")</f>
      </c>
      <c r="H99" s="3" t="str">
        <v>BM1</v>
      </c>
      <c r="I99" s="6"/>
      <c r="J99" s="3"/>
      <c r="K99" s="9"/>
      <c r="L99" s="7"/>
      <c r="M99" s="7"/>
      <c r="N99" s="4"/>
      <c r="O99" s="4"/>
      <c r="P99" s="3"/>
      <c r="Q99" s="3"/>
      <c r="R99" s="3"/>
      <c r="S99" s="3"/>
      <c r="T99" s="3"/>
      <c r="U99" s="3"/>
      <c r="V99" s="3"/>
      <c r="W99" s="3"/>
      <c r="X99" s="3"/>
    </row>
    <row r="100">
      <c r="A100" s="2">
        <v>100</v>
      </c>
      <c r="B100" s="1" t="str">
        <v>กุมารี สะใบบาง</v>
      </c>
      <c r="C100" s="1" t="str">
        <v>เล็ก</v>
      </c>
      <c r="D100" s="8" t="str">
        <v>0625560154</v>
      </c>
      <c r="E100" s="5" t="str">
        <v>1932180281</v>
      </c>
      <c r="F100" s="2" t="str">
        <v>SCB</v>
      </c>
      <c r="G100" s="2">
        <f>IFERROR(_xlfn.XLOOKUP(F100,K:K,L:L),"")</f>
      </c>
      <c r="H100" s="3" t="str">
        <v>BM3</v>
      </c>
      <c r="I100" s="6"/>
      <c r="J100" s="3"/>
      <c r="K100" s="9"/>
      <c r="L100" s="7"/>
      <c r="M100" s="7"/>
      <c r="N100" s="4"/>
      <c r="O100" s="4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2">
        <v>101</v>
      </c>
      <c r="B101" s="1" t="str">
        <v>รัชฎาพร สิงห์แก้ว</v>
      </c>
      <c r="C101" s="1" t="str">
        <v>แพร์</v>
      </c>
      <c r="D101" s="8" t="str">
        <v>0966403040</v>
      </c>
      <c r="E101" s="5" t="str">
        <v>4211877862</v>
      </c>
      <c r="F101" s="2" t="str">
        <v>SCB</v>
      </c>
      <c r="G101" s="2">
        <f>IFERROR(_xlfn.XLOOKUP(F101,K:K,L:L),"")</f>
      </c>
      <c r="H101" s="3" t="str">
        <v>BMN</v>
      </c>
      <c r="I101" s="6"/>
      <c r="J101" s="3"/>
      <c r="K101" s="9"/>
      <c r="L101" s="7"/>
      <c r="M101" s="7"/>
      <c r="N101" s="4"/>
      <c r="O101" s="4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2">
        <v>102</v>
      </c>
      <c r="B102" s="1" t="str">
        <v>ธราดล​ พันธศรี</v>
      </c>
      <c r="C102" s="1" t="str">
        <v>ฟลุ๊ค</v>
      </c>
      <c r="D102" s="8" t="str">
        <v>0819677730</v>
      </c>
      <c r="E102" s="5" t="str">
        <v>0980471569</v>
      </c>
      <c r="F102" s="2" t="str">
        <v>BBL</v>
      </c>
      <c r="G102" s="2">
        <f>IFERROR(_xlfn.XLOOKUP(F102,K:K,L:L),"")</f>
      </c>
      <c r="H102" s="3" t="str">
        <v>BM3</v>
      </c>
      <c r="I102" s="6"/>
      <c r="J102" s="3"/>
      <c r="K102" s="9"/>
      <c r="L102" s="7"/>
      <c r="M102" s="7"/>
      <c r="N102" s="4"/>
      <c r="O102" s="4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2">
        <v>103</v>
      </c>
      <c r="B103" s="1" t="str">
        <v>สุไรณี ตาเละ</v>
      </c>
      <c r="C103" s="1" t="str">
        <v>ลิน</v>
      </c>
      <c r="D103" s="8" t="str">
        <v>0810451432</v>
      </c>
      <c r="E103" s="5" t="str">
        <v>4211877422</v>
      </c>
      <c r="F103" s="2" t="str">
        <v>SCB</v>
      </c>
      <c r="G103" s="2">
        <f>IFERROR(_xlfn.XLOOKUP(F103,K:K,L:L),"")</f>
      </c>
      <c r="H103" s="3" t="str">
        <v>BM3</v>
      </c>
      <c r="I103" s="6"/>
      <c r="J103" s="3"/>
      <c r="K103" s="9"/>
      <c r="L103" s="7"/>
      <c r="M103" s="7"/>
      <c r="N103" s="4"/>
      <c r="O103" s="4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2">
        <v>104</v>
      </c>
      <c r="B104" s="1" t="str">
        <v>สาวิณี คำนนท์</v>
      </c>
      <c r="C104" s="1" t="str">
        <v>วุ้น</v>
      </c>
      <c r="D104" s="8" t="str">
        <v>0926087053</v>
      </c>
      <c r="E104" s="5" t="str">
        <v>2161179046</v>
      </c>
      <c r="F104" s="2" t="str">
        <v>K-BANK</v>
      </c>
      <c r="G104" s="2">
        <f>IFERROR(_xlfn.XLOOKUP(F104,K:K,L:L),"")</f>
      </c>
      <c r="H104" s="3" t="str">
        <v>BM3</v>
      </c>
      <c r="I104" s="6"/>
      <c r="J104" s="3"/>
      <c r="K104" s="9"/>
      <c r="L104" s="7"/>
      <c r="M104" s="7"/>
      <c r="N104" s="4"/>
      <c r="O104" s="4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2">
        <v>105</v>
      </c>
      <c r="B105" s="1" t="str">
        <v>ลลนา คะเลรัมย์</v>
      </c>
      <c r="C105" s="1" t="str">
        <v>ส้มโอ</v>
      </c>
      <c r="D105" s="8" t="str">
        <v>0615631507</v>
      </c>
      <c r="E105" s="5" t="str">
        <v>1418228616</v>
      </c>
      <c r="F105" s="2" t="str">
        <v>K-BANK</v>
      </c>
      <c r="G105" s="2">
        <f>IFERROR(_xlfn.XLOOKUP(F105,K:K,L:L),"")</f>
      </c>
      <c r="H105" s="3" t="str">
        <v>BM3</v>
      </c>
      <c r="I105" s="6"/>
      <c r="J105" s="3"/>
      <c r="K105" s="9"/>
      <c r="L105" s="7"/>
      <c r="M105" s="7"/>
      <c r="N105" s="4"/>
      <c r="O105" s="4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2">
        <v>106</v>
      </c>
      <c r="B106" s="1" t="str">
        <v>ภัททิยา สุทธิบ่าว</v>
      </c>
      <c r="C106" s="1" t="str">
        <v>อีฟ</v>
      </c>
      <c r="D106" s="8" t="str">
        <v>0961293352</v>
      </c>
      <c r="E106" s="5" t="str">
        <v>020461689455</v>
      </c>
      <c r="F106" s="2" t="str">
        <v>GSB</v>
      </c>
      <c r="G106" s="2">
        <f>IFERROR(_xlfn.XLOOKUP(F106,K:K,L:L),"")</f>
      </c>
      <c r="H106" s="3" t="str">
        <v>BM3</v>
      </c>
      <c r="I106" s="6"/>
      <c r="J106" s="3"/>
      <c r="K106" s="9"/>
      <c r="L106" s="7"/>
      <c r="M106" s="4"/>
      <c r="N106" s="4"/>
      <c r="O106" s="4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2">
        <v>107</v>
      </c>
      <c r="B107" s="1" t="str">
        <v>ศราวุฒิ นุ่มปั่น</v>
      </c>
      <c r="C107" s="1" t="str">
        <v>ออย</v>
      </c>
      <c r="D107" s="8" t="str">
        <v>0660852840</v>
      </c>
      <c r="E107" s="5" t="str">
        <v>1913471306</v>
      </c>
      <c r="F107" s="2" t="str">
        <v>K-BANK</v>
      </c>
      <c r="G107" s="2">
        <f>IFERROR(_xlfn.XLOOKUP(F107,K:K,L:L),"")</f>
      </c>
      <c r="H107" s="3" t="str">
        <v>BM3</v>
      </c>
      <c r="I107" s="6"/>
      <c r="J107" s="3"/>
      <c r="K107" s="9"/>
      <c r="L107" s="7"/>
      <c r="M107" s="7"/>
      <c r="N107" s="4"/>
      <c r="O107" s="4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2">
        <v>108</v>
      </c>
      <c r="B108" s="1" t="str">
        <v>ศุจินธรา คำนนท์</v>
      </c>
      <c r="C108" s="1" t="str">
        <v>ต้า</v>
      </c>
      <c r="D108" s="8" t="str">
        <v>0810716053</v>
      </c>
      <c r="E108" s="5" t="str">
        <v>0987944915</v>
      </c>
      <c r="F108" s="2" t="str">
        <v>BBL</v>
      </c>
      <c r="G108" s="2">
        <f>IFERROR(_xlfn.XLOOKUP(F108,K:K,L:L),"")</f>
      </c>
      <c r="H108" s="3" t="str">
        <v>BM3</v>
      </c>
      <c r="I108" s="6"/>
      <c r="J108" s="3"/>
      <c r="K108" s="9"/>
      <c r="L108" s="7"/>
      <c r="M108" s="7"/>
      <c r="N108" s="4"/>
      <c r="O108" s="4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2">
        <v>109</v>
      </c>
      <c r="B109" s="1" t="str">
        <v>ศรเทพ ดาทอง</v>
      </c>
      <c r="C109" s="1" t="str">
        <v>เบียร์</v>
      </c>
      <c r="D109" s="8" t="str">
        <v>0969131895</v>
      </c>
      <c r="E109" s="5" t="str">
        <v>0937417053</v>
      </c>
      <c r="F109" s="2" t="str">
        <v>BBL</v>
      </c>
      <c r="G109" s="2">
        <f>IFERROR(_xlfn.XLOOKUP(F109,K:K,L:L),"")</f>
      </c>
      <c r="H109" s="3" t="str">
        <v>BM3</v>
      </c>
      <c r="I109" s="6"/>
      <c r="J109" s="3"/>
      <c r="K109" s="9"/>
      <c r="L109" s="7"/>
      <c r="M109" s="7"/>
      <c r="N109" s="4"/>
      <c r="O109" s="4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2">
        <v>110</v>
      </c>
      <c r="B110" s="1" t="str">
        <v>กิตติศักดิ์ ฤทธิ์บำรุง</v>
      </c>
      <c r="C110" s="1" t="str">
        <v>จั๊ม</v>
      </c>
      <c r="D110" s="8" t="str">
        <v>0932262727</v>
      </c>
      <c r="E110" s="5" t="str">
        <v>020427479546</v>
      </c>
      <c r="F110" s="2" t="str">
        <v>GSB</v>
      </c>
      <c r="G110" s="2">
        <f>IFERROR(_xlfn.XLOOKUP(F110,K:K,L:L),"")</f>
      </c>
      <c r="H110" s="3" t="str">
        <v>BM3</v>
      </c>
      <c r="I110" s="6"/>
      <c r="J110" s="3"/>
      <c r="K110" s="9"/>
      <c r="L110" s="7"/>
      <c r="M110" s="7"/>
      <c r="N110" s="4"/>
      <c r="O110" s="4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2">
        <v>111</v>
      </c>
      <c r="B111" s="1" t="str">
        <v>วงศกร ปั้นป้อง</v>
      </c>
      <c r="C111" s="1" t="str">
        <v>แซ็ค</v>
      </c>
      <c r="D111" s="8" t="str">
        <v>0947680113</v>
      </c>
      <c r="E111" s="5" t="str">
        <v>1141830135</v>
      </c>
      <c r="F111" s="2" t="str">
        <v>K-BANK</v>
      </c>
      <c r="G111" s="2">
        <f>IFERROR(_xlfn.XLOOKUP(F111,K:K,L:L),"")</f>
      </c>
      <c r="H111" s="3" t="str">
        <v>BM3</v>
      </c>
      <c r="I111" s="6"/>
      <c r="J111" s="3"/>
      <c r="K111" s="9"/>
      <c r="L111" s="7"/>
      <c r="M111" s="7"/>
      <c r="N111" s="4"/>
      <c r="O111" s="4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2">
        <v>112</v>
      </c>
      <c r="B112" s="1" t="str">
        <v>สุขธัช ชุมแวงวาปี</v>
      </c>
      <c r="C112" s="1" t="str">
        <v>เอเดน</v>
      </c>
      <c r="D112" s="8" t="str">
        <v>0632737450</v>
      </c>
      <c r="E112" s="5" t="str">
        <v>4151041490</v>
      </c>
      <c r="F112" s="2" t="str">
        <v>SCB</v>
      </c>
      <c r="G112" s="2">
        <f>IFERROR(_xlfn.XLOOKUP(F112,K:K,L:L),"")</f>
      </c>
      <c r="H112" s="3" t="str">
        <v>BM3</v>
      </c>
      <c r="I112" s="6"/>
      <c r="J112" s="3"/>
      <c r="K112" s="9"/>
      <c r="L112" s="7"/>
      <c r="M112" s="7"/>
      <c r="N112" s="4"/>
      <c r="O112" s="4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2">
        <v>113</v>
      </c>
      <c r="B113" s="3" t="str">
        <v>ประสิทธิ์ เด๊ะรอฮีม</v>
      </c>
      <c r="C113" s="3" t="str">
        <v>ดีน</v>
      </c>
      <c r="D113" s="8" t="str">
        <v>0806298143</v>
      </c>
      <c r="E113" s="5" t="str">
        <v>020407270063</v>
      </c>
      <c r="F113" s="2" t="str">
        <v>GSB</v>
      </c>
      <c r="G113" s="2">
        <f>IFERROR(_xlfn.XLOOKUP(F113,K:K,L:L),"")</f>
      </c>
      <c r="H113" s="3" t="str">
        <v>BM1</v>
      </c>
      <c r="I113" s="6"/>
      <c r="J113" s="3"/>
      <c r="K113" s="9"/>
      <c r="L113" s="7"/>
      <c r="M113" s="7"/>
      <c r="N113" s="4"/>
      <c r="O113" s="4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2">
        <v>114</v>
      </c>
      <c r="B114" s="1" t="str">
        <v>ธนดล คำโพนงาม</v>
      </c>
      <c r="C114" s="1" t="str">
        <v>ฟลุ๊ค</v>
      </c>
      <c r="D114" s="8" t="str">
        <v>0648107184</v>
      </c>
      <c r="E114" s="5" t="str">
        <v>1932857626</v>
      </c>
      <c r="F114" s="2" t="str">
        <v>SCB</v>
      </c>
      <c r="G114" s="2">
        <f>IFERROR(_xlfn.XLOOKUP(F114,K:K,L:L),"")</f>
      </c>
      <c r="H114" s="3" t="str">
        <v>BM3</v>
      </c>
      <c r="I114" s="6"/>
      <c r="J114" s="3"/>
      <c r="K114" s="9"/>
      <c r="L114" s="7"/>
      <c r="M114" s="7"/>
      <c r="N114" s="4"/>
      <c r="O114" s="4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2">
        <v>115</v>
      </c>
      <c r="B115" s="1" t="str">
        <v>วรวุฒิ ม่วงคำ</v>
      </c>
      <c r="C115" s="1" t="str">
        <v>ม่อน</v>
      </c>
      <c r="D115" s="8" t="str">
        <v>-</v>
      </c>
      <c r="E115" s="5" t="str">
        <v>-</v>
      </c>
      <c r="F115" s="2" t="str">
        <v>SCB</v>
      </c>
      <c r="G115" s="2">
        <f>IFERROR(_xlfn.XLOOKUP(F115,K:K,L:L),"")</f>
      </c>
      <c r="H115" s="3" t="str">
        <v>BM3</v>
      </c>
      <c r="I115" s="6"/>
      <c r="J115" s="3"/>
      <c r="K115" s="9"/>
      <c r="L115" s="7"/>
      <c r="M115" s="7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2">
        <v>116</v>
      </c>
      <c r="B116" s="1" t="str">
        <v>อภิเดช เจจือ</v>
      </c>
      <c r="C116" s="1" t="str">
        <v>พีท</v>
      </c>
      <c r="D116" s="8" t="str">
        <v>-</v>
      </c>
      <c r="E116" s="5" t="str">
        <v>-</v>
      </c>
      <c r="F116" s="2" t="str">
        <v>K-BANK</v>
      </c>
      <c r="G116" s="2">
        <f>IFERROR(_xlfn.XLOOKUP(F116,K:K,L:L),"")</f>
      </c>
      <c r="H116" s="3" t="str">
        <v>BM3</v>
      </c>
      <c r="I116" s="6"/>
      <c r="J116" s="3"/>
      <c r="K116" s="9"/>
      <c r="L116" s="7"/>
      <c r="M116" s="7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2">
        <v>117</v>
      </c>
      <c r="B117" s="1" t="str">
        <v>ชนภัทร สาธรกิจ</v>
      </c>
      <c r="C117" s="1" t="str">
        <v>โบ๊ท</v>
      </c>
      <c r="D117" s="8" t="str">
        <v>-</v>
      </c>
      <c r="E117" s="5" t="str">
        <v>2012722983</v>
      </c>
      <c r="F117" s="2" t="str">
        <v>SCB</v>
      </c>
      <c r="G117" s="2">
        <f>IFERROR(_xlfn.XLOOKUP(F117,K:K,L:L),"")</f>
      </c>
      <c r="H117" s="3" t="str">
        <v>BM3</v>
      </c>
      <c r="I117" s="6"/>
      <c r="J117" s="3"/>
      <c r="K117" s="9"/>
      <c r="L117" s="7"/>
      <c r="M117" s="7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2">
        <v>118</v>
      </c>
      <c r="B118" s="15" t="str">
        <v>ธีระวัชร ทองแดง</v>
      </c>
      <c r="C118" s="15" t="str">
        <v>บอล</v>
      </c>
      <c r="D118" s="8" t="str">
        <v>0988372257</v>
      </c>
      <c r="E118" s="5" t="str">
        <v>8041057142</v>
      </c>
      <c r="F118" s="2" t="str">
        <v>BAY</v>
      </c>
      <c r="G118" s="2">
        <f>IFERROR(_xlfn.XLOOKUP(F118,K:K,L:L),"")</f>
      </c>
      <c r="H118" s="3" t="str">
        <v>BMN</v>
      </c>
      <c r="I118" s="6"/>
      <c r="J118" s="3"/>
      <c r="K118" s="9"/>
      <c r="L118" s="7"/>
      <c r="M118" s="7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2">
        <v>119</v>
      </c>
      <c r="B119" s="3" t="str">
        <v>กัญญาณัฐ ลือธิสาร</v>
      </c>
      <c r="C119" s="3" t="str">
        <v>เหมย</v>
      </c>
      <c r="D119" s="8" t="str">
        <v>0888709838</v>
      </c>
      <c r="E119" s="5" t="str">
        <v>8872615762</v>
      </c>
      <c r="F119" s="2" t="str">
        <v>SCB</v>
      </c>
      <c r="G119" s="2">
        <f>IFERROR(_xlfn.XLOOKUP(F119,K:K,L:L),"")</f>
      </c>
      <c r="H119" s="3" t="str">
        <v>BM1</v>
      </c>
      <c r="I119" s="6"/>
      <c r="J119" s="3"/>
      <c r="K119" s="9"/>
      <c r="L119" s="7"/>
      <c r="M119" s="7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2">
        <v>120</v>
      </c>
      <c r="B120" s="3" t="str">
        <v>จุฑามาศ พลเยี่ยม</v>
      </c>
      <c r="C120" s="3" t="str">
        <v>แพนด้า</v>
      </c>
      <c r="D120" s="8" t="str">
        <v>0615807129</v>
      </c>
      <c r="E120" s="5" t="str">
        <v>6608366728</v>
      </c>
      <c r="F120" s="2" t="str">
        <v>KTB</v>
      </c>
      <c r="G120" s="2">
        <f>IFERROR(_xlfn.XLOOKUP(F120,K:K,L:L),"")</f>
      </c>
      <c r="H120" s="3" t="str">
        <v>BM1</v>
      </c>
      <c r="I120" s="6"/>
      <c r="J120" s="3"/>
      <c r="K120" s="9"/>
      <c r="L120" s="7"/>
      <c r="M120" s="7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2">
        <v>121</v>
      </c>
      <c r="B121" s="3" t="str">
        <v>อิสรีย์ สงเคราะห์</v>
      </c>
      <c r="C121" s="3" t="str">
        <v>เจน</v>
      </c>
      <c r="D121" s="8" t="str">
        <v>0622232900</v>
      </c>
      <c r="E121" s="5" t="str">
        <v>1771354358</v>
      </c>
      <c r="F121" s="2" t="str">
        <v>K-BANK</v>
      </c>
      <c r="G121" s="2">
        <f>IFERROR(_xlfn.XLOOKUP(F121,K:K,L:L),"")</f>
      </c>
      <c r="H121" s="3" t="str">
        <v>BMN</v>
      </c>
      <c r="I121" s="6"/>
      <c r="J121" s="3"/>
      <c r="K121" s="9"/>
      <c r="L121" s="7"/>
      <c r="M121" s="7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2">
        <v>122</v>
      </c>
      <c r="B122" s="3" t="str">
        <v>พรชัย เหลือพงศ</v>
      </c>
      <c r="C122" s="3" t="str">
        <v>ชัย</v>
      </c>
      <c r="D122" s="8" t="str">
        <v>-</v>
      </c>
      <c r="E122" s="5" t="str">
        <v>-</v>
      </c>
      <c r="F122" s="2" t="str">
        <v>SCB</v>
      </c>
      <c r="G122" s="2">
        <f>IFERROR(_xlfn.XLOOKUP(F122,K:K,L:L),"")</f>
      </c>
      <c r="H122" s="3" t="str">
        <v>BMN</v>
      </c>
      <c r="I122" s="6"/>
      <c r="J122" s="3"/>
      <c r="K122" s="9"/>
      <c r="L122" s="7"/>
      <c r="M122" s="7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2">
        <v>123</v>
      </c>
      <c r="B123" s="3" t="str" xml:space="preserve">
        <v> รัตนา สิทธิเขตร</v>
      </c>
      <c r="C123" s="3" t="str">
        <v>ใหม่</v>
      </c>
      <c r="D123" s="8" t="str">
        <v>-</v>
      </c>
      <c r="E123" s="5" t="str">
        <v>-</v>
      </c>
      <c r="F123" s="2" t="str">
        <v>SCB</v>
      </c>
      <c r="G123" s="2">
        <f>IFERROR(_xlfn.XLOOKUP(F123,K:K,L:L),"")</f>
      </c>
      <c r="H123" s="3" t="str">
        <v>BMN</v>
      </c>
      <c r="I123" s="6"/>
      <c r="J123" s="3"/>
      <c r="K123" s="9"/>
      <c r="L123" s="7"/>
      <c r="M123" s="7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2">
        <v>124</v>
      </c>
      <c r="B124" s="50" t="str">
        <v>วัชระ ปิ่นคร้าม</v>
      </c>
      <c r="C124" s="3" t="str">
        <v>บาส</v>
      </c>
      <c r="D124" s="8" t="str">
        <v>-</v>
      </c>
      <c r="E124" s="5" t="str">
        <v>-</v>
      </c>
      <c r="F124" s="2" t="str">
        <v>K-BANK</v>
      </c>
      <c r="G124" s="2">
        <f>IFERROR(_xlfn.XLOOKUP(F124,K:K,L:L),"")</f>
      </c>
      <c r="H124" s="3" t="str">
        <v>BMN</v>
      </c>
      <c r="I124" s="6"/>
      <c r="J124" s="3"/>
      <c r="K124" s="9"/>
      <c r="L124" s="7"/>
      <c r="M124" s="7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2">
        <v>125</v>
      </c>
      <c r="B125" s="3" t="str">
        <v>ภูมิพิรัชย์ เงินอารีย์</v>
      </c>
      <c r="C125" s="3" t="str">
        <v>ปอนด์</v>
      </c>
      <c r="D125" s="8" t="str">
        <v>0823377670</v>
      </c>
      <c r="E125" s="5" t="str">
        <v>1868632247</v>
      </c>
      <c r="F125" s="2" t="str">
        <v>K-BANK</v>
      </c>
      <c r="G125" s="2">
        <f>IFERROR(_xlfn.XLOOKUP(F125,K:K,L:L),"")</f>
      </c>
      <c r="H125" s="3" t="str">
        <v>BMN</v>
      </c>
      <c r="I125" s="6"/>
      <c r="J125" s="3"/>
      <c r="K125" s="9"/>
      <c r="L125" s="7"/>
      <c r="M125" s="7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2">
        <v>126</v>
      </c>
      <c r="B126" s="3" t="str">
        <v>สุจิตรา พิทักษ์</v>
      </c>
      <c r="C126" s="3" t="str">
        <v>อ้อย</v>
      </c>
      <c r="D126" s="8" t="str">
        <v>0937610731</v>
      </c>
      <c r="E126" s="5" t="str">
        <v>1331766646</v>
      </c>
      <c r="F126" s="2" t="str">
        <v>K-BANK</v>
      </c>
      <c r="G126" s="2">
        <f>IFERROR(_xlfn.XLOOKUP(F126,K:K,L:L),"")</f>
      </c>
      <c r="H126" s="3" t="str">
        <v>BMN</v>
      </c>
      <c r="I126" s="6"/>
      <c r="J126" s="3"/>
      <c r="K126" s="9"/>
      <c r="L126" s="7"/>
      <c r="M126" s="7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2">
        <v>127</v>
      </c>
      <c r="B127" s="3" t="str">
        <v>ณัฐวุฒิ ตาลโคกสูง</v>
      </c>
      <c r="C127" s="3" t="str">
        <v>แป๊ป</v>
      </c>
      <c r="D127" s="8" t="str">
        <v>0638684329</v>
      </c>
      <c r="E127" s="5" t="str">
        <v>8450387256</v>
      </c>
      <c r="F127" s="2" t="str">
        <v>KTB</v>
      </c>
      <c r="G127" s="2">
        <f>IFERROR(_xlfn.XLOOKUP(F127,K:K,L:L),"")</f>
      </c>
      <c r="H127" s="3" t="str">
        <v>BM2</v>
      </c>
      <c r="I127" s="6"/>
      <c r="J127" s="3"/>
      <c r="K127" s="9"/>
      <c r="L127" s="7"/>
      <c r="M127" s="7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2">
        <v>128</v>
      </c>
      <c r="B128" s="3" t="str">
        <v>วิลาวรรณ อุ่นใจ</v>
      </c>
      <c r="C128" s="3" t="str">
        <v>ฟาง</v>
      </c>
      <c r="D128" s="8" t="str">
        <v>0621521149</v>
      </c>
      <c r="E128" s="5" t="str">
        <v>1138274116</v>
      </c>
      <c r="F128" s="2" t="str">
        <v>K-BANK</v>
      </c>
      <c r="G128" s="2">
        <f>IFERROR(_xlfn.XLOOKUP(F128,K:K,L:L),"")</f>
      </c>
      <c r="H128" s="3" t="str">
        <v>BMN</v>
      </c>
      <c r="I128" s="6"/>
      <c r="J128" s="3"/>
      <c r="K128" s="9"/>
      <c r="L128" s="7"/>
      <c r="M128" s="7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2">
        <v>129</v>
      </c>
      <c r="B129" s="3" t="str">
        <v>รุ่งอรุณ อุโคตร</v>
      </c>
      <c r="C129" s="1" t="str">
        <v>รุ่ง</v>
      </c>
      <c r="D129" s="8" t="str">
        <v>0926094965</v>
      </c>
      <c r="E129" s="5" t="str">
        <v>2792988814</v>
      </c>
      <c r="F129" s="2" t="str">
        <v>TTB</v>
      </c>
      <c r="G129" s="2">
        <f>IFERROR(_xlfn.XLOOKUP(F129,K:K,L:L),"")</f>
      </c>
      <c r="H129" s="3" t="str">
        <v>BMN</v>
      </c>
      <c r="I129" s="6"/>
      <c r="J129" s="3"/>
      <c r="K129" s="9"/>
      <c r="L129" s="7"/>
      <c r="M129" s="7"/>
      <c r="N129" s="4"/>
      <c r="O129" s="4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2">
        <v>130</v>
      </c>
      <c r="B130" s="3" t="str">
        <v>ปิยะธิดา ศรีเมฆ</v>
      </c>
      <c r="C130" s="3" t="str">
        <v>ออย</v>
      </c>
      <c r="D130" s="8" t="str">
        <v>0820920352</v>
      </c>
      <c r="E130" s="5" t="str">
        <v>5970391982</v>
      </c>
      <c r="F130" s="2" t="str">
        <v>BBL</v>
      </c>
      <c r="G130" s="2">
        <f>IFERROR(_xlfn.XLOOKUP(F130,K:K,L:L),"")</f>
      </c>
      <c r="H130" s="3" t="str">
        <v>BMN</v>
      </c>
      <c r="I130" s="6"/>
      <c r="J130" s="3"/>
      <c r="K130" s="9"/>
      <c r="L130" s="7"/>
      <c r="M130" s="7"/>
      <c r="N130" s="4"/>
      <c r="O130" s="4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2">
        <v>131</v>
      </c>
      <c r="B131" s="3" t="str">
        <v>ลักษิกา ฉิมชูโฉม</v>
      </c>
      <c r="C131" s="3" t="str">
        <v>กวาง</v>
      </c>
      <c r="D131" s="8" t="str">
        <v>0647412821</v>
      </c>
      <c r="E131" s="5" t="str">
        <v>1491071806</v>
      </c>
      <c r="F131" s="2" t="str">
        <v>K-BANK</v>
      </c>
      <c r="G131" s="2">
        <f>IFERROR(_xlfn.XLOOKUP(F131,K:K,L:L),"")</f>
      </c>
      <c r="H131" s="3" t="str">
        <v>BMN</v>
      </c>
      <c r="I131" s="6"/>
      <c r="J131" s="3"/>
      <c r="K131" s="9"/>
      <c r="L131" s="7"/>
      <c r="M131" s="7"/>
      <c r="N131" s="4"/>
      <c r="O131" s="4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2">
        <v>132</v>
      </c>
      <c r="B132" s="3" t="str">
        <v>พิชิต หัสดา</v>
      </c>
      <c r="C132" s="3" t="str">
        <v>โจ</v>
      </c>
      <c r="D132" s="8" t="str">
        <v>0970575236</v>
      </c>
      <c r="E132" s="5" t="str">
        <v>0818768168</v>
      </c>
      <c r="F132" s="2" t="str">
        <v>K-BANK</v>
      </c>
      <c r="G132" s="2">
        <f>IFERROR(_xlfn.XLOOKUP(F132,K:K,L:L),"")</f>
      </c>
      <c r="H132" s="3" t="str">
        <v>BMN</v>
      </c>
      <c r="I132" s="6"/>
      <c r="J132" s="3"/>
      <c r="K132" s="9"/>
      <c r="L132" s="7"/>
      <c r="M132" s="7"/>
      <c r="N132" s="4"/>
      <c r="O132" s="4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2">
        <v>133</v>
      </c>
      <c r="B133" s="2" t="str">
        <v>วิภาวดี ยอดคำ</v>
      </c>
      <c r="C133" s="3" t="str">
        <v>แพรว</v>
      </c>
      <c r="D133" s="8" t="str">
        <v>0949815401</v>
      </c>
      <c r="E133" s="5" t="str">
        <v>1718983416</v>
      </c>
      <c r="F133" s="2" t="str">
        <v>K-BANK</v>
      </c>
      <c r="G133" s="2">
        <f>IFERROR(_xlfn.XLOOKUP(F133,K:K,L:L),"")</f>
      </c>
      <c r="H133" s="3" t="str">
        <v>BM1</v>
      </c>
      <c r="I133" s="6"/>
      <c r="J133" s="3"/>
      <c r="K133" s="9"/>
      <c r="L133" s="7"/>
      <c r="M133" s="7"/>
      <c r="N133" s="4"/>
      <c r="O133" s="4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2">
        <v>134</v>
      </c>
      <c r="B134" s="3" t="str">
        <v>สุภาดา อินทร์ไพร</v>
      </c>
      <c r="C134" s="3" t="str">
        <v>น้ำ</v>
      </c>
      <c r="D134" s="8" t="str">
        <v>0955728593</v>
      </c>
      <c r="E134" s="5" t="str">
        <v>1674134318</v>
      </c>
      <c r="F134" s="2" t="str">
        <v>SCB</v>
      </c>
      <c r="G134" s="2">
        <f>IFERROR(_xlfn.XLOOKUP(F134,K:K,L:L),"")</f>
      </c>
      <c r="H134" s="3" t="str">
        <v>BM3</v>
      </c>
      <c r="I134" s="6"/>
      <c r="J134" s="3"/>
      <c r="K134" s="9"/>
      <c r="L134" s="7"/>
      <c r="M134" s="7"/>
      <c r="N134" s="4"/>
      <c r="O134" s="4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2">
        <v>135</v>
      </c>
      <c r="B135" s="3" t="str" xml:space="preserve">
        <v>ลธิดา บุญนาม  </v>
      </c>
      <c r="C135" s="3" t="str">
        <v>น้ำหนาว</v>
      </c>
      <c r="D135" s="8" t="str">
        <v>-</v>
      </c>
      <c r="E135" s="5" t="str">
        <v>-</v>
      </c>
      <c r="F135" s="2" t="str">
        <v>GSB</v>
      </c>
      <c r="G135" s="2">
        <f>IFERROR(_xlfn.XLOOKUP(F135,K:K,L:L),"")</f>
      </c>
      <c r="H135" s="3" t="str">
        <v>BM3</v>
      </c>
      <c r="I135" s="6"/>
      <c r="J135" s="3"/>
      <c r="K135" s="9"/>
      <c r="L135" s="7"/>
      <c r="M135" s="7"/>
      <c r="N135" s="4"/>
      <c r="O135" s="4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2">
        <v>136</v>
      </c>
      <c r="B136" s="3" t="str">
        <v>อำไพ ฉิมฉิมมะลิ</v>
      </c>
      <c r="C136" s="3" t="str">
        <v>ใหม่</v>
      </c>
      <c r="D136" s="8" t="str">
        <v>-</v>
      </c>
      <c r="E136" s="5" t="str">
        <v>-</v>
      </c>
      <c r="F136" s="2" t="str">
        <v>K-BANK</v>
      </c>
      <c r="G136" s="2">
        <f>IFERROR(_xlfn.XLOOKUP(F136,K:K,L:L),"")</f>
      </c>
      <c r="H136" s="3" t="str">
        <v>BM1</v>
      </c>
      <c r="I136" s="6"/>
      <c r="J136" s="3"/>
      <c r="K136" s="9"/>
      <c r="L136" s="7"/>
      <c r="M136" s="7"/>
      <c r="N136" s="4"/>
      <c r="O136" s="4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2">
        <v>137</v>
      </c>
      <c r="B137" s="3" t="str">
        <v>ชนวีร์ รุ่งกาญจนศักดิ์</v>
      </c>
      <c r="C137" s="3" t="str">
        <v>อินดี้</v>
      </c>
      <c r="D137" s="8" t="str">
        <v>0858687780</v>
      </c>
      <c r="E137" s="5" t="str">
        <v>1198398140</v>
      </c>
      <c r="F137" s="2" t="str">
        <v>K-BANK</v>
      </c>
      <c r="G137" s="2">
        <f>IFERROR(_xlfn.XLOOKUP(F137,K:K,L:L),"")</f>
      </c>
      <c r="H137" s="3" t="str">
        <v>BM1</v>
      </c>
      <c r="I137" s="6"/>
      <c r="J137" s="3"/>
      <c r="K137" s="9"/>
      <c r="L137" s="7"/>
      <c r="M137" s="7"/>
      <c r="N137" s="4"/>
      <c r="O137" s="4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2">
        <v>138</v>
      </c>
      <c r="B138" s="2" t="str">
        <v>นภัสนันท์ บริรักษ์เดชาพร</v>
      </c>
      <c r="C138" s="3" t="str">
        <v>นิว</v>
      </c>
      <c r="D138" s="8" t="str">
        <v>0650436988</v>
      </c>
      <c r="E138" s="5" t="str">
        <v>5382516426</v>
      </c>
      <c r="F138" s="2" t="str">
        <v>SCB</v>
      </c>
      <c r="G138" s="2">
        <f>IFERROR(_xlfn.XLOOKUP(F138,K:K,L:L),"")</f>
      </c>
      <c r="H138" s="3" t="str">
        <v>BM2</v>
      </c>
      <c r="I138" s="6"/>
      <c r="J138" s="3"/>
      <c r="K138" s="9"/>
      <c r="L138" s="7"/>
      <c r="M138" s="7"/>
      <c r="N138" s="4"/>
      <c r="O138" s="4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2">
        <v>139</v>
      </c>
      <c r="B139" s="2" t="str">
        <v>ธิดาพร ชาติชำนิ</v>
      </c>
      <c r="C139" s="3" t="str">
        <v>พลอย</v>
      </c>
      <c r="D139" s="8" t="str">
        <v>0918739227</v>
      </c>
      <c r="E139" s="5" t="str">
        <v>1818928226</v>
      </c>
      <c r="F139" s="2" t="str">
        <v>K-BANK</v>
      </c>
      <c r="G139" s="2">
        <f>IFERROR(_xlfn.XLOOKUP(F139,K:K,L:L),"")</f>
      </c>
      <c r="H139" s="3" t="str">
        <v>BM3</v>
      </c>
      <c r="I139" s="6"/>
      <c r="J139" s="3"/>
      <c r="K139" s="9"/>
      <c r="L139" s="7"/>
      <c r="M139" s="7"/>
      <c r="N139" s="4"/>
      <c r="O139" s="4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2">
        <v>140</v>
      </c>
      <c r="B140" s="2" t="str">
        <v>นันท์นภัส เกษี</v>
      </c>
      <c r="C140" s="3" t="str">
        <v>ไกด์</v>
      </c>
      <c r="D140" s="8" t="str">
        <v>0639218963</v>
      </c>
      <c r="E140" s="5" t="str">
        <v>1243997786</v>
      </c>
      <c r="F140" s="2" t="str">
        <v>K-BANK</v>
      </c>
      <c r="G140" s="2">
        <f>IFERROR(_xlfn.XLOOKUP(F140,K:K,L:L),"")</f>
      </c>
      <c r="H140" s="3" t="str">
        <v>BM3</v>
      </c>
      <c r="I140" s="6"/>
      <c r="J140" s="3"/>
      <c r="K140" s="9"/>
      <c r="L140" s="7"/>
      <c r="M140" s="7"/>
      <c r="N140" s="4"/>
      <c r="O140" s="4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2">
        <v>141</v>
      </c>
      <c r="B141" s="3" t="str" xml:space="preserve">
        <v>นันทนา อรุณทัยกุล  </v>
      </c>
      <c r="C141" s="3" t="str">
        <v>ต้อม</v>
      </c>
      <c r="D141" s="8" t="str">
        <v>-</v>
      </c>
      <c r="E141" s="5" t="str">
        <v>-</v>
      </c>
      <c r="F141" s="2" t="str">
        <v>K-BANK</v>
      </c>
      <c r="G141" s="2">
        <f>IFERROR(_xlfn.XLOOKUP(F141,K:K,L:L),"")</f>
      </c>
      <c r="H141" s="3" t="str">
        <v>BM3</v>
      </c>
      <c r="I141" s="6"/>
      <c r="J141" s="3"/>
      <c r="K141" s="9"/>
      <c r="L141" s="7"/>
      <c r="M141" s="7"/>
      <c r="N141" s="4"/>
      <c r="O141" s="4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2">
        <v>142</v>
      </c>
      <c r="B142" s="3" t="str">
        <v>กนกพล บุญสิงห์</v>
      </c>
      <c r="C142" s="3" t="str">
        <v>องศา</v>
      </c>
      <c r="D142" s="8" t="str">
        <v>0842413978</v>
      </c>
      <c r="E142" s="5" t="str">
        <v>2188230191</v>
      </c>
      <c r="F142" s="2" t="str">
        <v>K-BANK</v>
      </c>
      <c r="G142" s="2">
        <f>IFERROR(_xlfn.XLOOKUP(F142,K:K,L:L),"")</f>
      </c>
      <c r="H142" s="3" t="str">
        <v>BM1</v>
      </c>
      <c r="I142" s="6"/>
      <c r="J142" s="3"/>
      <c r="K142" s="9"/>
      <c r="L142" s="7"/>
      <c r="M142" s="7"/>
      <c r="N142" s="4"/>
      <c r="O142" s="4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2">
        <v>143</v>
      </c>
      <c r="B143" s="3" t="str">
        <v>ธวัชชัย พลีใหญ่</v>
      </c>
      <c r="C143" s="3" t="str" xml:space="preserve">
        <v>เติ้ล </v>
      </c>
      <c r="D143" s="8" t="str">
        <v>0973049582</v>
      </c>
      <c r="E143" s="5" t="str">
        <v>2158018775</v>
      </c>
      <c r="F143" s="2" t="str">
        <v>K-BANK</v>
      </c>
      <c r="G143" s="2">
        <f>IFERROR(_xlfn.XLOOKUP(F143,K:K,L:L),"")</f>
      </c>
      <c r="H143" s="3" t="str">
        <v>BM2</v>
      </c>
      <c r="I143" s="6"/>
      <c r="J143" s="3"/>
      <c r="K143" s="9"/>
      <c r="L143" s="7"/>
      <c r="M143" s="7"/>
      <c r="N143" s="4"/>
      <c r="O143" s="4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2">
        <v>144</v>
      </c>
      <c r="B144" s="3" t="str">
        <v>นิศา​ เหล่าผัวะ</v>
      </c>
      <c r="C144" s="3" t="str">
        <v>แน็ต</v>
      </c>
      <c r="D144" s="8" t="str">
        <v>0983433711</v>
      </c>
      <c r="E144" s="5" t="str">
        <v>0028018649</v>
      </c>
      <c r="F144" s="2" t="str">
        <v>K-BANK</v>
      </c>
      <c r="G144" s="2">
        <f>IFERROR(_xlfn.XLOOKUP(F144,K:K,L:L),"")</f>
      </c>
      <c r="H144" s="3" t="str">
        <v>BM3</v>
      </c>
      <c r="I144" s="6"/>
      <c r="J144" s="3"/>
      <c r="K144" s="9"/>
      <c r="L144" s="7"/>
      <c r="M144" s="7"/>
      <c r="N144" s="4"/>
      <c r="O144" s="4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2">
        <v>145</v>
      </c>
      <c r="B145" s="3" t="str">
        <v>อภิษฏา วิมลโนช</v>
      </c>
      <c r="C145" s="3" t="str">
        <v>แอป</v>
      </c>
      <c r="D145" s="8" t="str">
        <v>0837970812</v>
      </c>
      <c r="E145" s="5" t="str">
        <v>2188837789</v>
      </c>
      <c r="F145" s="2" t="str">
        <v>K-BANK</v>
      </c>
      <c r="G145" s="2">
        <f>IFERROR(_xlfn.XLOOKUP(F145,K:K,L:L),"")</f>
      </c>
      <c r="H145" s="3" t="str">
        <v>BM3</v>
      </c>
      <c r="I145" s="6"/>
      <c r="J145" s="3"/>
      <c r="K145" s="9"/>
      <c r="L145" s="7"/>
      <c r="M145" s="7"/>
      <c r="N145" s="4"/>
      <c r="O145" s="4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2">
        <v>146</v>
      </c>
      <c r="B146" s="3" t="str">
        <v>พิมญาณิน กมลภพ</v>
      </c>
      <c r="C146" s="3" t="str">
        <v>เฟีย</v>
      </c>
      <c r="D146" s="8" t="str">
        <v>0646653450</v>
      </c>
      <c r="E146" s="5" t="str">
        <v>0563758147</v>
      </c>
      <c r="F146" s="2" t="str">
        <v>K-BANK</v>
      </c>
      <c r="G146" s="2">
        <f>IFERROR(_xlfn.XLOOKUP(F146,K:K,L:L),"")</f>
      </c>
      <c r="H146" s="3" t="str">
        <v>BM3</v>
      </c>
      <c r="I146" s="6"/>
      <c r="J146" s="3"/>
      <c r="K146" s="9"/>
      <c r="L146" s="7"/>
      <c r="M146" s="7"/>
      <c r="N146" s="4"/>
      <c r="O146" s="4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2">
        <v>147</v>
      </c>
      <c r="B147" s="3" t="str">
        <v>ปิยะพงษ์ ยิ้มแฉล้ม</v>
      </c>
      <c r="C147" s="3" t="str">
        <v>มาย</v>
      </c>
      <c r="D147" s="8" t="str">
        <v>0656364859</v>
      </c>
      <c r="E147" s="5" t="str">
        <v>0673649173</v>
      </c>
      <c r="F147" s="2" t="str">
        <v>K-BANK</v>
      </c>
      <c r="G147" s="2">
        <f>IFERROR(_xlfn.XLOOKUP(F147,K:K,L:L),"")</f>
      </c>
      <c r="H147" s="3" t="str">
        <v>BM3</v>
      </c>
      <c r="I147" s="6"/>
      <c r="J147" s="3"/>
      <c r="K147" s="9"/>
      <c r="L147" s="7"/>
      <c r="M147" s="7"/>
      <c r="N147" s="4"/>
      <c r="O147" s="4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2">
        <v>148</v>
      </c>
      <c r="B148" s="3" t="str">
        <v>ทัศศิลา มิตรน้อย</v>
      </c>
      <c r="C148" s="3" t="str">
        <v>บัดดี้</v>
      </c>
      <c r="D148" s="8" t="str">
        <v>0838702035</v>
      </c>
      <c r="E148" s="5" t="str">
        <v>1963182089</v>
      </c>
      <c r="F148" s="2" t="str">
        <v>K-BANK</v>
      </c>
      <c r="G148" s="2">
        <f>IFERROR(_xlfn.XLOOKUP(F148,K:K,L:L),"")</f>
      </c>
      <c r="H148" s="3" t="str">
        <v>BM4</v>
      </c>
      <c r="I148" s="6"/>
      <c r="J148" s="3"/>
      <c r="K148" s="9"/>
      <c r="L148" s="7"/>
      <c r="M148" s="7"/>
      <c r="N148" s="4"/>
      <c r="O148" s="4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2">
        <v>149</v>
      </c>
      <c r="B149" s="3" t="str">
        <v>ปัญญาพร สอนคุณแก้ว</v>
      </c>
      <c r="C149" s="3" t="str">
        <v>ปามล์</v>
      </c>
      <c r="D149" s="8" t="str">
        <v>0935310138</v>
      </c>
      <c r="E149" s="5" t="str">
        <v>1958243827</v>
      </c>
      <c r="F149" s="2" t="str">
        <v>K-BANK</v>
      </c>
      <c r="G149" s="2">
        <f>IFERROR(_xlfn.XLOOKUP(F149,K:K,L:L),"")</f>
      </c>
      <c r="H149" s="3" t="str">
        <v>BM3</v>
      </c>
      <c r="I149" s="6"/>
      <c r="J149" s="3"/>
      <c r="K149" s="9"/>
      <c r="L149" s="7"/>
      <c r="M149" s="7"/>
      <c r="N149" s="4"/>
      <c r="O149" s="4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2">
        <v>150</v>
      </c>
      <c r="B150" s="3" t="str">
        <v>เกณิกา  ศรีกัสสป</v>
      </c>
      <c r="C150" s="3" t="str">
        <v>กุ๊กกิ๊ก</v>
      </c>
      <c r="D150" s="8" t="str">
        <v>-</v>
      </c>
      <c r="E150" s="5" t="str">
        <v>-</v>
      </c>
      <c r="F150" s="2" t="str">
        <v>SCB</v>
      </c>
      <c r="G150" s="2">
        <f>IFERROR(_xlfn.XLOOKUP(F150,K:K,L:L),"")</f>
      </c>
      <c r="H150" s="3" t="str">
        <v>BM3</v>
      </c>
      <c r="I150" s="6"/>
      <c r="J150" s="3"/>
      <c r="K150" s="9"/>
      <c r="L150" s="7"/>
      <c r="M150" s="7"/>
      <c r="N150" s="4"/>
      <c r="O150" s="4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2">
        <v>151</v>
      </c>
      <c r="B151" s="3" t="str">
        <v>รวิช พึ่งอ่อน</v>
      </c>
      <c r="C151" s="3" t="str">
        <v>บอล</v>
      </c>
      <c r="D151" s="8" t="str">
        <v>0641376098</v>
      </c>
      <c r="E151" s="5" t="str">
        <v>0823070530</v>
      </c>
      <c r="F151" s="2" t="str">
        <v>KTB</v>
      </c>
      <c r="G151" s="2">
        <f>IFERROR(_xlfn.XLOOKUP(F151,K:K,L:L),"")</f>
      </c>
      <c r="H151" s="3" t="str">
        <v>BM3</v>
      </c>
      <c r="I151" s="6"/>
      <c r="J151" s="3"/>
      <c r="K151" s="9"/>
      <c r="L151" s="7"/>
      <c r="M151" s="7"/>
      <c r="N151" s="4"/>
      <c r="O151" s="4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2">
        <v>152</v>
      </c>
      <c r="B152" s="3" t="str">
        <v>พิมพ์พร ยอดเสาดี</v>
      </c>
      <c r="C152" s="3" t="str">
        <v>พิมพ์</v>
      </c>
      <c r="D152" s="8" t="str">
        <v>0860518422</v>
      </c>
      <c r="E152" s="5" t="str">
        <v>6634431299</v>
      </c>
      <c r="F152" s="2" t="str">
        <v>KTB</v>
      </c>
      <c r="G152" s="2">
        <f>IFERROR(_xlfn.XLOOKUP(F152,K:K,L:L),"")</f>
      </c>
      <c r="H152" s="3" t="str">
        <v>BM3</v>
      </c>
      <c r="I152" s="6"/>
      <c r="J152" s="3"/>
      <c r="K152" s="9"/>
      <c r="L152" s="7"/>
      <c r="M152" s="7"/>
      <c r="N152" s="4"/>
      <c r="O152" s="4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2">
        <v>153</v>
      </c>
      <c r="B153" s="3" t="str">
        <v>ศรสวรรค์ เจริญทรัพย์</v>
      </c>
      <c r="C153" s="3" t="str">
        <v>ตอง</v>
      </c>
      <c r="D153" s="8" t="str">
        <v>0982235598</v>
      </c>
      <c r="E153" s="5" t="str">
        <v>1322468624</v>
      </c>
      <c r="F153" s="2" t="str">
        <v>K-BANK</v>
      </c>
      <c r="G153" s="2">
        <f>IFERROR(_xlfn.XLOOKUP(F153,K:K,L:L),"")</f>
      </c>
      <c r="H153" s="3" t="str">
        <v>BM3</v>
      </c>
      <c r="I153" s="6"/>
      <c r="J153" s="3"/>
      <c r="K153" s="9"/>
      <c r="L153" s="7"/>
      <c r="M153" s="7"/>
      <c r="N153" s="4"/>
      <c r="O153" s="4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2">
        <v>154</v>
      </c>
      <c r="B154" s="3" t="str">
        <v>กมลชนก ลำเจียก</v>
      </c>
      <c r="C154" s="3" t="str">
        <v>ใบเฟริน</v>
      </c>
      <c r="D154" s="8" t="str">
        <v>0937934100</v>
      </c>
      <c r="E154" s="5" t="str">
        <v>0491717068</v>
      </c>
      <c r="F154" s="2" t="str">
        <v>K-BANK</v>
      </c>
      <c r="G154" s="2">
        <f>IFERROR(_xlfn.XLOOKUP(F154,K:K,L:L),"")</f>
      </c>
      <c r="H154" s="3" t="str">
        <v>BM3</v>
      </c>
      <c r="I154" s="6"/>
      <c r="J154" s="3"/>
      <c r="K154" s="9"/>
      <c r="L154" s="7"/>
      <c r="M154" s="7"/>
      <c r="N154" s="4"/>
      <c r="O154" s="4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2">
        <v>155</v>
      </c>
      <c r="B155" s="2" t="str">
        <v>ณัฐนรี ภู่พันธ์</v>
      </c>
      <c r="C155" s="3" t="str">
        <v>นลี</v>
      </c>
      <c r="D155" s="8" t="str">
        <v>0855638418</v>
      </c>
      <c r="E155" s="5" t="str">
        <v>1631319587</v>
      </c>
      <c r="F155" s="2" t="str">
        <v>K-BANK</v>
      </c>
      <c r="G155" s="2">
        <f>IFERROR(_xlfn.XLOOKUP(F155,K:K,L:L),"")</f>
      </c>
      <c r="H155" s="3" t="str">
        <v>BM1</v>
      </c>
      <c r="I155" s="6"/>
      <c r="J155" s="3"/>
      <c r="K155" s="9"/>
      <c r="L155" s="7"/>
      <c r="M155" s="7"/>
      <c r="N155" s="4"/>
      <c r="O155" s="4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2">
        <v>156</v>
      </c>
      <c r="B156" s="2" t="str">
        <v>กานต์รวี นนท์สุรัตน์</v>
      </c>
      <c r="C156" s="3" t="str">
        <v>เกรฟฟี่</v>
      </c>
      <c r="D156" s="8" t="str">
        <v>0959982732</v>
      </c>
      <c r="E156" s="5" t="str">
        <v>1708731265</v>
      </c>
      <c r="F156" s="2" t="str">
        <v>K-BANK</v>
      </c>
      <c r="G156" s="2">
        <f>IFERROR(_xlfn.XLOOKUP(F156,K:K,L:L),"")</f>
      </c>
      <c r="H156" s="3" t="str">
        <v>BM3</v>
      </c>
      <c r="I156" s="6"/>
      <c r="J156" s="3"/>
      <c r="K156" s="9"/>
      <c r="L156" s="7"/>
      <c r="M156" s="7"/>
      <c r="N156" s="4"/>
      <c r="O156" s="4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2">
        <v>157</v>
      </c>
      <c r="B157" s="3" t="str">
        <v>กานต์เก้า แจ้งสว่าง</v>
      </c>
      <c r="C157" s="3" t="str">
        <v>ชมพู่</v>
      </c>
      <c r="D157" s="8" t="str">
        <v>0950293236</v>
      </c>
      <c r="E157" s="5" t="str">
        <v>1481812875</v>
      </c>
      <c r="F157" s="2" t="str">
        <v>K-BANK</v>
      </c>
      <c r="G157" s="2">
        <f>IFERROR(_xlfn.XLOOKUP(F157,K:K,L:L),"")</f>
      </c>
      <c r="H157" s="3" t="str">
        <v>BM1</v>
      </c>
      <c r="I157" s="6" t="str">
        <v>29/11/2025</v>
      </c>
      <c r="J157" s="3"/>
      <c r="K157" s="9"/>
      <c r="L157" s="7"/>
      <c r="M157" s="7"/>
      <c r="N157" s="4"/>
      <c r="O157" s="4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2">
        <v>158</v>
      </c>
      <c r="B158" s="3" t="str">
        <v>ดลพร คำเคน</v>
      </c>
      <c r="C158" s="3" t="str">
        <v>กีตาร์</v>
      </c>
      <c r="D158" s="8" t="str">
        <v>0902350435</v>
      </c>
      <c r="E158" s="5" t="str">
        <v>1933334194</v>
      </c>
      <c r="F158" s="2" t="str">
        <v>K-BANK</v>
      </c>
      <c r="G158" s="2">
        <f>IFERROR(_xlfn.XLOOKUP(F158,K:K,L:L),"")</f>
      </c>
      <c r="H158" s="3" t="str">
        <v>BM4</v>
      </c>
      <c r="I158" s="6" t="str">
        <v>29/11/2025</v>
      </c>
      <c r="J158" s="3"/>
      <c r="K158" s="9"/>
      <c r="L158" s="7"/>
      <c r="M158" s="7"/>
      <c r="N158" s="4"/>
      <c r="O158" s="4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2">
        <v>159</v>
      </c>
      <c r="B159" s="3" t="str">
        <v>กนกอร สีพูล</v>
      </c>
      <c r="C159" s="3" t="str">
        <v>อันชีน</v>
      </c>
      <c r="D159" s="8" t="str">
        <v>0918201604</v>
      </c>
      <c r="E159" s="5" t="str">
        <v>1151434815</v>
      </c>
      <c r="F159" s="2" t="str">
        <v>K-BANK</v>
      </c>
      <c r="G159" s="2">
        <f>IFERROR(_xlfn.XLOOKUP(F159,K:K,L:L),"")</f>
      </c>
      <c r="H159" s="3" t="str">
        <v>BM4</v>
      </c>
      <c r="I159" s="6" t="str">
        <v>29/11/2025</v>
      </c>
      <c r="J159" s="3"/>
      <c r="K159" s="9"/>
      <c r="L159" s="7"/>
      <c r="M159" s="7"/>
      <c r="N159" s="4"/>
      <c r="O159" s="4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2">
        <v>160</v>
      </c>
      <c r="B160" s="3" t="str">
        <v>ภูวนาถ สิงหานนท์</v>
      </c>
      <c r="C160" s="3" t="str">
        <v>โจ</v>
      </c>
      <c r="D160" s="8" t="str">
        <v>0849906967</v>
      </c>
      <c r="E160" s="5" t="str">
        <v>1528700027</v>
      </c>
      <c r="F160" s="2" t="str">
        <v>K-BANK</v>
      </c>
      <c r="G160" s="2">
        <f>IFERROR(_xlfn.XLOOKUP(F160,K:K,L:L),"")</f>
      </c>
      <c r="H160" s="3" t="str">
        <v>BM4</v>
      </c>
      <c r="I160" s="6" t="str">
        <v>29/11/2025</v>
      </c>
      <c r="J160" s="3"/>
      <c r="K160" s="9"/>
      <c r="L160" s="7"/>
      <c r="M160" s="7"/>
      <c r="N160" s="4"/>
      <c r="O160" s="4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2">
        <v>161</v>
      </c>
      <c r="B161" s="3" t="str">
        <v>ธัญญรัตน์ เครือคำ</v>
      </c>
      <c r="C161" s="3" t="str">
        <v>เฟรม</v>
      </c>
      <c r="D161" s="8" t="str">
        <v>0810418753</v>
      </c>
      <c r="E161" s="5" t="str">
        <v>4122015618</v>
      </c>
      <c r="F161" s="2" t="str">
        <v>SCB</v>
      </c>
      <c r="G161" s="2">
        <f>IFERROR(_xlfn.XLOOKUP(F161,K:K,L:L),"")</f>
      </c>
      <c r="H161" s="3" t="str">
        <v>BM4</v>
      </c>
      <c r="I161" s="6" t="str">
        <v>29/11/2025</v>
      </c>
      <c r="J161" s="3"/>
      <c r="K161" s="9"/>
      <c r="L161" s="7"/>
      <c r="M161" s="7"/>
      <c r="N161" s="4"/>
      <c r="O161" s="4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2">
        <v>162</v>
      </c>
      <c r="B162" s="3" t="str">
        <v>อรอุมา สวายประโคน</v>
      </c>
      <c r="C162" s="3" t="str">
        <v>อร</v>
      </c>
      <c r="D162" s="8" t="str">
        <v>0828857543</v>
      </c>
      <c r="E162" s="5" t="str">
        <v>4202040428</v>
      </c>
      <c r="F162" s="2" t="str">
        <v>SCB</v>
      </c>
      <c r="G162" s="2">
        <f>IFERROR(_xlfn.XLOOKUP(F162,K:K,L:L),"")</f>
      </c>
      <c r="H162" s="3" t="str">
        <v>BM4</v>
      </c>
      <c r="I162" s="6" t="str">
        <v>29/11/2025</v>
      </c>
      <c r="J162" s="3"/>
      <c r="K162" s="9"/>
      <c r="L162" s="7"/>
      <c r="M162" s="7"/>
      <c r="N162" s="4"/>
      <c r="O162" s="4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2">
        <v>163</v>
      </c>
      <c r="B163" s="3" t="str" xml:space="preserve">
        <v>อรรคเดช หวังโซะ </v>
      </c>
      <c r="C163" s="3" t="str">
        <v>กิฟ</v>
      </c>
      <c r="D163" s="8" t="str">
        <v>-</v>
      </c>
      <c r="E163" s="5" t="str">
        <v>-</v>
      </c>
      <c r="F163" s="2" t="str">
        <v>K-BANK</v>
      </c>
      <c r="G163" s="2">
        <f>IFERROR(_xlfn.XLOOKUP(F163,K:K,L:L),"")</f>
      </c>
      <c r="H163" s="3" t="str">
        <v>BM4</v>
      </c>
      <c r="I163" s="6" t="str">
        <v>29/11/2025</v>
      </c>
      <c r="J163" s="3"/>
      <c r="K163" s="9"/>
      <c r="L163" s="7"/>
      <c r="M163" s="7"/>
      <c r="N163" s="4"/>
      <c r="O163" s="4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2">
        <v>164</v>
      </c>
      <c r="B164" s="3" t="str">
        <v>รัตนา ดวงจันทร์โคตร</v>
      </c>
      <c r="C164" s="3" t="str">
        <v>หมิว</v>
      </c>
      <c r="D164" s="8" t="str">
        <v>0964053189</v>
      </c>
      <c r="E164" s="5" t="str">
        <v>0678698415</v>
      </c>
      <c r="F164" s="2" t="str">
        <v>K-BANK</v>
      </c>
      <c r="G164" s="2">
        <f>IFERROR(_xlfn.XLOOKUP(F164,K:K,L:L),"")</f>
      </c>
      <c r="H164" s="3" t="str">
        <v>BM4</v>
      </c>
      <c r="I164" s="6" t="str">
        <v>29/11/2025</v>
      </c>
      <c r="J164" s="3"/>
      <c r="K164" s="9"/>
      <c r="L164" s="7"/>
      <c r="M164" s="7"/>
      <c r="N164" s="4"/>
      <c r="O164" s="4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2">
        <v>165</v>
      </c>
      <c r="B165" s="3" t="str" xml:space="preserve">
        <v>วริสา ดวงแก้ว </v>
      </c>
      <c r="C165" s="3" t="str">
        <v>กุ๊กกิ๊ก</v>
      </c>
      <c r="D165" s="8" t="str">
        <v>-</v>
      </c>
      <c r="E165" s="5" t="str">
        <v>-</v>
      </c>
      <c r="F165" s="2" t="str">
        <v>SCB</v>
      </c>
      <c r="G165" s="2">
        <f>IFERROR(_xlfn.XLOOKUP(F165,K:K,L:L),"")</f>
      </c>
      <c r="H165" s="3" t="str">
        <v>BM1</v>
      </c>
      <c r="I165" s="6">
        <v>45727</v>
      </c>
      <c r="J165" s="3"/>
      <c r="K165" s="9"/>
      <c r="L165" s="7"/>
      <c r="M165" s="7"/>
      <c r="N165" s="4"/>
      <c r="O165" s="4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2">
        <v>166</v>
      </c>
      <c r="B166" s="3" t="str">
        <v>ฑีฆายุ ทังสุภูติ</v>
      </c>
      <c r="C166" s="3" t="str">
        <v>ต้นข้าว</v>
      </c>
      <c r="D166" s="8" t="str">
        <v>0621583104</v>
      </c>
      <c r="E166" s="5" t="str">
        <v>1852315681</v>
      </c>
      <c r="F166" s="2" t="str">
        <v>SCB</v>
      </c>
      <c r="G166" s="2">
        <f>IFERROR(_xlfn.XLOOKUP(F166,K:K,L:L),"")</f>
      </c>
      <c r="H166" s="3" t="str">
        <v>BMN</v>
      </c>
      <c r="I166" s="6">
        <v>45727</v>
      </c>
      <c r="J166" s="3"/>
      <c r="K166" s="9"/>
      <c r="L166" s="7"/>
      <c r="M166" s="7"/>
      <c r="N166" s="4"/>
      <c r="O166" s="4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2">
        <v>167</v>
      </c>
      <c r="B167" s="3" t="str">
        <v>อนุกูล นาแก้ว</v>
      </c>
      <c r="C167" s="3" t="str">
        <v>ต้า</v>
      </c>
      <c r="D167" s="8" t="str">
        <v>0960845166</v>
      </c>
      <c r="E167" s="5" t="str">
        <v>6211204811</v>
      </c>
      <c r="F167" s="2" t="str">
        <v>BAY</v>
      </c>
      <c r="G167" s="2">
        <f>IFERROR(_xlfn.XLOOKUP(F167,K:K,L:L),"")</f>
      </c>
      <c r="H167" s="3" t="str">
        <v>BMN</v>
      </c>
      <c r="I167" s="6">
        <v>45727</v>
      </c>
      <c r="J167" s="3"/>
      <c r="K167" s="9"/>
      <c r="L167" s="7"/>
      <c r="M167" s="7"/>
      <c r="N167" s="4"/>
      <c r="O167" s="4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2">
        <v>168</v>
      </c>
      <c r="B168" s="3" t="str">
        <v>ภาคภูมิ คนบุญ</v>
      </c>
      <c r="C168" s="3" t="str">
        <v>ม่อน</v>
      </c>
      <c r="D168" s="8" t="str">
        <v>-</v>
      </c>
      <c r="E168" s="5" t="str">
        <v>3474089707</v>
      </c>
      <c r="F168" s="2" t="str">
        <v>SCB</v>
      </c>
      <c r="G168" s="2">
        <f>IFERROR(_xlfn.XLOOKUP(F168,K:K,L:L),"")</f>
      </c>
      <c r="H168" s="3" t="str">
        <v>BMN</v>
      </c>
      <c r="I168" s="6">
        <v>45727</v>
      </c>
      <c r="J168" s="3"/>
      <c r="K168" s="9"/>
      <c r="L168" s="7"/>
      <c r="M168" s="7"/>
      <c r="N168" s="4"/>
      <c r="O168" s="4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2">
        <v>169</v>
      </c>
      <c r="B169" s="3" t="str">
        <v>ชนิดาภา แก่นภูเลิศ</v>
      </c>
      <c r="C169" s="3" t="str">
        <v>เพ่ยเพ่ย</v>
      </c>
      <c r="D169" s="8" t="str">
        <v>0929125858</v>
      </c>
      <c r="E169" s="5" t="str">
        <v>1308078503</v>
      </c>
      <c r="F169" s="2" t="str">
        <v>K-BANK</v>
      </c>
      <c r="G169" s="2">
        <f>IFERROR(_xlfn.XLOOKUP(F169,K:K,L:L),"")</f>
      </c>
      <c r="H169" s="3" t="str">
        <v>BM3</v>
      </c>
      <c r="I169" s="6">
        <v>45727</v>
      </c>
      <c r="J169" s="3"/>
      <c r="K169" s="9"/>
      <c r="L169" s="7"/>
      <c r="M169" s="7"/>
      <c r="N169" s="4"/>
      <c r="O169" s="4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2">
        <v>170</v>
      </c>
      <c r="B170" s="2" t="str">
        <v>นพัตธร ตรียัง</v>
      </c>
      <c r="C170" s="3" t="str">
        <v>เตอร์</v>
      </c>
      <c r="D170" s="8" t="str">
        <v>0638533864</v>
      </c>
      <c r="E170" s="5" t="str">
        <v>5882746042</v>
      </c>
      <c r="F170" s="2" t="str">
        <v>SCB</v>
      </c>
      <c r="G170" s="2">
        <f>IFERROR(_xlfn.XLOOKUP(F170,K:K,L:L),"")</f>
      </c>
      <c r="H170" s="3" t="str">
        <v>BMN</v>
      </c>
      <c r="I170" s="6">
        <v>45758</v>
      </c>
      <c r="J170" s="3"/>
      <c r="K170" s="9"/>
      <c r="L170" s="7"/>
      <c r="M170" s="7"/>
      <c r="N170" s="4"/>
      <c r="O170" s="4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2">
        <v>171</v>
      </c>
      <c r="B171" s="2" t="str">
        <v>กฤตเมธ สีใส</v>
      </c>
      <c r="C171" s="3" t="str">
        <v>เบียร์</v>
      </c>
      <c r="D171" s="8" t="str">
        <v>0615644572</v>
      </c>
      <c r="E171" s="5" t="str">
        <v>1418818154</v>
      </c>
      <c r="F171" s="2" t="str">
        <v>K-BANK</v>
      </c>
      <c r="G171" s="2">
        <f>IFERROR(_xlfn.XLOOKUP(F171,K:K,L:L),"")</f>
      </c>
      <c r="H171" s="3" t="str">
        <v>BMN</v>
      </c>
      <c r="I171" s="6">
        <v>45758</v>
      </c>
      <c r="J171" s="3"/>
      <c r="K171" s="9"/>
      <c r="L171" s="7"/>
      <c r="M171" s="7"/>
      <c r="N171" s="4"/>
      <c r="O171" s="4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2">
        <v>172</v>
      </c>
      <c r="B172" s="2" t="str">
        <v>วรินทร วิเชียร</v>
      </c>
      <c r="C172" s="3" t="str">
        <v>ต้าร์</v>
      </c>
      <c r="D172" s="8" t="str">
        <v>0965913059</v>
      </c>
      <c r="E172" s="5" t="str">
        <v>0911826534</v>
      </c>
      <c r="F172" s="2" t="str">
        <v>K-BANK</v>
      </c>
      <c r="G172" s="2">
        <f>IFERROR(_xlfn.XLOOKUP(F172,K:K,L:L),"")</f>
      </c>
      <c r="H172" s="3" t="str">
        <v>BMN</v>
      </c>
      <c r="I172" s="6">
        <v>45758</v>
      </c>
      <c r="J172" s="3"/>
      <c r="K172" s="9"/>
      <c r="L172" s="7"/>
      <c r="M172" s="7"/>
      <c r="N172" s="4"/>
      <c r="O172" s="4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2">
        <v>173</v>
      </c>
      <c r="B173" s="2" t="str">
        <v>พีรพัฒน์ คำของ</v>
      </c>
      <c r="C173" s="3" t="str" xml:space="preserve">
        <v> เติ้ล</v>
      </c>
      <c r="D173" s="8" t="str">
        <v>0934256130</v>
      </c>
      <c r="E173" s="5" t="str">
        <v>1931961469</v>
      </c>
      <c r="F173" s="2" t="str">
        <v>K-BANK</v>
      </c>
      <c r="G173" s="2">
        <f>IFERROR(_xlfn.XLOOKUP(F173,K:K,L:L),"")</f>
      </c>
      <c r="H173" s="3" t="str">
        <v>BM2</v>
      </c>
      <c r="I173" s="6">
        <v>45788</v>
      </c>
      <c r="J173" s="3"/>
      <c r="K173" s="9"/>
      <c r="L173" s="7"/>
      <c r="M173" s="7"/>
      <c r="N173" s="4"/>
      <c r="O173" s="4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2">
        <v>174</v>
      </c>
      <c r="B174" s="2" t="str">
        <v>ญาณากร ธูปหอม</v>
      </c>
      <c r="C174" s="3" t="str">
        <v>ออม</v>
      </c>
      <c r="D174" s="8" t="str">
        <v>0980328062</v>
      </c>
      <c r="E174" s="5" t="str">
        <v>1621924296</v>
      </c>
      <c r="F174" s="2" t="str">
        <v>K-BANK</v>
      </c>
      <c r="G174" s="2">
        <f>IFERROR(_xlfn.XLOOKUP(F174,K:K,L:L),"")</f>
      </c>
      <c r="H174" s="3" t="str">
        <v>BM3</v>
      </c>
      <c r="I174" s="6">
        <v>45788</v>
      </c>
      <c r="J174" s="3"/>
      <c r="K174" s="9"/>
      <c r="L174" s="7"/>
      <c r="M174" s="7"/>
      <c r="N174" s="4"/>
      <c r="O174" s="4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2">
        <v>175</v>
      </c>
      <c r="B175" s="2" t="str">
        <v>ขวัญดารา จีนารัตน์</v>
      </c>
      <c r="C175" s="3" t="str">
        <v>ขวัญ</v>
      </c>
      <c r="D175" s="8" t="str">
        <v>0839131474</v>
      </c>
      <c r="E175" s="5" t="str">
        <v>4095835553</v>
      </c>
      <c r="F175" s="2" t="str">
        <v>SCB</v>
      </c>
      <c r="G175" s="2">
        <f>IFERROR(_xlfn.XLOOKUP(F175,K:K,L:L),"")</f>
      </c>
      <c r="H175" s="3" t="str">
        <v>BM3</v>
      </c>
      <c r="I175" s="6">
        <v>45788</v>
      </c>
      <c r="J175" s="3"/>
      <c r="K175" s="9"/>
      <c r="L175" s="7"/>
      <c r="M175" s="7"/>
      <c r="N175" s="4"/>
      <c r="O175" s="4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2">
        <v>176</v>
      </c>
      <c r="B176" s="2" t="str">
        <v>ชนิตสิรี ศรีลาลัย</v>
      </c>
      <c r="C176" s="3" t="str">
        <v>กวาง</v>
      </c>
      <c r="D176" s="8" t="str">
        <v>0982820528</v>
      </c>
      <c r="E176" s="5" t="str">
        <v>0368281735</v>
      </c>
      <c r="F176" s="2" t="str">
        <v>K-BANK</v>
      </c>
      <c r="G176" s="2">
        <f>IFERROR(_xlfn.XLOOKUP(F176,K:K,L:L),"")</f>
      </c>
      <c r="H176" s="3" t="str">
        <v>BM3</v>
      </c>
      <c r="I176" s="6">
        <v>45788</v>
      </c>
      <c r="J176" s="3"/>
      <c r="K176" s="9"/>
      <c r="L176" s="7"/>
      <c r="M176" s="7"/>
      <c r="N176" s="4"/>
      <c r="O176" s="4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2">
        <v>177</v>
      </c>
      <c r="B177" s="3" t="str">
        <v>ชลธิชา ภูพานแดง</v>
      </c>
      <c r="C177" s="3" t="str">
        <v>นิว</v>
      </c>
      <c r="D177" s="8" t="str">
        <v>0940592536</v>
      </c>
      <c r="E177" s="5" t="str">
        <v>4341809836</v>
      </c>
      <c r="F177" s="2" t="str">
        <v>SCB</v>
      </c>
      <c r="G177" s="2">
        <f>IFERROR(_xlfn.XLOOKUP(F177,K:K,L:L),"")</f>
      </c>
      <c r="H177" s="3" t="str">
        <v>BM3</v>
      </c>
      <c r="I177" s="6">
        <v>45849</v>
      </c>
      <c r="J177" s="3"/>
      <c r="K177" s="9"/>
      <c r="L177" s="7"/>
      <c r="M177" s="7"/>
      <c r="N177" s="4"/>
      <c r="O177" s="4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2">
        <v>178</v>
      </c>
      <c r="B178" s="3" t="str">
        <v>วาชินี เดชพรม</v>
      </c>
      <c r="C178" s="3" t="str">
        <v>มิ้น</v>
      </c>
      <c r="D178" s="8" t="str">
        <v>0659255960</v>
      </c>
      <c r="E178" s="5" t="str">
        <v>4390739070</v>
      </c>
      <c r="F178" s="2" t="str">
        <v>SCB</v>
      </c>
      <c r="G178" s="2">
        <f>IFERROR(_xlfn.XLOOKUP(F178,K:K,L:L),"")</f>
      </c>
      <c r="H178" s="3" t="str">
        <v>BM3</v>
      </c>
      <c r="I178" s="6">
        <v>45849</v>
      </c>
      <c r="J178" s="3"/>
      <c r="K178" s="9"/>
      <c r="L178" s="7"/>
      <c r="M178" s="7"/>
      <c r="N178" s="4"/>
      <c r="O178" s="4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2">
        <v>179</v>
      </c>
      <c r="B179" s="3" t="str">
        <v>วฤนดา สุดเอื้อม</v>
      </c>
      <c r="C179" s="3" t="str">
        <v>เขม</v>
      </c>
      <c r="D179" s="8" t="str">
        <v>0622380064</v>
      </c>
      <c r="E179" s="5" t="str">
        <v>0970368704</v>
      </c>
      <c r="F179" s="2" t="str">
        <v>KTB</v>
      </c>
      <c r="G179" s="2">
        <f>IFERROR(_xlfn.XLOOKUP(F179,K:K,L:L),"")</f>
      </c>
      <c r="H179" s="3" t="str">
        <v>BM3</v>
      </c>
      <c r="I179" s="6">
        <v>45849</v>
      </c>
      <c r="J179" s="3"/>
      <c r="K179" s="9"/>
      <c r="L179" s="7"/>
      <c r="M179" s="7"/>
      <c r="N179" s="4"/>
      <c r="O179" s="4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2">
        <v>180</v>
      </c>
      <c r="B180" s="2" t="str">
        <v>ซัยฟูลเลาะห์ ดือราซอ</v>
      </c>
      <c r="C180" s="3" t="str">
        <v>ไซฟู</v>
      </c>
      <c r="D180" s="8" t="str">
        <v>0937728303</v>
      </c>
      <c r="E180" s="5" t="str">
        <v>2181901694</v>
      </c>
      <c r="F180" s="2" t="str">
        <v>K-BANK</v>
      </c>
      <c r="G180" s="2">
        <f>IFERROR(_xlfn.XLOOKUP(F180,K:K,L:L),"")</f>
      </c>
      <c r="H180" s="3" t="str">
        <v>BM3</v>
      </c>
      <c r="I180" s="6">
        <v>45880</v>
      </c>
      <c r="J180" s="3"/>
      <c r="K180" s="9"/>
      <c r="L180" s="7"/>
      <c r="M180" s="7"/>
      <c r="N180" s="4"/>
      <c r="O180" s="4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2">
        <v>181</v>
      </c>
      <c r="B181" s="2" t="str">
        <v>กิตินันท์ บุญญาเดชขจร</v>
      </c>
      <c r="C181" s="3" t="str">
        <v>ทิว</v>
      </c>
      <c r="D181" s="8" t="str">
        <v>0842599592</v>
      </c>
      <c r="E181" s="5" t="str">
        <v>1653898017</v>
      </c>
      <c r="F181" s="2" t="str">
        <v>K-BANK</v>
      </c>
      <c r="G181" s="2">
        <f>IFERROR(_xlfn.XLOOKUP(F181,K:K,L:L),"")</f>
      </c>
      <c r="H181" s="3" t="str">
        <v>BM1</v>
      </c>
      <c r="I181" s="6">
        <v>45880</v>
      </c>
      <c r="J181" s="3"/>
      <c r="K181" s="9"/>
      <c r="L181" s="7"/>
      <c r="M181" s="7"/>
      <c r="N181" s="4"/>
      <c r="O181" s="4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2">
        <v>182</v>
      </c>
      <c r="B182" s="2" t="str">
        <v>พัชราภรณ์ บัวเพ็ชร</v>
      </c>
      <c r="C182" s="3" t="str">
        <v>พีช</v>
      </c>
      <c r="D182" s="8" t="str">
        <v>0842761947</v>
      </c>
      <c r="E182" s="5" t="str">
        <v>1901745729</v>
      </c>
      <c r="F182" s="2" t="str">
        <v>K-BANK</v>
      </c>
      <c r="G182" s="2">
        <f>IFERROR(_xlfn.XLOOKUP(F182,K:K,L:L),"")</f>
      </c>
      <c r="H182" s="3" t="str">
        <v>BM3</v>
      </c>
      <c r="I182" s="6">
        <v>45880</v>
      </c>
      <c r="J182" s="3"/>
      <c r="K182" s="9"/>
      <c r="L182" s="7"/>
      <c r="M182" s="7"/>
      <c r="N182" s="4"/>
      <c r="O182" s="4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2">
        <v>183</v>
      </c>
      <c r="B183" s="2" t="str">
        <v>ธีระเดช ไพลศรี</v>
      </c>
      <c r="C183" s="3" t="str">
        <v>โต้</v>
      </c>
      <c r="D183" s="8" t="str">
        <v>0946692103</v>
      </c>
      <c r="E183" s="5" t="str">
        <v>0524392662</v>
      </c>
      <c r="F183" s="2" t="str">
        <v>SCB</v>
      </c>
      <c r="G183" s="2">
        <f>IFERROR(_xlfn.XLOOKUP(F183,K:K,L:L),"")</f>
      </c>
      <c r="H183" s="3" t="str">
        <v>BM3</v>
      </c>
      <c r="I183" s="6">
        <v>45880</v>
      </c>
      <c r="J183" s="3"/>
      <c r="K183" s="9"/>
      <c r="L183" s="7"/>
      <c r="M183" s="7"/>
      <c r="N183" s="4"/>
      <c r="O183" s="4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2">
        <v>184</v>
      </c>
      <c r="B184" s="2" t="str">
        <v>อัคราณุวัฒน์ ศรีมกรบุคร</v>
      </c>
      <c r="C184" s="3" t="str">
        <v>แฟร์</v>
      </c>
      <c r="D184" s="8" t="str">
        <v>0641154462</v>
      </c>
      <c r="E184" s="5" t="str">
        <v>1382790274</v>
      </c>
      <c r="F184" s="2" t="str">
        <v>K-BANK</v>
      </c>
      <c r="G184" s="2">
        <f>IFERROR(_xlfn.XLOOKUP(F184,K:K,L:L),"")</f>
      </c>
      <c r="H184" s="3" t="str">
        <v>BM3</v>
      </c>
      <c r="I184" s="6">
        <v>45880</v>
      </c>
      <c r="J184" s="3"/>
      <c r="K184" s="9"/>
      <c r="L184" s="7"/>
      <c r="M184" s="7"/>
      <c r="N184" s="4"/>
      <c r="O184" s="4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2">
        <v>185</v>
      </c>
      <c r="B185" s="2" t="str">
        <v>ฉัตรมงคล มาลี</v>
      </c>
      <c r="C185" s="3" t="str">
        <v>เก้า</v>
      </c>
      <c r="D185" s="8" t="str">
        <v>0656852510</v>
      </c>
      <c r="E185" s="5" t="str">
        <v>2201253651</v>
      </c>
      <c r="F185" s="2" t="str">
        <v>K-BANK</v>
      </c>
      <c r="G185" s="2">
        <f>IFERROR(_xlfn.XLOOKUP(F185,K:K,L:L),"")</f>
      </c>
      <c r="H185" s="3" t="str">
        <v>BM1</v>
      </c>
      <c r="I185" s="6">
        <v>45880</v>
      </c>
      <c r="J185" s="3"/>
      <c r="K185" s="9"/>
      <c r="L185" s="7"/>
      <c r="M185" s="7"/>
      <c r="N185" s="4"/>
      <c r="O185" s="4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2">
        <v>186</v>
      </c>
      <c r="B186" s="2" t="str">
        <v>พีรพล จำนงค์เวช</v>
      </c>
      <c r="C186" s="3" t="str">
        <v>พี</v>
      </c>
      <c r="D186" s="8" t="str">
        <v>0656852471</v>
      </c>
      <c r="E186" s="5" t="str">
        <v>2073256979</v>
      </c>
      <c r="F186" s="2" t="str">
        <v>K-BANK</v>
      </c>
      <c r="G186" s="2">
        <f>IFERROR(_xlfn.XLOOKUP(F186,K:K,L:L),"")</f>
      </c>
      <c r="H186" s="3" t="str">
        <v>BM1</v>
      </c>
      <c r="I186" s="6">
        <v>45880</v>
      </c>
      <c r="J186" s="3"/>
      <c r="K186" s="9"/>
      <c r="L186" s="7"/>
      <c r="M186" s="7"/>
      <c r="N186" s="4"/>
      <c r="O186" s="4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2">
        <v>187</v>
      </c>
      <c r="B187" s="2" t="str">
        <v>อัซรี จารง</v>
      </c>
      <c r="C187" s="3" t="str">
        <v>ยู</v>
      </c>
      <c r="D187" s="8" t="str">
        <v>0614135122</v>
      </c>
      <c r="E187" s="5" t="str">
        <v>2188689038</v>
      </c>
      <c r="F187" s="2" t="str">
        <v>K-BANK</v>
      </c>
      <c r="G187" s="2">
        <f>IFERROR(_xlfn.XLOOKUP(F187,K:K,L:L),"")</f>
      </c>
      <c r="H187" s="3" t="str">
        <v>BM3</v>
      </c>
      <c r="I187" s="6">
        <v>45880</v>
      </c>
      <c r="J187" s="3"/>
      <c r="K187" s="9"/>
      <c r="L187" s="7"/>
      <c r="M187" s="7"/>
      <c r="N187" s="4"/>
      <c r="O187" s="4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2">
        <v>188</v>
      </c>
      <c r="B188" s="1" t="str">
        <v>ฐิติมา แก้วจำรัส</v>
      </c>
      <c r="C188" s="1" t="str">
        <v>เจน</v>
      </c>
      <c r="D188" s="8" t="str">
        <v>-</v>
      </c>
      <c r="E188" s="5" t="str">
        <v>0981487796</v>
      </c>
      <c r="F188" s="2" t="str">
        <v>K-BANK</v>
      </c>
      <c r="G188" s="2">
        <f>IFERROR(_xlfn.XLOOKUP(F188,K:K,L:L),"")</f>
      </c>
      <c r="H188" s="3" t="str">
        <v>BM1</v>
      </c>
      <c r="I188" s="6">
        <v>45788</v>
      </c>
      <c r="J188" s="3"/>
      <c r="K188" s="9"/>
      <c r="L188" s="7"/>
      <c r="M188" s="7"/>
      <c r="N188" s="4"/>
      <c r="O188" s="4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2">
        <v>189</v>
      </c>
      <c r="B189" s="3" t="str">
        <v>ณัฐธิตา รอดนิยม</v>
      </c>
      <c r="C189" s="3" t="str">
        <v>เจน</v>
      </c>
      <c r="D189" s="8" t="str">
        <v>0979397463</v>
      </c>
      <c r="E189" s="5" t="str">
        <v>3262396326</v>
      </c>
      <c r="F189" s="2" t="str">
        <v>SCB</v>
      </c>
      <c r="G189" s="2">
        <f>IFERROR(_xlfn.XLOOKUP(F189,K:K,L:L),"")</f>
      </c>
      <c r="H189" s="3" t="str">
        <v>BM4</v>
      </c>
      <c r="I189" s="6">
        <v>45788</v>
      </c>
      <c r="J189" s="3"/>
      <c r="K189" s="9"/>
      <c r="L189" s="7"/>
      <c r="M189" s="7"/>
      <c r="N189" s="4"/>
      <c r="O189" s="4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2">
        <v>190</v>
      </c>
      <c r="B190" s="3" t="str">
        <v>ธนพร ปุริตัง</v>
      </c>
      <c r="C190" s="3" t="str">
        <v>แนน</v>
      </c>
      <c r="D190" s="8" t="str">
        <v>0923813609</v>
      </c>
      <c r="E190" s="5" t="str">
        <v>6142490866</v>
      </c>
      <c r="F190" s="2" t="str">
        <v>SCB</v>
      </c>
      <c r="G190" s="2">
        <f>IFERROR(_xlfn.XLOOKUP(F190,K:K,L:L),"")</f>
      </c>
      <c r="H190" s="3" t="str">
        <v>BM4</v>
      </c>
      <c r="I190" s="6">
        <v>45788</v>
      </c>
      <c r="J190" s="3"/>
      <c r="K190" s="9"/>
      <c r="L190" s="7"/>
      <c r="M190" s="7"/>
      <c r="N190" s="4"/>
      <c r="O190" s="4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2">
        <v>191</v>
      </c>
      <c r="B191" s="3" t="str">
        <v>ผการัตน์ ภูผิวเงิน</v>
      </c>
      <c r="C191" s="3" t="str">
        <v>พลอย</v>
      </c>
      <c r="D191" s="8" t="str">
        <v>0644867953</v>
      </c>
      <c r="E191" s="5" t="str">
        <v>4211724255</v>
      </c>
      <c r="F191" s="2" t="str">
        <v>SCB</v>
      </c>
      <c r="G191" s="2">
        <f>IFERROR(_xlfn.XLOOKUP(F191,K:K,L:L),"")</f>
      </c>
      <c r="H191" s="3" t="str">
        <v>BM3</v>
      </c>
      <c r="I191" s="6">
        <v>45972</v>
      </c>
      <c r="J191" s="3"/>
      <c r="K191" s="9"/>
      <c r="L191" s="7"/>
      <c r="M191" s="7"/>
      <c r="N191" s="4"/>
      <c r="O191" s="4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2">
        <v>192</v>
      </c>
      <c r="B192" s="3" t="str">
        <v>วิยะดา หว่างเชนทร์</v>
      </c>
      <c r="C192" s="3" t="str">
        <v>บี</v>
      </c>
      <c r="D192" s="8" t="str">
        <v>0858435157</v>
      </c>
      <c r="E192" s="5" t="str">
        <v>2028317207</v>
      </c>
      <c r="F192" s="2" t="str">
        <v>K-BANK</v>
      </c>
      <c r="G192" s="2">
        <f>IFERROR(_xlfn.XLOOKUP(F192,K:K,L:L),"")</f>
      </c>
      <c r="H192" s="3" t="str">
        <v>BM3</v>
      </c>
      <c r="I192" s="6">
        <v>45972</v>
      </c>
      <c r="J192" s="3"/>
      <c r="K192" s="9"/>
      <c r="L192" s="7"/>
      <c r="M192" s="7"/>
      <c r="N192" s="4"/>
      <c r="O192" s="4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2">
        <v>193</v>
      </c>
      <c r="B193" s="2" t="str">
        <v>ปนัฐฎา ลาภารัตน์</v>
      </c>
      <c r="C193" s="3" t="str">
        <v>นัท</v>
      </c>
      <c r="D193" s="8" t="str">
        <v>0958693653</v>
      </c>
      <c r="E193" s="5" t="str">
        <v>4391164333</v>
      </c>
      <c r="F193" s="2" t="str">
        <v>SCB</v>
      </c>
      <c r="G193" s="2">
        <f>IFERROR(_xlfn.XLOOKUP(F193,K:K,L:L),"")</f>
      </c>
      <c r="H193" s="3" t="str">
        <v>BM3</v>
      </c>
      <c r="I193" s="6">
        <v>45972</v>
      </c>
      <c r="J193" s="3"/>
      <c r="K193" s="9"/>
      <c r="L193" s="7"/>
      <c r="M193" s="7"/>
      <c r="N193" s="4"/>
      <c r="O193" s="4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2">
        <v>194</v>
      </c>
      <c r="B194" s="3" t="str">
        <v>ปรียาภรณ์ มีธรรม</v>
      </c>
      <c r="C194" s="3" t="str">
        <v>มิ้นท์</v>
      </c>
      <c r="D194" s="8" t="str">
        <v>0809814619</v>
      </c>
      <c r="E194" s="5" t="str">
        <v>4132336151</v>
      </c>
      <c r="F194" s="2" t="str">
        <v>SCB</v>
      </c>
      <c r="G194" s="2">
        <f>IFERROR(_xlfn.XLOOKUP(F194,K:K,L:L),"")</f>
      </c>
      <c r="H194" s="3" t="str">
        <v>BM3</v>
      </c>
      <c r="I194" s="6">
        <v>45972</v>
      </c>
      <c r="J194" s="3"/>
      <c r="K194" s="9"/>
      <c r="L194" s="7"/>
      <c r="M194" s="7"/>
      <c r="N194" s="4"/>
      <c r="O194" s="4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2">
        <v>195</v>
      </c>
      <c r="B195" s="3" t="str">
        <v>ฐิติชญาน์ นภัสจรัสภูวดล</v>
      </c>
      <c r="C195" s="3" t="str">
        <v>อิง</v>
      </c>
      <c r="D195" s="8" t="str">
        <v>0638087093</v>
      </c>
      <c r="E195" s="5" t="str">
        <v>3804684347</v>
      </c>
      <c r="F195" s="2" t="str">
        <v>SCB</v>
      </c>
      <c r="G195" s="2">
        <f>IFERROR(_xlfn.XLOOKUP(F195,K:K,L:L),"")</f>
      </c>
      <c r="H195" s="3" t="str">
        <v>BM3</v>
      </c>
      <c r="I195" s="6">
        <v>45972</v>
      </c>
      <c r="J195" s="3"/>
      <c r="K195" s="9"/>
      <c r="L195" s="7"/>
      <c r="M195" s="7"/>
      <c r="N195" s="4"/>
      <c r="O195" s="4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2">
        <v>196</v>
      </c>
      <c r="B196" s="3" t="str">
        <v>มณีรัตนา พะชะ</v>
      </c>
      <c r="C196" s="3" t="str">
        <v>นุ้ย</v>
      </c>
      <c r="D196" s="8" t="str">
        <v>0624819181</v>
      </c>
      <c r="E196" s="5" t="str">
        <v>7851213493</v>
      </c>
      <c r="F196" s="2" t="str">
        <v>BAY</v>
      </c>
      <c r="G196" s="2">
        <f>IFERROR(_xlfn.XLOOKUP(F196,K:K,L:L),"")</f>
      </c>
      <c r="H196" s="3" t="str">
        <v>BM3</v>
      </c>
      <c r="I196" s="6">
        <v>45972</v>
      </c>
      <c r="J196" s="3"/>
      <c r="K196" s="9"/>
      <c r="L196" s="7"/>
      <c r="M196" s="7"/>
      <c r="N196" s="4"/>
      <c r="O196" s="4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2">
        <v>197</v>
      </c>
      <c r="B197" s="2" t="str">
        <v>นภัสสร เพ็ชรกุล</v>
      </c>
      <c r="C197" s="2" t="str">
        <v>มายด์</v>
      </c>
      <c r="D197" s="8" t="str">
        <v>0623610807</v>
      </c>
      <c r="E197" s="5" t="str">
        <v>1361732428</v>
      </c>
      <c r="F197" s="2" t="str">
        <v>K-BANK</v>
      </c>
      <c r="G197" s="2">
        <f>IFERROR(_xlfn.XLOOKUP(F197,K:K,L:L),"")</f>
      </c>
      <c r="H197" s="3" t="str">
        <v>BMN</v>
      </c>
      <c r="I197" s="6" t="str">
        <v>25/11/2025</v>
      </c>
      <c r="J197" s="3"/>
      <c r="K197" s="9"/>
      <c r="L197" s="7"/>
      <c r="M197" s="7"/>
      <c r="N197" s="4"/>
      <c r="O197" s="4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2">
        <v>198</v>
      </c>
      <c r="B198" s="2" t="str">
        <v>ชลดา บุญเลาะห์</v>
      </c>
      <c r="C198" s="2" t="str">
        <v>ยา</v>
      </c>
      <c r="D198" s="8" t="str">
        <v>0932865110</v>
      </c>
      <c r="E198" s="5" t="str">
        <v>1362546393</v>
      </c>
      <c r="F198" s="2" t="str">
        <v>K-BANK</v>
      </c>
      <c r="G198" s="2">
        <f>IFERROR(_xlfn.XLOOKUP(F198,K:K,L:L),"")</f>
      </c>
      <c r="H198" s="3" t="str">
        <v>BMN</v>
      </c>
      <c r="I198" s="6" t="str">
        <v>25/11/2025</v>
      </c>
      <c r="J198" s="3"/>
      <c r="K198" s="9"/>
      <c r="L198" s="7"/>
      <c r="M198" s="7"/>
      <c r="N198" s="4"/>
      <c r="O198" s="4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2">
        <v>199</v>
      </c>
      <c r="B199" s="2" t="str">
        <v>อภิสุตา วงษ์เจริญ</v>
      </c>
      <c r="C199" s="2" t="str">
        <v>ซะห์</v>
      </c>
      <c r="D199" s="8" t="str">
        <v>0641879562</v>
      </c>
      <c r="E199" s="5" t="str">
        <v>2012883593</v>
      </c>
      <c r="F199" s="2" t="str">
        <v>SCB</v>
      </c>
      <c r="G199" s="2">
        <f>IFERROR(_xlfn.XLOOKUP(F199,K:K,L:L),"")</f>
      </c>
      <c r="H199" s="3" t="str">
        <v>BMN</v>
      </c>
      <c r="I199" s="6" t="str">
        <v>25/11/2025</v>
      </c>
      <c r="J199" s="3"/>
      <c r="K199" s="9"/>
      <c r="L199" s="7"/>
      <c r="M199" s="7"/>
      <c r="N199" s="4"/>
      <c r="O199" s="4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2">
        <v>200</v>
      </c>
      <c r="B200" s="2" t="str">
        <v>ธัญญารัตน์ แซ่ลี้</v>
      </c>
      <c r="C200" s="2" t="str">
        <v>ตาล</v>
      </c>
      <c r="D200" s="8" t="str">
        <v>0954540322</v>
      </c>
      <c r="E200" s="5" t="str">
        <v>1073861612</v>
      </c>
      <c r="F200" s="2" t="str">
        <v>K-BANK</v>
      </c>
      <c r="G200" s="2">
        <f>IFERROR(_xlfn.XLOOKUP(F200,K:K,L:L),"")</f>
      </c>
      <c r="H200" s="3" t="str">
        <v>BMN</v>
      </c>
      <c r="I200" s="6" t="str">
        <v>25/11/2025</v>
      </c>
      <c r="J200" s="3"/>
      <c r="K200" s="9"/>
      <c r="L200" s="7"/>
      <c r="M200" s="7"/>
      <c r="N200" s="4"/>
      <c r="O200" s="4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2">
        <v>201</v>
      </c>
      <c r="B201" s="2" t="str">
        <v>มรกต ไม่ยาก</v>
      </c>
      <c r="C201" s="2" t="str">
        <v>บี</v>
      </c>
      <c r="D201" s="8" t="str">
        <v>0992290250</v>
      </c>
      <c r="E201" s="5" t="str">
        <v>4310942140</v>
      </c>
      <c r="F201" s="2" t="str">
        <v>SCB</v>
      </c>
      <c r="G201" s="2">
        <f>IFERROR(_xlfn.XLOOKUP(F201,K:K,L:L),"")</f>
      </c>
      <c r="H201" s="3" t="str">
        <v>BMN</v>
      </c>
      <c r="I201" s="6" t="str">
        <v>25/11/2025</v>
      </c>
      <c r="J201" s="3"/>
      <c r="K201" s="9"/>
      <c r="L201" s="7"/>
      <c r="M201" s="7"/>
      <c r="N201" s="4"/>
      <c r="O201" s="4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2">
        <v>202</v>
      </c>
      <c r="B202" s="2" t="str">
        <v>ศศิพร ศรีเลิศ</v>
      </c>
      <c r="C202" s="3" t="str">
        <v>พลอย</v>
      </c>
      <c r="D202" s="8" t="str">
        <v>0821535510</v>
      </c>
      <c r="E202" s="5" t="str">
        <v>1343230512</v>
      </c>
      <c r="F202" s="2" t="str">
        <v>K-BANK</v>
      </c>
      <c r="G202" s="2">
        <f>IFERROR(_xlfn.XLOOKUP(F202,K:K,L:L),"")</f>
      </c>
      <c r="H202" s="3" t="str">
        <v>BM3</v>
      </c>
      <c r="I202" s="6" t="str">
        <v>25/11/2025</v>
      </c>
      <c r="J202" s="3"/>
      <c r="K202" s="9"/>
      <c r="L202" s="7"/>
      <c r="M202" s="7"/>
      <c r="N202" s="4"/>
      <c r="O202" s="4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2">
        <v>203</v>
      </c>
      <c r="B203" s="2" t="str">
        <v>มยุรฉัตร ชินใย</v>
      </c>
      <c r="C203" s="3" t="str">
        <v>เอินร์</v>
      </c>
      <c r="D203" s="8" t="str">
        <v>0824677425</v>
      </c>
      <c r="E203" s="5" t="str">
        <v>1453559560</v>
      </c>
      <c r="F203" s="2" t="str">
        <v>K-BANK</v>
      </c>
      <c r="G203" s="2">
        <f>IFERROR(_xlfn.XLOOKUP(F203,K:K,L:L),"")</f>
      </c>
      <c r="H203" s="3" t="str">
        <v>BMN</v>
      </c>
      <c r="I203" s="6" t="str">
        <v>26/11/2025</v>
      </c>
      <c r="J203" s="3"/>
      <c r="K203" s="9"/>
      <c r="L203" s="7"/>
      <c r="M203" s="7"/>
      <c r="N203" s="4"/>
      <c r="O203" s="4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2">
        <v>204</v>
      </c>
      <c r="B204" s="3" t="str">
        <v>กาญจนา วิสุทธิพงศ์</v>
      </c>
      <c r="C204" s="3" t="str">
        <v>เก๋</v>
      </c>
      <c r="D204" s="8" t="str">
        <v>0958252133</v>
      </c>
      <c r="E204" s="5" t="str">
        <v>9042117479</v>
      </c>
      <c r="F204" s="2" t="str">
        <v>K-BANK</v>
      </c>
      <c r="G204" s="2">
        <f>IFERROR(_xlfn.XLOOKUP(F204,K:K,L:L),"")</f>
      </c>
      <c r="H204" s="3" t="str">
        <v>BM1</v>
      </c>
      <c r="I204" s="6" t="str">
        <v>แม่บ้านพี่เก</v>
      </c>
      <c r="J204" s="3"/>
      <c r="K204" s="9"/>
      <c r="L204" s="7"/>
      <c r="M204" s="7"/>
      <c r="N204" s="4"/>
      <c r="O204" s="4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2">
        <v>205</v>
      </c>
      <c r="B205" s="2" t="str">
        <v>มาลี สีเมือง</v>
      </c>
      <c r="C205" s="3" t="str">
        <v>แตงโม</v>
      </c>
      <c r="D205" s="8" t="str">
        <v>0951032728</v>
      </c>
      <c r="E205" s="5" t="str">
        <v>0638875365</v>
      </c>
      <c r="F205" s="2" t="str">
        <v>K-BANK</v>
      </c>
      <c r="G205" s="2">
        <f>IFERROR(_xlfn.XLOOKUP(F205,K:K,L:L),"")</f>
      </c>
      <c r="H205" s="3" t="str">
        <v>BM3</v>
      </c>
      <c r="I205" s="6" t="str">
        <v>27/11/2025</v>
      </c>
      <c r="J205" s="3"/>
      <c r="K205" s="9"/>
      <c r="L205" s="7"/>
      <c r="M205" s="7"/>
      <c r="N205" s="4"/>
      <c r="O205" s="4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2">
        <v>206</v>
      </c>
      <c r="B206" s="2" t="str">
        <v>สุจิตรา สมคะเณย์</v>
      </c>
      <c r="C206" s="3" t="str">
        <v>ตั๊ก</v>
      </c>
      <c r="D206" s="8" t="str">
        <v>0917285014</v>
      </c>
      <c r="E206" s="5" t="str">
        <v>0820239224</v>
      </c>
      <c r="F206" s="2" t="str">
        <v>KTB</v>
      </c>
      <c r="G206" s="2">
        <f>IFERROR(_xlfn.XLOOKUP(F206,K:K,L:L),"")</f>
      </c>
      <c r="H206" s="3" t="str">
        <v>BM3</v>
      </c>
      <c r="I206" s="6" t="str">
        <v>27/11/2025</v>
      </c>
      <c r="J206" s="3"/>
      <c r="K206" s="9"/>
      <c r="L206" s="7"/>
      <c r="M206" s="7"/>
      <c r="N206" s="4"/>
      <c r="O206" s="4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2">
        <v>207</v>
      </c>
      <c r="B207" s="2" t="str">
        <v>พรธันวา ศรีรัตน์</v>
      </c>
      <c r="C207" s="3" t="str">
        <v>วา</v>
      </c>
      <c r="D207" s="8" t="str">
        <v>0942051695</v>
      </c>
      <c r="E207" s="5" t="str">
        <v>2072936917</v>
      </c>
      <c r="F207" s="2" t="str">
        <v>K-BANK</v>
      </c>
      <c r="G207" s="2">
        <f>IFERROR(_xlfn.XLOOKUP(F207,K:K,L:L),"")</f>
      </c>
      <c r="H207" s="3" t="str">
        <v>BMN</v>
      </c>
      <c r="I207" s="6" t="str">
        <v>27/11/2025</v>
      </c>
      <c r="J207" s="3"/>
      <c r="K207" s="9"/>
      <c r="L207" s="7"/>
      <c r="M207" s="7"/>
      <c r="N207" s="4"/>
      <c r="O207" s="4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2">
        <v>208</v>
      </c>
      <c r="B208" s="2" t="str">
        <v>อริศรา มีเพ็ชร</v>
      </c>
      <c r="C208" s="2" t="str">
        <v>เนย</v>
      </c>
      <c r="D208" s="8" t="str">
        <v>0832717247</v>
      </c>
      <c r="E208" s="5" t="str">
        <v>1053257204</v>
      </c>
      <c r="F208" s="2" t="str">
        <v>K-BANK</v>
      </c>
      <c r="G208" s="2">
        <f>IFERROR(_xlfn.XLOOKUP(F208,K:K,L:L),"")</f>
      </c>
      <c r="H208" s="3" t="str">
        <v>BMN</v>
      </c>
      <c r="I208" s="6" t="str">
        <v>27/11/2025</v>
      </c>
      <c r="J208" s="3"/>
      <c r="K208" s="9"/>
      <c r="L208" s="7"/>
      <c r="M208" s="7"/>
      <c r="N208" s="4"/>
      <c r="O208" s="4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2">
        <v>209</v>
      </c>
      <c r="B209" s="2" t="str">
        <v>ชนินันท์ แสนสองชั้น</v>
      </c>
      <c r="C209" s="3" t="str">
        <v>แคท</v>
      </c>
      <c r="D209" s="8" t="str">
        <v>0967297205</v>
      </c>
      <c r="E209" s="5" t="str">
        <v>1401816662</v>
      </c>
      <c r="F209" s="2" t="str">
        <v>K-BANK</v>
      </c>
      <c r="G209" s="2">
        <f>IFERROR(_xlfn.XLOOKUP(F209,K:K,L:L),"")</f>
      </c>
      <c r="H209" s="3" t="str">
        <v>BMN</v>
      </c>
      <c r="I209" s="6" t="str">
        <v>27/11/2025</v>
      </c>
      <c r="J209" s="3"/>
      <c r="K209" s="9"/>
      <c r="L209" s="7"/>
      <c r="M209" s="7"/>
      <c r="N209" s="4"/>
      <c r="O209" s="4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2">
        <v>210</v>
      </c>
      <c r="B210" s="2" t="str">
        <v>จิตรลดา ติแก้ว</v>
      </c>
      <c r="C210" s="2" t="str">
        <v>ส้ม</v>
      </c>
      <c r="D210" s="8" t="str">
        <v>0647908861</v>
      </c>
      <c r="E210" s="5" t="str">
        <v>1672974746</v>
      </c>
      <c r="F210" s="2" t="str">
        <v>SCB</v>
      </c>
      <c r="G210" s="2">
        <f>IFERROR(_xlfn.XLOOKUP(F210,K:K,L:L),"")</f>
      </c>
      <c r="H210" s="3" t="str">
        <v>BM3</v>
      </c>
      <c r="I210" s="6" t="str">
        <v>28/11/2025</v>
      </c>
      <c r="J210" s="3"/>
      <c r="K210" s="9"/>
      <c r="L210" s="7"/>
      <c r="M210" s="7"/>
      <c r="N210" s="4"/>
      <c r="O210" s="4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2">
        <v>211</v>
      </c>
      <c r="B211" s="2" t="str">
        <v>สุกัญญา แสงหิน</v>
      </c>
      <c r="C211" s="2" t="str">
        <v>กุ๊ก</v>
      </c>
      <c r="D211" s="8" t="str">
        <v>0945073276</v>
      </c>
      <c r="E211" s="5" t="str">
        <v>1871482744</v>
      </c>
      <c r="F211" s="2" t="str">
        <v>K-BANK</v>
      </c>
      <c r="G211" s="2">
        <f>IFERROR(_xlfn.XLOOKUP(F211,K:K,L:L),"")</f>
      </c>
      <c r="H211" s="3" t="str">
        <v>BM3</v>
      </c>
      <c r="I211" s="6" t="str">
        <v>28/11/2025</v>
      </c>
      <c r="J211" s="3"/>
      <c r="K211" s="9"/>
      <c r="L211" s="7"/>
      <c r="M211" s="7"/>
      <c r="N211" s="4"/>
      <c r="O211" s="4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2">
        <v>212</v>
      </c>
      <c r="B212" s="2" t="str">
        <v>เวโรจน์ ชินนอก</v>
      </c>
      <c r="C212" s="2" t="str">
        <v>เอ</v>
      </c>
      <c r="D212" s="8" t="str">
        <v>0986417618</v>
      </c>
      <c r="E212" s="5" t="str">
        <v>4272223129</v>
      </c>
      <c r="F212" s="2" t="str">
        <v>SCB</v>
      </c>
      <c r="G212" s="2">
        <f>IFERROR(_xlfn.XLOOKUP(F212,K:K,L:L),"")</f>
      </c>
      <c r="H212" s="3" t="str">
        <v>BM1</v>
      </c>
      <c r="I212" s="6" t="str">
        <v>13/1/2026</v>
      </c>
      <c r="J212" s="3"/>
      <c r="K212" s="9"/>
      <c r="L212" s="7"/>
      <c r="M212" s="7"/>
      <c r="N212" s="4"/>
      <c r="O212" s="4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2">
        <v>213</v>
      </c>
      <c r="B213" s="2" t="str">
        <v>นางสาวสันต์ฤทัย ทิ้งสุข</v>
      </c>
      <c r="C213" s="2" t="str">
        <v>นิว</v>
      </c>
      <c r="D213" s="8" t="str">
        <v>-</v>
      </c>
      <c r="E213" s="5" t="str">
        <v>-</v>
      </c>
      <c r="F213" s="2" t="str">
        <v>K-BANK</v>
      </c>
      <c r="G213" s="2">
        <f>IFERROR(_xlfn.XLOOKUP(F213,K:K,L:L),"")</f>
      </c>
      <c r="H213" s="3" t="str">
        <v>BM3</v>
      </c>
      <c r="I213" s="6" t="str">
        <v>28/11/2025</v>
      </c>
      <c r="J213" s="3"/>
      <c r="K213" s="9"/>
      <c r="L213" s="7"/>
      <c r="M213" s="7"/>
      <c r="N213" s="4"/>
      <c r="O213" s="4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2">
        <v>214</v>
      </c>
      <c r="B214" s="2" t="str">
        <v>วิลัยรัตน์ ศิริจันดา</v>
      </c>
      <c r="C214" s="2" t="str">
        <v>ลัย</v>
      </c>
      <c r="D214" s="8" t="str">
        <v>0935079839</v>
      </c>
      <c r="E214" s="5" t="str">
        <v>1313794888</v>
      </c>
      <c r="F214" s="2" t="str">
        <v>K-BANK</v>
      </c>
      <c r="G214" s="2">
        <f>IFERROR(_xlfn.XLOOKUP(F214,K:K,L:L),"")</f>
      </c>
      <c r="H214" s="3" t="str">
        <v>BM3</v>
      </c>
      <c r="I214" s="6" t="str">
        <v>28/11/2025</v>
      </c>
      <c r="J214" s="3"/>
      <c r="K214" s="9"/>
      <c r="L214" s="7"/>
      <c r="M214" s="7"/>
      <c r="N214" s="4"/>
      <c r="O214" s="4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2">
        <v>215</v>
      </c>
      <c r="B215" s="2" t="str">
        <v>นางสาวนาตาชา โยธี</v>
      </c>
      <c r="C215" s="2" t="str">
        <v>โย</v>
      </c>
      <c r="D215" s="8" t="str">
        <v>-</v>
      </c>
      <c r="E215" s="5" t="str">
        <v>-</v>
      </c>
      <c r="F215" s="3"/>
      <c r="G215" s="2">
        <f>IFERROR(_xlfn.XLOOKUP(F215,K:K,L:L),"")</f>
      </c>
      <c r="H215" s="3" t="str">
        <v>BM3</v>
      </c>
      <c r="I215" s="6" t="str">
        <v>29/11/2025</v>
      </c>
      <c r="J215" s="3"/>
      <c r="K215" s="9"/>
      <c r="L215" s="7"/>
      <c r="M215" s="7"/>
      <c r="N215" s="4"/>
      <c r="O215" s="4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2">
        <v>216</v>
      </c>
      <c r="B216" s="2" t="str">
        <v>ศิวกร ปวิธพาณิชย์</v>
      </c>
      <c r="C216" s="2" t="str">
        <v>ไอซ์</v>
      </c>
      <c r="D216" s="8" t="str">
        <v>0624859846</v>
      </c>
      <c r="E216" s="5" t="str">
        <v>1103324617</v>
      </c>
      <c r="F216" s="2" t="str">
        <v>K-BANK</v>
      </c>
      <c r="G216" s="2">
        <f>IFERROR(_xlfn.XLOOKUP(F216,K:K,L:L),"")</f>
      </c>
      <c r="H216" s="3" t="str">
        <v>BM3</v>
      </c>
      <c r="I216" s="6" t="str">
        <v>29/11/2025</v>
      </c>
      <c r="J216" s="3"/>
      <c r="K216" s="9"/>
      <c r="L216" s="7"/>
      <c r="M216" s="7"/>
      <c r="N216" s="4"/>
      <c r="O216" s="4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2">
        <v>217</v>
      </c>
      <c r="B217" s="2" t="str">
        <v>ชลิตา แซ่อึ๊ง</v>
      </c>
      <c r="C217" s="3" t="str">
        <v>นุ่น</v>
      </c>
      <c r="D217" s="8" t="str">
        <v>0957263694</v>
      </c>
      <c r="E217" s="5" t="str">
        <v>4087837595</v>
      </c>
      <c r="F217" s="2" t="str">
        <v>SCB</v>
      </c>
      <c r="G217" s="2">
        <f>IFERROR(_xlfn.XLOOKUP(F217,K:K,L:L),"")</f>
      </c>
      <c r="H217" s="3" t="str">
        <v>BM1</v>
      </c>
      <c r="I217" s="6" t="str">
        <v>29/11/2025</v>
      </c>
      <c r="J217" s="3"/>
      <c r="K217" s="9"/>
      <c r="L217" s="7"/>
      <c r="M217" s="7"/>
      <c r="N217" s="4"/>
      <c r="O217" s="4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2">
        <v>218</v>
      </c>
      <c r="B218" s="2" t="str">
        <v>อัจฉรา สังข์ทอง</v>
      </c>
      <c r="C218" s="3" t="str">
        <v>หยก</v>
      </c>
      <c r="D218" s="8" t="str">
        <v>0648581085</v>
      </c>
      <c r="E218" s="5" t="str">
        <v>1538679646</v>
      </c>
      <c r="F218" s="2" t="str">
        <v>K-BANK</v>
      </c>
      <c r="G218" s="2">
        <f>IFERROR(_xlfn.XLOOKUP(F218,K:K,L:L),"")</f>
      </c>
      <c r="H218" s="3" t="str">
        <v>BM1</v>
      </c>
      <c r="I218" s="6" t="str">
        <v>29/11/2025</v>
      </c>
      <c r="J218" s="3"/>
      <c r="K218" s="9"/>
      <c r="L218" s="7"/>
      <c r="M218" s="7"/>
      <c r="N218" s="4"/>
      <c r="O218" s="4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2">
        <v>219</v>
      </c>
      <c r="B219" s="3" t="str">
        <v>ฤทัยกานต์ สมภิรมย์</v>
      </c>
      <c r="C219" s="3" t="str">
        <v>ปู</v>
      </c>
      <c r="D219" s="8" t="str">
        <v>0832538089</v>
      </c>
      <c r="E219" s="5" t="str">
        <v>0451741276</v>
      </c>
      <c r="F219" s="2" t="str">
        <v>K-BANK</v>
      </c>
      <c r="G219" s="2">
        <f>IFERROR(_xlfn.XLOOKUP(F219,K:K,L:L),"")</f>
      </c>
      <c r="H219" s="3" t="str">
        <v>BM3</v>
      </c>
      <c r="I219" s="6">
        <v>45669</v>
      </c>
      <c r="J219" s="3"/>
      <c r="K219" s="9"/>
      <c r="L219" s="7"/>
      <c r="M219" s="7"/>
      <c r="N219" s="4"/>
      <c r="O219" s="4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2">
        <v>220</v>
      </c>
      <c r="B220" s="3" t="str">
        <v>ออรยา มิดดี้</v>
      </c>
      <c r="C220" s="3" t="str">
        <v>ฟ่ะ</v>
      </c>
      <c r="D220" s="8" t="str">
        <v>0627024025</v>
      </c>
      <c r="E220" s="5" t="str">
        <v>0283389022</v>
      </c>
      <c r="F220" s="2" t="str">
        <v>K-BANK</v>
      </c>
      <c r="G220" s="2">
        <f>IFERROR(_xlfn.XLOOKUP(F220,K:K,L:L),"")</f>
      </c>
      <c r="H220" s="3" t="str">
        <v>BM3</v>
      </c>
      <c r="I220" s="6">
        <v>45669</v>
      </c>
      <c r="J220" s="3"/>
      <c r="K220" s="9"/>
      <c r="L220" s="7"/>
      <c r="M220" s="7"/>
      <c r="N220" s="4"/>
      <c r="O220" s="4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2">
        <v>221</v>
      </c>
      <c r="B221" s="3" t="str">
        <v>หนึ่งฤทัย สมภิรมย์</v>
      </c>
      <c r="C221" s="3" t="str">
        <v>ปลา</v>
      </c>
      <c r="D221" s="8" t="str">
        <v>0988307242</v>
      </c>
      <c r="E221" s="5" t="str">
        <v>1173698794</v>
      </c>
      <c r="F221" s="2" t="str">
        <v>K-BANK</v>
      </c>
      <c r="G221" s="2">
        <f>IFERROR(_xlfn.XLOOKUP(F221,K:K,L:L),"")</f>
      </c>
      <c r="H221" s="3" t="str">
        <v>BM3</v>
      </c>
      <c r="I221" s="6">
        <v>45669</v>
      </c>
      <c r="J221" s="3"/>
      <c r="K221" s="9"/>
      <c r="L221" s="7"/>
      <c r="M221" s="7"/>
      <c r="N221" s="4"/>
      <c r="O221" s="4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2">
        <v>222</v>
      </c>
      <c r="B222" s="3" t="str">
        <v>รัตนา วรรณประเสริฐ</v>
      </c>
      <c r="C222" s="3" t="str">
        <v>มาย</v>
      </c>
      <c r="D222" s="8" t="str">
        <v>0640346327</v>
      </c>
      <c r="E222" s="5" t="str">
        <v>0863505844</v>
      </c>
      <c r="F222" s="2" t="str">
        <v>K-BANK</v>
      </c>
      <c r="G222" s="2">
        <f>IFERROR(_xlfn.XLOOKUP(F222,K:K,L:L),"")</f>
      </c>
      <c r="H222" s="3" t="str">
        <v>BM3</v>
      </c>
      <c r="I222" s="6">
        <v>45669</v>
      </c>
      <c r="J222" s="3"/>
      <c r="K222" s="9"/>
      <c r="L222" s="7"/>
      <c r="M222" s="7"/>
      <c r="N222" s="4"/>
      <c r="O222" s="4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2">
        <v>223</v>
      </c>
      <c r="B223" s="3" t="str">
        <v>อริสา เค้าโนนกอก</v>
      </c>
      <c r="C223" s="3" t="str">
        <v>ตั๊ก</v>
      </c>
      <c r="D223" s="8" t="str">
        <v>0966837313</v>
      </c>
      <c r="E223" s="5" t="str">
        <v>0451744186</v>
      </c>
      <c r="F223" s="2" t="str">
        <v>K-BANK</v>
      </c>
      <c r="G223" s="2">
        <f>IFERROR(_xlfn.XLOOKUP(F223,K:K,L:L),"")</f>
      </c>
      <c r="H223" s="3" t="str">
        <v>BM3</v>
      </c>
      <c r="I223" s="6">
        <v>45669</v>
      </c>
      <c r="J223" s="3"/>
      <c r="K223" s="9"/>
      <c r="L223" s="7"/>
      <c r="M223" s="7"/>
      <c r="N223" s="4"/>
      <c r="O223" s="4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2">
        <v>224</v>
      </c>
      <c r="B224" s="3" t="str">
        <v>วรณัฐ คงทับทิม</v>
      </c>
      <c r="C224" s="3" t="str">
        <v>มิก</v>
      </c>
      <c r="D224" s="8" t="str">
        <v>0838562104</v>
      </c>
      <c r="E224" s="5" t="str">
        <v>2053921038</v>
      </c>
      <c r="F224" s="2" t="str">
        <v>K-BANK</v>
      </c>
      <c r="G224" s="2">
        <f>IFERROR(_xlfn.XLOOKUP(F224,K:K,L:L),"")</f>
      </c>
      <c r="H224" s="3" t="str">
        <v>BM3</v>
      </c>
      <c r="I224" s="6">
        <v>45669</v>
      </c>
      <c r="J224" s="3"/>
      <c r="K224" s="9"/>
      <c r="L224" s="7"/>
      <c r="M224" s="7"/>
      <c r="N224" s="4"/>
      <c r="O224" s="4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2">
        <v>225</v>
      </c>
      <c r="B225" s="3" t="str">
        <v>สุรีรัตน์ ศรีชาทุม</v>
      </c>
      <c r="C225" s="3" t="str">
        <v>แตงโม</v>
      </c>
      <c r="D225" s="8" t="str">
        <v>0938199112</v>
      </c>
      <c r="E225" s="5" t="str">
        <v>9272086555</v>
      </c>
      <c r="F225" s="2" t="str">
        <v>TTB</v>
      </c>
      <c r="G225" s="2">
        <f>IFERROR(_xlfn.XLOOKUP(F225,K:K,L:L),"")</f>
      </c>
      <c r="H225" s="3" t="str">
        <v>BM1</v>
      </c>
      <c r="I225" s="6" t="str">
        <v>13/1/2026</v>
      </c>
      <c r="J225" s="3"/>
      <c r="K225" s="9"/>
      <c r="L225" s="7"/>
      <c r="M225" s="7"/>
      <c r="N225" s="4"/>
      <c r="O225" s="4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2">
        <v>226</v>
      </c>
      <c r="B226" s="3" t="str">
        <v>พงศพัศ มหาวีระรัตน์</v>
      </c>
      <c r="C226" s="3" t="str">
        <v>ดี้</v>
      </c>
      <c r="D226" s="8" t="str">
        <v>0957256805</v>
      </c>
      <c r="E226" s="5" t="str">
        <v>1455647717</v>
      </c>
      <c r="F226" s="2" t="str">
        <v>BBL</v>
      </c>
      <c r="G226" s="2">
        <f>IFERROR(_xlfn.XLOOKUP(F226,K:K,L:L),"")</f>
      </c>
      <c r="H226" s="3" t="str">
        <v>BM3</v>
      </c>
      <c r="I226" s="6">
        <v>45669</v>
      </c>
      <c r="J226" s="3"/>
      <c r="K226" s="9"/>
      <c r="L226" s="7"/>
      <c r="M226" s="7"/>
      <c r="N226" s="4"/>
      <c r="O226" s="7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2">
        <v>227</v>
      </c>
      <c r="B227" s="3" t="str">
        <v>ธนพล ทับทิมศรี</v>
      </c>
      <c r="C227" s="3" t="str">
        <v>ต้นข้าว</v>
      </c>
      <c r="D227" s="8" t="str">
        <v>0836892691</v>
      </c>
      <c r="E227" s="5" t="str">
        <v>1921710174</v>
      </c>
      <c r="F227" s="2" t="str">
        <v>K-BANK</v>
      </c>
      <c r="G227" s="2">
        <f>IFERROR(_xlfn.XLOOKUP(F227,K:K,L:L),"")</f>
      </c>
      <c r="H227" s="3" t="str">
        <v>BM3</v>
      </c>
      <c r="I227" s="6">
        <v>45669</v>
      </c>
      <c r="J227" s="3"/>
      <c r="K227" s="9"/>
      <c r="L227" s="7"/>
      <c r="M227" s="7"/>
      <c r="N227" s="4"/>
      <c r="O227" s="7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2">
        <v>228</v>
      </c>
      <c r="B228" s="3" t="str">
        <v>อาทิติยา ศรีพูล</v>
      </c>
      <c r="C228" s="3" t="str">
        <v>จ๋อมแจ๋ม</v>
      </c>
      <c r="D228" s="8" t="str">
        <v>0660286940</v>
      </c>
      <c r="E228" s="5" t="str">
        <v>5401543512</v>
      </c>
      <c r="F228" s="2" t="str">
        <v>BAY</v>
      </c>
      <c r="G228" s="2">
        <f>IFERROR(_xlfn.XLOOKUP(F228,K:K,L:L),"")</f>
      </c>
      <c r="H228" s="3" t="str">
        <v>BM3</v>
      </c>
      <c r="I228" s="6">
        <v>45669</v>
      </c>
      <c r="J228" s="3"/>
      <c r="K228" s="9"/>
      <c r="L228" s="7"/>
      <c r="M228" s="7"/>
      <c r="N228" s="4"/>
      <c r="O228" s="4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2">
        <v>229</v>
      </c>
      <c r="B229" s="3" t="str">
        <v>จิรวัฒน์ ปรียวนิตย์</v>
      </c>
      <c r="C229" s="3" t="str">
        <v>เติ้ล</v>
      </c>
      <c r="D229" s="8" t="str">
        <v>0623052962</v>
      </c>
      <c r="E229" s="5" t="str">
        <v>1462818613</v>
      </c>
      <c r="F229" s="2" t="str">
        <v>SCB</v>
      </c>
      <c r="G229" s="2">
        <f>IFERROR(_xlfn.XLOOKUP(F229,K:K,L:L),"")</f>
      </c>
      <c r="H229" s="3" t="str">
        <v>BM3</v>
      </c>
      <c r="I229" s="6">
        <v>45669</v>
      </c>
      <c r="J229" s="3"/>
      <c r="K229" s="9"/>
      <c r="L229" s="7"/>
      <c r="M229" s="7"/>
      <c r="N229" s="4"/>
      <c r="O229" s="4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2">
        <v>230</v>
      </c>
      <c r="B230" s="3" t="str">
        <v>เนตรชนก วันดี</v>
      </c>
      <c r="C230" s="3" t="str">
        <v>วุ่น</v>
      </c>
      <c r="D230" s="8" t="str">
        <v>0610742678</v>
      </c>
      <c r="E230" s="5" t="str">
        <v>5572882792</v>
      </c>
      <c r="F230" s="2" t="str">
        <v>SCB</v>
      </c>
      <c r="G230" s="2">
        <f>IFERROR(_xlfn.XLOOKUP(F230,K:K,L:L),"")</f>
      </c>
      <c r="H230" s="3" t="str">
        <v>BM3</v>
      </c>
      <c r="I230" s="6">
        <v>45669</v>
      </c>
      <c r="J230" s="3"/>
      <c r="K230" s="9"/>
      <c r="L230" s="7"/>
      <c r="M230" s="7"/>
      <c r="N230" s="4"/>
      <c r="O230" s="4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2">
        <v>231</v>
      </c>
      <c r="B231" s="2" t="str">
        <v>ชุติมา ทัศจันดา</v>
      </c>
      <c r="C231" s="3" t="str">
        <v>อิงค์</v>
      </c>
      <c r="D231" s="8" t="str">
        <v>0917697468</v>
      </c>
      <c r="E231" s="5" t="str">
        <v>0857262547</v>
      </c>
      <c r="F231" s="2" t="str">
        <v>BBL</v>
      </c>
      <c r="G231" s="2">
        <f>IFERROR(_xlfn.XLOOKUP(F231,K:K,L:L),"")</f>
      </c>
      <c r="H231" s="3" t="str">
        <v>BM3</v>
      </c>
      <c r="I231" s="6">
        <v>45700</v>
      </c>
      <c r="J231" s="3"/>
      <c r="K231" s="9"/>
      <c r="L231" s="7"/>
      <c r="M231" s="7"/>
      <c r="N231" s="4"/>
      <c r="O231" s="4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2">
        <v>232</v>
      </c>
      <c r="B232" s="2" t="str">
        <v>วารี ว่าไทย</v>
      </c>
      <c r="C232" s="3" t="str">
        <v>น้ำ</v>
      </c>
      <c r="D232" s="8" t="str">
        <v>-</v>
      </c>
      <c r="E232" s="5" t="str">
        <v>1674150136</v>
      </c>
      <c r="F232" s="2" t="str">
        <v>SCB</v>
      </c>
      <c r="G232" s="2">
        <f>IFERROR(_xlfn.XLOOKUP(F232,K:K,L:L),"")</f>
      </c>
      <c r="H232" s="3" t="str">
        <v>BM3</v>
      </c>
      <c r="I232" s="6">
        <v>45700</v>
      </c>
      <c r="J232" s="3"/>
      <c r="K232" s="9"/>
      <c r="L232" s="7"/>
      <c r="M232" s="7"/>
      <c r="N232" s="4"/>
      <c r="O232" s="4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2">
        <v>233</v>
      </c>
      <c r="B233" s="2" t="str">
        <v>นลาฎชนก นามวงค์</v>
      </c>
      <c r="C233" s="3" t="str">
        <v>มาย</v>
      </c>
      <c r="D233" s="8" t="str">
        <v>0638619867</v>
      </c>
      <c r="E233" s="5" t="str">
        <v>1674150128</v>
      </c>
      <c r="F233" s="2" t="str">
        <v>SCB</v>
      </c>
      <c r="G233" s="2">
        <f>IFERROR(_xlfn.XLOOKUP(F233,K:K,L:L),"")</f>
      </c>
      <c r="H233" s="3" t="str">
        <v>BM3</v>
      </c>
      <c r="I233" s="6">
        <v>45700</v>
      </c>
      <c r="J233" s="3"/>
      <c r="K233" s="9"/>
      <c r="L233" s="7"/>
      <c r="M233" s="7"/>
      <c r="N233" s="4"/>
      <c r="O233" s="4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2">
        <v>234</v>
      </c>
      <c r="B234" s="2" t="str">
        <v>ปัทมา จงเกษี</v>
      </c>
      <c r="C234" s="3" t="str">
        <v>ทราย</v>
      </c>
      <c r="D234" s="8" t="str">
        <v>0953706317</v>
      </c>
      <c r="E234" s="5" t="str">
        <v>3454325953</v>
      </c>
      <c r="F234" s="2" t="str">
        <v>SCB</v>
      </c>
      <c r="G234" s="2">
        <f>IFERROR(_xlfn.XLOOKUP(F234,K:K,L:L),"")</f>
      </c>
      <c r="H234" s="3" t="str">
        <v>BM3</v>
      </c>
      <c r="I234" s="6">
        <v>45700</v>
      </c>
      <c r="J234" s="3"/>
      <c r="K234" s="9"/>
      <c r="L234" s="7"/>
      <c r="M234" s="7"/>
      <c r="N234" s="4"/>
      <c r="O234" s="4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2">
        <v>235</v>
      </c>
      <c r="B235" s="2" t="str">
        <v>ธงชัย พิพัฒน์เธียรชัย</v>
      </c>
      <c r="C235" s="3" t="str">
        <v>ชัย</v>
      </c>
      <c r="D235" s="8" t="str">
        <v>0987543847</v>
      </c>
      <c r="E235" s="5" t="str">
        <v>8532358391</v>
      </c>
      <c r="F235" s="2" t="str">
        <v>SCB</v>
      </c>
      <c r="G235" s="2">
        <f>IFERROR(_xlfn.XLOOKUP(F235,K:K,L:L),"")</f>
      </c>
      <c r="H235" s="3" t="str">
        <v>BM3</v>
      </c>
      <c r="I235" s="6">
        <v>45759</v>
      </c>
      <c r="J235" s="3"/>
      <c r="K235" s="9"/>
      <c r="L235" s="7"/>
      <c r="M235" s="7"/>
      <c r="N235" s="4"/>
      <c r="O235" s="4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2">
        <v>236</v>
      </c>
      <c r="B236" s="2" t="str">
        <v>คมศักดิ์ อัศวภูมิ</v>
      </c>
      <c r="C236" s="3" t="str">
        <v>แจ็ค</v>
      </c>
      <c r="D236" s="8" t="str">
        <v>0839803841</v>
      </c>
      <c r="E236" s="5" t="str">
        <v>0578315047</v>
      </c>
      <c r="F236" s="2" t="str">
        <v>K-BANK</v>
      </c>
      <c r="G236" s="2">
        <f>IFERROR(_xlfn.XLOOKUP(F236,K:K,L:L),"")</f>
      </c>
      <c r="H236" s="3" t="str">
        <v>BM3</v>
      </c>
      <c r="I236" s="6">
        <v>45881</v>
      </c>
      <c r="J236" s="3"/>
      <c r="K236" s="9"/>
      <c r="L236" s="7"/>
      <c r="M236" s="7"/>
      <c r="N236" s="4"/>
      <c r="O236" s="4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2">
        <v>237</v>
      </c>
      <c r="B237" s="2" t="str">
        <v>ธนวัฒน์ บุญสีมา</v>
      </c>
      <c r="C237" s="3" t="str">
        <v>กลอฟ์</v>
      </c>
      <c r="D237" s="8" t="str">
        <v>0936183167</v>
      </c>
      <c r="E237" s="5" t="str">
        <v>2088939975</v>
      </c>
      <c r="F237" s="2" t="str">
        <v>K-BANK</v>
      </c>
      <c r="G237" s="2">
        <f>IFERROR(_xlfn.XLOOKUP(F237,K:K,L:L),"")</f>
      </c>
      <c r="H237" s="3" t="str">
        <v>BM3</v>
      </c>
      <c r="I237" s="6">
        <v>45881</v>
      </c>
      <c r="J237" s="3"/>
      <c r="K237" s="9"/>
      <c r="L237" s="7"/>
      <c r="M237" s="7"/>
      <c r="N237" s="4"/>
      <c r="O237" s="4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2">
        <v>238</v>
      </c>
      <c r="B238" s="2" t="str">
        <v>เพ็ญนภา พวงมณี</v>
      </c>
      <c r="C238" s="2" t="str">
        <v>กิสมี่</v>
      </c>
      <c r="D238" s="8" t="str">
        <v>0925896753</v>
      </c>
      <c r="E238" s="5" t="str">
        <v>0913265440</v>
      </c>
      <c r="F238" s="2" t="str">
        <v>K-BANK</v>
      </c>
      <c r="G238" s="2">
        <f>IFERROR(_xlfn.XLOOKUP(F238,K:K,L:L),"")</f>
      </c>
      <c r="H238" s="3" t="str">
        <v>BM3</v>
      </c>
      <c r="I238" s="6">
        <v>45881</v>
      </c>
      <c r="J238" s="3"/>
      <c r="K238" s="9"/>
      <c r="L238" s="7"/>
      <c r="M238" s="7"/>
      <c r="N238" s="4"/>
      <c r="O238" s="4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2">
        <v>239</v>
      </c>
      <c r="B239" s="2" t="str" xml:space="preserve">
        <v> จิรภัทร พงษ์สังวาลย์</v>
      </c>
      <c r="C239" s="2" t="str">
        <v>อ๊อฟ</v>
      </c>
      <c r="D239" s="5" t="str">
        <v>-</v>
      </c>
      <c r="E239" s="5" t="str">
        <v>-</v>
      </c>
      <c r="F239" s="2" t="str">
        <v>SCB</v>
      </c>
      <c r="G239" s="2">
        <f>IFERROR(_xlfn.XLOOKUP(F239,K:K,L:L),"")</f>
      </c>
      <c r="H239" s="3" t="str">
        <v>BM3</v>
      </c>
      <c r="I239" s="6">
        <v>45881</v>
      </c>
      <c r="J239" s="3"/>
      <c r="K239" s="9"/>
      <c r="L239" s="7"/>
      <c r="M239" s="7"/>
      <c r="N239" s="4"/>
      <c r="O239" s="4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2">
        <v>240</v>
      </c>
      <c r="B240" s="2" t="str">
        <v>กีรติ วาจาเพราะ</v>
      </c>
      <c r="C240" s="3" t="str">
        <v>ซุป</v>
      </c>
      <c r="D240" s="8" t="str">
        <v>0648606539</v>
      </c>
      <c r="E240" s="5" t="str">
        <v>1628975597</v>
      </c>
      <c r="F240" s="2" t="str">
        <v>K-BANK</v>
      </c>
      <c r="G240" s="2">
        <f>IFERROR(_xlfn.XLOOKUP(F240,K:K,L:L),"")</f>
      </c>
      <c r="H240" s="3" t="str">
        <v>BM1</v>
      </c>
      <c r="I240" s="6">
        <v>45881</v>
      </c>
      <c r="J240" s="3"/>
      <c r="K240" s="9"/>
      <c r="L240" s="7"/>
      <c r="M240" s="7"/>
      <c r="N240" s="4"/>
      <c r="O240" s="4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2">
        <v>241</v>
      </c>
      <c r="B241" s="2" t="str">
        <v>รวีวรรณ ทองปลิว</v>
      </c>
      <c r="C241" s="3" t="str">
        <v>เนย</v>
      </c>
      <c r="D241" s="8" t="str">
        <v>0917086417</v>
      </c>
      <c r="E241" s="5" t="str">
        <v>020393470222</v>
      </c>
      <c r="F241" s="2" t="str">
        <v>GSB</v>
      </c>
      <c r="G241" s="2">
        <f>IFERROR(_xlfn.XLOOKUP(F241,K:K,L:L),"")</f>
      </c>
      <c r="H241" s="3" t="str">
        <v>BMN</v>
      </c>
      <c r="I241" s="6">
        <v>45881</v>
      </c>
      <c r="J241" s="3"/>
      <c r="K241" s="9"/>
      <c r="L241" s="7"/>
      <c r="M241" s="7"/>
      <c r="N241" s="4"/>
      <c r="O241" s="4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2">
        <v>242</v>
      </c>
      <c r="B242" s="2" t="str" xml:space="preserve">
        <v>กมลพร ไทยกิ่ง </v>
      </c>
      <c r="C242" s="3" t="str">
        <v>ไข่ดาว</v>
      </c>
      <c r="D242" s="5" t="str">
        <v>-</v>
      </c>
      <c r="E242" s="5" t="str">
        <v>-</v>
      </c>
      <c r="F242" s="2" t="str">
        <v>K-BANK</v>
      </c>
      <c r="G242" s="2">
        <f>IFERROR(_xlfn.XLOOKUP(F242,K:K,L:L),"")</f>
      </c>
      <c r="H242" s="3" t="str">
        <v>BM3</v>
      </c>
      <c r="I242" s="6">
        <v>45912</v>
      </c>
      <c r="J242" s="3"/>
      <c r="K242" s="9"/>
      <c r="L242" s="7"/>
      <c r="M242" s="7"/>
      <c r="N242" s="4"/>
      <c r="O242" s="4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2">
        <v>243</v>
      </c>
      <c r="B243" s="2" t="str">
        <v>นริศรา ซาเสน</v>
      </c>
      <c r="C243" s="3" t="str">
        <v>เนย</v>
      </c>
      <c r="D243" s="8" t="str">
        <v>0945586796</v>
      </c>
      <c r="E243" s="5" t="str">
        <v>0033398794</v>
      </c>
      <c r="F243" s="2" t="str">
        <v>K-BANK</v>
      </c>
      <c r="G243" s="2">
        <f>IFERROR(_xlfn.XLOOKUP(F243,K:K,L:L),"")</f>
      </c>
      <c r="H243" s="3" t="str">
        <v>BM3</v>
      </c>
      <c r="I243" s="6">
        <v>45942</v>
      </c>
      <c r="J243" s="3"/>
      <c r="K243" s="9"/>
      <c r="L243" s="7"/>
      <c r="M243" s="7"/>
      <c r="N243" s="4"/>
      <c r="O243" s="4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2">
        <v>244</v>
      </c>
      <c r="B244" s="2" t="str">
        <v>สุพรรษา จำปาไตร</v>
      </c>
      <c r="C244" s="3" t="str">
        <v>ยุ้ย</v>
      </c>
      <c r="D244" s="8" t="str">
        <v>0954230196</v>
      </c>
      <c r="E244" s="5" t="str">
        <v>4100401884</v>
      </c>
      <c r="F244" s="2" t="str">
        <v>KTB</v>
      </c>
      <c r="G244" s="2">
        <f>IFERROR(_xlfn.XLOOKUP(F244,K:K,L:L),"")</f>
      </c>
      <c r="H244" s="3" t="str">
        <v>BM3</v>
      </c>
      <c r="I244" s="6">
        <v>45942</v>
      </c>
      <c r="J244" s="3"/>
      <c r="K244" s="9"/>
      <c r="L244" s="7"/>
      <c r="M244" s="7"/>
      <c r="N244" s="4"/>
      <c r="O244" s="4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2">
        <v>245</v>
      </c>
      <c r="B245" s="2" t="str">
        <v>นธีพร พันธุมะเกียรติ</v>
      </c>
      <c r="C245" s="3" t="str">
        <v>นะ</v>
      </c>
      <c r="D245" s="5" t="str">
        <v>-</v>
      </c>
      <c r="E245" s="5" t="str">
        <v>-</v>
      </c>
      <c r="F245" s="2" t="str">
        <v>K-BANK</v>
      </c>
      <c r="G245" s="2">
        <f>IFERROR(_xlfn.XLOOKUP(F245,K:K,L:L),"")</f>
      </c>
      <c r="H245" s="3" t="str">
        <v>BM3</v>
      </c>
      <c r="I245" s="6">
        <v>45942</v>
      </c>
      <c r="J245" s="3"/>
      <c r="K245" s="9"/>
      <c r="L245" s="7"/>
      <c r="M245" s="7"/>
      <c r="N245" s="4"/>
      <c r="O245" s="4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2">
        <v>246</v>
      </c>
      <c r="B246" s="2" t="str">
        <v>ไพฑูรย์ เย็นพินโย</v>
      </c>
      <c r="C246" s="3" t="str">
        <v>เล็ก</v>
      </c>
      <c r="D246" s="8" t="str">
        <v>0809431230</v>
      </c>
      <c r="E246" s="5" t="str">
        <v>1363407451</v>
      </c>
      <c r="F246" s="2" t="str">
        <v>K-BANK</v>
      </c>
      <c r="G246" s="2">
        <f>IFERROR(_xlfn.XLOOKUP(F246,K:K,L:L),"")</f>
      </c>
      <c r="H246" s="3" t="str">
        <v>BM3</v>
      </c>
      <c r="I246" s="6">
        <v>45942</v>
      </c>
      <c r="J246" s="3"/>
      <c r="K246" s="9"/>
      <c r="L246" s="7"/>
      <c r="M246" s="7"/>
      <c r="N246" s="4"/>
      <c r="O246" s="4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2">
        <v>247</v>
      </c>
      <c r="B247" s="3" t="str">
        <v>วุฒิภัทร ศรีเลี้ยง</v>
      </c>
      <c r="C247" s="3" t="str">
        <v>ซุป</v>
      </c>
      <c r="D247" s="8" t="str">
        <v>0640294900</v>
      </c>
      <c r="E247" s="5" t="str">
        <v>1708942282</v>
      </c>
      <c r="F247" s="2" t="str">
        <v>K-BANK</v>
      </c>
      <c r="G247" s="2">
        <f>IFERROR(_xlfn.XLOOKUP(F247,K:K,L:L),"")</f>
      </c>
      <c r="H247" s="3" t="str">
        <v>BM3</v>
      </c>
      <c r="I247" s="6">
        <v>45942</v>
      </c>
      <c r="J247" s="3"/>
      <c r="K247" s="9"/>
      <c r="L247" s="7"/>
      <c r="M247" s="7"/>
      <c r="N247" s="4"/>
      <c r="O247" s="4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2">
        <v>248</v>
      </c>
      <c r="B248" s="2" t="str">
        <v>อธิบดี วัสสุวรรณ</v>
      </c>
      <c r="C248" s="3" t="str">
        <v>ฟรี</v>
      </c>
      <c r="D248" s="8" t="str">
        <v>'0802760836</v>
      </c>
      <c r="E248" s="5" t="str">
        <v>1063822953</v>
      </c>
      <c r="F248" s="2" t="str">
        <v>K-BANK</v>
      </c>
      <c r="G248" s="2">
        <f>IFERROR(_xlfn.XLOOKUP(F248,K:K,L:L),"")</f>
      </c>
      <c r="H248" s="3" t="str">
        <v>BM1</v>
      </c>
      <c r="I248" s="6" t="str">
        <v>17/12/2025</v>
      </c>
      <c r="J248" s="3"/>
      <c r="K248" s="9"/>
      <c r="L248" s="7"/>
      <c r="M248" s="7"/>
      <c r="N248" s="4"/>
      <c r="O248" s="4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2">
        <v>249</v>
      </c>
      <c r="B249" s="2" t="str">
        <v>ซูไฮมี มะสีละ</v>
      </c>
      <c r="C249" s="3" t="str">
        <v>มี</v>
      </c>
      <c r="D249" s="8" t="str">
        <v>0842815965</v>
      </c>
      <c r="E249" s="5" t="str">
        <v>4301893265</v>
      </c>
      <c r="F249" s="2" t="str">
        <v>SCB</v>
      </c>
      <c r="G249" s="2">
        <f>IFERROR(_xlfn.XLOOKUP(F249,K:K,L:L),"")</f>
      </c>
      <c r="H249" s="3" t="str">
        <v>BM1</v>
      </c>
      <c r="I249" s="6" t="str">
        <v>17/12/2025</v>
      </c>
      <c r="J249" s="3"/>
      <c r="K249" s="9"/>
      <c r="L249" s="7"/>
      <c r="M249" s="7"/>
      <c r="N249" s="4"/>
      <c r="O249" s="4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2">
        <v>250</v>
      </c>
      <c r="B250" s="2" t="str">
        <v>อลิชา เศรษฐการค้า</v>
      </c>
      <c r="C250" s="3" t="str">
        <v>ปิ่น</v>
      </c>
      <c r="D250" s="8" t="str">
        <v>0840173901</v>
      </c>
      <c r="E250" s="5" t="str">
        <v>0991793747</v>
      </c>
      <c r="F250" s="2" t="str">
        <v>K-BANK</v>
      </c>
      <c r="G250" s="2">
        <f>IFERROR(_xlfn.XLOOKUP(F250,K:K,L:L),"")</f>
      </c>
      <c r="H250" s="3" t="str">
        <v>BM1</v>
      </c>
      <c r="I250" s="6" t="str">
        <v>17/12/2025</v>
      </c>
      <c r="J250" s="3"/>
      <c r="K250" s="9"/>
      <c r="L250" s="7"/>
      <c r="M250" s="7"/>
      <c r="N250" s="4"/>
      <c r="O250" s="4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2">
        <v>251</v>
      </c>
      <c r="B251" s="2" t="str">
        <v>ฝนทิพย์ วงษ์ชาลี</v>
      </c>
      <c r="C251" s="3" t="str">
        <v>เนย</v>
      </c>
      <c r="D251" s="8" t="str">
        <v>0656913746</v>
      </c>
      <c r="E251" s="5" t="str">
        <v>0718936594</v>
      </c>
      <c r="F251" s="2" t="str">
        <v>K-BANK</v>
      </c>
      <c r="G251" s="2">
        <f>IFERROR(_xlfn.XLOOKUP(F251,K:K,L:L),"")</f>
      </c>
      <c r="H251" s="3" t="str">
        <v>BM1</v>
      </c>
      <c r="I251" s="6" t="str">
        <v>17/12/2025</v>
      </c>
      <c r="J251" s="3"/>
      <c r="K251" s="9"/>
      <c r="L251" s="7"/>
      <c r="M251" s="7"/>
      <c r="N251" s="4"/>
      <c r="O251" s="4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2">
        <v>252</v>
      </c>
      <c r="B252" s="2" t="str">
        <v>อนันดา รวบรัด</v>
      </c>
      <c r="C252" s="3" t="str">
        <v>มาย</v>
      </c>
      <c r="D252" s="8" t="str">
        <v>0634412212</v>
      </c>
      <c r="E252" s="5" t="str">
        <v>2797014202</v>
      </c>
      <c r="F252" s="2" t="str">
        <v>TTB</v>
      </c>
      <c r="G252" s="2">
        <f>IFERROR(_xlfn.XLOOKUP(F252,K:K,L:L),"")</f>
      </c>
      <c r="H252" s="3" t="str">
        <v>BM1</v>
      </c>
      <c r="I252" s="6" t="str">
        <v>18/12/2025</v>
      </c>
      <c r="J252" s="3"/>
      <c r="K252" s="9"/>
      <c r="L252" s="7"/>
      <c r="M252" s="7"/>
      <c r="N252" s="4"/>
      <c r="O252" s="4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2">
        <v>253</v>
      </c>
      <c r="B253" s="2" t="str">
        <v>มณีรัตน์ จันนพคุณ</v>
      </c>
      <c r="C253" s="3" t="str">
        <v>นาง</v>
      </c>
      <c r="D253" s="8" t="str">
        <v>0994433967</v>
      </c>
      <c r="E253" s="5" t="str">
        <v>0937283190</v>
      </c>
      <c r="F253" s="2" t="str">
        <v>BBL</v>
      </c>
      <c r="G253" s="2">
        <f>IFERROR(_xlfn.XLOOKUP(F253,K:K,L:L),"")</f>
      </c>
      <c r="H253" s="3" t="str">
        <v>BM1</v>
      </c>
      <c r="I253" s="6" t="str">
        <v>18/12/2025</v>
      </c>
      <c r="J253" s="3"/>
      <c r="K253" s="9"/>
      <c r="L253" s="7"/>
      <c r="M253" s="7"/>
      <c r="N253" s="4"/>
      <c r="O253" s="4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2">
        <v>254</v>
      </c>
      <c r="B254" s="2" t="str">
        <v>ชาลิสา แสงจันทร์</v>
      </c>
      <c r="C254" s="3" t="str">
        <v>ชิ</v>
      </c>
      <c r="D254" s="8" t="str">
        <v>0971844110</v>
      </c>
      <c r="E254" s="5" t="str">
        <v>2222681289</v>
      </c>
      <c r="F254" s="2" t="str">
        <v>K-BANK</v>
      </c>
      <c r="G254" s="2">
        <f>IFERROR(_xlfn.XLOOKUP(F254,K:K,L:L),"")</f>
      </c>
      <c r="H254" s="3" t="str">
        <v>BM1</v>
      </c>
      <c r="I254" s="6" t="str">
        <v>18/12/2025</v>
      </c>
      <c r="J254" s="3"/>
      <c r="K254" s="9"/>
      <c r="L254" s="7"/>
      <c r="M254" s="7"/>
      <c r="N254" s="4"/>
      <c r="O254" s="4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2">
        <v>255</v>
      </c>
      <c r="B255" s="2" t="str">
        <v>วิฑูรย์ ดำรงค์หวัง</v>
      </c>
      <c r="C255" s="3" t="str">
        <v>ทูน</v>
      </c>
      <c r="D255" s="8" t="str">
        <v>0953345067</v>
      </c>
      <c r="E255" s="5" t="str">
        <v>0661412461</v>
      </c>
      <c r="F255" s="2" t="str">
        <v>K-BANK</v>
      </c>
      <c r="G255" s="2">
        <f>IFERROR(_xlfn.XLOOKUP(F255,K:K,L:L),"")</f>
      </c>
      <c r="H255" s="3" t="str">
        <v>BM1</v>
      </c>
      <c r="I255" s="6" t="str">
        <v>18/12/2025</v>
      </c>
      <c r="J255" s="3"/>
      <c r="K255" s="9"/>
      <c r="L255" s="7"/>
      <c r="M255" s="7"/>
      <c r="N255" s="4"/>
      <c r="O255" s="4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2">
        <v>256</v>
      </c>
      <c r="B256" s="2" t="str">
        <v>วัชระ อินทโชต</v>
      </c>
      <c r="C256" s="3" t="str">
        <v>ลักยิ้ม</v>
      </c>
      <c r="D256" s="8" t="str">
        <v>0828196162</v>
      </c>
      <c r="E256" s="5" t="str">
        <v>020444208399</v>
      </c>
      <c r="F256" s="2" t="str">
        <v>GSB</v>
      </c>
      <c r="G256" s="2">
        <f>IFERROR(_xlfn.XLOOKUP(F256,K:K,L:L),"")</f>
      </c>
      <c r="H256" s="3" t="str">
        <v>BM1</v>
      </c>
      <c r="I256" s="6">
        <v>46174</v>
      </c>
      <c r="J256" s="3"/>
      <c r="K256" s="9"/>
      <c r="L256" s="7"/>
      <c r="M256" s="7"/>
      <c r="N256" s="4"/>
      <c r="O256" s="4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2">
        <v>257</v>
      </c>
      <c r="B257" s="3" t="str">
        <v>นภาทอง ไพรบึง</v>
      </c>
      <c r="C257" s="3" t="str">
        <v>ฟิมล์</v>
      </c>
      <c r="D257" s="8" t="str">
        <v>0636451049</v>
      </c>
      <c r="E257" s="5" t="str">
        <v>4281709219</v>
      </c>
      <c r="F257" s="2" t="str">
        <v>SCB</v>
      </c>
      <c r="G257" s="2">
        <f>IFERROR(_xlfn.XLOOKUP(F257,K:K,L:L),"")</f>
      </c>
      <c r="H257" s="3" t="str">
        <v>BM1</v>
      </c>
      <c r="I257" s="6">
        <v>46174</v>
      </c>
      <c r="J257" s="3"/>
      <c r="K257" s="9"/>
      <c r="L257" s="7"/>
      <c r="M257" s="7"/>
      <c r="N257" s="4"/>
      <c r="O257" s="4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2">
        <v>258</v>
      </c>
      <c r="B258" s="2" t="str">
        <v>ลักษณา รอดกุล</v>
      </c>
      <c r="C258" s="3" t="str">
        <v>มินท์</v>
      </c>
      <c r="D258" s="8" t="str">
        <v>0963195453</v>
      </c>
      <c r="E258" s="5" t="str">
        <v>2384811499</v>
      </c>
      <c r="F258" s="2" t="str">
        <v>BBL</v>
      </c>
      <c r="G258" s="2">
        <f>IFERROR(_xlfn.XLOOKUP(F258,K:K,L:L),"")</f>
      </c>
      <c r="H258" s="3" t="str">
        <v>BM1</v>
      </c>
      <c r="I258" s="6">
        <v>46235</v>
      </c>
      <c r="J258" s="3"/>
      <c r="K258" s="9"/>
      <c r="L258" s="7"/>
      <c r="M258" s="7"/>
      <c r="N258" s="4"/>
      <c r="O258" s="4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2">
        <v>259</v>
      </c>
      <c r="B259" s="2" t="str">
        <v>กาญจนา ลาวัง</v>
      </c>
      <c r="C259" s="3" t="str">
        <v>เรียม</v>
      </c>
      <c r="D259" s="8" t="str">
        <v>0970037248</v>
      </c>
      <c r="E259" s="5" t="str">
        <v>0422873908</v>
      </c>
      <c r="F259" s="2" t="str">
        <v>SCB</v>
      </c>
      <c r="G259" s="2">
        <f>IFERROR(_xlfn.XLOOKUP(F259,K:K,L:L),"")</f>
      </c>
      <c r="H259" s="3" t="str">
        <v>BM1</v>
      </c>
      <c r="I259" s="6">
        <v>46235</v>
      </c>
      <c r="J259" s="3"/>
      <c r="K259" s="9"/>
      <c r="L259" s="7"/>
      <c r="M259" s="7"/>
      <c r="N259" s="4"/>
      <c r="O259" s="4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2">
        <v>260</v>
      </c>
      <c r="B260" s="2" t="str">
        <v>ปนัดดา มานมูเราะ</v>
      </c>
      <c r="C260" s="3" t="str">
        <v>น้ำหวาน</v>
      </c>
      <c r="D260" s="8" t="str">
        <v>0954705719</v>
      </c>
      <c r="E260" s="5" t="str">
        <v>4068688977</v>
      </c>
      <c r="F260" s="2" t="str">
        <v>SCB</v>
      </c>
      <c r="G260" s="2">
        <f>IFERROR(_xlfn.XLOOKUP(F260,K:K,L:L),"")</f>
      </c>
      <c r="H260" s="3" t="str">
        <v>BM1</v>
      </c>
      <c r="I260" s="6">
        <v>46235</v>
      </c>
      <c r="J260" s="3"/>
      <c r="K260" s="9"/>
      <c r="L260" s="7"/>
      <c r="M260" s="7"/>
      <c r="N260" s="4"/>
      <c r="O260" s="38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2">
        <v>262</v>
      </c>
      <c r="B261" s="3" t="str">
        <v>พลอยชมพู ศรีมังมาศ</v>
      </c>
      <c r="C261" s="3" t="str">
        <v>พลอย</v>
      </c>
      <c r="D261" s="8" t="str">
        <v>0940268834</v>
      </c>
      <c r="E261" s="5" t="str">
        <v>4370313195</v>
      </c>
      <c r="F261" s="2" t="str">
        <v>SCB</v>
      </c>
      <c r="G261" s="2">
        <f>IFERROR(_xlfn.XLOOKUP(F261,K:K,L:L),"")</f>
      </c>
      <c r="H261" s="3" t="str">
        <v>BM1</v>
      </c>
      <c r="I261" s="6">
        <v>46357</v>
      </c>
      <c r="J261" s="3"/>
      <c r="K261" s="9"/>
      <c r="L261" s="7"/>
      <c r="M261" s="7"/>
      <c r="N261" s="4"/>
      <c r="O261" s="40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2">
        <v>263</v>
      </c>
      <c r="B262" s="2" t="str">
        <v>พิยดา ดาศรี</v>
      </c>
      <c r="C262" s="3" t="str">
        <v>ตุ๊กตา</v>
      </c>
      <c r="D262" s="8" t="str">
        <v>0955564273</v>
      </c>
      <c r="E262" s="5" t="str">
        <v>4372021304</v>
      </c>
      <c r="F262" s="2" t="str">
        <v>SCB</v>
      </c>
      <c r="G262" s="2">
        <f>IFERROR(_xlfn.XLOOKUP(F262,K:K,L:L),"")</f>
      </c>
      <c r="H262" s="3" t="str">
        <v>BM1</v>
      </c>
      <c r="I262" s="6">
        <v>46296</v>
      </c>
      <c r="J262" s="3"/>
      <c r="K262" s="9"/>
      <c r="L262" s="7"/>
      <c r="M262" s="7"/>
      <c r="N262" s="4"/>
      <c r="O262" s="4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2">
        <v>264</v>
      </c>
      <c r="B263" s="2" t="str">
        <v>ณัฏฐนิชา พงศ์ไพบูลย์</v>
      </c>
      <c r="C263" s="3" t="str">
        <v>กอกิ</v>
      </c>
      <c r="D263" s="8" t="str">
        <v>0842131151</v>
      </c>
      <c r="E263" s="5" t="str">
        <v>1992411933</v>
      </c>
      <c r="F263" s="2" t="str">
        <v>K-BANK</v>
      </c>
      <c r="G263" s="2">
        <f>IFERROR(_xlfn.XLOOKUP(F263,K:K,L:L),"")</f>
      </c>
      <c r="H263" s="3" t="str">
        <v>BM1</v>
      </c>
      <c r="I263" s="6" t="str">
        <v>13/1/2026</v>
      </c>
      <c r="J263" s="3"/>
      <c r="K263" s="9"/>
      <c r="L263" s="7"/>
      <c r="M263" s="7"/>
      <c r="N263" s="4"/>
      <c r="O263" s="39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2">
        <v>265</v>
      </c>
      <c r="B264" s="2" t="str">
        <v>รสสุคนธ์ สุขสมบูรณ์</v>
      </c>
      <c r="C264" s="3" t="str">
        <v>นุช</v>
      </c>
      <c r="D264" s="8" t="str">
        <v>0801819478</v>
      </c>
      <c r="E264" s="5" t="str">
        <v>1848115297</v>
      </c>
      <c r="F264" s="2" t="str">
        <v>K-BANK</v>
      </c>
      <c r="G264" s="2">
        <f>IFERROR(_xlfn.XLOOKUP(F264,K:K,L:L),"")</f>
      </c>
      <c r="H264" s="3" t="str">
        <v>BM1</v>
      </c>
      <c r="I264" s="6" t="str">
        <v>13/1/2026</v>
      </c>
      <c r="J264" s="3"/>
      <c r="K264" s="9"/>
      <c r="L264" s="7"/>
      <c r="M264" s="7"/>
      <c r="N264" s="4"/>
      <c r="O264" s="40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2">
        <v>266</v>
      </c>
      <c r="B265" s="2" t="str">
        <v>ปาริตา พุ่มมาลา</v>
      </c>
      <c r="C265" s="2" t="str">
        <v>ริตา</v>
      </c>
      <c r="D265" s="8" t="str">
        <v>0825168714</v>
      </c>
      <c r="E265" s="5" t="str">
        <v>1912319101</v>
      </c>
      <c r="F265" s="2" t="str">
        <v>K-BANK</v>
      </c>
      <c r="G265" s="2">
        <f>IFERROR(_xlfn.XLOOKUP(F265,K:K,L:L),"")</f>
      </c>
      <c r="H265" s="3" t="str">
        <v>BM1</v>
      </c>
      <c r="I265" s="6" t="str">
        <v>13/1/2026</v>
      </c>
      <c r="J265" s="3"/>
      <c r="K265" s="9"/>
      <c r="L265" s="7"/>
      <c r="M265" s="7"/>
      <c r="N265" s="4"/>
      <c r="O265" s="4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2">
        <v>267</v>
      </c>
      <c r="B266" s="2" t="str">
        <v>สุชัญญา ชุมวรฐายี</v>
      </c>
      <c r="C266" s="2" t="str">
        <v>เฟียร์</v>
      </c>
      <c r="D266" s="8" t="str">
        <v>0842484030</v>
      </c>
      <c r="E266" s="5" t="str">
        <v>2232868638</v>
      </c>
      <c r="F266" s="2" t="str">
        <v>K-BANK</v>
      </c>
      <c r="G266" s="2">
        <f>IFERROR(_xlfn.XLOOKUP(F266,K:K,L:L),"")</f>
      </c>
      <c r="H266" s="3" t="str">
        <v>BM1</v>
      </c>
      <c r="I266" s="6" t="str">
        <v>13/1/2026</v>
      </c>
      <c r="J266" s="3"/>
      <c r="K266" s="9"/>
      <c r="L266" s="7"/>
      <c r="M266" s="7"/>
      <c r="N266" s="4"/>
      <c r="O266" s="4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2">
        <v>268</v>
      </c>
      <c r="B267" s="2" t="str">
        <v>ภัคพร คชริคชรินทร์</v>
      </c>
      <c r="C267" s="2" t="str">
        <v>เชียร์</v>
      </c>
      <c r="D267" s="5" t="str">
        <v>0647068623</v>
      </c>
      <c r="E267" s="5" t="str">
        <v>2232869189</v>
      </c>
      <c r="F267" s="2" t="str">
        <v>K-BANK</v>
      </c>
      <c r="G267" s="2">
        <f>IFERROR(_xlfn.XLOOKUP(F267,K:K,L:L),"")</f>
      </c>
      <c r="H267" s="3" t="str">
        <v>BM1</v>
      </c>
      <c r="I267" s="6" t="str">
        <v>13/1/2026</v>
      </c>
      <c r="J267" s="3"/>
      <c r="K267" s="9"/>
      <c r="L267" s="7"/>
      <c r="M267" s="7"/>
      <c r="N267" s="4"/>
      <c r="O267" s="4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2">
        <v>269</v>
      </c>
      <c r="B268" s="2" t="str">
        <v>กัลยาภรณ์ ชักนำ</v>
      </c>
      <c r="C268" s="2" t="str">
        <v>ผักบุ้ง</v>
      </c>
      <c r="D268" s="8" t="str">
        <v>0962369722</v>
      </c>
      <c r="E268" s="5" t="str">
        <v>1932557276</v>
      </c>
      <c r="F268" s="2" t="str">
        <v>SCB</v>
      </c>
      <c r="G268" s="2">
        <f>IFERROR(_xlfn.XLOOKUP(F268,K:K,L:L),"")</f>
      </c>
      <c r="H268" s="3" t="str">
        <v>BM1</v>
      </c>
      <c r="I268" s="6" t="str">
        <v>13/1/2026</v>
      </c>
      <c r="J268" s="3"/>
      <c r="K268" s="9"/>
      <c r="L268" s="7"/>
      <c r="M268" s="7"/>
      <c r="N268" s="4"/>
      <c r="O268" s="4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2">
        <v>270</v>
      </c>
      <c r="B269" s="2" t="str">
        <v>จิราภรณ์ เกิดหมื่นไวย</v>
      </c>
      <c r="C269" s="2" t="str">
        <v>ฝัน</v>
      </c>
      <c r="D269" s="8" t="str">
        <v>0983363315</v>
      </c>
      <c r="E269" s="5" t="str">
        <v>1932591123</v>
      </c>
      <c r="F269" s="2" t="str">
        <v>SCB</v>
      </c>
      <c r="G269" s="2">
        <f>IFERROR(_xlfn.XLOOKUP(F269,K:K,L:L),"")</f>
      </c>
      <c r="H269" s="3" t="str">
        <v>BM1</v>
      </c>
      <c r="I269" s="6" t="str">
        <v>13/1/2026</v>
      </c>
      <c r="J269" s="3"/>
      <c r="K269" s="9"/>
      <c r="L269" s="7"/>
      <c r="M269" s="7"/>
      <c r="N269" s="4"/>
      <c r="O269" s="4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2">
        <v>271</v>
      </c>
      <c r="B270" s="3" t="str">
        <v>ธราธร คำศิริ</v>
      </c>
      <c r="C270" s="3" t="str">
        <v>ข้าว</v>
      </c>
      <c r="D270" s="8" t="str">
        <v>0953911844</v>
      </c>
      <c r="E270" s="5" t="str">
        <v>1752716979</v>
      </c>
      <c r="F270" s="2" t="str">
        <v>SCB</v>
      </c>
      <c r="G270" s="2">
        <f>IFERROR(_xlfn.XLOOKUP(F270,K:K,L:L),"")</f>
      </c>
      <c r="H270" s="3" t="str">
        <v>BM1</v>
      </c>
      <c r="I270" s="6" t="str">
        <v>15/1/2026</v>
      </c>
      <c r="J270" s="3"/>
      <c r="K270" s="9"/>
      <c r="L270" s="7"/>
      <c r="M270" s="7"/>
      <c r="N270" s="4"/>
      <c r="O270" s="4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2">
        <v>272</v>
      </c>
      <c r="B271" s="2" t="str">
        <v>สุรเดช บุญพรม</v>
      </c>
      <c r="C271" s="3" t="str">
        <v>เบนช์</v>
      </c>
      <c r="D271" s="5" t="str">
        <v>0654425752</v>
      </c>
      <c r="E271" s="5" t="str">
        <v>6652569040</v>
      </c>
      <c r="F271" s="2" t="str">
        <v>SCB</v>
      </c>
      <c r="G271" s="2">
        <f>IFERROR(_xlfn.XLOOKUP(F271,K:K,L:L),"")</f>
      </c>
      <c r="H271" s="3" t="str">
        <v>BM1</v>
      </c>
      <c r="I271" s="6" t="str">
        <v>16/1/2026</v>
      </c>
      <c r="J271" s="3"/>
      <c r="K271" s="9"/>
      <c r="L271" s="7"/>
      <c r="M271" s="7"/>
      <c r="N271" s="4"/>
      <c r="O271" s="4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2">
        <v>273</v>
      </c>
      <c r="B272" s="2" t="str">
        <v>นิชากร กรุดบาง</v>
      </c>
      <c r="C272" s="3" t="str">
        <v>ครีม</v>
      </c>
      <c r="D272" s="8" t="str">
        <v>0917274847</v>
      </c>
      <c r="E272" s="5" t="str">
        <v>2064394655</v>
      </c>
      <c r="F272" s="2" t="str">
        <v>SCB</v>
      </c>
      <c r="G272" s="2">
        <f>IFERROR(_xlfn.XLOOKUP(F272,K:K,L:L),"")</f>
      </c>
      <c r="H272" s="3" t="str">
        <v>BM1</v>
      </c>
      <c r="I272" s="6" t="str">
        <v>16/1/2026</v>
      </c>
      <c r="J272" s="3"/>
      <c r="K272" s="9"/>
      <c r="L272" s="7"/>
      <c r="M272" s="7"/>
      <c r="N272" s="4"/>
      <c r="O272" s="4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2">
        <v>274</v>
      </c>
      <c r="B273" s="2" t="str">
        <v>วราภรณ์ ศรีกำเหนิด</v>
      </c>
      <c r="C273" s="3" t="str">
        <v>เปิ้ล</v>
      </c>
      <c r="D273" s="8" t="str">
        <v>0641302192</v>
      </c>
      <c r="E273" s="5" t="str">
        <v>0937416667</v>
      </c>
      <c r="F273" s="2" t="str">
        <v>BBL</v>
      </c>
      <c r="G273" s="2">
        <f>IFERROR(_xlfn.XLOOKUP(F273,K:K,L:L),"")</f>
      </c>
      <c r="H273" s="3" t="str">
        <v>BM1</v>
      </c>
      <c r="I273" s="6" t="str">
        <v>16/1/2026</v>
      </c>
      <c r="J273" s="3"/>
      <c r="K273" s="9"/>
      <c r="L273" s="7"/>
      <c r="M273" s="7"/>
      <c r="N273" s="4"/>
      <c r="O273" s="4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2">
        <v>275</v>
      </c>
      <c r="B274" s="3" t="str">
        <v>วิลาสินี ชูยิ้ม</v>
      </c>
      <c r="C274" s="3" t="str">
        <v>หนูนา</v>
      </c>
      <c r="D274" s="5" t="str">
        <v>0997065951</v>
      </c>
      <c r="E274" s="5" t="str">
        <v>0932879824</v>
      </c>
      <c r="F274" s="2" t="str">
        <v>K-BANK</v>
      </c>
      <c r="G274" s="2">
        <f>IFERROR(_xlfn.XLOOKUP(F274,K:K,L:L),"")</f>
      </c>
      <c r="H274" s="3" t="str">
        <v>BM1</v>
      </c>
      <c r="I274" s="6" t="str">
        <v>17/1/2026</v>
      </c>
      <c r="J274" s="3"/>
      <c r="K274" s="9"/>
      <c r="L274" s="7"/>
      <c r="M274" s="7"/>
      <c r="N274" s="4"/>
      <c r="O274" s="4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2">
        <v>276</v>
      </c>
      <c r="B275" s="2" t="str">
        <v>แพรวา ธรรมปัญญา</v>
      </c>
      <c r="C275" s="3" t="str">
        <v>ตัสนีม</v>
      </c>
      <c r="D275" s="8" t="str">
        <v>0958106279</v>
      </c>
      <c r="E275" s="5" t="str">
        <v>2231510829</v>
      </c>
      <c r="F275" s="2" t="str">
        <v>K-BANK</v>
      </c>
      <c r="G275" s="2">
        <f>IFERROR(_xlfn.XLOOKUP(F275,K:K,L:L),"")</f>
      </c>
      <c r="H275" s="3" t="str">
        <v>BM1</v>
      </c>
      <c r="I275" s="6" t="str">
        <v>17/1/2026</v>
      </c>
      <c r="J275" s="3"/>
      <c r="K275" s="9"/>
      <c r="L275" s="7"/>
      <c r="M275" s="7"/>
      <c r="N275" s="4"/>
      <c r="O275" s="4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2">
        <v>277</v>
      </c>
      <c r="B276" s="2" t="str">
        <v>อาภา ดอนเส</v>
      </c>
      <c r="C276" s="3" t="str">
        <v>จูน</v>
      </c>
      <c r="D276" s="8" t="str">
        <v>0829311321</v>
      </c>
      <c r="E276" s="5" t="str">
        <v>3992727245</v>
      </c>
      <c r="F276" s="2" t="str">
        <v>SCB</v>
      </c>
      <c r="G276" s="2">
        <f>IFERROR(_xlfn.XLOOKUP(F276,K:K,L:L),"")</f>
      </c>
      <c r="H276" s="3" t="str">
        <v>BM1</v>
      </c>
      <c r="I276" s="6" t="str">
        <v>19/1/2026</v>
      </c>
      <c r="J276" s="3"/>
      <c r="K276" s="9"/>
      <c r="L276" s="7"/>
      <c r="M276" s="7"/>
      <c r="N276" s="4"/>
      <c r="O276" s="4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2">
        <v>278</v>
      </c>
      <c r="B277" s="2" t="str">
        <v>ศันศนีย์ ใหม่สิงห์</v>
      </c>
      <c r="C277" s="2" t="str">
        <v>เมย์</v>
      </c>
      <c r="D277" s="8" t="str">
        <v>0855037420</v>
      </c>
      <c r="E277" s="5" t="str">
        <v>1273970858</v>
      </c>
      <c r="F277" s="2" t="str">
        <v>K-BANK</v>
      </c>
      <c r="G277" s="2">
        <f>IFERROR(_xlfn.XLOOKUP(F277,K:K,L:L),"")</f>
      </c>
      <c r="H277" s="3" t="str">
        <v>BM1</v>
      </c>
      <c r="I277" s="6" t="str">
        <v>19/1/2026</v>
      </c>
      <c r="J277" s="3"/>
      <c r="K277" s="9"/>
      <c r="L277" s="7"/>
      <c r="M277" s="7"/>
      <c r="N277" s="4"/>
      <c r="O277" s="4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2">
        <v>279</v>
      </c>
      <c r="B278" s="2" t="str">
        <v>จุฬาลักษณ์ ทิพย์สมบัติ</v>
      </c>
      <c r="C278" s="2" t="str">
        <v>ดิว</v>
      </c>
      <c r="D278" s="8" t="str">
        <v>0843877579</v>
      </c>
      <c r="E278" s="5" t="str">
        <v>0985361286</v>
      </c>
      <c r="F278" s="2" t="str">
        <v>BBL</v>
      </c>
      <c r="G278" s="2">
        <f>IFERROR(_xlfn.XLOOKUP(F278,K:K,L:L),"")</f>
      </c>
      <c r="H278" s="3" t="str">
        <v>BM1</v>
      </c>
      <c r="I278" s="6" t="str">
        <v>19/1/2026</v>
      </c>
      <c r="J278" s="3"/>
      <c r="K278" s="9"/>
      <c r="L278" s="7"/>
      <c r="M278" s="7"/>
      <c r="N278" s="4"/>
      <c r="O278" s="4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2">
        <v>280</v>
      </c>
      <c r="B279" s="2" t="str">
        <v>ตะวัน ชัยวงษ์</v>
      </c>
      <c r="C279" s="2" t="str">
        <v>เบ้น</v>
      </c>
      <c r="D279" s="8" t="str">
        <v>0969867663</v>
      </c>
      <c r="E279" s="5" t="str">
        <v>4181773499</v>
      </c>
      <c r="F279" s="2" t="str">
        <v>SCB</v>
      </c>
      <c r="G279" s="2">
        <f>IFERROR(_xlfn.XLOOKUP(F279,K:K,L:L),"")</f>
      </c>
      <c r="H279" s="3" t="str">
        <v>BM1</v>
      </c>
      <c r="I279" s="6" t="str">
        <v>19/1/2026</v>
      </c>
      <c r="J279" s="3"/>
      <c r="K279" s="9"/>
      <c r="L279" s="7"/>
      <c r="M279" s="7"/>
      <c r="N279" s="4"/>
      <c r="O279" s="4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2">
        <v>281</v>
      </c>
      <c r="B280" s="2" t="str">
        <v>นริศรา บรรพโคตร</v>
      </c>
      <c r="C280" s="2" t="str">
        <v>เมย์</v>
      </c>
      <c r="D280" s="5" t="str">
        <v>0802161550</v>
      </c>
      <c r="E280" s="5">
        <v>2043648058</v>
      </c>
      <c r="F280" s="2" t="str">
        <v>K-BANK</v>
      </c>
      <c r="G280" s="2">
        <f>IFERROR(_xlfn.XLOOKUP(F280,K:K,L:L),"")</f>
      </c>
      <c r="H280" s="3" t="str">
        <v>BM1</v>
      </c>
      <c r="I280" s="6" t="str">
        <v>19/1/2026</v>
      </c>
      <c r="J280" s="3"/>
      <c r="K280" s="9"/>
      <c r="L280" s="7"/>
      <c r="M280" s="7"/>
      <c r="N280" s="4"/>
      <c r="O280" s="4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2">
        <v>282</v>
      </c>
      <c r="B281" s="11" t="str">
        <v>อรพรรณ แสงจำปี</v>
      </c>
      <c r="C281" s="3" t="str">
        <v>ออร์</v>
      </c>
      <c r="D281" s="8" t="str">
        <v>0838385499</v>
      </c>
      <c r="E281" s="5" t="str">
        <v>5822055151</v>
      </c>
      <c r="F281" s="2" t="str">
        <v>K-BANK</v>
      </c>
      <c r="G281" s="2">
        <f>IFERROR(_xlfn.XLOOKUP(F281,K:K,L:L),"")</f>
      </c>
      <c r="H281" s="3" t="str">
        <v>BM1</v>
      </c>
      <c r="I281" s="6" t="str">
        <v>19/1/2026</v>
      </c>
      <c r="J281" s="3"/>
      <c r="K281" s="9"/>
      <c r="L281" s="7"/>
      <c r="M281" s="7"/>
      <c r="N281" s="4"/>
      <c r="O281" s="4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2">
        <v>283</v>
      </c>
      <c r="B282" s="11" t="str">
        <v>อัญชลี คล้ายหะนา</v>
      </c>
      <c r="C282" s="3" t="str">
        <v>แตงโม</v>
      </c>
      <c r="D282" s="8" t="str">
        <v>0807055766</v>
      </c>
      <c r="E282" s="5" t="str">
        <v>5602735255</v>
      </c>
      <c r="F282" s="2" t="str">
        <v>SCB</v>
      </c>
      <c r="G282" s="2">
        <f>IFERROR(_xlfn.XLOOKUP(F282,K:K,L:L),"")</f>
      </c>
      <c r="H282" s="3" t="str">
        <v>BM1</v>
      </c>
      <c r="I282" s="6" t="str">
        <v>21/1/2026</v>
      </c>
      <c r="J282" s="3"/>
      <c r="K282" s="9"/>
      <c r="L282" s="7"/>
      <c r="M282" s="7"/>
      <c r="N282" s="4"/>
      <c r="O282" s="4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2">
        <v>284</v>
      </c>
      <c r="B283" s="2" t="str">
        <v>สุดาวดี มณฑากลีบ</v>
      </c>
      <c r="C283" s="3" t="str">
        <v>ซี</v>
      </c>
      <c r="D283" s="8" t="str">
        <v>0619080928</v>
      </c>
      <c r="E283" s="5" t="str">
        <v>1028709036</v>
      </c>
      <c r="F283" s="2" t="str">
        <v>K-BANK</v>
      </c>
      <c r="G283" s="2">
        <f>IFERROR(_xlfn.XLOOKUP(F283,K:K,L:L),"")</f>
      </c>
      <c r="H283" s="3" t="str">
        <v>BM1</v>
      </c>
      <c r="I283" s="6" t="str">
        <v>21/1/2026</v>
      </c>
      <c r="J283" s="3"/>
      <c r="K283" s="9"/>
      <c r="L283" s="7"/>
      <c r="M283" s="7"/>
      <c r="N283" s="4"/>
      <c r="O283" s="4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2">
        <v>285</v>
      </c>
      <c r="B284" s="3" t="str">
        <v>วันดี เพชรนิลบุตร</v>
      </c>
      <c r="C284" s="3" t="str">
        <v>บุ๊</v>
      </c>
      <c r="D284" s="8" t="str">
        <v>0927808854</v>
      </c>
      <c r="E284" s="5" t="str">
        <v>1132307625</v>
      </c>
      <c r="F284" s="2" t="str">
        <v>SCB</v>
      </c>
      <c r="G284" s="2">
        <f>IFERROR(_xlfn.XLOOKUP(F284,K:K,L:L),"")</f>
      </c>
      <c r="H284" s="3" t="str">
        <v>BM1</v>
      </c>
      <c r="I284" s="6" t="str">
        <v>21/1/2026</v>
      </c>
      <c r="J284" s="3"/>
      <c r="K284" s="9"/>
      <c r="L284" s="7"/>
      <c r="M284" s="7"/>
      <c r="N284" s="4"/>
      <c r="O284" s="4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2">
        <v>286</v>
      </c>
      <c r="B285" s="2" t="str">
        <v>ภูมิธเนตร สรโยธิน</v>
      </c>
      <c r="C285" s="2" t="str">
        <v>ภูมิ</v>
      </c>
      <c r="D285" s="8" t="str">
        <v>0642968333</v>
      </c>
      <c r="E285" s="5" t="str">
        <v>1641497890</v>
      </c>
      <c r="F285" s="2" t="str">
        <v>K-BANK</v>
      </c>
      <c r="G285" s="2">
        <f>IFERROR(_xlfn.XLOOKUP(F285,K:K,L:L),"")</f>
      </c>
      <c r="H285" s="3" t="str">
        <v>BM3</v>
      </c>
      <c r="I285" s="6" t="str">
        <v>26/1/2026</v>
      </c>
      <c r="J285" s="3"/>
      <c r="K285" s="9"/>
      <c r="L285" s="7"/>
      <c r="M285" s="7"/>
      <c r="N285" s="4"/>
      <c r="O285" s="4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2">
        <v>287</v>
      </c>
      <c r="B286" s="11" t="str">
        <v>ณัฐกิตติ์ โล้หนู</v>
      </c>
      <c r="C286" s="2" t="str">
        <v>เฟิร์ส</v>
      </c>
      <c r="D286" s="8" t="str">
        <v>0966698713</v>
      </c>
      <c r="E286" s="5" t="str">
        <v>1568113434</v>
      </c>
      <c r="F286" s="2" t="str">
        <v>K-BANK</v>
      </c>
      <c r="G286" s="2">
        <f>IFERROR(_xlfn.XLOOKUP(F286,K:K,L:L),"")</f>
      </c>
      <c r="H286" s="3" t="str">
        <v>BM1</v>
      </c>
      <c r="I286" s="6" t="str">
        <v>26/1/2026</v>
      </c>
      <c r="J286" s="3"/>
      <c r="K286" s="9"/>
      <c r="L286" s="7"/>
      <c r="M286" s="7"/>
      <c r="N286" s="4"/>
      <c r="O286" s="4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2">
        <v>288</v>
      </c>
      <c r="B287" s="11" t="str">
        <v>น้ำผึ้ง เทศบ้านเกาะ</v>
      </c>
      <c r="C287" s="2" t="str">
        <v>ผึ้ง</v>
      </c>
      <c r="D287" s="8" t="str">
        <v>0960650345</v>
      </c>
      <c r="E287" s="5" t="str">
        <v>0793985584</v>
      </c>
      <c r="F287" s="2" t="str">
        <v>K-BANK</v>
      </c>
      <c r="G287" s="2">
        <f>IFERROR(_xlfn.XLOOKUP(F287,K:K,L:L),"")</f>
      </c>
      <c r="H287" s="3" t="str">
        <v>BM1</v>
      </c>
      <c r="I287" s="6" t="str">
        <v>26/1/2026</v>
      </c>
      <c r="J287" s="3"/>
      <c r="K287" s="9"/>
      <c r="L287" s="7"/>
      <c r="M287" s="7"/>
      <c r="N287" s="4"/>
      <c r="O287" s="4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2">
        <v>289</v>
      </c>
      <c r="B288" s="2" t="str">
        <v>รัตนพล อินทร์พร</v>
      </c>
      <c r="C288" s="2" t="str">
        <v>แบงค์</v>
      </c>
      <c r="D288" s="8" t="str">
        <v>0958583610</v>
      </c>
      <c r="E288" s="5" t="str">
        <v>2068069257</v>
      </c>
      <c r="F288" s="2" t="str">
        <v>K-BANK</v>
      </c>
      <c r="G288" s="2">
        <f>IFERROR(_xlfn.XLOOKUP(F288,K:K,L:L),"")</f>
      </c>
      <c r="H288" s="3" t="str">
        <v>BM3</v>
      </c>
      <c r="I288" s="6" t="str">
        <v>26/1/2026</v>
      </c>
      <c r="J288" s="3"/>
      <c r="K288" s="9"/>
      <c r="L288" s="7"/>
      <c r="M288" s="7"/>
      <c r="N288" s="4"/>
      <c r="O288" s="4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2">
        <v>290</v>
      </c>
      <c r="B289" s="2" t="str">
        <v>กฤษณพงษ์ ผงประเสริฐสกุล</v>
      </c>
      <c r="C289" s="2" t="str">
        <v>ต้น</v>
      </c>
      <c r="D289" s="8" t="str">
        <v>0983645372</v>
      </c>
      <c r="E289" s="5" t="str">
        <v>0521449128</v>
      </c>
      <c r="F289" s="2" t="str">
        <v>K-BANK</v>
      </c>
      <c r="G289" s="2">
        <f>IFERROR(_xlfn.XLOOKUP(F289,K:K,L:L),"")</f>
      </c>
      <c r="H289" s="3" t="str">
        <v>BM3</v>
      </c>
      <c r="I289" s="6" t="str">
        <v>26/1/2026</v>
      </c>
      <c r="J289" s="3"/>
      <c r="K289" s="9"/>
      <c r="L289" s="7"/>
      <c r="M289" s="7"/>
      <c r="N289" s="4"/>
      <c r="O289" s="4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2">
        <v>291</v>
      </c>
      <c r="B290" s="2" t="str">
        <v>ชลธี ศักดิ์นิติจารุชัย</v>
      </c>
      <c r="C290" s="2" t="str">
        <v>แจ้</v>
      </c>
      <c r="D290" s="8" t="str">
        <v>0973147022</v>
      </c>
      <c r="E290" s="5" t="str">
        <v>4058902381</v>
      </c>
      <c r="F290" s="2" t="str">
        <v>SCB</v>
      </c>
      <c r="G290" s="2">
        <f>IFERROR(_xlfn.XLOOKUP(F290,K:K,L:L),"")</f>
      </c>
      <c r="H290" s="3" t="str">
        <v>BM3</v>
      </c>
      <c r="I290" s="6" t="str">
        <v>27/1/2026</v>
      </c>
      <c r="J290" s="3"/>
      <c r="K290" s="9"/>
      <c r="L290" s="7"/>
      <c r="M290" s="7"/>
      <c r="N290" s="4"/>
      <c r="O290" s="4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2">
        <v>292</v>
      </c>
      <c r="B291" s="2" t="str">
        <v>เบียร์ ปรากฏมาก</v>
      </c>
      <c r="C291" s="2" t="str">
        <v>โอ้ต</v>
      </c>
      <c r="D291" s="8" t="str">
        <v>0628405636</v>
      </c>
      <c r="E291" s="5" t="str">
        <v>1988319496</v>
      </c>
      <c r="F291" s="2" t="str">
        <v>K-BANK</v>
      </c>
      <c r="G291" s="2">
        <f>IFERROR(_xlfn.XLOOKUP(F291,K:K,L:L),"")</f>
      </c>
      <c r="H291" s="3" t="str">
        <v>BM3</v>
      </c>
      <c r="I291" s="6" t="str">
        <v>27/1/2026</v>
      </c>
      <c r="J291" s="3"/>
      <c r="K291" s="9"/>
      <c r="L291" s="7"/>
      <c r="M291" s="7"/>
      <c r="N291" s="4"/>
      <c r="O291" s="4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2">
        <v>293</v>
      </c>
      <c r="B292" s="2" t="str">
        <v>พิชญะ ณ บางช้าง</v>
      </c>
      <c r="C292" s="2" t="str">
        <v>อิม</v>
      </c>
      <c r="D292" s="8" t="str">
        <v>0658542343</v>
      </c>
      <c r="E292" s="5" t="str">
        <v>4361953314</v>
      </c>
      <c r="F292" s="2" t="str">
        <v>SCB</v>
      </c>
      <c r="G292" s="2">
        <f>IFERROR(_xlfn.XLOOKUP(F292,K:K,L:L),"")</f>
      </c>
      <c r="H292" s="3" t="str">
        <v>BM3</v>
      </c>
      <c r="I292" s="6" t="str">
        <v>27/1/2026</v>
      </c>
      <c r="J292" s="3"/>
      <c r="K292" s="9"/>
      <c r="L292" s="7"/>
      <c r="M292" s="7"/>
      <c r="N292" s="4"/>
      <c r="O292" s="4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2">
        <v>294</v>
      </c>
      <c r="B293" s="2" t="str">
        <v>ศิริลักษ์ คำแสน</v>
      </c>
      <c r="C293" s="2" t="str">
        <v>ป๊อป</v>
      </c>
      <c r="D293" s="8" t="str">
        <v>0825379142</v>
      </c>
      <c r="E293" s="5" t="str">
        <v>4282255611</v>
      </c>
      <c r="F293" s="2" t="str">
        <v>SCB</v>
      </c>
      <c r="G293" s="2">
        <f>IFERROR(_xlfn.XLOOKUP(F293,K:K,L:L),"")</f>
      </c>
      <c r="H293" s="3" t="str">
        <v>BM3</v>
      </c>
      <c r="I293" s="6" t="str">
        <v>27/1/2026</v>
      </c>
      <c r="J293" s="3"/>
      <c r="K293" s="9"/>
      <c r="L293" s="7"/>
      <c r="M293" s="7"/>
      <c r="N293" s="4"/>
      <c r="O293" s="4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2">
        <v>295</v>
      </c>
      <c r="B294" s="2" t="str">
        <v>อาทิตย์ ไข่แสงแก้ว</v>
      </c>
      <c r="C294" s="2" t="str">
        <v>กร</v>
      </c>
      <c r="D294" s="8" t="str">
        <v>0826406506</v>
      </c>
      <c r="E294" s="5" t="str">
        <v>1483191770</v>
      </c>
      <c r="F294" s="2" t="str">
        <v>K-BANK</v>
      </c>
      <c r="G294" s="2">
        <f>IFERROR(_xlfn.XLOOKUP(F294,K:K,L:L),"")</f>
      </c>
      <c r="H294" s="3" t="str">
        <v>BM3</v>
      </c>
      <c r="I294" s="6" t="str">
        <v>27/1/2026</v>
      </c>
      <c r="J294" s="3"/>
      <c r="K294" s="9"/>
      <c r="L294" s="7"/>
      <c r="M294" s="7"/>
      <c r="N294" s="4"/>
      <c r="O294" s="4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2">
        <v>296</v>
      </c>
      <c r="B295" s="2" t="str">
        <v>ศุภกฤษณ์ อินธิเดช</v>
      </c>
      <c r="C295" s="2" t="str">
        <v>ติวเตอร์</v>
      </c>
      <c r="D295" s="8" t="str">
        <v>0813269534</v>
      </c>
      <c r="E295" s="5" t="str">
        <v>1953452088</v>
      </c>
      <c r="F295" s="2" t="str">
        <v>K-BANK</v>
      </c>
      <c r="G295" s="2">
        <f>IFERROR(_xlfn.XLOOKUP(F295,K:K,L:L),"")</f>
      </c>
      <c r="H295" s="3" t="str">
        <v>BM3</v>
      </c>
      <c r="I295" s="6" t="str">
        <v>27/1/2026</v>
      </c>
      <c r="J295" s="3"/>
      <c r="K295" s="9"/>
      <c r="L295" s="7"/>
      <c r="M295" s="7"/>
      <c r="N295" s="4"/>
      <c r="O295" s="4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2">
        <v>297</v>
      </c>
      <c r="B296" s="2" t="str">
        <v>กิติกานต์ ภาคพรม</v>
      </c>
      <c r="C296" s="2" t="str">
        <v>เฟิร์น</v>
      </c>
      <c r="D296" s="8" t="str">
        <v>0993017146</v>
      </c>
      <c r="E296" s="5" t="str">
        <v>0368220922</v>
      </c>
      <c r="F296" s="2" t="str">
        <v>K-BANK</v>
      </c>
      <c r="G296" s="2">
        <f>IFERROR(_xlfn.XLOOKUP(F296,K:K,L:L),"")</f>
      </c>
      <c r="H296" s="3" t="str">
        <v>BM1</v>
      </c>
      <c r="I296" s="6" t="str">
        <v>27/1/2026</v>
      </c>
      <c r="J296" s="3"/>
      <c r="K296" s="9"/>
      <c r="L296" s="7"/>
      <c r="M296" s="7"/>
      <c r="N296" s="4"/>
      <c r="O296" s="4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2">
        <v>298</v>
      </c>
      <c r="B297" s="3" t="str">
        <v>ณัฐฤดี วึงประโคน</v>
      </c>
      <c r="C297" s="3" t="str">
        <v>เนส</v>
      </c>
      <c r="D297" s="8" t="str">
        <v>0952830699</v>
      </c>
      <c r="E297" s="5" t="str">
        <v>1838346746</v>
      </c>
      <c r="F297" s="2" t="str">
        <v>K-BANK</v>
      </c>
      <c r="G297" s="2">
        <f>IFERROR(_xlfn.XLOOKUP(F297,K:K,L:L),"")</f>
      </c>
      <c r="H297" s="3" t="str">
        <v>BM1</v>
      </c>
      <c r="I297" s="6" t="str">
        <v>27/1/2026</v>
      </c>
      <c r="J297" s="3"/>
      <c r="K297" s="9"/>
      <c r="L297" s="7"/>
      <c r="M297" s="7"/>
      <c r="N297" s="4"/>
      <c r="O297" s="4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2">
        <v>299</v>
      </c>
      <c r="B298" s="2" t="str">
        <v>สิราวรรณ ผาบมาลา</v>
      </c>
      <c r="C298" s="3" t="str">
        <v>ดิว</v>
      </c>
      <c r="D298" s="8" t="str">
        <v>0966433627</v>
      </c>
      <c r="E298" s="5" t="str">
        <v>1873415955</v>
      </c>
      <c r="F298" s="2" t="str">
        <v>K-BANK</v>
      </c>
      <c r="G298" s="2">
        <f>IFERROR(_xlfn.XLOOKUP(F298,K:K,L:L),"")</f>
      </c>
      <c r="H298" s="3" t="str">
        <v>BM3</v>
      </c>
      <c r="I298" s="6" t="str">
        <v>28/1/6026</v>
      </c>
      <c r="J298" s="3"/>
      <c r="K298" s="9"/>
      <c r="L298" s="7"/>
      <c r="M298" s="7"/>
      <c r="N298" s="4"/>
      <c r="O298" s="4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2">
        <v>300</v>
      </c>
      <c r="B299" s="2" t="str">
        <v>เดชาพงษ์ โต๊ะดอนทอง</v>
      </c>
      <c r="C299" s="3" t="str">
        <v>เต้</v>
      </c>
      <c r="D299" s="8" t="str">
        <v>0647509728</v>
      </c>
      <c r="E299" s="5" t="str">
        <v>0613862013</v>
      </c>
      <c r="F299" s="2" t="str">
        <v>K-BANK</v>
      </c>
      <c r="G299" s="2">
        <f>IFERROR(_xlfn.XLOOKUP(F299,K:K,L:L),"")</f>
      </c>
      <c r="H299" s="3" t="str">
        <v>BM3</v>
      </c>
      <c r="I299" s="6" t="str">
        <v>28/1/6026</v>
      </c>
      <c r="J299" s="3"/>
      <c r="K299" s="9"/>
      <c r="L299" s="7"/>
      <c r="M299" s="7"/>
      <c r="N299" s="4"/>
      <c r="O299" s="4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2">
        <v>301</v>
      </c>
      <c r="B300" s="2" t="str">
        <v>มาโนช พรมงาม</v>
      </c>
      <c r="C300" s="3" t="str">
        <v>โนช</v>
      </c>
      <c r="D300" s="8" t="str">
        <v>0623374172</v>
      </c>
      <c r="E300" s="5" t="str">
        <v>4252286480</v>
      </c>
      <c r="F300" s="2" t="str">
        <v>SCB</v>
      </c>
      <c r="G300" s="2">
        <f>IFERROR(_xlfn.XLOOKUP(F300,K:K,L:L),"")</f>
      </c>
      <c r="H300" s="3" t="str">
        <v>BM3</v>
      </c>
      <c r="I300" s="6" t="str">
        <v>28/1/6026</v>
      </c>
      <c r="J300" s="3"/>
      <c r="K300" s="9"/>
      <c r="L300" s="7"/>
      <c r="M300" s="7"/>
      <c r="N300" s="4"/>
      <c r="O300" s="4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2">
        <v>302</v>
      </c>
      <c r="B301" s="2" t="str">
        <v>จรุณี พุ่มจิ๋ว</v>
      </c>
      <c r="C301" s="2" t="str">
        <v>นุ๊ก</v>
      </c>
      <c r="D301" s="8" t="str">
        <v>0610904505</v>
      </c>
      <c r="E301" s="5" t="str">
        <v>4097009700</v>
      </c>
      <c r="F301" s="2" t="str">
        <v>SCB</v>
      </c>
      <c r="G301" s="2">
        <f>IFERROR(_xlfn.XLOOKUP(F301,K:K,L:L),"")</f>
      </c>
      <c r="H301" s="3" t="str">
        <v>BM3</v>
      </c>
      <c r="I301" s="6" t="str">
        <v>29/1/2026</v>
      </c>
      <c r="J301" s="3"/>
      <c r="K301" s="9"/>
      <c r="L301" s="7"/>
      <c r="M301" s="7"/>
      <c r="N301" s="4"/>
      <c r="O301" s="4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2">
        <v>303</v>
      </c>
      <c r="B302" s="2" t="str">
        <v>ศรันยา จูชาวนา</v>
      </c>
      <c r="C302" s="2" t="str">
        <v>เบน</v>
      </c>
      <c r="D302" s="8" t="str">
        <v>0986238732</v>
      </c>
      <c r="E302" s="5" t="str">
        <v>4352281364</v>
      </c>
      <c r="F302" s="2" t="str">
        <v>SCB</v>
      </c>
      <c r="G302" s="2">
        <f>IFERROR(_xlfn.XLOOKUP(F302,K:K,L:L),"")</f>
      </c>
      <c r="H302" s="3" t="str">
        <v>BM3</v>
      </c>
      <c r="I302" s="6" t="str">
        <v>29/1/2026</v>
      </c>
      <c r="J302" s="3"/>
      <c r="K302" s="9"/>
      <c r="L302" s="7"/>
      <c r="M302" s="7"/>
      <c r="N302" s="4"/>
      <c r="O302" s="4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2">
        <v>304</v>
      </c>
      <c r="B303" s="2" t="str">
        <v>อดิสร ตูมทอง</v>
      </c>
      <c r="C303" s="3" t="str">
        <v>รี่</v>
      </c>
      <c r="D303" s="8" t="str">
        <v>0649501136</v>
      </c>
      <c r="E303" s="5" t="str">
        <v>020460770371</v>
      </c>
      <c r="F303" s="2" t="str">
        <v>GSB</v>
      </c>
      <c r="G303" s="2">
        <f>IFERROR(_xlfn.XLOOKUP(F303,K:K,L:L),"")</f>
      </c>
      <c r="H303" s="3" t="str">
        <v>BM3</v>
      </c>
      <c r="I303" s="6" t="str">
        <v>29/1/2026</v>
      </c>
      <c r="J303" s="3"/>
      <c r="K303" s="9"/>
      <c r="L303" s="7"/>
      <c r="M303" s="7"/>
      <c r="N303" s="4"/>
      <c r="O303" s="4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2">
        <v>305</v>
      </c>
      <c r="B304" s="2" t="str">
        <v>ธวัชชัย เกียรติกล้าหาญ</v>
      </c>
      <c r="C304" s="2" t="str">
        <v>บังบอล</v>
      </c>
      <c r="D304" s="5" t="str">
        <v>0962258269</v>
      </c>
      <c r="E304" s="5">
        <v>4272058697</v>
      </c>
      <c r="F304" s="2" t="str">
        <v>SCB</v>
      </c>
      <c r="G304" s="2">
        <f>IFERROR(_xlfn.XLOOKUP(F304,K:K,L:L),"")</f>
      </c>
      <c r="H304" s="3" t="str">
        <v>BM3</v>
      </c>
      <c r="I304" s="6" t="str">
        <v>29/1/2026</v>
      </c>
      <c r="J304" s="3"/>
      <c r="K304" s="9"/>
      <c r="L304" s="7"/>
      <c r="M304" s="7"/>
      <c r="N304" s="4"/>
      <c r="O304" s="4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2">
        <v>306</v>
      </c>
      <c r="B305" s="2" t="str">
        <v>ชัญญานุช บุญเรือง</v>
      </c>
      <c r="C305" s="2" t="str">
        <v>หญิงเล็ก</v>
      </c>
      <c r="D305" s="8" t="str">
        <v>0832439959</v>
      </c>
      <c r="E305" s="5" t="str">
        <v>0353433490</v>
      </c>
      <c r="F305" s="2" t="str">
        <v>K-BANK</v>
      </c>
      <c r="G305" s="2">
        <f>IFERROR(_xlfn.XLOOKUP(F305,K:K,L:L),"")</f>
      </c>
      <c r="H305" s="3" t="str">
        <v>BM3</v>
      </c>
      <c r="I305" s="6" t="str">
        <v>29/1/2026</v>
      </c>
      <c r="J305" s="3"/>
      <c r="K305" s="9"/>
      <c r="L305" s="7"/>
      <c r="M305" s="7"/>
      <c r="N305" s="4"/>
      <c r="O305" s="4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2">
        <v>307</v>
      </c>
      <c r="B306" s="2" t="str">
        <v>เกวลิน อินทร์รักษา</v>
      </c>
      <c r="C306" s="2" t="str">
        <v>อ้อน</v>
      </c>
      <c r="D306" s="8" t="str">
        <v>0825695898</v>
      </c>
      <c r="E306" s="5" t="str">
        <v>0653107285</v>
      </c>
      <c r="F306" s="2" t="str">
        <v>K-BANK</v>
      </c>
      <c r="G306" s="2">
        <f>IFERROR(_xlfn.XLOOKUP(F306,K:K,L:L),"")</f>
      </c>
      <c r="H306" s="3" t="str">
        <v>BM4</v>
      </c>
      <c r="I306" s="6" t="str">
        <v>30/1/2026</v>
      </c>
      <c r="J306" s="3"/>
      <c r="K306" s="9"/>
      <c r="L306" s="7"/>
      <c r="M306" s="7"/>
      <c r="N306" s="4"/>
      <c r="O306" s="4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2">
        <v>308</v>
      </c>
      <c r="B307" s="2" t="str">
        <v>พงศกร ไพรศรีจันทร์</v>
      </c>
      <c r="C307" s="2" t="str">
        <v>ฟลุ้ค</v>
      </c>
      <c r="D307" s="8" t="str">
        <v>0616462320</v>
      </c>
      <c r="E307" s="5" t="str">
        <v>2248213119</v>
      </c>
      <c r="F307" s="2" t="str">
        <v>K-BANK</v>
      </c>
      <c r="G307" s="2">
        <f>IFERROR(_xlfn.XLOOKUP(F307,K:K,L:L),"")</f>
      </c>
      <c r="H307" s="3" t="str">
        <v>BM4</v>
      </c>
      <c r="I307" s="6" t="str">
        <v>30/1/2026</v>
      </c>
      <c r="J307" s="3"/>
      <c r="K307" s="9"/>
      <c r="L307" s="7"/>
      <c r="M307" s="7"/>
      <c r="N307" s="4"/>
      <c r="O307" s="4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2">
        <v>309</v>
      </c>
      <c r="B308" s="2" t="str">
        <v>ญาดา คำนวน</v>
      </c>
      <c r="C308" s="2" t="str">
        <v>ไนท์</v>
      </c>
      <c r="D308" s="8" t="str">
        <v>0645315853</v>
      </c>
      <c r="E308" s="5" t="str">
        <v>6297193713</v>
      </c>
      <c r="F308" s="2" t="str">
        <v>TTB</v>
      </c>
      <c r="G308" s="2">
        <f>IFERROR(_xlfn.XLOOKUP(F308,K:K,L:L),"")</f>
      </c>
      <c r="H308" s="3" t="str">
        <v>BM4</v>
      </c>
      <c r="I308" s="6" t="str">
        <v>30/1/2026</v>
      </c>
      <c r="J308" s="3"/>
      <c r="K308" s="9"/>
      <c r="L308" s="7"/>
      <c r="M308" s="7"/>
      <c r="N308" s="4"/>
      <c r="O308" s="4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2">
        <v>310</v>
      </c>
      <c r="B309" s="2" t="str">
        <v>ธีรพงศ์ นวลจันทร์</v>
      </c>
      <c r="C309" s="2" t="str">
        <v>โอ๊ต</v>
      </c>
      <c r="D309" s="5" t="str">
        <v>0839281607</v>
      </c>
      <c r="E309" s="5">
        <v>2797005861</v>
      </c>
      <c r="F309" s="2" t="str">
        <v>TTB</v>
      </c>
      <c r="G309" s="2">
        <f>IFERROR(_xlfn.XLOOKUP(F309,K:K,L:L),"")</f>
      </c>
      <c r="H309" s="3" t="str">
        <v>BM4</v>
      </c>
      <c r="I309" s="6" t="str">
        <v>30/1/2026</v>
      </c>
      <c r="J309" s="3"/>
      <c r="K309" s="9"/>
      <c r="L309" s="7"/>
      <c r="M309" s="7"/>
      <c r="N309" s="4"/>
      <c r="O309" s="4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2">
        <v>311</v>
      </c>
      <c r="B310" s="2" t="str">
        <v>วรรณิกา เชื่อมไธสง</v>
      </c>
      <c r="C310" s="3" t="str">
        <v>นุ๊ก</v>
      </c>
      <c r="D310" s="5" t="str">
        <v>0681576274</v>
      </c>
      <c r="E310" s="5" t="str">
        <v>0681576274</v>
      </c>
      <c r="F310" s="2" t="str">
        <v>K-BANK</v>
      </c>
      <c r="G310" s="2">
        <f>IFERROR(_xlfn.XLOOKUP(F310,K:K,L:L),"")</f>
      </c>
      <c r="H310" s="3" t="str">
        <v>BM4</v>
      </c>
      <c r="I310" s="6" t="str">
        <v>31/1/2026</v>
      </c>
      <c r="J310" s="3"/>
      <c r="K310" s="9"/>
      <c r="L310" s="7"/>
      <c r="M310" s="7"/>
      <c r="N310" s="4"/>
      <c r="O310" s="4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2">
        <v>312</v>
      </c>
      <c r="B311" s="2" t="str">
        <v>จีระศักดิ์ กำแพงใหญ่</v>
      </c>
      <c r="C311" s="3" t="str" xml:space="preserve">
        <v>ไก่ </v>
      </c>
      <c r="D311" s="8" t="str">
        <v>0943527614</v>
      </c>
      <c r="E311" s="5" t="str">
        <v>1201545842</v>
      </c>
      <c r="F311" s="2" t="str">
        <v>K-BANK</v>
      </c>
      <c r="G311" s="2">
        <f>IFERROR(_xlfn.XLOOKUP(F311,K:K,L:L),"")</f>
      </c>
      <c r="H311" s="3" t="str">
        <v>BM3</v>
      </c>
      <c r="I311" s="6" t="str">
        <v>31/1/2026</v>
      </c>
      <c r="J311" s="3"/>
      <c r="K311" s="9"/>
      <c r="L311" s="7"/>
      <c r="M311" s="7"/>
      <c r="N311" s="4"/>
      <c r="O311" s="4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2">
        <v>313</v>
      </c>
      <c r="B312" s="2" t="str">
        <v>ณัทวลัญช์ บุญช่วย</v>
      </c>
      <c r="C312" s="3" t="str">
        <v>แพน</v>
      </c>
      <c r="D312" s="8" t="str">
        <v>0949715770</v>
      </c>
      <c r="E312" s="5" t="str">
        <v>2173148502</v>
      </c>
      <c r="F312" s="2" t="str">
        <v>K-BANK</v>
      </c>
      <c r="G312" s="2">
        <f>IFERROR(_xlfn.XLOOKUP(F312,K:K,L:L),"")</f>
      </c>
      <c r="H312" s="3" t="str">
        <v>BM3</v>
      </c>
      <c r="I312" s="6">
        <v>46175</v>
      </c>
      <c r="J312" s="3"/>
      <c r="K312" s="9"/>
      <c r="L312" s="7"/>
      <c r="M312" s="7"/>
      <c r="N312" s="4"/>
      <c r="O312" s="4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2">
        <v>314</v>
      </c>
      <c r="B313" s="2" t="str">
        <v>มัลลิกา บาระเมศ</v>
      </c>
      <c r="C313" s="3" t="str">
        <v>ทิพย์</v>
      </c>
      <c r="D313" s="8" t="str">
        <v>0946289505</v>
      </c>
      <c r="E313" s="5" t="str">
        <v>0501401668</v>
      </c>
      <c r="F313" s="2" t="str">
        <v>K-BANK</v>
      </c>
      <c r="G313" s="2">
        <f>IFERROR(_xlfn.XLOOKUP(F313,K:K,L:L),"")</f>
      </c>
      <c r="H313" s="3" t="str">
        <v>BM3</v>
      </c>
      <c r="I313" s="6">
        <v>46175</v>
      </c>
      <c r="J313" s="3"/>
      <c r="K313" s="9"/>
      <c r="L313" s="7"/>
      <c r="M313" s="7"/>
      <c r="N313" s="4"/>
      <c r="O313" s="4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2">
        <v>315</v>
      </c>
      <c r="B314" s="2" t="str">
        <v>ปริศนา นุ่มช่วย</v>
      </c>
      <c r="C314" s="2" t="str">
        <v>แฟร์</v>
      </c>
      <c r="D314" s="8" t="str">
        <v>0612372611</v>
      </c>
      <c r="E314" s="5" t="str">
        <v>4370233400</v>
      </c>
      <c r="F314" s="2" t="str">
        <v>SCB</v>
      </c>
      <c r="G314" s="2">
        <f>IFERROR(_xlfn.XLOOKUP(F314,K:K,L:L),"")</f>
      </c>
      <c r="H314" s="3" t="str">
        <v>BM3</v>
      </c>
      <c r="I314" s="6">
        <v>46175</v>
      </c>
      <c r="J314" s="3"/>
      <c r="K314" s="9"/>
      <c r="L314" s="7"/>
      <c r="M314" s="7"/>
      <c r="N314" s="4"/>
      <c r="O314" s="4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2">
        <v>316</v>
      </c>
      <c r="B315" s="2" t="str">
        <v>อันวาร์ เต๊ะเหย๊าะ</v>
      </c>
      <c r="C315" s="2" t="str">
        <v>อันวาร์</v>
      </c>
      <c r="D315" s="8" t="str">
        <v>0937394006</v>
      </c>
      <c r="E315" s="5" t="str">
        <v>1772887310</v>
      </c>
      <c r="F315" s="2" t="str">
        <v>SCB</v>
      </c>
      <c r="G315" s="2">
        <f>IFERROR(_xlfn.XLOOKUP(F315,K:K,L:L),"")</f>
      </c>
      <c r="H315" s="3" t="str">
        <v>BM3</v>
      </c>
      <c r="I315" s="6">
        <v>46175</v>
      </c>
      <c r="J315" s="3"/>
      <c r="K315" s="9"/>
      <c r="L315" s="7"/>
      <c r="M315" s="7"/>
      <c r="N315" s="4"/>
      <c r="O315" s="4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2">
        <v>317</v>
      </c>
      <c r="B316" s="2" t="str">
        <v>อาทิตยา ปานตะละสี</v>
      </c>
      <c r="C316" s="2" t="str">
        <v>กระแต</v>
      </c>
      <c r="D316" s="5" t="str">
        <v>-</v>
      </c>
      <c r="E316" s="5" t="str">
        <v>-</v>
      </c>
      <c r="F316" s="3" t="str">
        <v>-</v>
      </c>
      <c r="G316" s="2">
        <f>IFERROR(_xlfn.XLOOKUP(F316,K:K,L:L),"")</f>
      </c>
      <c r="H316" s="3" t="str">
        <v>BM3</v>
      </c>
      <c r="I316" s="6">
        <v>46267</v>
      </c>
      <c r="J316" s="3"/>
      <c r="K316" s="9"/>
      <c r="L316" s="7"/>
      <c r="M316" s="7"/>
      <c r="N316" s="4"/>
      <c r="O316" s="4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2">
        <v>318</v>
      </c>
      <c r="B317" s="2" t="str">
        <v>สุนิสา บุตตะ</v>
      </c>
      <c r="C317" s="2" t="str">
        <v>ใหม่</v>
      </c>
      <c r="D317" s="8" t="str">
        <v>0829234479</v>
      </c>
      <c r="E317" s="5" t="str">
        <v>1871298382</v>
      </c>
      <c r="F317" s="2" t="str">
        <v>K-BANK</v>
      </c>
      <c r="G317" s="2">
        <f>IFERROR(_xlfn.XLOOKUP(F317,K:K,L:L),"")</f>
      </c>
      <c r="H317" s="3" t="str">
        <v>BM3</v>
      </c>
      <c r="I317" s="6">
        <v>46267</v>
      </c>
      <c r="J317" s="3"/>
      <c r="K317" s="9"/>
      <c r="L317" s="7"/>
      <c r="M317" s="7"/>
      <c r="N317" s="4"/>
      <c r="O317" s="4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2">
        <v>319</v>
      </c>
      <c r="B318" s="2" t="str">
        <v>จุฑามาศ ชนูนันท์</v>
      </c>
      <c r="C318" s="2" t="str">
        <v>ฟ้า</v>
      </c>
      <c r="D318" s="8" t="str">
        <v>0943029166</v>
      </c>
      <c r="E318" s="5" t="str">
        <v>1223683416</v>
      </c>
      <c r="F318" s="2" t="str">
        <v>K-BANK</v>
      </c>
      <c r="G318" s="2">
        <f>IFERROR(_xlfn.XLOOKUP(F318,K:K,L:L),"")</f>
      </c>
      <c r="H318" s="3" t="str">
        <v>BM3</v>
      </c>
      <c r="I318" s="6">
        <v>46267</v>
      </c>
      <c r="J318" s="3"/>
      <c r="K318" s="9"/>
      <c r="L318" s="7"/>
      <c r="M318" s="7"/>
      <c r="N318" s="4"/>
      <c r="O318" s="4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2">
        <v>320</v>
      </c>
      <c r="B319" s="2" t="str">
        <v>ณัฐณิชา บุญแท้</v>
      </c>
      <c r="C319" s="2" t="str">
        <v>นัท</v>
      </c>
      <c r="D319" s="8" t="str">
        <v>0802388119</v>
      </c>
      <c r="E319" s="5" t="str">
        <v>0391853320</v>
      </c>
      <c r="F319" s="2" t="str">
        <v>K-BANK</v>
      </c>
      <c r="G319" s="2">
        <f>IFERROR(_xlfn.XLOOKUP(F319,K:K,L:L),"")</f>
      </c>
      <c r="H319" s="3" t="str">
        <v>BM3</v>
      </c>
      <c r="I319" s="6">
        <v>46267</v>
      </c>
      <c r="J319" s="3"/>
      <c r="K319" s="9"/>
      <c r="L319" s="7"/>
      <c r="M319" s="7"/>
      <c r="N319" s="4"/>
      <c r="O319" s="4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2">
        <v>321</v>
      </c>
      <c r="B320" s="2" t="str">
        <v>ฉลองภพ วงษ์สุเทพ</v>
      </c>
      <c r="C320" s="3" t="str">
        <v>เจน</v>
      </c>
      <c r="D320" s="8" t="str">
        <v>0958054319</v>
      </c>
      <c r="E320" s="5" t="str">
        <v>0902985514</v>
      </c>
      <c r="F320" s="2" t="str">
        <v>K-BANK</v>
      </c>
      <c r="G320" s="2">
        <f>IFERROR(_xlfn.XLOOKUP(F320,K:K,L:L),"")</f>
      </c>
      <c r="H320" s="3" t="str">
        <v>BM3</v>
      </c>
      <c r="I320" s="6">
        <v>46267</v>
      </c>
      <c r="J320" s="3"/>
      <c r="K320" s="9"/>
      <c r="L320" s="7"/>
      <c r="M320" s="7"/>
      <c r="N320" s="4"/>
      <c r="O320" s="4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2">
        <v>322</v>
      </c>
      <c r="B321" s="2" t="str">
        <v>ธิดารัตน์ ศฤงคาร</v>
      </c>
      <c r="C321" s="2" t="str">
        <v>แจง</v>
      </c>
      <c r="D321" s="8" t="str">
        <v>0934792581</v>
      </c>
      <c r="E321" s="5" t="str">
        <v>0473592568</v>
      </c>
      <c r="F321" s="2" t="str">
        <v>K-BANK</v>
      </c>
      <c r="G321" s="2">
        <f>IFERROR(_xlfn.XLOOKUP(F321,K:K,L:L),"")</f>
      </c>
      <c r="H321" s="3" t="str">
        <v>BM3</v>
      </c>
      <c r="I321" s="6">
        <v>46267</v>
      </c>
      <c r="J321" s="3"/>
      <c r="K321" s="9"/>
      <c r="L321" s="7"/>
      <c r="M321" s="7"/>
      <c r="N321" s="4"/>
      <c r="O321" s="4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2">
        <v>323</v>
      </c>
      <c r="B322" s="2" t="str">
        <v>ทิพย์ นิลกำแหง</v>
      </c>
      <c r="C322" s="2" t="str">
        <v>น้ำ</v>
      </c>
      <c r="D322" s="8" t="str">
        <v>0620577618</v>
      </c>
      <c r="E322" s="5" t="str">
        <v>1842284010</v>
      </c>
      <c r="F322" s="2" t="str">
        <v>SCB</v>
      </c>
      <c r="G322" s="2">
        <f>IFERROR(_xlfn.XLOOKUP(F322,K:K,L:L),"")</f>
      </c>
      <c r="H322" s="3" t="str">
        <v>BM3</v>
      </c>
      <c r="I322" s="6">
        <v>46267</v>
      </c>
      <c r="J322" s="3"/>
      <c r="K322" s="9"/>
      <c r="L322" s="7"/>
      <c r="M322" s="7"/>
      <c r="N322" s="4"/>
      <c r="O322" s="4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2">
        <v>324</v>
      </c>
      <c r="B323" s="2" t="str">
        <v>วิยดา เลี่ยมประเสริฐ</v>
      </c>
      <c r="C323" s="2" t="str">
        <v>เจี้ยบ</v>
      </c>
      <c r="D323" s="8" t="str">
        <v>0829067763</v>
      </c>
      <c r="E323" s="5" t="str">
        <v>3392654725</v>
      </c>
      <c r="F323" s="2" t="str">
        <v>SCB</v>
      </c>
      <c r="G323" s="2">
        <f>IFERROR(_xlfn.XLOOKUP(F323,K:K,L:L),"")</f>
      </c>
      <c r="H323" s="3" t="str">
        <v>BM3</v>
      </c>
      <c r="I323" s="6">
        <v>46267</v>
      </c>
      <c r="J323" s="3"/>
      <c r="K323" s="9"/>
      <c r="L323" s="7"/>
      <c r="M323" s="7"/>
      <c r="N323" s="4"/>
      <c r="O323" s="4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2">
        <v>325</v>
      </c>
      <c r="B324" s="2" t="str">
        <v>วาสนา จิ๋วประชา</v>
      </c>
      <c r="C324" s="2" t="str">
        <v>มายด์</v>
      </c>
      <c r="D324" s="8" t="str">
        <v>0611184400</v>
      </c>
      <c r="E324" s="5" t="str">
        <v>4091122398</v>
      </c>
      <c r="F324" s="2" t="str">
        <v>SCB</v>
      </c>
      <c r="G324" s="2">
        <f>IFERROR(_xlfn.XLOOKUP(F324,K:K,L:L),"")</f>
      </c>
      <c r="H324" s="3" t="str">
        <v>BM3</v>
      </c>
      <c r="I324" s="6">
        <v>46267</v>
      </c>
      <c r="J324" s="3"/>
      <c r="K324" s="9"/>
      <c r="L324" s="7"/>
      <c r="M324" s="7"/>
      <c r="N324" s="4"/>
      <c r="O324" s="4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2">
        <v>326</v>
      </c>
      <c r="B325" s="2" t="str">
        <v>ศิริพร หุ่นสี</v>
      </c>
      <c r="C325" s="2" t="str">
        <v>นิ้ง</v>
      </c>
      <c r="D325" s="8" t="str">
        <v>0918651234</v>
      </c>
      <c r="E325" s="5" t="str">
        <v>2232776016</v>
      </c>
      <c r="F325" s="2" t="str">
        <v>K-BANK</v>
      </c>
      <c r="G325" s="2">
        <f>IFERROR(_xlfn.XLOOKUP(F325,K:K,L:L),"")</f>
      </c>
      <c r="H325" s="3" t="str">
        <v>BM3</v>
      </c>
      <c r="I325" s="6">
        <v>46267</v>
      </c>
      <c r="J325" s="3"/>
      <c r="K325" s="9"/>
      <c r="L325" s="7"/>
      <c r="M325" s="7"/>
      <c r="N325" s="4"/>
      <c r="O325" s="4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2">
        <v>327</v>
      </c>
      <c r="B326" s="2" t="str">
        <v>ปิยธิดา ศรีชานิล</v>
      </c>
      <c r="C326" s="2" t="str">
        <v>กิ๊ก</v>
      </c>
      <c r="D326" s="8" t="str">
        <v>0644687035</v>
      </c>
      <c r="E326" s="5" t="str">
        <v>1674048004</v>
      </c>
      <c r="F326" s="2" t="str">
        <v>SCB</v>
      </c>
      <c r="G326" s="2">
        <f>IFERROR(_xlfn.XLOOKUP(F326,K:K,L:L),"")</f>
      </c>
      <c r="H326" s="3" t="str">
        <v>BM3</v>
      </c>
      <c r="I326" s="6">
        <v>46267</v>
      </c>
      <c r="J326" s="3"/>
      <c r="K326" s="9"/>
      <c r="L326" s="7"/>
      <c r="M326" s="7"/>
      <c r="N326" s="4"/>
      <c r="O326" s="4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2">
        <v>328</v>
      </c>
      <c r="B327" s="2" t="str">
        <v>ทวีชัย วิวัฒน์</v>
      </c>
      <c r="C327" s="2" t="str">
        <v>เบจ</v>
      </c>
      <c r="D327" s="8" t="str">
        <v>0968363243</v>
      </c>
      <c r="E327" s="5" t="str">
        <v>4281979288</v>
      </c>
      <c r="F327" s="2" t="str">
        <v>SCB</v>
      </c>
      <c r="G327" s="2">
        <f>IFERROR(_xlfn.XLOOKUP(F327,K:K,L:L),"")</f>
      </c>
      <c r="H327" s="3" t="str">
        <v>BM3</v>
      </c>
      <c r="I327" s="6">
        <v>46267</v>
      </c>
      <c r="J327" s="3"/>
      <c r="K327" s="9"/>
      <c r="L327" s="7"/>
      <c r="M327" s="7"/>
      <c r="N327" s="4"/>
      <c r="O327" s="4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2">
        <v>329</v>
      </c>
      <c r="B328" s="2" t="str">
        <v>ศักดิ์สิทธิ์ ดาวไธสง</v>
      </c>
      <c r="C328" s="2" t="str">
        <v>ก๊อต</v>
      </c>
      <c r="D328" s="8" t="str">
        <v>0639787181</v>
      </c>
      <c r="E328" s="5" t="str">
        <v>1413730178</v>
      </c>
      <c r="F328" s="2" t="str">
        <v>K-BANK</v>
      </c>
      <c r="G328" s="2">
        <f>IFERROR(_xlfn.XLOOKUP(F328,K:K,L:L),"")</f>
      </c>
      <c r="H328" s="3" t="str">
        <v>BM3</v>
      </c>
      <c r="I328" s="6">
        <v>46267</v>
      </c>
      <c r="J328" s="3"/>
      <c r="K328" s="9"/>
      <c r="L328" s="7"/>
      <c r="M328" s="7"/>
      <c r="N328" s="4"/>
      <c r="O328" s="4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2">
        <v>330</v>
      </c>
      <c r="B329" s="2" t="str">
        <v>ภูวสิงห์ สายสุด</v>
      </c>
      <c r="C329" s="2" t="str">
        <v>ไม้</v>
      </c>
      <c r="D329" s="8" t="str">
        <v>0825917482</v>
      </c>
      <c r="E329" s="5" t="str">
        <v>1763226294</v>
      </c>
      <c r="F329" s="2" t="str">
        <v>K-BANK</v>
      </c>
      <c r="G329" s="2">
        <f>IFERROR(_xlfn.XLOOKUP(F329,K:K,L:L),"")</f>
      </c>
      <c r="H329" s="3" t="str">
        <v>BM3</v>
      </c>
      <c r="I329" s="6">
        <v>46267</v>
      </c>
      <c r="J329" s="3"/>
      <c r="K329" s="9"/>
      <c r="L329" s="7"/>
      <c r="M329" s="7"/>
      <c r="N329" s="4"/>
      <c r="O329" s="4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2">
        <v>331</v>
      </c>
      <c r="B330" s="2" t="str">
        <v>ปนัดดา แสงวันชื่น</v>
      </c>
      <c r="C330" s="3" t="str">
        <v>ไอซ์</v>
      </c>
      <c r="D330" s="8" t="str">
        <v>0811955313</v>
      </c>
      <c r="E330" s="5" t="str">
        <v>1428283178</v>
      </c>
      <c r="F330" s="2" t="str">
        <v>K-BANK</v>
      </c>
      <c r="G330" s="2">
        <f>IFERROR(_xlfn.XLOOKUP(F330,K:K,L:L),"")</f>
      </c>
      <c r="H330" s="3" t="str">
        <v>BM3</v>
      </c>
      <c r="I330" s="6">
        <v>46297</v>
      </c>
      <c r="J330" s="3"/>
      <c r="K330" s="9"/>
      <c r="L330" s="7"/>
      <c r="M330" s="7"/>
      <c r="N330" s="4"/>
      <c r="O330" s="4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2">
        <v>332</v>
      </c>
      <c r="B331" s="2" t="str">
        <v>ธเนศ สมิทธิพรผล</v>
      </c>
      <c r="C331" s="3" t="str">
        <v>เต้ย</v>
      </c>
      <c r="D331" s="8" t="str">
        <v>0997695594</v>
      </c>
      <c r="E331" s="5" t="str">
        <v>1674117811</v>
      </c>
      <c r="F331" s="2" t="str">
        <v>SCB</v>
      </c>
      <c r="G331" s="2">
        <f>IFERROR(_xlfn.XLOOKUP(F331,K:K,L:L),"")</f>
      </c>
      <c r="H331" s="3" t="str">
        <v>BM3</v>
      </c>
      <c r="I331" s="6">
        <v>46297</v>
      </c>
      <c r="J331" s="3"/>
      <c r="K331" s="9"/>
      <c r="L331" s="7"/>
      <c r="M331" s="7"/>
      <c r="N331" s="4"/>
      <c r="O331" s="4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2">
        <v>333</v>
      </c>
      <c r="B332" s="2" t="str">
        <v>เชิดเกียรติ คันศร</v>
      </c>
      <c r="C332" s="3" t="str">
        <v>แน็ค</v>
      </c>
      <c r="D332" s="8" t="str">
        <v>0989635537</v>
      </c>
      <c r="E332" s="5" t="str">
        <v>4372127663</v>
      </c>
      <c r="F332" s="2" t="str">
        <v>SCB</v>
      </c>
      <c r="G332" s="2">
        <f>IFERROR(_xlfn.XLOOKUP(F332,K:K,L:L),"")</f>
      </c>
      <c r="H332" s="3" t="str">
        <v>BM3</v>
      </c>
      <c r="I332" s="6">
        <v>46297</v>
      </c>
      <c r="J332" s="3"/>
      <c r="K332" s="9"/>
      <c r="L332" s="7"/>
      <c r="M332" s="7"/>
      <c r="N332" s="4"/>
      <c r="O332" s="4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2">
        <v>334</v>
      </c>
      <c r="B333" s="2" t="str">
        <v>กัณฐมณี ถือคุณ</v>
      </c>
      <c r="C333" s="3" t="str">
        <v>ไอซ์</v>
      </c>
      <c r="D333" s="8" t="str">
        <v>0988604841</v>
      </c>
      <c r="E333" s="5" t="str">
        <v>2112476149</v>
      </c>
      <c r="F333" s="2" t="str">
        <v>SCB</v>
      </c>
      <c r="G333" s="2">
        <f>IFERROR(_xlfn.XLOOKUP(F333,K:K,L:L),"")</f>
      </c>
      <c r="H333" s="3" t="str">
        <v>BM3</v>
      </c>
      <c r="I333" s="6">
        <v>46297</v>
      </c>
      <c r="J333" s="3"/>
      <c r="K333" s="9"/>
      <c r="L333" s="7"/>
      <c r="M333" s="7"/>
      <c r="N333" s="4"/>
      <c r="O333" s="4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2">
        <v>335</v>
      </c>
      <c r="B334" s="2" t="str">
        <v>ภูธเนศ สวัสดี</v>
      </c>
      <c r="C334" s="3" t="str">
        <v>ตี๊</v>
      </c>
      <c r="D334" s="8" t="str">
        <v>0645412526</v>
      </c>
      <c r="E334" s="5" t="str">
        <v>1551220717</v>
      </c>
      <c r="F334" s="2" t="str">
        <v>K-BANK</v>
      </c>
      <c r="G334" s="2">
        <f>IFERROR(_xlfn.XLOOKUP(F334,K:K,L:L),"")</f>
      </c>
      <c r="H334" s="3" t="str">
        <v>BM1</v>
      </c>
      <c r="I334" s="6">
        <v>46297</v>
      </c>
      <c r="J334" s="3"/>
      <c r="K334" s="9"/>
      <c r="L334" s="7"/>
      <c r="M334" s="7"/>
      <c r="N334" s="4"/>
      <c r="O334" s="4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2">
        <v>336</v>
      </c>
      <c r="B335" s="2" t="str">
        <v>ธารา จันทร์พุ่ม</v>
      </c>
      <c r="C335" s="3" t="str">
        <v>น้ำ</v>
      </c>
      <c r="D335" s="8" t="str">
        <v>0983422247</v>
      </c>
      <c r="E335" s="5" t="str">
        <v>020467151229</v>
      </c>
      <c r="F335" s="2" t="str">
        <v>GSB</v>
      </c>
      <c r="G335" s="2">
        <f>IFERROR(_xlfn.XLOOKUP(F335,K:K,L:L),"")</f>
      </c>
      <c r="H335" s="3" t="str">
        <v>BM3</v>
      </c>
      <c r="I335" s="6">
        <v>46297</v>
      </c>
      <c r="J335" s="3"/>
      <c r="K335" s="9"/>
      <c r="L335" s="7"/>
      <c r="M335" s="7"/>
      <c r="N335" s="4"/>
      <c r="O335" s="4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2">
        <v>337</v>
      </c>
      <c r="B336" s="2" t="str">
        <v>ฐกฤต กันใจมา</v>
      </c>
      <c r="C336" s="3" t="str">
        <v>โทสต์</v>
      </c>
      <c r="D336" s="8" t="str">
        <v>0949318318</v>
      </c>
      <c r="E336" s="5" t="str">
        <v>1464039061</v>
      </c>
      <c r="F336" s="2" t="str">
        <v>SCB</v>
      </c>
      <c r="G336" s="2">
        <f>IFERROR(_xlfn.XLOOKUP(F336,K:K,L:L),"")</f>
      </c>
      <c r="H336" s="3" t="str">
        <v>BM3</v>
      </c>
      <c r="I336" s="6">
        <v>46297</v>
      </c>
      <c r="J336" s="3"/>
      <c r="K336" s="9"/>
      <c r="L336" s="7"/>
      <c r="M336" s="7"/>
      <c r="N336" s="4"/>
      <c r="O336" s="4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2">
        <v>338</v>
      </c>
      <c r="B337" s="2" t="str">
        <v>กำจร คำธิศรี</v>
      </c>
      <c r="C337" s="3" t="str">
        <v>กานต์</v>
      </c>
      <c r="D337" s="8" t="str">
        <v>0925556834</v>
      </c>
      <c r="E337" s="5" t="str">
        <v>4320498393</v>
      </c>
      <c r="F337" s="2" t="str">
        <v>SCB</v>
      </c>
      <c r="G337" s="2">
        <f>IFERROR(_xlfn.XLOOKUP(F337,K:K,L:L),"")</f>
      </c>
      <c r="H337" s="3" t="str">
        <v>BM3</v>
      </c>
      <c r="I337" s="6">
        <v>46328</v>
      </c>
      <c r="J337" s="3"/>
      <c r="K337" s="9"/>
      <c r="L337" s="7"/>
      <c r="M337" s="7"/>
      <c r="N337" s="4"/>
      <c r="O337" s="4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2">
        <v>339</v>
      </c>
      <c r="B338" s="2" t="str">
        <v>ศตวรรษ บุญจง</v>
      </c>
      <c r="C338" s="3" t="str">
        <v>ต๊ะ</v>
      </c>
      <c r="D338" s="8" t="str">
        <v>0926717439</v>
      </c>
      <c r="E338" s="5" t="str">
        <v>0892760581</v>
      </c>
      <c r="F338" s="2" t="str">
        <v>SCB</v>
      </c>
      <c r="G338" s="2">
        <f>IFERROR(_xlfn.XLOOKUP(F338,K:K,L:L),"")</f>
      </c>
      <c r="H338" s="3" t="str">
        <v>BM3</v>
      </c>
      <c r="I338" s="6">
        <v>46328</v>
      </c>
      <c r="J338" s="3"/>
      <c r="K338" s="9"/>
      <c r="L338" s="7"/>
      <c r="M338" s="7"/>
      <c r="N338" s="4"/>
      <c r="O338" s="4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2">
        <v>340</v>
      </c>
      <c r="B339" s="2" t="str">
        <v>กมลวรรณ นามสว่าง</v>
      </c>
      <c r="C339" s="3" t="str">
        <v>มล</v>
      </c>
      <c r="D339" s="8" t="str">
        <v>0640710442</v>
      </c>
      <c r="E339" s="5" t="str">
        <v>1212903031</v>
      </c>
      <c r="F339" s="2" t="str">
        <v>K-BANK</v>
      </c>
      <c r="G339" s="2">
        <f>IFERROR(_xlfn.XLOOKUP(F339,K:K,L:L),"")</f>
      </c>
      <c r="H339" s="3" t="str">
        <v>BM3</v>
      </c>
      <c r="I339" s="6">
        <v>46328</v>
      </c>
      <c r="J339" s="3"/>
      <c r="K339" s="9"/>
      <c r="L339" s="7"/>
      <c r="M339" s="7"/>
      <c r="N339" s="4"/>
      <c r="O339" s="4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2">
        <v>341</v>
      </c>
      <c r="B340" s="2" t="str">
        <v>ยศ อรุณชัยเจริญ</v>
      </c>
      <c r="C340" s="2" t="str">
        <v>เบนซ์</v>
      </c>
      <c r="D340" s="8" t="str">
        <v>0982618917</v>
      </c>
      <c r="E340" s="5" t="str">
        <v>1708740825</v>
      </c>
      <c r="F340" s="2" t="str">
        <v>K-BANK</v>
      </c>
      <c r="G340" s="2">
        <f>IFERROR(_xlfn.XLOOKUP(F340,K:K,L:L),"")</f>
      </c>
      <c r="H340" s="3" t="str">
        <v>BM3</v>
      </c>
      <c r="I340" s="6" t="str">
        <v>13/2/2026</v>
      </c>
      <c r="J340" s="3"/>
      <c r="K340" s="9"/>
      <c r="L340" s="7"/>
      <c r="M340" s="7"/>
      <c r="N340" s="4"/>
      <c r="O340" s="4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2">
        <v>342</v>
      </c>
      <c r="B341" s="2" t="str">
        <v>โชตินาการ บุญสืบ</v>
      </c>
      <c r="C341" s="2" t="str">
        <v>โชว์</v>
      </c>
      <c r="D341" s="8" t="str">
        <v>0952986355</v>
      </c>
      <c r="E341" s="5" t="str">
        <v>5594099113</v>
      </c>
      <c r="F341" s="2" t="str">
        <v>SCB</v>
      </c>
      <c r="G341" s="2">
        <f>IFERROR(_xlfn.XLOOKUP(F341,K:K,L:L),"")</f>
      </c>
      <c r="H341" s="3" t="str">
        <v>BM3</v>
      </c>
      <c r="I341" s="6" t="str">
        <v>13/2/2026</v>
      </c>
      <c r="J341" s="3"/>
      <c r="K341" s="9"/>
      <c r="L341" s="7"/>
      <c r="M341" s="7"/>
      <c r="N341" s="4"/>
      <c r="O341" s="4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2">
        <v>343</v>
      </c>
      <c r="B342" s="2" t="str">
        <v>ดารินทร์ บุญชำนาญ</v>
      </c>
      <c r="C342" s="2" t="str">
        <v>แพม</v>
      </c>
      <c r="D342" s="8" t="str">
        <v>0610685065</v>
      </c>
      <c r="E342" s="5" t="str">
        <v>1281429597</v>
      </c>
      <c r="F342" s="2" t="str">
        <v>K-BANK</v>
      </c>
      <c r="G342" s="2">
        <f>IFERROR(_xlfn.XLOOKUP(F342,K:K,L:L),"")</f>
      </c>
      <c r="H342" s="3" t="str">
        <v>BM3</v>
      </c>
      <c r="I342" s="6" t="str">
        <v>13/2/2026</v>
      </c>
      <c r="J342" s="3"/>
      <c r="K342" s="9"/>
      <c r="L342" s="7"/>
      <c r="M342" s="7"/>
      <c r="N342" s="4"/>
      <c r="O342" s="4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2">
        <v>344</v>
      </c>
      <c r="B343" s="2" t="str">
        <v>อนุทัย สาระสัน</v>
      </c>
      <c r="C343" s="2" t="str">
        <v>เปา</v>
      </c>
      <c r="D343" s="8" t="str">
        <v>0971139046</v>
      </c>
      <c r="E343" s="5" t="str">
        <v>0603719948</v>
      </c>
      <c r="F343" s="2" t="str">
        <v>K-BANK</v>
      </c>
      <c r="G343" s="2">
        <f>IFERROR(_xlfn.XLOOKUP(F343,K:K,L:L),"")</f>
      </c>
      <c r="H343" s="3" t="str">
        <v>BM3</v>
      </c>
      <c r="I343" s="6" t="str">
        <v>13/2/2026</v>
      </c>
      <c r="J343" s="3"/>
      <c r="K343" s="9"/>
      <c r="L343" s="7"/>
      <c r="M343" s="7"/>
      <c r="N343" s="4"/>
      <c r="O343" s="4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2">
        <v>345</v>
      </c>
      <c r="B344" s="2" t="str">
        <v>กาญจนา ฝายนาดี</v>
      </c>
      <c r="C344" s="2" t="str">
        <v>อ้อย</v>
      </c>
      <c r="D344" s="8" t="str">
        <v>0648486247</v>
      </c>
      <c r="E344" s="5" t="str">
        <v>0281630547</v>
      </c>
      <c r="F344" s="2" t="str">
        <v>K-BANK</v>
      </c>
      <c r="G344" s="2">
        <f>IFERROR(_xlfn.XLOOKUP(F344,K:K,L:L),"")</f>
      </c>
      <c r="H344" s="3" t="str">
        <v>BM3</v>
      </c>
      <c r="I344" s="6" t="str">
        <v>13/2/2026</v>
      </c>
      <c r="J344" s="3"/>
      <c r="K344" s="9"/>
      <c r="L344" s="7"/>
      <c r="M344" s="7"/>
      <c r="N344" s="4"/>
      <c r="O344" s="4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2">
        <v>346</v>
      </c>
      <c r="B345" s="2" t="str">
        <v>สุภารัตน์ นิลรัตน์</v>
      </c>
      <c r="C345" s="2" t="str">
        <v>แอม</v>
      </c>
      <c r="D345" s="8" t="str">
        <v>0821577220</v>
      </c>
      <c r="E345" s="5" t="str">
        <v>1462930562</v>
      </c>
      <c r="F345" s="2" t="str">
        <v>SCB</v>
      </c>
      <c r="G345" s="2">
        <f>IFERROR(_xlfn.XLOOKUP(F345,K:K,L:L),"")</f>
      </c>
      <c r="H345" s="3" t="str">
        <v>BM3</v>
      </c>
      <c r="I345" s="6" t="str">
        <v>13/2/2026</v>
      </c>
      <c r="J345" s="3"/>
      <c r="K345" s="9"/>
      <c r="L345" s="7"/>
      <c r="M345" s="7"/>
      <c r="N345" s="4"/>
      <c r="O345" s="4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2">
        <v>347</v>
      </c>
      <c r="B346" s="2" t="str">
        <v>สุภชีพ ปานทอง</v>
      </c>
      <c r="C346" s="2" t="str">
        <v>แบงค์</v>
      </c>
      <c r="D346" s="5" t="str">
        <v>0959305401</v>
      </c>
      <c r="E346" s="5">
        <v>5594099163</v>
      </c>
      <c r="F346" s="2" t="str">
        <v>SCB</v>
      </c>
      <c r="G346" s="2">
        <f>IFERROR(_xlfn.XLOOKUP(F346,K:K,L:L),"")</f>
      </c>
      <c r="H346" s="3" t="str">
        <v>BM3</v>
      </c>
      <c r="I346" s="6" t="str">
        <v>13/2/2026</v>
      </c>
      <c r="J346" s="3"/>
      <c r="K346" s="9"/>
      <c r="L346" s="7"/>
      <c r="M346" s="7"/>
      <c r="N346" s="4"/>
      <c r="O346" s="4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2">
        <v>348</v>
      </c>
      <c r="B347" s="2" t="str">
        <v>ลุกมัน หวังถึก</v>
      </c>
      <c r="C347" s="3" t="str">
        <v>ฟิวส์</v>
      </c>
      <c r="D347" s="8" t="str">
        <v>0923146223</v>
      </c>
      <c r="E347" s="5" t="str">
        <v>2842489129</v>
      </c>
      <c r="F347" s="2" t="str">
        <v>SCB</v>
      </c>
      <c r="G347" s="2">
        <f>IFERROR(_xlfn.XLOOKUP(F347,K:K,L:L),"")</f>
      </c>
      <c r="H347" s="3" t="str">
        <v>BM3</v>
      </c>
      <c r="I347" s="6" t="str">
        <v>16/2/2026</v>
      </c>
      <c r="J347" s="3"/>
      <c r="K347" s="9"/>
      <c r="L347" s="7"/>
      <c r="M347" s="7"/>
      <c r="N347" s="4"/>
      <c r="O347" s="4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2">
        <v>349</v>
      </c>
      <c r="B348" s="2" t="str">
        <v>วิมลทิพย์ ช่วยเกิด</v>
      </c>
      <c r="C348" s="3" t="str">
        <v>เฟริน์</v>
      </c>
      <c r="D348" s="8" t="str">
        <v>0934903918</v>
      </c>
      <c r="E348" s="5" t="str">
        <v>8657553338</v>
      </c>
      <c r="F348" s="2" t="str">
        <v>BBL</v>
      </c>
      <c r="G348" s="2">
        <f>IFERROR(_xlfn.XLOOKUP(F348,K:K,L:L),"")</f>
      </c>
      <c r="H348" s="3" t="str">
        <v>BM3</v>
      </c>
      <c r="I348" s="6" t="str">
        <v>16/2/2026</v>
      </c>
      <c r="J348" s="3"/>
      <c r="K348" s="9"/>
      <c r="L348" s="7"/>
      <c r="M348" s="7"/>
      <c r="N348" s="4"/>
      <c r="O348" s="4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2">
        <v>350</v>
      </c>
      <c r="B349" s="2" t="str">
        <v>ชลธิชา นอสูงเนิน</v>
      </c>
      <c r="C349" s="3" t="str">
        <v>ฟิมล์</v>
      </c>
      <c r="D349" s="8" t="str">
        <v>0933235778</v>
      </c>
      <c r="E349" s="5" t="str">
        <v>2251523064</v>
      </c>
      <c r="F349" s="2" t="str">
        <v>K-BANK</v>
      </c>
      <c r="G349" s="2">
        <f>IFERROR(_xlfn.XLOOKUP(F349,K:K,L:L),"")</f>
      </c>
      <c r="H349" s="3" t="str">
        <v>BM3</v>
      </c>
      <c r="I349" s="6" t="str">
        <v>16/2/2026</v>
      </c>
      <c r="J349" s="3"/>
      <c r="K349" s="9"/>
      <c r="L349" s="7"/>
      <c r="M349" s="7"/>
      <c r="N349" s="4"/>
      <c r="O349" s="4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2">
        <v>351</v>
      </c>
      <c r="B350" s="2" t="str">
        <v>อำพร ครูไชย</v>
      </c>
      <c r="C350" s="3" t="str">
        <v>หนู</v>
      </c>
      <c r="D350" s="8" t="str">
        <v>0932326437</v>
      </c>
      <c r="E350" s="5" t="str">
        <v>0671746848</v>
      </c>
      <c r="F350" s="2" t="str">
        <v>K-BANK</v>
      </c>
      <c r="G350" s="2">
        <f>IFERROR(_xlfn.XLOOKUP(F350,K:K,L:L),"")</f>
      </c>
      <c r="H350" s="3" t="str">
        <v>BM3</v>
      </c>
      <c r="I350" s="6" t="str">
        <v>16/2/2026</v>
      </c>
      <c r="J350" s="3"/>
      <c r="K350" s="9"/>
      <c r="L350" s="7"/>
      <c r="M350" s="7"/>
      <c r="N350" s="4"/>
      <c r="O350" s="4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2">
        <v>352</v>
      </c>
      <c r="B351" s="2" t="str">
        <v>ปรีณาพรรณ พวงแก้ว</v>
      </c>
      <c r="C351" s="3" t="str">
        <v>เอิน</v>
      </c>
      <c r="D351" s="8" t="str">
        <v>0808467173</v>
      </c>
      <c r="E351" s="5" t="str">
        <v>4096801010</v>
      </c>
      <c r="F351" s="2" t="str">
        <v>SCB</v>
      </c>
      <c r="G351" s="2">
        <f>IFERROR(_xlfn.XLOOKUP(F351,K:K,L:L),"")</f>
      </c>
      <c r="H351" s="3" t="str">
        <v>BM3</v>
      </c>
      <c r="I351" s="6" t="str">
        <v>16/2/2026</v>
      </c>
      <c r="J351" s="3"/>
      <c r="K351" s="9"/>
      <c r="L351" s="7"/>
      <c r="M351" s="7"/>
      <c r="N351" s="4"/>
      <c r="O351" s="4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2">
        <v>353</v>
      </c>
      <c r="B352" s="2" t="str">
        <v>ชัยนาท พุ่มจิ๋ว</v>
      </c>
      <c r="C352" s="3" t="str">
        <v>หนึ่ง</v>
      </c>
      <c r="D352" s="8" t="str">
        <v>0961387179</v>
      </c>
      <c r="E352" s="5" t="str">
        <v>4081671616</v>
      </c>
      <c r="F352" s="2" t="str">
        <v>SCB</v>
      </c>
      <c r="G352" s="2">
        <f>IFERROR(_xlfn.XLOOKUP(F352,K:K,L:L),"")</f>
      </c>
      <c r="H352" s="3" t="str">
        <v>BM3</v>
      </c>
      <c r="I352" s="6" t="str">
        <v>16/2/2026</v>
      </c>
      <c r="J352" s="3"/>
      <c r="K352" s="9"/>
      <c r="L352" s="7"/>
      <c r="M352" s="7"/>
      <c r="N352" s="4"/>
      <c r="O352" s="4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2">
        <v>354</v>
      </c>
      <c r="B353" s="2" t="str">
        <v>นัฐพงษ์ กางทอง</v>
      </c>
      <c r="C353" s="3" t="str">
        <v>นัท</v>
      </c>
      <c r="D353" s="8" t="str">
        <v>0952420380</v>
      </c>
      <c r="E353" s="5" t="str">
        <v>1708501413</v>
      </c>
      <c r="F353" s="2" t="str">
        <v>K-BANK</v>
      </c>
      <c r="G353" s="2">
        <f>IFERROR(_xlfn.XLOOKUP(F353,K:K,L:L),"")</f>
      </c>
      <c r="H353" s="3" t="str">
        <v>BM3</v>
      </c>
      <c r="I353" s="6" t="str">
        <v>16/2/2026</v>
      </c>
      <c r="J353" s="3"/>
      <c r="K353" s="9"/>
      <c r="L353" s="7"/>
      <c r="M353" s="7"/>
      <c r="N353" s="4"/>
      <c r="O353" s="4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2">
        <v>355</v>
      </c>
      <c r="B354" s="3" t="str">
        <v>กัญญาณัฐ หาระสาร</v>
      </c>
      <c r="C354" s="3" t="str">
        <v>ณัฐ</v>
      </c>
      <c r="D354" s="8" t="str">
        <v>0942429462</v>
      </c>
      <c r="E354" s="5" t="str">
        <v>0472266693</v>
      </c>
      <c r="F354" s="2" t="str">
        <v>K-BANK</v>
      </c>
      <c r="G354" s="2">
        <f>IFERROR(_xlfn.XLOOKUP(F354,K:K,L:L),"")</f>
      </c>
      <c r="H354" s="3" t="str">
        <v>BM3</v>
      </c>
      <c r="I354" s="6" t="str">
        <v>16/2/2026</v>
      </c>
      <c r="J354" s="3"/>
      <c r="K354" s="9"/>
      <c r="L354" s="7"/>
      <c r="M354" s="7"/>
      <c r="N354" s="4"/>
      <c r="O354" s="4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2">
        <v>356</v>
      </c>
      <c r="B355" s="2" t="str">
        <v>ภูริ ยังกิด</v>
      </c>
      <c r="C355" s="3" t="str">
        <v>ภีม</v>
      </c>
      <c r="D355" s="8" t="str">
        <v>0950953592</v>
      </c>
      <c r="E355" s="5" t="str">
        <v>1633278810</v>
      </c>
      <c r="F355" s="2" t="str">
        <v>K-BANK</v>
      </c>
      <c r="G355" s="2">
        <f>IFERROR(_xlfn.XLOOKUP(F355,K:K,L:L),"")</f>
      </c>
      <c r="H355" s="3" t="str">
        <v>BM1</v>
      </c>
      <c r="I355" s="6" t="str">
        <v>17/2/2026</v>
      </c>
      <c r="J355" s="3"/>
      <c r="K355" s="9"/>
      <c r="L355" s="7"/>
      <c r="M355" s="7"/>
      <c r="N355" s="4"/>
      <c r="O355" s="4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2">
        <v>357</v>
      </c>
      <c r="B356" s="2" t="str">
        <v>ครองฟ้า เทียมประกอบกิจ</v>
      </c>
      <c r="C356" s="3" t="str">
        <v>จีโน่</v>
      </c>
      <c r="D356" s="8" t="str">
        <v>0963570726</v>
      </c>
      <c r="E356" s="5" t="str">
        <v>2201422240</v>
      </c>
      <c r="F356" s="2" t="str">
        <v>K-BANK</v>
      </c>
      <c r="G356" s="2">
        <f>IFERROR(_xlfn.XLOOKUP(F356,K:K,L:L),"")</f>
      </c>
      <c r="H356" s="3" t="str">
        <v>BM1</v>
      </c>
      <c r="I356" s="6" t="str">
        <v>17/2/2026</v>
      </c>
      <c r="J356" s="3"/>
      <c r="K356" s="9"/>
      <c r="L356" s="7"/>
      <c r="M356" s="7"/>
      <c r="N356" s="4"/>
      <c r="O356" s="4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2">
        <v>358</v>
      </c>
      <c r="B357" s="2" t="str">
        <v>ญาณรัตน์ พิสัยพันธ์</v>
      </c>
      <c r="C357" s="3" t="str">
        <v>ขนมจีน</v>
      </c>
      <c r="D357" s="8" t="str">
        <v>0849802320</v>
      </c>
      <c r="E357" s="5" t="str">
        <v>8041487723</v>
      </c>
      <c r="F357" s="2" t="str">
        <v>BAY</v>
      </c>
      <c r="G357" s="2">
        <f>IFERROR(_xlfn.XLOOKUP(F357,K:K,L:L),"")</f>
      </c>
      <c r="H357" s="3" t="str">
        <v>BM1</v>
      </c>
      <c r="I357" s="6" t="str">
        <v>17/2/2026</v>
      </c>
      <c r="J357" s="3"/>
      <c r="K357" s="9"/>
      <c r="L357" s="7"/>
      <c r="M357" s="7"/>
      <c r="N357" s="4"/>
      <c r="O357" s="4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2">
        <v>359</v>
      </c>
      <c r="B358" s="2" t="str">
        <v>ศิลาภรณ์์ รุ่งสว่าง</v>
      </c>
      <c r="C358" s="3" t="str">
        <v>กุ้ง</v>
      </c>
      <c r="D358" s="8" t="str">
        <v>0995424097</v>
      </c>
      <c r="E358" s="5" t="str">
        <v>0341962986</v>
      </c>
      <c r="F358" s="2" t="str">
        <v>K-BANK</v>
      </c>
      <c r="G358" s="2">
        <f>IFERROR(_xlfn.XLOOKUP(F358,K:K,L:L),"")</f>
      </c>
      <c r="H358" s="3" t="str">
        <v>BM3</v>
      </c>
      <c r="I358" s="6" t="str">
        <v>17/2/2026</v>
      </c>
      <c r="J358" s="3"/>
      <c r="K358" s="9"/>
      <c r="L358" s="7"/>
      <c r="M358" s="7"/>
      <c r="N358" s="4"/>
      <c r="O358" s="4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2">
        <v>360</v>
      </c>
      <c r="B359" s="2" t="str">
        <v>ปิยะรัตน์ โต๊ะแอ</v>
      </c>
      <c r="C359" s="3" t="str">
        <v>ดะห์</v>
      </c>
      <c r="D359" s="8" t="str">
        <v>0829047951</v>
      </c>
      <c r="E359" s="5" t="str">
        <v>1932906603</v>
      </c>
      <c r="F359" s="2" t="str">
        <v>SCB</v>
      </c>
      <c r="G359" s="2">
        <f>IFERROR(_xlfn.XLOOKUP(F359,K:K,L:L),"")</f>
      </c>
      <c r="H359" s="3" t="str">
        <v>BM3</v>
      </c>
      <c r="I359" s="6" t="str">
        <v>17/2/2026</v>
      </c>
      <c r="J359" s="3"/>
      <c r="K359" s="9"/>
      <c r="L359" s="7"/>
      <c r="M359" s="7"/>
      <c r="N359" s="4"/>
      <c r="O359" s="4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2">
        <v>361</v>
      </c>
      <c r="B360" s="2" t="str">
        <v>ธนวัฒน์ รัตนพงษ์</v>
      </c>
      <c r="C360" s="2" t="str">
        <v>ไฟร์</v>
      </c>
      <c r="D360" s="8" t="str">
        <v>0823369023</v>
      </c>
      <c r="E360" s="5" t="str">
        <v>1891819443</v>
      </c>
      <c r="F360" s="2" t="str">
        <v>K-BANK</v>
      </c>
      <c r="G360" s="2">
        <f>IFERROR(_xlfn.XLOOKUP(F360,K:K,L:L),"")</f>
      </c>
      <c r="H360" s="3" t="str">
        <v>BM3</v>
      </c>
      <c r="I360" s="6" t="str">
        <v>17/2/2026</v>
      </c>
      <c r="J360" s="3"/>
      <c r="K360" s="9"/>
      <c r="L360" s="7"/>
      <c r="M360" s="7"/>
      <c r="N360" s="4"/>
      <c r="O360" s="4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2">
        <v>362</v>
      </c>
      <c r="B361" s="2" t="str">
        <v>รจนา คุนุ</v>
      </c>
      <c r="C361" s="2" t="str">
        <v>จอย</v>
      </c>
      <c r="D361" s="8" t="str">
        <v>0626051587</v>
      </c>
      <c r="E361" s="5" t="str">
        <v>2013941923</v>
      </c>
      <c r="F361" s="2" t="str">
        <v>K-BANK</v>
      </c>
      <c r="G361" s="2">
        <f>IFERROR(_xlfn.XLOOKUP(F361,K:K,L:L),"")</f>
      </c>
      <c r="H361" s="3" t="str">
        <v>BM3</v>
      </c>
      <c r="I361" s="6" t="str">
        <v>17/2/2026</v>
      </c>
      <c r="J361" s="3"/>
      <c r="K361" s="9"/>
      <c r="L361" s="7"/>
      <c r="M361" s="7"/>
      <c r="N361" s="4"/>
      <c r="O361" s="4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2">
        <v>363</v>
      </c>
      <c r="B362" s="2" t="str">
        <v>อรวรรณ เกิดจันทึก</v>
      </c>
      <c r="C362" s="2" t="str">
        <v>มันแกว</v>
      </c>
      <c r="D362" s="8" t="str">
        <v>0657654313</v>
      </c>
      <c r="E362" s="5" t="str">
        <v>9808821533</v>
      </c>
      <c r="F362" s="2" t="str">
        <v>BBL</v>
      </c>
      <c r="G362" s="2">
        <f>IFERROR(_xlfn.XLOOKUP(F362,K:K,L:L),"")</f>
      </c>
      <c r="H362" s="3" t="str">
        <v>BM3</v>
      </c>
      <c r="I362" s="6" t="str">
        <v>17/2/2026</v>
      </c>
      <c r="J362" s="3"/>
      <c r="K362" s="9"/>
      <c r="L362" s="7"/>
      <c r="M362" s="7"/>
      <c r="N362" s="4"/>
      <c r="O362" s="4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2">
        <v>364</v>
      </c>
      <c r="B363" s="2" t="str">
        <v>จาริวัล พยัคฤทธิ์</v>
      </c>
      <c r="C363" s="2" t="str">
        <v>ปอ</v>
      </c>
      <c r="D363" s="8" t="str">
        <v>0959371133</v>
      </c>
      <c r="E363" s="5" t="str">
        <v>9199888075</v>
      </c>
      <c r="F363" s="2" t="str">
        <v>TTB</v>
      </c>
      <c r="G363" s="2">
        <f>IFERROR(_xlfn.XLOOKUP(F363,K:K,L:L),"")</f>
      </c>
      <c r="H363" s="3" t="str">
        <v>BM3</v>
      </c>
      <c r="I363" s="6" t="str">
        <v>17/2/2026</v>
      </c>
      <c r="J363" s="3"/>
      <c r="K363" s="9"/>
      <c r="L363" s="7"/>
      <c r="M363" s="7"/>
      <c r="N363" s="4"/>
      <c r="O363" s="4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2">
        <v>365</v>
      </c>
      <c r="B364" s="2" t="str">
        <v>วิชุตา ประสูตประสูตย์</v>
      </c>
      <c r="C364" s="2" t="str">
        <v>ดวง</v>
      </c>
      <c r="D364" s="8" t="str">
        <v>0624898653</v>
      </c>
      <c r="E364" s="5" t="str">
        <v>1328714406</v>
      </c>
      <c r="F364" s="2" t="str">
        <v>K-BANK</v>
      </c>
      <c r="G364" s="2">
        <f>IFERROR(_xlfn.XLOOKUP(F364,K:K,L:L),"")</f>
      </c>
      <c r="H364" s="3" t="str">
        <v>BM3</v>
      </c>
      <c r="I364" s="6" t="str">
        <v>17/2/2026</v>
      </c>
      <c r="J364" s="3"/>
      <c r="K364" s="9"/>
      <c r="L364" s="7"/>
      <c r="M364" s="7"/>
      <c r="N364" s="4"/>
      <c r="O364" s="4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2">
        <v>366</v>
      </c>
      <c r="B365" s="2" t="str">
        <v>จิรวัฒน์ รสหอม</v>
      </c>
      <c r="C365" s="3" t="str">
        <v>รุส</v>
      </c>
      <c r="D365" s="8" t="str">
        <v>0932735483</v>
      </c>
      <c r="E365" s="5" t="str">
        <v>1118052443</v>
      </c>
      <c r="F365" s="2" t="str">
        <v>K-BANK</v>
      </c>
      <c r="G365" s="2">
        <f>IFERROR(_xlfn.XLOOKUP(F365,K:K,L:L),"")</f>
      </c>
      <c r="H365" s="3" t="str">
        <v>BM3</v>
      </c>
      <c r="I365" s="6" t="str">
        <v>18/2/2026</v>
      </c>
      <c r="J365" s="3"/>
      <c r="K365" s="9"/>
      <c r="L365" s="7"/>
      <c r="M365" s="7"/>
      <c r="N365" s="4"/>
      <c r="O365" s="4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2">
        <v>367</v>
      </c>
      <c r="B366" s="2" t="str">
        <v>นันทกานต์ นาคำ</v>
      </c>
      <c r="C366" s="3" t="str">
        <v>นัท</v>
      </c>
      <c r="D366" s="8" t="str">
        <v>0941301986</v>
      </c>
      <c r="E366" s="5" t="str">
        <v>2070833485</v>
      </c>
      <c r="F366" s="2" t="str">
        <v>KKP</v>
      </c>
      <c r="G366" s="2">
        <f>IFERROR(_xlfn.XLOOKUP(F366,K:K,L:L),"")</f>
      </c>
      <c r="H366" s="3" t="str">
        <v>BM3</v>
      </c>
      <c r="I366" s="6" t="str">
        <v>18/2/2026</v>
      </c>
      <c r="J366" s="3"/>
      <c r="K366" s="9"/>
      <c r="L366" s="7"/>
      <c r="M366" s="7"/>
      <c r="N366" s="4"/>
      <c r="O366" s="4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2">
        <v>368</v>
      </c>
      <c r="B367" s="2" t="str">
        <v>นพนัฐ บุญรักษ์</v>
      </c>
      <c r="C367" s="3" t="str">
        <v>ไอซ์</v>
      </c>
      <c r="D367" s="8" t="str">
        <v>0954490165</v>
      </c>
      <c r="E367" s="5" t="str">
        <v>4241988374</v>
      </c>
      <c r="F367" s="2" t="str">
        <v>SCB</v>
      </c>
      <c r="G367" s="2">
        <f>IFERROR(_xlfn.XLOOKUP(F367,K:K,L:L),"")</f>
      </c>
      <c r="H367" s="3" t="str">
        <v>BM3</v>
      </c>
      <c r="I367" s="6" t="str">
        <v>18/2/2026</v>
      </c>
      <c r="J367" s="3"/>
      <c r="K367" s="9"/>
      <c r="L367" s="7"/>
      <c r="M367" s="7"/>
      <c r="N367" s="4"/>
      <c r="O367" s="4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2">
        <v>369</v>
      </c>
      <c r="B368" s="2" t="str">
        <v>วารุณี ฤทธิไทยสงค์</v>
      </c>
      <c r="C368" s="3" t="str">
        <v>นุ๊ก</v>
      </c>
      <c r="D368" s="8" t="str">
        <v>0641708804</v>
      </c>
      <c r="E368" s="5" t="str">
        <v>2158738034</v>
      </c>
      <c r="F368" s="2" t="str">
        <v>K-BANK</v>
      </c>
      <c r="G368" s="2">
        <f>IFERROR(_xlfn.XLOOKUP(F368,K:K,L:L),"")</f>
      </c>
      <c r="H368" s="3" t="str">
        <v>BM3</v>
      </c>
      <c r="I368" s="6" t="str">
        <v>18/2/2026</v>
      </c>
      <c r="J368" s="3"/>
      <c r="K368" s="9"/>
      <c r="L368" s="7"/>
      <c r="M368" s="7"/>
      <c r="N368" s="4"/>
      <c r="O368" s="4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2">
        <v>370</v>
      </c>
      <c r="B369" s="2" t="str">
        <v>ภาสกร มุ่งพันกลาง</v>
      </c>
      <c r="C369" s="2" t="str">
        <v>ลูกตาล</v>
      </c>
      <c r="D369" s="8" t="str">
        <v>0805537321</v>
      </c>
      <c r="E369" s="5" t="str">
        <v>020229532559</v>
      </c>
      <c r="F369" s="2" t="str">
        <v>BAAC</v>
      </c>
      <c r="G369" s="2">
        <f>IFERROR(_xlfn.XLOOKUP(F369,K:K,L:L),"")</f>
      </c>
      <c r="H369" s="3" t="str">
        <v>BM3</v>
      </c>
      <c r="I369" s="6" t="str">
        <v>19/2/2026</v>
      </c>
      <c r="J369" s="3"/>
      <c r="K369" s="9"/>
      <c r="L369" s="7"/>
      <c r="M369" s="7"/>
      <c r="N369" s="4"/>
      <c r="O369" s="4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2">
        <v>371</v>
      </c>
      <c r="B370" s="2" t="str">
        <v>เตือนใจ โยธาศรี</v>
      </c>
      <c r="C370" s="2" t="str">
        <v>แป้ง</v>
      </c>
      <c r="D370" s="8" t="str">
        <v>0842532755</v>
      </c>
      <c r="E370" s="5" t="str">
        <v>4180811325</v>
      </c>
      <c r="F370" s="2" t="str">
        <v>SCB</v>
      </c>
      <c r="G370" s="2">
        <f>IFERROR(_xlfn.XLOOKUP(F370,K:K,L:L),"")</f>
      </c>
      <c r="H370" s="3" t="str">
        <v>BM3</v>
      </c>
      <c r="I370" s="6" t="str">
        <v>19/2/2026</v>
      </c>
      <c r="J370" s="3"/>
      <c r="K370" s="9"/>
      <c r="L370" s="7"/>
      <c r="M370" s="7"/>
      <c r="N370" s="4"/>
      <c r="O370" s="4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2">
        <v>372</v>
      </c>
      <c r="B371" s="2" t="str">
        <v>สุวรรณ ศรีชมชื่น</v>
      </c>
      <c r="C371" s="2" t="str">
        <v>ยอง</v>
      </c>
      <c r="D371" s="8" t="str">
        <v>0610123225</v>
      </c>
      <c r="E371" s="5" t="str">
        <v>4032513374</v>
      </c>
      <c r="F371" s="2" t="str">
        <v>SCB</v>
      </c>
      <c r="G371" s="2">
        <f>IFERROR(_xlfn.XLOOKUP(F371,K:K,L:L),"")</f>
      </c>
      <c r="H371" s="3" t="str">
        <v>BM3</v>
      </c>
      <c r="I371" s="6" t="str">
        <v>19/2/2026</v>
      </c>
      <c r="J371" s="3"/>
      <c r="K371" s="9"/>
      <c r="L371" s="7"/>
      <c r="M371" s="7"/>
      <c r="N371" s="4"/>
      <c r="O371" s="4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2">
        <v>373</v>
      </c>
      <c r="B372" s="2" t="str">
        <v>วริศรา เครือแสง</v>
      </c>
      <c r="C372" s="2" t="str">
        <v>ทัย</v>
      </c>
      <c r="D372" s="8" t="str">
        <v>0932275960</v>
      </c>
      <c r="E372" s="5" t="str">
        <v>7641791435</v>
      </c>
      <c r="F372" s="2" t="str">
        <v>UOB</v>
      </c>
      <c r="G372" s="2">
        <f>IFERROR(_xlfn.XLOOKUP(F372,K:K,L:L),"")</f>
      </c>
      <c r="H372" s="3" t="str">
        <v>BM1</v>
      </c>
      <c r="I372" s="6" t="str">
        <v>19/2/2026</v>
      </c>
      <c r="J372" s="3"/>
      <c r="K372" s="9"/>
      <c r="L372" s="7"/>
      <c r="M372" s="7"/>
      <c r="N372" s="4"/>
      <c r="O372" s="4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2">
        <v>374</v>
      </c>
      <c r="B373" s="2" t="str">
        <v>ภคิน พรมสมบัติ</v>
      </c>
      <c r="C373" s="3" t="str">
        <v>แฮบปี้</v>
      </c>
      <c r="D373" s="8" t="str">
        <v>0932923695</v>
      </c>
      <c r="E373" s="5" t="str">
        <v>2372608162</v>
      </c>
      <c r="F373" s="2" t="str">
        <v>TTB</v>
      </c>
      <c r="G373" s="2">
        <f>IFERROR(_xlfn.XLOOKUP(F373,K:K,L:L),"")</f>
      </c>
      <c r="H373" s="3" t="str">
        <v>BM3</v>
      </c>
      <c r="I373" s="6" t="str">
        <v>20/02/2026</v>
      </c>
      <c r="J373" s="3"/>
      <c r="K373" s="9"/>
      <c r="L373" s="7"/>
      <c r="M373" s="7"/>
      <c r="N373" s="4"/>
      <c r="O373" s="4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2">
        <v>375</v>
      </c>
      <c r="B374" s="2" t="str">
        <v>สุพัตรา หงษ์ศรี</v>
      </c>
      <c r="C374" s="3" t="str">
        <v>ฝ้าย</v>
      </c>
      <c r="D374" s="8" t="str">
        <v>0983982675</v>
      </c>
      <c r="E374" s="5" t="str">
        <v>5271187376</v>
      </c>
      <c r="F374" s="2" t="str">
        <v>BAY</v>
      </c>
      <c r="G374" s="2">
        <f>IFERROR(_xlfn.XLOOKUP(F374,K:K,L:L),"")</f>
      </c>
      <c r="H374" s="3" t="str">
        <v>BM3</v>
      </c>
      <c r="I374" s="6" t="str">
        <v>20/02/2026</v>
      </c>
      <c r="J374" s="3"/>
      <c r="K374" s="9"/>
      <c r="L374" s="7"/>
      <c r="M374" s="7"/>
      <c r="N374" s="4"/>
      <c r="O374" s="4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2">
        <v>376</v>
      </c>
      <c r="B375" s="2" t="str">
        <v>อภิรดี แสนโคตร</v>
      </c>
      <c r="C375" s="3" t="str">
        <v>เกต</v>
      </c>
      <c r="D375" s="8" t="str">
        <v>0842274415</v>
      </c>
      <c r="E375" s="5" t="str">
        <v>6852229464</v>
      </c>
      <c r="F375" s="2" t="str">
        <v>TTB</v>
      </c>
      <c r="G375" s="2">
        <f>IFERROR(_xlfn.XLOOKUP(F375,K:K,L:L),"")</f>
      </c>
      <c r="H375" s="3" t="str">
        <v>BM1</v>
      </c>
      <c r="I375" s="6" t="str">
        <v>20/02/2026</v>
      </c>
      <c r="J375" s="3"/>
      <c r="K375" s="9"/>
      <c r="L375" s="7"/>
      <c r="M375" s="7"/>
      <c r="N375" s="4"/>
      <c r="O375" s="4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2">
        <v>377</v>
      </c>
      <c r="B376" s="2" t="str">
        <v>พรชิตา พะวา</v>
      </c>
      <c r="C376" s="3" t="str">
        <v>ฟ้า</v>
      </c>
      <c r="D376" s="8" t="str">
        <v>0902803618</v>
      </c>
      <c r="E376" s="5" t="str">
        <v>4341537706</v>
      </c>
      <c r="F376" s="2" t="str">
        <v>SCB</v>
      </c>
      <c r="G376" s="2">
        <f>IFERROR(_xlfn.XLOOKUP(F376,K:K,L:L),"")</f>
      </c>
      <c r="H376" s="3" t="str">
        <v>BM1</v>
      </c>
      <c r="I376" s="6" t="str">
        <v>20/02/2026</v>
      </c>
      <c r="J376" s="3"/>
      <c r="K376" s="9"/>
      <c r="L376" s="7"/>
      <c r="M376" s="7"/>
      <c r="N376" s="4"/>
      <c r="O376" s="4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2">
        <v>378</v>
      </c>
      <c r="B377" s="2" t="str">
        <v>เกษรินทร์ เชียงดา</v>
      </c>
      <c r="C377" s="3" t="str">
        <v>บี</v>
      </c>
      <c r="D377" s="8" t="str">
        <v>0985387360</v>
      </c>
      <c r="E377" s="5" t="str">
        <v>3994584601</v>
      </c>
      <c r="F377" s="2" t="str">
        <v>SCB</v>
      </c>
      <c r="G377" s="2">
        <f>IFERROR(_xlfn.XLOOKUP(F377,K:K,L:L),"")</f>
      </c>
      <c r="H377" s="3" t="str">
        <v>BM3</v>
      </c>
      <c r="I377" s="6" t="str">
        <v>20/02/2026</v>
      </c>
      <c r="J377" s="3"/>
      <c r="K377" s="9"/>
      <c r="L377" s="7"/>
      <c r="M377" s="7"/>
      <c r="N377" s="4"/>
      <c r="O377" s="4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2">
        <v>379</v>
      </c>
      <c r="B378" s="2" t="str">
        <v>วริศรา คำภีระ</v>
      </c>
      <c r="C378" s="2" t="str">
        <v>แพรวา</v>
      </c>
      <c r="D378" s="8" t="str">
        <v>0807703097</v>
      </c>
      <c r="E378" s="5" t="str">
        <v>1503638629</v>
      </c>
      <c r="F378" s="2" t="str">
        <v>K-BANK</v>
      </c>
      <c r="G378" s="2">
        <f>IFERROR(_xlfn.XLOOKUP(F378,K:K,L:L),"")</f>
      </c>
      <c r="H378" s="3" t="str">
        <v>BM4</v>
      </c>
      <c r="I378" s="6" t="str">
        <v>23/02/2026</v>
      </c>
      <c r="J378" s="3"/>
      <c r="K378" s="9"/>
      <c r="L378" s="7"/>
      <c r="M378" s="7"/>
      <c r="N378" s="4"/>
      <c r="O378" s="4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2">
        <v>380</v>
      </c>
      <c r="B379" s="2" t="str">
        <v>กุลธิดา ขุมทรัพย์</v>
      </c>
      <c r="C379" s="2" t="str">
        <v>มาย</v>
      </c>
      <c r="D379" s="8" t="str">
        <v>0624146415</v>
      </c>
      <c r="E379" s="5" t="str">
        <v>4352219901</v>
      </c>
      <c r="F379" s="2" t="str">
        <v>SCB</v>
      </c>
      <c r="G379" s="2">
        <f>IFERROR(_xlfn.XLOOKUP(F379,K:K,L:L),"")</f>
      </c>
      <c r="H379" s="3" t="str">
        <v>BM4</v>
      </c>
      <c r="I379" s="6" t="str">
        <v>23/02/2026</v>
      </c>
      <c r="J379" s="3"/>
      <c r="K379" s="9"/>
      <c r="L379" s="7"/>
      <c r="M379" s="7"/>
      <c r="N379" s="4"/>
      <c r="O379" s="4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2">
        <v>381</v>
      </c>
      <c r="B380" s="2" t="str">
        <v>พรสุพรรณ มหาหิงส์</v>
      </c>
      <c r="C380" s="2" t="str">
        <v>ผึ้ง</v>
      </c>
      <c r="D380" s="8" t="str">
        <v>0903895066</v>
      </c>
      <c r="E380" s="5" t="str">
        <v>6512082961</v>
      </c>
      <c r="F380" s="2" t="str">
        <v>K-BANK</v>
      </c>
      <c r="G380" s="2">
        <f>IFERROR(_xlfn.XLOOKUP(F380,K:K,L:L),"")</f>
      </c>
      <c r="H380" s="3" t="str">
        <v>BM4</v>
      </c>
      <c r="I380" s="6" t="str">
        <v>23/02/2026</v>
      </c>
      <c r="J380" s="3"/>
      <c r="K380" s="9"/>
      <c r="L380" s="7"/>
      <c r="M380" s="7"/>
      <c r="N380" s="4"/>
      <c r="O380" s="4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2">
        <v>382</v>
      </c>
      <c r="B381" s="2" t="str">
        <v>กวินทร์ฏา นวลจันทร์</v>
      </c>
      <c r="C381" s="2" t="str">
        <v>พลอย</v>
      </c>
      <c r="D381" s="8" t="str">
        <v>0943486825</v>
      </c>
      <c r="E381" s="5" t="str">
        <v>0062811129</v>
      </c>
      <c r="F381" s="2" t="str">
        <v>K-BANK</v>
      </c>
      <c r="G381" s="2">
        <f>IFERROR(_xlfn.XLOOKUP(F381,K:K,L:L),"")</f>
      </c>
      <c r="H381" s="3" t="str">
        <v>BM4</v>
      </c>
      <c r="I381" s="6" t="str">
        <v>23/02/2026</v>
      </c>
      <c r="J381" s="3"/>
      <c r="K381" s="9"/>
      <c r="L381" s="7"/>
      <c r="M381" s="7"/>
      <c r="N381" s="4"/>
      <c r="O381" s="4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2">
        <v>383</v>
      </c>
      <c r="B382" s="2" t="str">
        <v>รัตตินันท์ กลิ่นจันทร์กลั่น</v>
      </c>
      <c r="C382" s="2" t="str">
        <v>เจี้ยบ</v>
      </c>
      <c r="D382" s="8" t="str">
        <v>0637957610</v>
      </c>
      <c r="E382" s="5" t="str">
        <v>1632596010</v>
      </c>
      <c r="F382" s="2" t="str">
        <v>K-BANK</v>
      </c>
      <c r="G382" s="2">
        <f>IFERROR(_xlfn.XLOOKUP(F382,K:K,L:L),"")</f>
      </c>
      <c r="H382" s="3" t="str">
        <v>BM1</v>
      </c>
      <c r="I382" s="6" t="str">
        <v>23/02/2026</v>
      </c>
      <c r="J382" s="3"/>
      <c r="K382" s="9"/>
      <c r="L382" s="7"/>
      <c r="M382" s="7"/>
      <c r="N382" s="4"/>
      <c r="O382" s="4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2">
        <v>384</v>
      </c>
      <c r="B383" s="2" t="str">
        <v>กิตติพร อาจจำปา</v>
      </c>
      <c r="C383" s="2" t="str">
        <v>เจมส์</v>
      </c>
      <c r="D383" s="8" t="str">
        <v>0654064129</v>
      </c>
      <c r="E383" s="5" t="str">
        <v>4322030264</v>
      </c>
      <c r="F383" s="2" t="str">
        <v>SCB</v>
      </c>
      <c r="G383" s="2">
        <f>IFERROR(_xlfn.XLOOKUP(F383,K:K,L:L),"")</f>
      </c>
      <c r="H383" s="3" t="str">
        <v>BM4</v>
      </c>
      <c r="I383" s="6" t="str">
        <v>23/02/2026</v>
      </c>
      <c r="J383" s="3"/>
      <c r="K383" s="9"/>
      <c r="L383" s="7"/>
      <c r="M383" s="7"/>
      <c r="N383" s="4"/>
      <c r="O383" s="4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2">
        <v>385</v>
      </c>
      <c r="B384" s="2" t="str">
        <v>อัญชลิตา เนตรจินดา</v>
      </c>
      <c r="C384" s="2" t="str">
        <v>อันชัน</v>
      </c>
      <c r="D384" s="8" t="str">
        <v>0826514804</v>
      </c>
      <c r="E384" s="5" t="str">
        <v>4132324625</v>
      </c>
      <c r="F384" s="2" t="str">
        <v>SCB</v>
      </c>
      <c r="G384" s="2">
        <f>IFERROR(_xlfn.XLOOKUP(F384,K:K,L:L),"")</f>
      </c>
      <c r="H384" s="3" t="str">
        <v>BM4</v>
      </c>
      <c r="I384" s="6" t="str">
        <v>23/02/2026</v>
      </c>
      <c r="J384" s="3"/>
      <c r="K384" s="9"/>
      <c r="L384" s="7"/>
      <c r="M384" s="7"/>
      <c r="N384" s="4"/>
      <c r="O384" s="4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2">
        <v>386</v>
      </c>
      <c r="B385" s="2" t="str">
        <v>สราวุธ แย้มน้อย</v>
      </c>
      <c r="C385" s="2" t="str">
        <v>วุธ</v>
      </c>
      <c r="D385" s="8" t="str">
        <v>0823138503</v>
      </c>
      <c r="E385" s="5" t="str">
        <v>4272281907</v>
      </c>
      <c r="F385" s="2" t="str">
        <v>SCB</v>
      </c>
      <c r="G385" s="2">
        <f>IFERROR(_xlfn.XLOOKUP(F385,K:K,L:L),"")</f>
      </c>
      <c r="H385" s="3" t="str">
        <v>BM4</v>
      </c>
      <c r="I385" s="6" t="str">
        <v>23/02/2026</v>
      </c>
      <c r="J385" s="3"/>
      <c r="K385" s="9"/>
      <c r="L385" s="7"/>
      <c r="M385" s="7"/>
      <c r="N385" s="4"/>
      <c r="O385" s="4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2">
        <v>387</v>
      </c>
      <c r="B386" s="2" t="str">
        <v>ณธิดา บอขุนทด</v>
      </c>
      <c r="C386" s="2" t="str">
        <v>ชมพู่</v>
      </c>
      <c r="D386" s="8" t="str">
        <v>0814835909</v>
      </c>
      <c r="E386" s="5" t="str">
        <v>1921219942</v>
      </c>
      <c r="F386" s="2" t="str">
        <v>K-BANK</v>
      </c>
      <c r="G386" s="2">
        <f>IFERROR(_xlfn.XLOOKUP(F386,K:K,L:L),"")</f>
      </c>
      <c r="H386" s="3" t="str">
        <v>BM4</v>
      </c>
      <c r="I386" s="6" t="str">
        <v>23/02/2026</v>
      </c>
      <c r="J386" s="3"/>
      <c r="K386" s="9"/>
      <c r="L386" s="7"/>
      <c r="M386" s="7"/>
      <c r="N386" s="4"/>
      <c r="O386" s="4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2">
        <v>388</v>
      </c>
      <c r="B387" s="2" t="str">
        <v>อินทิรา ปลัดศรีช่วย</v>
      </c>
      <c r="C387" s="2" t="str">
        <v>เหมียว</v>
      </c>
      <c r="D387" s="8" t="str">
        <v>0966715197</v>
      </c>
      <c r="E387" s="5" t="str">
        <v>1518193534</v>
      </c>
      <c r="F387" s="2" t="str">
        <v>K-BANK</v>
      </c>
      <c r="G387" s="2">
        <f>IFERROR(_xlfn.XLOOKUP(F387,K:K,L:L),"")</f>
      </c>
      <c r="H387" s="3" t="str">
        <v>BM4</v>
      </c>
      <c r="I387" s="6" t="str">
        <v>23/02/2026</v>
      </c>
      <c r="J387" s="3"/>
      <c r="K387" s="9"/>
      <c r="L387" s="7"/>
      <c r="M387" s="7"/>
      <c r="N387" s="4"/>
      <c r="O387" s="4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2">
        <v>389</v>
      </c>
      <c r="B388" s="2" t="str">
        <v>วิชชุตา เล็บครุฑ</v>
      </c>
      <c r="C388" s="2" t="str">
        <v>จ๋า</v>
      </c>
      <c r="D388" s="8" t="str">
        <v>0946409012</v>
      </c>
      <c r="E388" s="5" t="str">
        <v>4261380132</v>
      </c>
      <c r="F388" s="2" t="str">
        <v>SCB</v>
      </c>
      <c r="G388" s="2">
        <f>IFERROR(_xlfn.XLOOKUP(F388,K:K,L:L),"")</f>
      </c>
      <c r="H388" s="3" t="str">
        <v>BM1</v>
      </c>
      <c r="I388" s="6" t="str">
        <v>23/02/2026</v>
      </c>
      <c r="J388" s="3"/>
      <c r="K388" s="9"/>
      <c r="L388" s="7"/>
      <c r="M388" s="7"/>
      <c r="N388" s="4"/>
      <c r="O388" s="4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2">
        <v>390</v>
      </c>
      <c r="B389" s="2" t="str">
        <v>จันทร์สุดา หนูเล็ก</v>
      </c>
      <c r="C389" s="2" t="str">
        <v>บี</v>
      </c>
      <c r="D389" s="8" t="str">
        <v>0947498968</v>
      </c>
      <c r="E389" s="5" t="str">
        <v>0928713121</v>
      </c>
      <c r="F389" s="2" t="str">
        <v>K-BANK</v>
      </c>
      <c r="G389" s="2">
        <f>IFERROR(_xlfn.XLOOKUP(F389,K:K,L:L),"")</f>
      </c>
      <c r="H389" s="3" t="str">
        <v>BM4</v>
      </c>
      <c r="I389" s="6" t="str">
        <v>23/02/2026</v>
      </c>
      <c r="J389" s="3"/>
      <c r="K389" s="9"/>
      <c r="L389" s="7"/>
      <c r="M389" s="7"/>
      <c r="N389" s="4"/>
      <c r="O389" s="4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2">
        <v>391</v>
      </c>
      <c r="B390" s="2" t="str">
        <v>อุบลรัตน์ ศรีจันทร์ผ่อง</v>
      </c>
      <c r="C390" s="2" t="str">
        <v>ปุ้ย</v>
      </c>
      <c r="D390" s="8" t="str">
        <v>0959966891</v>
      </c>
      <c r="E390" s="5" t="str">
        <v>0602748931</v>
      </c>
      <c r="F390" s="2" t="str">
        <v>SCB</v>
      </c>
      <c r="G390" s="2">
        <f>IFERROR(_xlfn.XLOOKUP(F390,K:K,L:L),"")</f>
      </c>
      <c r="H390" s="3" t="str">
        <v>BM1</v>
      </c>
      <c r="I390" s="6" t="str">
        <v>23/02/2026</v>
      </c>
      <c r="J390" s="3"/>
      <c r="K390" s="9"/>
      <c r="L390" s="7"/>
      <c r="M390" s="7"/>
      <c r="N390" s="4"/>
      <c r="O390" s="4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2">
        <v>392</v>
      </c>
      <c r="B391" s="2" t="str">
        <v>นพวิชญ์ สิงหานนท์</v>
      </c>
      <c r="C391" s="2" t="str">
        <v>มิกซ์</v>
      </c>
      <c r="D391" s="8" t="str">
        <v>0640864049</v>
      </c>
      <c r="E391" s="5" t="str">
        <v>4111059514</v>
      </c>
      <c r="F391" s="2" t="str">
        <v>SCB</v>
      </c>
      <c r="G391" s="2">
        <f>IFERROR(_xlfn.XLOOKUP(F391,K:K,L:L),"")</f>
      </c>
      <c r="H391" s="3" t="str">
        <v>BM1</v>
      </c>
      <c r="I391" s="6" t="str">
        <v>25/02/2026</v>
      </c>
      <c r="J391" s="3"/>
      <c r="K391" s="9"/>
      <c r="L391" s="7"/>
      <c r="M391" s="7"/>
      <c r="N391" s="4"/>
      <c r="O391" s="4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2">
        <v>393</v>
      </c>
      <c r="B392" s="2" t="str">
        <v>กษิดิ์เดช ทองฤทธิ์</v>
      </c>
      <c r="C392" s="2" t="str">
        <v>อาม</v>
      </c>
      <c r="D392" s="8" t="str">
        <v>0980967141</v>
      </c>
      <c r="E392" s="5" t="str">
        <v>0421853851</v>
      </c>
      <c r="F392" s="2" t="str">
        <v>K-BANK</v>
      </c>
      <c r="G392" s="2">
        <f>IFERROR(_xlfn.XLOOKUP(F392,K:K,L:L),"")</f>
      </c>
      <c r="H392" s="3" t="str">
        <v>BM4</v>
      </c>
      <c r="I392" s="6" t="str">
        <v>25/02/2026</v>
      </c>
      <c r="J392" s="3"/>
      <c r="K392" s="9"/>
      <c r="L392" s="7"/>
      <c r="M392" s="7"/>
      <c r="N392" s="4"/>
      <c r="O392" s="4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2">
        <v>394</v>
      </c>
      <c r="B393" s="2" t="str">
        <v>อิงอร สุวรรณนิเวศ</v>
      </c>
      <c r="C393" s="2" t="str">
        <v>หมวย</v>
      </c>
      <c r="D393" s="8" t="str">
        <v>0627240235</v>
      </c>
      <c r="E393" s="5" t="str">
        <v>4202074647</v>
      </c>
      <c r="F393" s="2" t="str">
        <v>SCB</v>
      </c>
      <c r="G393" s="2">
        <f>IFERROR(_xlfn.XLOOKUP(F393,K:K,L:L),"")</f>
      </c>
      <c r="H393" s="3" t="str">
        <v>BM1</v>
      </c>
      <c r="I393" s="6" t="str">
        <v>25/02/2026</v>
      </c>
      <c r="J393" s="3"/>
      <c r="K393" s="9"/>
      <c r="L393" s="7"/>
      <c r="M393" s="7"/>
      <c r="N393" s="4"/>
      <c r="O393" s="4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2">
        <v>395</v>
      </c>
      <c r="B394" s="2" t="str">
        <v>กตัณณ์ อินยอด</v>
      </c>
      <c r="C394" s="2" t="str">
        <v>ตัน</v>
      </c>
      <c r="D394" s="8" t="str">
        <v>0971075759</v>
      </c>
      <c r="E394" s="5" t="str">
        <v>9570455926</v>
      </c>
      <c r="F394" s="2" t="str">
        <v>KTB</v>
      </c>
      <c r="G394" s="2">
        <f>IFERROR(_xlfn.XLOOKUP(F394,K:K,L:L),"")</f>
      </c>
      <c r="H394" s="3" t="str">
        <v>BM4</v>
      </c>
      <c r="I394" s="6" t="str">
        <v>25/02/2026</v>
      </c>
      <c r="J394" s="3"/>
      <c r="K394" s="9"/>
      <c r="L394" s="7"/>
      <c r="M394" s="7"/>
      <c r="N394" s="4"/>
      <c r="O394" s="4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2">
        <v>396</v>
      </c>
      <c r="B395" s="2" t="str">
        <v>อุทิศ ชัยวงศ์</v>
      </c>
      <c r="C395" s="2" t="str">
        <v>ระ</v>
      </c>
      <c r="D395" s="8" t="str">
        <v>0617927915</v>
      </c>
      <c r="E395" s="5" t="str">
        <v>1841762688</v>
      </c>
      <c r="F395" s="2" t="str">
        <v>K-BANK</v>
      </c>
      <c r="G395" s="2">
        <f>IFERROR(_xlfn.XLOOKUP(F395,K:K,L:L),"")</f>
      </c>
      <c r="H395" s="3" t="str">
        <v>BM4</v>
      </c>
      <c r="I395" s="6" t="str">
        <v>25/02/2026</v>
      </c>
      <c r="J395" s="3"/>
      <c r="K395" s="9"/>
      <c r="L395" s="7"/>
      <c r="M395" s="7"/>
      <c r="N395" s="4"/>
      <c r="O395" s="4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2">
        <v>397</v>
      </c>
      <c r="B396" s="2" t="str">
        <v>ธนกฤต โคตรศักดิ์</v>
      </c>
      <c r="C396" s="2" t="str">
        <v>อาร์ต</v>
      </c>
      <c r="D396" s="8" t="str">
        <v>0619761674</v>
      </c>
      <c r="E396" s="5" t="str">
        <v>1658673838</v>
      </c>
      <c r="F396" s="2" t="str">
        <v>K-BANK</v>
      </c>
      <c r="G396" s="2">
        <f>IFERROR(_xlfn.XLOOKUP(F396,K:K,L:L),"")</f>
      </c>
      <c r="H396" s="3" t="str">
        <v>BM4</v>
      </c>
      <c r="I396" s="6" t="str">
        <v>25/02/2026</v>
      </c>
      <c r="J396" s="3"/>
      <c r="K396" s="9"/>
      <c r="L396" s="7"/>
      <c r="M396" s="7"/>
      <c r="N396" s="4"/>
      <c r="O396" s="4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2">
        <v>398</v>
      </c>
      <c r="B397" s="2" t="str">
        <v>สิริบรรณ์ คงสุข</v>
      </c>
      <c r="C397" s="2" t="str">
        <v>ปาน</v>
      </c>
      <c r="D397" s="8" t="str">
        <v>0889626608</v>
      </c>
      <c r="E397" s="5" t="str">
        <v>1538235055</v>
      </c>
      <c r="F397" s="2" t="str">
        <v>K-BANK</v>
      </c>
      <c r="G397" s="2">
        <f>IFERROR(_xlfn.XLOOKUP(F397,K:K,L:L),"")</f>
      </c>
      <c r="H397" s="3" t="str">
        <v>BM3</v>
      </c>
      <c r="I397" s="6" t="str">
        <v>24/02/2026</v>
      </c>
      <c r="J397" s="3"/>
      <c r="K397" s="9"/>
      <c r="L397" s="7"/>
      <c r="M397" s="7"/>
      <c r="N397" s="4"/>
      <c r="O397" s="4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2">
        <v>399</v>
      </c>
      <c r="B398" s="2" t="str" xml:space="preserve">
        <v>นพดล สุคนที </v>
      </c>
      <c r="C398" s="2" t="str">
        <v>จ้อน</v>
      </c>
      <c r="D398" s="5" t="str">
        <v>0985703625</v>
      </c>
      <c r="E398" s="5">
        <v>4351803024</v>
      </c>
      <c r="F398" s="2" t="str">
        <v>SCB</v>
      </c>
      <c r="G398" s="2">
        <f>IFERROR(_xlfn.XLOOKUP(F398,K:K,L:L),"")</f>
      </c>
      <c r="H398" s="3" t="str">
        <v>BM4</v>
      </c>
      <c r="I398" s="6" t="str">
        <v>27/02/2026</v>
      </c>
      <c r="J398" s="3"/>
      <c r="K398" s="9"/>
      <c r="L398" s="7"/>
      <c r="M398" s="7"/>
      <c r="N398" s="4"/>
      <c r="O398" s="4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2">
        <v>400</v>
      </c>
      <c r="B399" s="2" t="str" xml:space="preserve">
        <v>ธีรภัทร พุกอำรุง </v>
      </c>
      <c r="C399" s="2" t="str">
        <v>พี</v>
      </c>
      <c r="D399" s="5" t="str">
        <v>0832290525</v>
      </c>
      <c r="E399" s="5">
        <v>2202729595</v>
      </c>
      <c r="F399" s="2" t="str">
        <v>K-BANK</v>
      </c>
      <c r="G399" s="2">
        <f>IFERROR(_xlfn.XLOOKUP(F399,K:K,L:L),"")</f>
      </c>
      <c r="H399" s="3" t="str">
        <v>BM4</v>
      </c>
      <c r="I399" s="6" t="str">
        <v>27/02/2026</v>
      </c>
      <c r="J399" s="3"/>
      <c r="K399" s="9"/>
      <c r="L399" s="7"/>
      <c r="M399" s="7"/>
      <c r="N399" s="4"/>
      <c r="O399" s="4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2">
        <v>401</v>
      </c>
      <c r="B400" s="2" t="str">
        <v>สงกรานต์ เจริญวงษ์</v>
      </c>
      <c r="C400" s="2" t="str">
        <v>ฟิวส์</v>
      </c>
      <c r="D400" s="8" t="str">
        <v>0918509530</v>
      </c>
      <c r="E400" s="5" t="str">
        <v>2218402006</v>
      </c>
      <c r="F400" s="2" t="str">
        <v>K-BANK</v>
      </c>
      <c r="G400" s="2">
        <f>IFERROR(_xlfn.XLOOKUP(F400,K:K,L:L),"")</f>
      </c>
      <c r="H400" s="3" t="str">
        <v>BM4</v>
      </c>
      <c r="I400" s="6" t="str">
        <v>27/02/2026</v>
      </c>
      <c r="J400" s="3"/>
      <c r="K400" s="9"/>
      <c r="L400" s="7"/>
      <c r="M400" s="7"/>
      <c r="N400" s="4"/>
      <c r="O400" s="4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2">
        <v>402</v>
      </c>
      <c r="B401" s="2" t="str">
        <v>นที เวียนระวัง</v>
      </c>
      <c r="C401" s="2" t="str">
        <v>โบ้</v>
      </c>
      <c r="D401" s="8" t="str">
        <v>0826852815</v>
      </c>
      <c r="E401" s="5" t="str">
        <v>2028779677</v>
      </c>
      <c r="F401" s="2" t="str">
        <v>K-BANK</v>
      </c>
      <c r="G401" s="2">
        <f>IFERROR(_xlfn.XLOOKUP(F401,K:K,L:L),"")</f>
      </c>
      <c r="H401" s="3" t="str">
        <v>BM4</v>
      </c>
      <c r="I401" s="6" t="str">
        <v>27/02/2026</v>
      </c>
      <c r="J401" s="3"/>
      <c r="K401" s="9"/>
      <c r="L401" s="7"/>
      <c r="M401" s="7"/>
      <c r="N401" s="4"/>
      <c r="O401" s="4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2">
        <v>403</v>
      </c>
      <c r="B402" s="2" t="str">
        <v>พิษณุ ตรีเมฆ</v>
      </c>
      <c r="C402" s="2" t="str">
        <v>โชกุน</v>
      </c>
      <c r="D402" s="8" t="str">
        <v>0803131540</v>
      </c>
      <c r="E402" s="5" t="str">
        <v>2258170256</v>
      </c>
      <c r="F402" s="2" t="str">
        <v>K-BANK</v>
      </c>
      <c r="G402" s="2">
        <f>IFERROR(_xlfn.XLOOKUP(F402,K:K,L:L),"")</f>
      </c>
      <c r="H402" s="3" t="str">
        <v>BM4</v>
      </c>
      <c r="I402" s="6" t="str">
        <v>27/02/2026</v>
      </c>
      <c r="J402" s="3"/>
      <c r="K402" s="9"/>
      <c r="L402" s="7"/>
      <c r="M402" s="7"/>
      <c r="N402" s="4"/>
      <c r="O402" s="4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2">
        <v>404</v>
      </c>
      <c r="B403" s="2" t="str">
        <v>อานนท์ ทรงงาม</v>
      </c>
      <c r="C403" s="2" t="str">
        <v>บิ๊ก</v>
      </c>
      <c r="D403" s="8" t="str">
        <v>0825130513</v>
      </c>
      <c r="E403" s="5" t="str">
        <v>1198679212</v>
      </c>
      <c r="F403" s="2" t="str">
        <v>K-BANK</v>
      </c>
      <c r="G403" s="2">
        <f>IFERROR(_xlfn.XLOOKUP(F403,K:K,L:L),"")</f>
      </c>
      <c r="H403" s="3" t="str">
        <v>BM4</v>
      </c>
      <c r="I403" s="6" t="str">
        <v>28/02/2026</v>
      </c>
      <c r="J403" s="3"/>
      <c r="K403" s="9"/>
      <c r="L403" s="7"/>
      <c r="M403" s="7"/>
      <c r="N403" s="4"/>
      <c r="O403" s="4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2">
        <v>405</v>
      </c>
      <c r="B404" s="2" t="str">
        <v>ภูธเณศร์ โชติพันธ์</v>
      </c>
      <c r="C404" s="2" t="str">
        <v>อามร์</v>
      </c>
      <c r="D404" s="5" t="str">
        <v>0983344790</v>
      </c>
      <c r="E404" s="5">
        <v>2193754190</v>
      </c>
      <c r="F404" s="2" t="str">
        <v>K-BANK</v>
      </c>
      <c r="G404" s="2">
        <f>IFERROR(_xlfn.XLOOKUP(F404,K:K,L:L),"")</f>
      </c>
      <c r="H404" s="3" t="str">
        <v>BM4</v>
      </c>
      <c r="I404" s="6" t="str">
        <v>28/02/2026</v>
      </c>
      <c r="J404" s="3"/>
      <c r="K404" s="9"/>
      <c r="L404" s="7"/>
      <c r="M404" s="7"/>
      <c r="N404" s="4"/>
      <c r="O404" s="4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2">
        <v>406</v>
      </c>
      <c r="B405" s="2" t="str">
        <v>ณัฏฐิดา เมฆศรี</v>
      </c>
      <c r="C405" s="2" t="str">
        <v>ต้มจืด</v>
      </c>
      <c r="D405" s="8" t="str">
        <v>0842930318</v>
      </c>
      <c r="E405" s="5" t="str">
        <v>1952741027</v>
      </c>
      <c r="F405" s="2" t="str">
        <v>K-BANK</v>
      </c>
      <c r="G405" s="2">
        <f>IFERROR(_xlfn.XLOOKUP(F405,K:K,L:L),"")</f>
      </c>
      <c r="H405" s="3" t="str">
        <v>BM4</v>
      </c>
      <c r="I405" s="6">
        <v>46083</v>
      </c>
      <c r="J405" s="3"/>
      <c r="K405" s="9"/>
      <c r="L405" s="7"/>
      <c r="M405" s="7"/>
      <c r="N405" s="4"/>
      <c r="O405" s="4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2">
        <v>407</v>
      </c>
      <c r="B406" s="2" t="str">
        <v>วันวิสา ไพคำนาม</v>
      </c>
      <c r="C406" s="2" t="str">
        <v>ป๋องแป้ง</v>
      </c>
      <c r="D406" s="8" t="str">
        <v>0825106570</v>
      </c>
      <c r="E406" s="5" t="str">
        <v>2001195908</v>
      </c>
      <c r="F406" s="2" t="str">
        <v>K-BANK</v>
      </c>
      <c r="G406" s="2">
        <f>IFERROR(_xlfn.XLOOKUP(F406,K:K,L:L),"")</f>
      </c>
      <c r="H406" s="3" t="str">
        <v>BM4</v>
      </c>
      <c r="I406" s="6">
        <v>46083</v>
      </c>
      <c r="J406" s="3"/>
      <c r="K406" s="9"/>
      <c r="L406" s="7"/>
      <c r="M406" s="7"/>
      <c r="N406" s="4"/>
      <c r="O406" s="4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2">
        <v>408</v>
      </c>
      <c r="B407" s="2" t="str">
        <v>อริสา ชินบุตร</v>
      </c>
      <c r="C407" s="2" t="str">
        <v>โอปอล์</v>
      </c>
      <c r="D407" s="8" t="str">
        <v>0835175578</v>
      </c>
      <c r="E407" s="5" t="str">
        <v>2243376974</v>
      </c>
      <c r="F407" s="2" t="str">
        <v>K-BANK</v>
      </c>
      <c r="G407" s="2">
        <f>IFERROR(_xlfn.XLOOKUP(F407,K:K,L:L),"")</f>
      </c>
      <c r="H407" s="3" t="str">
        <v>BM4</v>
      </c>
      <c r="I407" s="6">
        <v>46083</v>
      </c>
      <c r="J407" s="3"/>
      <c r="K407" s="9"/>
      <c r="L407" s="7"/>
      <c r="M407" s="7"/>
      <c r="N407" s="4"/>
      <c r="O407" s="4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2">
        <v>409</v>
      </c>
      <c r="B408" s="2" t="str">
        <v>ไบรยัน ออง</v>
      </c>
      <c r="C408" s="2" t="str">
        <v>ไบอัน</v>
      </c>
      <c r="D408" s="8" t="str">
        <v>0993598569</v>
      </c>
      <c r="E408" s="5" t="str">
        <v>6930662828</v>
      </c>
      <c r="F408" s="2" t="str">
        <v>KTB</v>
      </c>
      <c r="G408" s="2">
        <f>IFERROR(_xlfn.XLOOKUP(F408,K:K,L:L),"")</f>
      </c>
      <c r="H408" s="3" t="str">
        <v>BM4</v>
      </c>
      <c r="I408" s="6" t="str">
        <v>19/3/2026</v>
      </c>
      <c r="J408" s="3"/>
      <c r="K408" s="9"/>
      <c r="L408" s="7"/>
      <c r="M408" s="7"/>
      <c r="N408" s="4"/>
      <c r="O408" s="4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2">
        <v>410</v>
      </c>
      <c r="B409" s="2" t="str">
        <v>ดาวิด สีชุ่ม</v>
      </c>
      <c r="C409" s="2" t="str">
        <v>แดชน์</v>
      </c>
      <c r="D409" s="16" t="str">
        <v>0969608409</v>
      </c>
      <c r="E409" s="5" t="str">
        <v>1268249946</v>
      </c>
      <c r="F409" s="2" t="str">
        <v>K-BANK</v>
      </c>
      <c r="G409" s="2">
        <f>IFERROR(_xlfn.XLOOKUP(F409,K:K,L:L),"")</f>
      </c>
      <c r="H409" s="3" t="str">
        <v>BM4</v>
      </c>
      <c r="I409" s="6" t="str">
        <v>19/3/2026</v>
      </c>
      <c r="J409" s="3"/>
      <c r="K409" s="9"/>
      <c r="L409" s="7"/>
      <c r="M409" s="7"/>
      <c r="N409" s="4"/>
      <c r="O409" s="4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2">
        <v>411</v>
      </c>
      <c r="B410" s="2" t="str">
        <v>ธนาวัฒน์ มาจันทร์</v>
      </c>
      <c r="C410" s="2" t="str">
        <v>ด้อล</v>
      </c>
      <c r="D410" s="8" t="str">
        <v>-</v>
      </c>
      <c r="E410" s="5" t="str">
        <v>1612950004</v>
      </c>
      <c r="F410" s="2" t="str">
        <v>K-BANK</v>
      </c>
      <c r="G410" s="2">
        <f>IFERROR(_xlfn.XLOOKUP(F410,K:K,L:L),"")</f>
      </c>
      <c r="H410" s="3" t="str">
        <v>BM4</v>
      </c>
      <c r="I410" s="6" t="str">
        <v>19/3/2026</v>
      </c>
      <c r="J410" s="3"/>
      <c r="K410" s="9"/>
      <c r="L410" s="7"/>
      <c r="M410" s="7"/>
      <c r="N410" s="4"/>
      <c r="O410" s="4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2">
        <v>412</v>
      </c>
      <c r="B411" s="2" t="str">
        <v>ณัฐพงศ์ ใจเอื้อ</v>
      </c>
      <c r="C411" s="2" t="str">
        <v>นัท</v>
      </c>
      <c r="D411" s="8" t="str">
        <v>0902763690</v>
      </c>
      <c r="E411" s="5" t="str">
        <v>1243859219</v>
      </c>
      <c r="F411" s="2" t="str">
        <v>K-BANK</v>
      </c>
      <c r="G411" s="2">
        <f>IFERROR(_xlfn.XLOOKUP(F411,K:K,L:L),"")</f>
      </c>
      <c r="H411" s="3" t="str">
        <v>BM4</v>
      </c>
      <c r="I411" s="6" t="str">
        <v>19/3/2026</v>
      </c>
      <c r="J411" s="3"/>
      <c r="K411" s="9"/>
      <c r="L411" s="7"/>
      <c r="M411" s="7"/>
      <c r="N411" s="4"/>
      <c r="O411" s="4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2">
        <v>413</v>
      </c>
      <c r="B412" s="2" t="str">
        <v>ยุทธภูมิ ทารักษ์</v>
      </c>
      <c r="C412" s="2" t="str">
        <v>ภูมิ</v>
      </c>
      <c r="D412" s="8" t="str">
        <v>0962378674</v>
      </c>
      <c r="E412" s="5" t="str">
        <v>0960411763</v>
      </c>
      <c r="F412" s="2" t="str">
        <v>KTB</v>
      </c>
      <c r="G412" s="2">
        <f>IFERROR(_xlfn.XLOOKUP(F412,K:K,L:L),"")</f>
      </c>
      <c r="H412" s="3" t="str">
        <v>BM1</v>
      </c>
      <c r="I412" s="6" t="str">
        <v>19/3/2026</v>
      </c>
      <c r="J412" s="3"/>
      <c r="K412" s="9"/>
      <c r="L412" s="7"/>
      <c r="M412" s="7"/>
      <c r="N412" s="4"/>
      <c r="O412" s="4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2">
        <v>414</v>
      </c>
      <c r="B413" s="2" t="str">
        <v>เขมมะ จงเพิ่มกลาง</v>
      </c>
      <c r="C413" s="2" t="str">
        <v>โฮ</v>
      </c>
      <c r="D413" s="8" t="str">
        <v>0996402546</v>
      </c>
      <c r="E413" s="5" t="str">
        <v>1583506906</v>
      </c>
      <c r="F413" s="2" t="str">
        <v>K-BANK</v>
      </c>
      <c r="G413" s="2">
        <f>IFERROR(_xlfn.XLOOKUP(F413,K:K,L:L),"")</f>
      </c>
      <c r="H413" s="3" t="str">
        <v>BM1</v>
      </c>
      <c r="I413" s="6" t="str">
        <v>19/3/2026</v>
      </c>
      <c r="J413" s="3"/>
      <c r="K413" s="9"/>
      <c r="L413" s="7"/>
      <c r="M413" s="7"/>
      <c r="N413" s="4"/>
      <c r="O413" s="4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2">
        <v>415</v>
      </c>
      <c r="B414" s="2" t="str">
        <v>อริน มั่นเจริญ</v>
      </c>
      <c r="C414" s="2" t="str">
        <v>หมัด</v>
      </c>
      <c r="D414" s="8" t="str">
        <v>0612477123</v>
      </c>
      <c r="E414" s="5" t="str">
        <v>4095601572</v>
      </c>
      <c r="F414" s="2" t="str">
        <v>SCB</v>
      </c>
      <c r="G414" s="2">
        <f>IFERROR(_xlfn.XLOOKUP(F414,K:K,L:L),"")</f>
      </c>
      <c r="H414" s="3" t="str">
        <v>BM1</v>
      </c>
      <c r="I414" s="6" t="str">
        <v>19/3/2026</v>
      </c>
      <c r="J414" s="3"/>
      <c r="K414" s="9"/>
      <c r="L414" s="7"/>
      <c r="M414" s="7"/>
      <c r="N414" s="4"/>
      <c r="O414" s="4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2">
        <v>416</v>
      </c>
      <c r="B415" s="2" t="str">
        <v>บุญสิตา พวงจำปี</v>
      </c>
      <c r="C415" s="2" t="str">
        <v>แม่บ้านต่าย</v>
      </c>
      <c r="D415" s="8" t="str">
        <v>0659983263</v>
      </c>
      <c r="E415" s="5" t="str">
        <v>0438896589</v>
      </c>
      <c r="F415" s="2" t="str">
        <v>K-BANK</v>
      </c>
      <c r="G415" s="2">
        <f>IFERROR(_xlfn.XLOOKUP(F415,K:K,L:L),"")</f>
      </c>
      <c r="H415" s="3" t="str">
        <v>BM1</v>
      </c>
      <c r="I415" s="6" t="str">
        <v>19/3/2026</v>
      </c>
      <c r="J415" s="3"/>
      <c r="K415" s="9"/>
      <c r="L415" s="7"/>
      <c r="M415" s="7"/>
      <c r="N415" s="4"/>
      <c r="O415" s="4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2">
        <v>417</v>
      </c>
      <c r="B416" s="2" t="str">
        <v>ดวงหทัย อุปนิ</v>
      </c>
      <c r="C416" s="2" t="str">
        <v>เบ้น</v>
      </c>
      <c r="D416" s="8" t="str">
        <v>0857541939</v>
      </c>
      <c r="E416" s="5" t="str">
        <v>6992443564</v>
      </c>
      <c r="F416" s="2" t="str">
        <v>SCB</v>
      </c>
      <c r="G416" s="2">
        <f>IFERROR(_xlfn.XLOOKUP(F416,K:K,L:L),"")</f>
      </c>
      <c r="H416" s="3" t="str">
        <v>BM1</v>
      </c>
      <c r="I416" s="6" t="str">
        <v>19/3/2026</v>
      </c>
      <c r="J416" s="3"/>
      <c r="K416" s="9"/>
      <c r="L416" s="7"/>
      <c r="M416" s="7"/>
      <c r="N416" s="4"/>
      <c r="O416" s="4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2">
        <v>418</v>
      </c>
      <c r="B417" s="2" t="str">
        <v>สุภาวินี กระจิวผา</v>
      </c>
      <c r="C417" s="3" t="str">
        <v>แต</v>
      </c>
      <c r="D417" s="8" t="str">
        <v>0619569570</v>
      </c>
      <c r="E417" s="5" t="str">
        <v>6060713955</v>
      </c>
      <c r="F417" s="2" t="str">
        <v>KTB</v>
      </c>
      <c r="G417" s="2">
        <f>IFERROR(_xlfn.XLOOKUP(F417,K:K,L:L),"")</f>
      </c>
      <c r="H417" s="3" t="str">
        <v>BM1</v>
      </c>
      <c r="I417" s="6" t="str">
        <v>19/3/2026</v>
      </c>
      <c r="J417" s="3"/>
      <c r="K417" s="9"/>
      <c r="L417" s="7"/>
      <c r="M417" s="7"/>
      <c r="N417" s="4"/>
      <c r="O417" s="4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2">
        <v>419</v>
      </c>
      <c r="B418" s="2" t="str">
        <v>กชกร มั่นการดี</v>
      </c>
      <c r="C418" s="2" t="str">
        <v>หมวย</v>
      </c>
      <c r="D418" s="8" t="str">
        <v>0930064387</v>
      </c>
      <c r="E418" s="5" t="str">
        <v>2325540124</v>
      </c>
      <c r="F418" s="2" t="str">
        <v>BBL</v>
      </c>
      <c r="G418" s="2">
        <f>IFERROR(_xlfn.XLOOKUP(F418,K:K,L:L),"")</f>
      </c>
      <c r="H418" s="3" t="str">
        <v>BM3</v>
      </c>
      <c r="I418" s="6" t="str">
        <v>19/3/2026</v>
      </c>
      <c r="J418" s="3"/>
      <c r="K418" s="9"/>
      <c r="L418" s="7"/>
      <c r="M418" s="7"/>
      <c r="N418" s="4"/>
      <c r="O418" s="4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2">
        <v>420</v>
      </c>
      <c r="B419" s="2" t="str">
        <v>สุรเดช เจตจิรประภา</v>
      </c>
      <c r="C419" s="2" t="str">
        <v>เบบี้</v>
      </c>
      <c r="D419" s="8" t="str">
        <v>0876898974</v>
      </c>
      <c r="E419" s="5" t="str">
        <v>2232062650</v>
      </c>
      <c r="F419" s="2" t="str">
        <v>SCB</v>
      </c>
      <c r="G419" s="2">
        <f>IFERROR(_xlfn.XLOOKUP(F419,K:K,L:L),"")</f>
      </c>
      <c r="H419" s="3" t="str">
        <v>BM3</v>
      </c>
      <c r="I419" s="6" t="str">
        <v>19/3/2026</v>
      </c>
      <c r="J419" s="3"/>
      <c r="K419" s="9"/>
      <c r="L419" s="7"/>
      <c r="M419" s="7"/>
      <c r="N419" s="4"/>
      <c r="O419" s="4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2">
        <v>421</v>
      </c>
      <c r="B420" s="2" t="str">
        <v>วรินทร ฟักเย็น</v>
      </c>
      <c r="C420" s="2" t="str">
        <v>ภู</v>
      </c>
      <c r="D420" s="8" t="str">
        <v>0994527281</v>
      </c>
      <c r="E420" s="5" t="str">
        <v>4600727789</v>
      </c>
      <c r="F420" s="2" t="str">
        <v>KTB</v>
      </c>
      <c r="G420" s="2">
        <f>IFERROR(_xlfn.XLOOKUP(F420,K:K,L:L),"")</f>
      </c>
      <c r="H420" s="3" t="str">
        <v>BM3</v>
      </c>
      <c r="I420" s="6" t="str">
        <v>19/3/2026</v>
      </c>
      <c r="J420" s="3"/>
      <c r="K420" s="9"/>
      <c r="L420" s="7"/>
      <c r="M420" s="7"/>
      <c r="N420" s="4"/>
      <c r="O420" s="4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2">
        <v>422</v>
      </c>
      <c r="B421" s="2" t="str">
        <v>ณภัทร แพร่ศิริรักษ์</v>
      </c>
      <c r="C421" s="2" t="str">
        <v>มีนา</v>
      </c>
      <c r="D421" s="16" t="str">
        <v>0984936618</v>
      </c>
      <c r="E421" s="5">
        <v>4361994289</v>
      </c>
      <c r="F421" s="2" t="str">
        <v>SCB</v>
      </c>
      <c r="G421" s="2">
        <f>IFERROR(_xlfn.XLOOKUP(F421,K:K,L:L),"")</f>
      </c>
      <c r="H421" s="3" t="str">
        <v>BM3</v>
      </c>
      <c r="I421" s="6" t="str">
        <v>19/3/2026</v>
      </c>
      <c r="J421" s="3"/>
      <c r="K421" s="9"/>
      <c r="L421" s="7"/>
      <c r="M421" s="7"/>
      <c r="N421" s="4"/>
      <c r="O421" s="4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2">
        <v>423</v>
      </c>
      <c r="B422" s="2" t="str">
        <v>วันชนะ แสงใส</v>
      </c>
      <c r="C422" s="2" t="str">
        <v>แชมป์</v>
      </c>
      <c r="D422" s="8" t="str">
        <v>0641746543</v>
      </c>
      <c r="E422" s="5" t="str">
        <v>1283978202</v>
      </c>
      <c r="F422" s="2" t="str">
        <v>K-BANK</v>
      </c>
      <c r="G422" s="2">
        <f>IFERROR(_xlfn.XLOOKUP(F422,K:K,L:L),"")</f>
      </c>
      <c r="H422" s="3" t="str">
        <v>BM3</v>
      </c>
      <c r="I422" s="6" t="str">
        <v>19/3/2026</v>
      </c>
      <c r="J422" s="3"/>
      <c r="K422" s="9"/>
      <c r="L422" s="7"/>
      <c r="M422" s="7"/>
      <c r="N422" s="4"/>
      <c r="O422" s="4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2">
        <v>424</v>
      </c>
      <c r="B423" s="2" t="str">
        <v>พนมกร แย้มเหม็น</v>
      </c>
      <c r="C423" s="2" t="str">
        <v>เม</v>
      </c>
      <c r="D423" s="8" t="str">
        <v>0826054233</v>
      </c>
      <c r="E423" s="5" t="str">
        <v>1903831630</v>
      </c>
      <c r="F423" s="2" t="str">
        <v>K-BANK</v>
      </c>
      <c r="G423" s="2">
        <f>IFERROR(_xlfn.XLOOKUP(F423,K:K,L:L),"")</f>
      </c>
      <c r="H423" s="3" t="str">
        <v>BM3</v>
      </c>
      <c r="I423" s="6" t="str">
        <v>19/3/2026</v>
      </c>
      <c r="J423" s="3"/>
      <c r="K423" s="9"/>
      <c r="L423" s="7"/>
      <c r="M423" s="7"/>
      <c r="N423" s="4"/>
      <c r="O423" s="4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2">
        <v>425</v>
      </c>
      <c r="B424" s="2" t="str">
        <v>ณัฐนรี เพ็ชรมหาพรม</v>
      </c>
      <c r="C424" s="2" t="str">
        <v>แตงกวา</v>
      </c>
      <c r="D424" s="8" t="str">
        <v>0959924005</v>
      </c>
      <c r="E424" s="5" t="str">
        <v>3804529678</v>
      </c>
      <c r="F424" s="2" t="str">
        <v>SCB</v>
      </c>
      <c r="G424" s="2">
        <f>IFERROR(_xlfn.XLOOKUP(F424,K:K,L:L),"")</f>
      </c>
      <c r="H424" s="3" t="str">
        <v>BM3</v>
      </c>
      <c r="I424" s="6" t="str">
        <v>19/3/2026</v>
      </c>
      <c r="J424" s="3"/>
      <c r="K424" s="9"/>
      <c r="L424" s="7"/>
      <c r="M424" s="7"/>
      <c r="N424" s="4"/>
      <c r="O424" s="4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2">
        <v>426</v>
      </c>
      <c r="B425" s="2" t="str">
        <v>เสาวลักษณ์ สีลี</v>
      </c>
      <c r="C425" s="2" t="str">
        <v>ก้อย</v>
      </c>
      <c r="D425" s="8" t="str">
        <v>0983652343</v>
      </c>
      <c r="E425" s="5" t="str">
        <v>2261497509</v>
      </c>
      <c r="F425" s="2" t="str">
        <v>K-BANK</v>
      </c>
      <c r="G425" s="2">
        <f>IFERROR(_xlfn.XLOOKUP(F425,K:K,L:L),"")</f>
      </c>
      <c r="H425" s="3" t="str">
        <v>BM3</v>
      </c>
      <c r="I425" s="6" t="str">
        <v>19/3/2026</v>
      </c>
      <c r="J425" s="3"/>
      <c r="K425" s="9"/>
      <c r="L425" s="7"/>
      <c r="M425" s="7"/>
      <c r="N425" s="4"/>
      <c r="O425" s="4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2">
        <v>427</v>
      </c>
      <c r="B426" s="2" t="str">
        <v>อรดี เจนจบ</v>
      </c>
      <c r="C426" s="2" t="str">
        <v>กิ๊ก</v>
      </c>
      <c r="D426" s="8" t="str">
        <v>0650459176</v>
      </c>
      <c r="E426" s="5" t="str">
        <v>0563768622</v>
      </c>
      <c r="F426" s="2" t="str">
        <v>K-BANK</v>
      </c>
      <c r="G426" s="2">
        <f>IFERROR(_xlfn.XLOOKUP(F426,K:K,L:L),"")</f>
      </c>
      <c r="H426" s="3" t="str">
        <v>BM3</v>
      </c>
      <c r="I426" s="6" t="str">
        <v>19/3/2026</v>
      </c>
      <c r="J426" s="3"/>
      <c r="K426" s="9"/>
      <c r="L426" s="7"/>
      <c r="M426" s="7"/>
      <c r="N426" s="4"/>
      <c r="O426" s="4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2">
        <v>428</v>
      </c>
      <c r="B427" s="2" t="str">
        <v>ยศพร บูญเมือง</v>
      </c>
      <c r="C427" s="2" t="str">
        <v>โอ๊ต</v>
      </c>
      <c r="D427" s="8" t="str">
        <v>0829170507</v>
      </c>
      <c r="E427" s="5" t="str">
        <v>2128087608</v>
      </c>
      <c r="F427" s="2" t="str">
        <v>K-BANK</v>
      </c>
      <c r="G427" s="2">
        <f>IFERROR(_xlfn.XLOOKUP(F427,K:K,L:L),"")</f>
      </c>
      <c r="H427" s="3" t="str">
        <v>BM3</v>
      </c>
      <c r="I427" s="6" t="str">
        <v>19/3/2026</v>
      </c>
      <c r="J427" s="3"/>
      <c r="K427" s="9"/>
      <c r="L427" s="7"/>
      <c r="M427" s="7"/>
      <c r="N427" s="4"/>
      <c r="O427" s="4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2">
        <v>429</v>
      </c>
      <c r="B428" s="2" t="str">
        <v>ปิยะธิดา ปิดฉายะ</v>
      </c>
      <c r="C428" s="2" t="str">
        <v>หมิว</v>
      </c>
      <c r="D428" s="8" t="str">
        <v>0810621146</v>
      </c>
      <c r="E428" s="5" t="str">
        <v>'020448374775</v>
      </c>
      <c r="F428" s="2" t="str">
        <v>GSB</v>
      </c>
      <c r="G428" s="2">
        <f>IFERROR(_xlfn.XLOOKUP(F428,K:K,L:L),"")</f>
      </c>
      <c r="H428" s="3" t="str">
        <v>BM3</v>
      </c>
      <c r="I428" s="6" t="str">
        <v>19/3/2026</v>
      </c>
      <c r="J428" s="3"/>
      <c r="K428" s="9"/>
      <c r="L428" s="7"/>
      <c r="M428" s="7"/>
      <c r="N428" s="4"/>
      <c r="O428" s="4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2">
        <v>430</v>
      </c>
      <c r="B429" s="2" t="str">
        <v>เอี๊ยะซาน อิสมัญ</v>
      </c>
      <c r="C429" s="2" t="str">
        <v>เอีย</v>
      </c>
      <c r="D429" s="8" t="str">
        <v>0967798467</v>
      </c>
      <c r="E429" s="5" t="str">
        <v>1262601436</v>
      </c>
      <c r="F429" s="2" t="str">
        <v>TTB</v>
      </c>
      <c r="G429" s="2">
        <f>IFERROR(_xlfn.XLOOKUP(F429,K:K,L:L),"")</f>
      </c>
      <c r="H429" s="3" t="str">
        <v>BM3</v>
      </c>
      <c r="I429" s="6" t="str">
        <v>20/03/2026</v>
      </c>
      <c r="J429" s="3"/>
      <c r="K429" s="9"/>
      <c r="L429" s="7"/>
      <c r="M429" s="7"/>
      <c r="N429" s="4"/>
      <c r="O429" s="4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2">
        <v>431</v>
      </c>
      <c r="B430" s="2" t="str">
        <v>วีรวัฒน์ โสสลาม</v>
      </c>
      <c r="C430" s="2" t="str">
        <v>เจเจ</v>
      </c>
      <c r="D430" s="8" t="str">
        <v>0971973286</v>
      </c>
      <c r="E430" s="5" t="str">
        <v>1351148736</v>
      </c>
      <c r="F430" s="2" t="str">
        <v>K-BANK</v>
      </c>
      <c r="G430" s="2">
        <f>IFERROR(_xlfn.XLOOKUP(F430,K:K,L:L),"")</f>
      </c>
      <c r="H430" s="3" t="str">
        <v>BM3</v>
      </c>
      <c r="I430" s="6" t="str">
        <v>20/03/2026</v>
      </c>
      <c r="J430" s="3"/>
      <c r="K430" s="9"/>
      <c r="L430" s="7"/>
      <c r="M430" s="7"/>
      <c r="N430" s="4"/>
      <c r="O430" s="4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2">
        <v>432</v>
      </c>
      <c r="B431" s="2" t="str">
        <v>นิภาพร ศรีสุขกลาง</v>
      </c>
      <c r="C431" s="2" t="str">
        <v>นิ</v>
      </c>
      <c r="D431" s="8" t="str">
        <v>0984957305</v>
      </c>
      <c r="E431" s="5" t="str">
        <v>3804438681</v>
      </c>
      <c r="F431" s="2" t="str">
        <v>SCB</v>
      </c>
      <c r="G431" s="2">
        <f>IFERROR(_xlfn.XLOOKUP(F431,K:K,L:L),"")</f>
      </c>
      <c r="H431" s="3" t="str">
        <v>BM3</v>
      </c>
      <c r="I431" s="6" t="str">
        <v>20/03/2026</v>
      </c>
      <c r="J431" s="3"/>
      <c r="K431" s="9"/>
      <c r="L431" s="7"/>
      <c r="M431" s="7"/>
      <c r="N431" s="4"/>
      <c r="O431" s="4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2">
        <v>433</v>
      </c>
      <c r="B432" s="2" t="str">
        <v>อุไรรักษ์ สัตยา</v>
      </c>
      <c r="C432" s="2" t="str">
        <v>วิ</v>
      </c>
      <c r="D432" s="8" t="str">
        <v>0625932932</v>
      </c>
      <c r="E432" s="5" t="str">
        <v>0362596116</v>
      </c>
      <c r="F432" s="2" t="str">
        <v>K-BANK</v>
      </c>
      <c r="G432" s="2">
        <f>IFERROR(_xlfn.XLOOKUP(F432,K:K,L:L),"")</f>
      </c>
      <c r="H432" s="3" t="str">
        <v>BM3</v>
      </c>
      <c r="I432" s="6" t="str">
        <v>20/03/2026</v>
      </c>
      <c r="J432" s="3"/>
      <c r="K432" s="9"/>
      <c r="L432" s="7"/>
      <c r="M432" s="7"/>
      <c r="N432" s="4"/>
      <c r="O432" s="4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2">
        <v>434</v>
      </c>
      <c r="B433" s="2" t="str">
        <v>บัณฑิตา ว่องไว</v>
      </c>
      <c r="C433" s="2" t="str">
        <v>ภู</v>
      </c>
      <c r="D433" s="8" t="str">
        <v>0826291165</v>
      </c>
      <c r="E433" s="5" t="str">
        <v>6627610205</v>
      </c>
      <c r="F433" s="2" t="str">
        <v>KTB</v>
      </c>
      <c r="G433" s="2">
        <f>IFERROR(_xlfn.XLOOKUP(F433,K:K,L:L),"")</f>
      </c>
      <c r="H433" s="3" t="str">
        <v>BM3</v>
      </c>
      <c r="I433" s="6" t="str">
        <v>20/03/2026</v>
      </c>
      <c r="J433" s="3"/>
      <c r="K433" s="9"/>
      <c r="L433" s="7"/>
      <c r="M433" s="7"/>
      <c r="N433" s="4"/>
      <c r="O433" s="4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2">
        <v>435</v>
      </c>
      <c r="B434" s="2" t="str">
        <v>สริยาภรณ์ บุญฤทธิ์</v>
      </c>
      <c r="C434" s="2" t="str">
        <v>นิต้า</v>
      </c>
      <c r="D434" s="13" t="str">
        <v>0635783057</v>
      </c>
      <c r="E434" s="5" t="str">
        <v>1521543554</v>
      </c>
      <c r="F434" s="2" t="str">
        <v>K-BANK</v>
      </c>
      <c r="G434" s="2">
        <f>IFERROR(_xlfn.XLOOKUP(F434,K:K,L:L),"")</f>
      </c>
      <c r="H434" s="3" t="str">
        <v>BM3</v>
      </c>
      <c r="I434" s="6" t="str">
        <v>20/03/2026</v>
      </c>
      <c r="J434" s="3"/>
      <c r="K434" s="9"/>
      <c r="L434" s="7"/>
      <c r="M434" s="7"/>
      <c r="N434" s="4"/>
      <c r="O434" s="4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2">
        <v>436</v>
      </c>
      <c r="B435" s="2" t="str">
        <v>พรชนิตา แสงสว่าง</v>
      </c>
      <c r="C435" s="2" t="str">
        <v>จิ๊บ</v>
      </c>
      <c r="D435" s="13" t="str">
        <v>0983618744</v>
      </c>
      <c r="E435" s="5" t="str">
        <v>1443378711</v>
      </c>
      <c r="F435" s="2" t="str">
        <v>K-BANK</v>
      </c>
      <c r="G435" s="2">
        <f>IFERROR(_xlfn.XLOOKUP(F435,K:K,L:L),"")</f>
      </c>
      <c r="H435" s="3" t="str">
        <v>BM3</v>
      </c>
      <c r="I435" s="6" t="str">
        <v>21/03/2026</v>
      </c>
      <c r="J435" s="3"/>
      <c r="K435" s="9"/>
      <c r="L435" s="7"/>
      <c r="M435" s="7"/>
      <c r="N435" s="4"/>
      <c r="O435" s="4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2">
        <v>437</v>
      </c>
      <c r="B436" s="2" t="str">
        <v>รัษนันท์ รุจไชยนิตย์</v>
      </c>
      <c r="C436" s="2" t="str">
        <v>นัน</v>
      </c>
      <c r="D436" s="5" t="str">
        <v>0814973625</v>
      </c>
      <c r="E436" s="5" t="str">
        <v>1894277159</v>
      </c>
      <c r="F436" s="2" t="str">
        <v>BBL</v>
      </c>
      <c r="G436" s="2">
        <f>IFERROR(_xlfn.XLOOKUP(F436,K:K,L:L),"")</f>
      </c>
      <c r="H436" s="3" t="str">
        <v>BM3</v>
      </c>
      <c r="I436" s="6">
        <v>46057</v>
      </c>
      <c r="J436" s="3"/>
      <c r="K436" s="9"/>
      <c r="L436" s="7"/>
      <c r="M436" s="7"/>
      <c r="N436" s="4"/>
      <c r="O436" s="4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2">
        <v>438</v>
      </c>
      <c r="B437" s="2" t="str">
        <v>ชลธิชา คงมงคล</v>
      </c>
      <c r="C437" s="2" t="str">
        <v>แพรว</v>
      </c>
      <c r="D437" s="10" t="str">
        <v>0805406101</v>
      </c>
      <c r="E437" s="5" t="str">
        <v>8450166756</v>
      </c>
      <c r="F437" s="2" t="str">
        <v>KTB</v>
      </c>
      <c r="G437" s="2">
        <f>IFERROR(_xlfn.XLOOKUP(F437,K:K,L:L),"")</f>
      </c>
      <c r="H437" s="3" t="str">
        <v>BM3</v>
      </c>
      <c r="I437" s="6">
        <v>46057</v>
      </c>
      <c r="J437" s="3"/>
      <c r="K437" s="9"/>
      <c r="L437" s="7"/>
      <c r="M437" s="7"/>
      <c r="N437" s="4"/>
      <c r="O437" s="4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2">
        <v>439</v>
      </c>
      <c r="B438" s="2" t="str">
        <v>ชนาภา จันทร์หา</v>
      </c>
      <c r="C438" s="2" t="str">
        <v>ใบตอง</v>
      </c>
      <c r="D438" s="10" t="str">
        <v>0988250687</v>
      </c>
      <c r="E438" s="5" t="str">
        <v>020257171791</v>
      </c>
      <c r="F438" s="2" t="str">
        <v>GSB</v>
      </c>
      <c r="G438" s="2">
        <f>IFERROR(_xlfn.XLOOKUP(F438,K:K,L:L),"")</f>
      </c>
      <c r="H438" s="3" t="str">
        <v>BM3</v>
      </c>
      <c r="I438" s="6">
        <v>46057</v>
      </c>
      <c r="J438" s="3"/>
      <c r="K438" s="9"/>
      <c r="L438" s="7"/>
      <c r="M438" s="7"/>
      <c r="N438" s="4"/>
      <c r="O438" s="4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2">
        <v>440</v>
      </c>
      <c r="B439" s="2" t="str">
        <v>ชนิศา เหียงขุนทด</v>
      </c>
      <c r="C439" s="2" t="str">
        <v>มีน</v>
      </c>
      <c r="D439" s="13" t="str">
        <v>0987406174</v>
      </c>
      <c r="E439" s="5" t="str">
        <v>6637630179</v>
      </c>
      <c r="F439" s="2" t="str">
        <v>KTB</v>
      </c>
      <c r="G439" s="2">
        <f>IFERROR(_xlfn.XLOOKUP(F439,K:K,L:L),"")</f>
      </c>
      <c r="H439" s="3" t="str">
        <v>BM3</v>
      </c>
      <c r="I439" s="14" t="str">
        <v>23/03/2026</v>
      </c>
      <c r="J439" s="3"/>
      <c r="K439" s="9"/>
      <c r="L439" s="7"/>
      <c r="M439" s="7"/>
      <c r="N439" s="4"/>
      <c r="O439" s="4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2">
        <v>441</v>
      </c>
      <c r="B440" s="2" t="str">
        <v>นคร ทองพันธุ์</v>
      </c>
      <c r="C440" s="2" t="str">
        <v>แม็ก</v>
      </c>
      <c r="D440" s="13" t="str">
        <v>0938752286</v>
      </c>
      <c r="E440" s="5" t="str">
        <v>2113646481</v>
      </c>
      <c r="F440" s="15" t="str">
        <v>K-BANK</v>
      </c>
      <c r="G440" s="2">
        <f>IFERROR(_xlfn.XLOOKUP(F440,K:K,L:L),"")</f>
      </c>
      <c r="H440" s="3" t="str">
        <v>BM3</v>
      </c>
      <c r="I440" s="14" t="str">
        <v>23/03/2026</v>
      </c>
      <c r="J440" s="3"/>
      <c r="K440" s="9"/>
      <c r="L440" s="7"/>
      <c r="M440" s="7"/>
      <c r="N440" s="4"/>
      <c r="O440" s="4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2">
        <v>442</v>
      </c>
      <c r="B441" s="2" t="str">
        <v>ณรงค์ศักดิ์ บัวเพชร</v>
      </c>
      <c r="C441" s="2" t="str">
        <v>ฟลุ๊ค</v>
      </c>
      <c r="D441" s="13" t="str">
        <v>0943281411</v>
      </c>
      <c r="E441" s="5" t="str">
        <v>1233341009</v>
      </c>
      <c r="F441" s="15" t="str">
        <v>K-BANK</v>
      </c>
      <c r="G441" s="2">
        <f>IFERROR(_xlfn.XLOOKUP(F441,K:K,L:L),"")</f>
      </c>
      <c r="H441" s="3" t="str">
        <v>BM3</v>
      </c>
      <c r="I441" s="14" t="str">
        <v>23/03/2026</v>
      </c>
      <c r="J441" s="3"/>
      <c r="K441" s="9"/>
      <c r="L441" s="7"/>
      <c r="M441" s="7"/>
      <c r="N441" s="4"/>
      <c r="O441" s="4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2">
        <v>443</v>
      </c>
      <c r="B442" s="2" t="str">
        <v>อชิรวัตติ์ คูรอดเจริญ</v>
      </c>
      <c r="C442" s="2" t="str">
        <v>ต้า</v>
      </c>
      <c r="D442" s="13" t="str">
        <v>0984630563</v>
      </c>
      <c r="E442" s="5" t="str">
        <v>1118754529</v>
      </c>
      <c r="F442" s="15" t="str">
        <v>K-BANK</v>
      </c>
      <c r="G442" s="2">
        <f>IFERROR(_xlfn.XLOOKUP(F442,K:K,L:L),"")</f>
      </c>
      <c r="H442" s="3" t="str">
        <v>BM3</v>
      </c>
      <c r="I442" s="14" t="str">
        <v>23/03/2026</v>
      </c>
      <c r="J442" s="3"/>
      <c r="K442" s="9"/>
      <c r="L442" s="7"/>
      <c r="M442" s="7"/>
      <c r="N442" s="4"/>
      <c r="O442" s="4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2">
        <v>444</v>
      </c>
      <c r="B443" s="2" t="str">
        <v>ณัฐกาญจน์ พิสัยพันธ์</v>
      </c>
      <c r="C443" s="2" t="str">
        <v>สแตมป์</v>
      </c>
      <c r="D443" s="13" t="str">
        <v>0986361880</v>
      </c>
      <c r="E443" s="5" t="str">
        <v>2088724634</v>
      </c>
      <c r="F443" s="15" t="str">
        <v>K-BANK</v>
      </c>
      <c r="G443" s="2">
        <f>IFERROR(_xlfn.XLOOKUP(F443,K:K,L:L),"")</f>
      </c>
      <c r="H443" s="3" t="str">
        <v>BM3</v>
      </c>
      <c r="I443" s="14" t="str">
        <v>23/03/2026</v>
      </c>
      <c r="J443" s="3"/>
      <c r="K443" s="9"/>
      <c r="L443" s="7"/>
      <c r="M443" s="7"/>
      <c r="N443" s="4"/>
      <c r="O443" s="4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2">
        <v>445</v>
      </c>
      <c r="B444" s="2" t="str">
        <v>อัจฉริยา ทวีธัญนิจ</v>
      </c>
      <c r="C444" s="2" t="str">
        <v>อินดี้</v>
      </c>
      <c r="D444" s="13" t="str">
        <v>0659387794</v>
      </c>
      <c r="E444" s="5" t="str">
        <v>1121619810</v>
      </c>
      <c r="F444" s="15" t="str">
        <v>K-BANK</v>
      </c>
      <c r="G444" s="2">
        <f>IFERROR(_xlfn.XLOOKUP(F444,K:K,L:L),"")</f>
      </c>
      <c r="H444" s="3" t="str">
        <v>BM3</v>
      </c>
      <c r="I444" s="14" t="str">
        <v>23/03/2026</v>
      </c>
      <c r="J444" s="3"/>
      <c r="K444" s="9"/>
      <c r="L444" s="7"/>
      <c r="M444" s="7"/>
      <c r="N444" s="4"/>
      <c r="O444" s="4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2">
        <v>446</v>
      </c>
      <c r="B445" s="2" t="str">
        <v>กนต์ธร พู่พันธ์</v>
      </c>
      <c r="C445" s="2" t="str">
        <v>ปาย</v>
      </c>
      <c r="D445" s="13" t="str">
        <v>0967501587</v>
      </c>
      <c r="E445" s="5" t="str">
        <v>1781828234</v>
      </c>
      <c r="F445" s="15" t="str">
        <v>K-BANK</v>
      </c>
      <c r="G445" s="2">
        <f>IFERROR(_xlfn.XLOOKUP(F445,K:K,L:L),"")</f>
      </c>
      <c r="H445" s="3" t="str">
        <v>BM3</v>
      </c>
      <c r="I445" s="14" t="str">
        <v>23/03/2026</v>
      </c>
      <c r="J445" s="3"/>
      <c r="K445" s="9"/>
      <c r="L445" s="7"/>
      <c r="M445" s="7"/>
      <c r="N445" s="4"/>
      <c r="O445" s="4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2">
        <v>447</v>
      </c>
      <c r="B446" s="2" t="str">
        <v>ฉันทพิชญา เพ็ชรโปรี</v>
      </c>
      <c r="C446" s="2" t="str">
        <v>ทะเล</v>
      </c>
      <c r="D446" s="13" t="str">
        <v>0903316444</v>
      </c>
      <c r="E446" s="5" t="str">
        <v>1693692233</v>
      </c>
      <c r="F446" s="15" t="str">
        <v>K-BANK</v>
      </c>
      <c r="G446" s="2">
        <f>IFERROR(_xlfn.XLOOKUP(F446,K:K,L:L),"")</f>
      </c>
      <c r="H446" s="3" t="str">
        <v>BM3</v>
      </c>
      <c r="I446" s="14" t="str">
        <v>23/03/2026</v>
      </c>
      <c r="J446" s="3"/>
      <c r="K446" s="9"/>
      <c r="L446" s="7"/>
      <c r="M446" s="7"/>
      <c r="N446" s="4"/>
      <c r="O446" s="4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2">
        <v>448</v>
      </c>
      <c r="B447" s="2" t="str">
        <v>นูรอูยูนีย์ มากา</v>
      </c>
      <c r="C447" s="2" t="str">
        <v>นิ</v>
      </c>
      <c r="D447" s="13" t="str">
        <v>0640503153</v>
      </c>
      <c r="E447" s="5" t="str">
        <v>4252298275</v>
      </c>
      <c r="F447" s="2" t="str">
        <v>SCB</v>
      </c>
      <c r="G447" s="2">
        <f>IFERROR(_xlfn.XLOOKUP(F447,K:K,L:L),"")</f>
      </c>
      <c r="H447" s="3" t="str">
        <v>BM3</v>
      </c>
      <c r="I447" s="14" t="str">
        <v>23/03/2026</v>
      </c>
      <c r="J447" s="3"/>
      <c r="K447" s="9"/>
      <c r="L447" s="7"/>
      <c r="M447" s="7"/>
      <c r="N447" s="4"/>
      <c r="O447" s="4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2">
        <v>449</v>
      </c>
      <c r="B448" s="2" t="str">
        <v>พิยะดา ฉิมเนียม</v>
      </c>
      <c r="C448" s="2" t="str">
        <v>ดา</v>
      </c>
      <c r="D448" s="13" t="str">
        <v>0658410432</v>
      </c>
      <c r="E448" s="5" t="str">
        <v>4262243618</v>
      </c>
      <c r="F448" s="2" t="str">
        <v>SCB</v>
      </c>
      <c r="G448" s="2">
        <f>IFERROR(_xlfn.XLOOKUP(F448,K:K,L:L),"")</f>
      </c>
      <c r="H448" s="3" t="str">
        <v>BM3</v>
      </c>
      <c r="I448" s="14" t="str">
        <v>23/03/2026</v>
      </c>
      <c r="J448" s="3"/>
      <c r="K448" s="9"/>
      <c r="L448" s="7"/>
      <c r="M448" s="7"/>
      <c r="N448" s="4"/>
      <c r="O448" s="4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2">
        <v>450</v>
      </c>
      <c r="B449" s="2" t="str">
        <v>ยอดชาย ร่วมวงศ์</v>
      </c>
      <c r="C449" s="2" t="str">
        <v>พี</v>
      </c>
      <c r="D449" s="13" t="str">
        <v>0933967728</v>
      </c>
      <c r="E449" s="5" t="str">
        <v>1851507791</v>
      </c>
      <c r="F449" s="15" t="str">
        <v>K-BANK</v>
      </c>
      <c r="G449" s="2">
        <f>IFERROR(_xlfn.XLOOKUP(F449,K:K,L:L),"")</f>
      </c>
      <c r="H449" s="3" t="str">
        <v>BM3</v>
      </c>
      <c r="I449" s="14" t="str">
        <v>23/03/2026</v>
      </c>
      <c r="J449" s="3"/>
      <c r="K449" s="9"/>
      <c r="L449" s="7"/>
      <c r="M449" s="7"/>
      <c r="N449" s="4"/>
      <c r="O449" s="4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2">
        <v>451</v>
      </c>
      <c r="B450" s="2" t="str">
        <v>ณัฐพล สีสุพรรณ์</v>
      </c>
      <c r="C450" s="2" t="str">
        <v>นัท</v>
      </c>
      <c r="D450" s="13" t="str">
        <v>0982976203</v>
      </c>
      <c r="E450" s="5" t="str">
        <v>2261780677</v>
      </c>
      <c r="F450" s="15" t="str">
        <v>K-BANK</v>
      </c>
      <c r="G450" s="2">
        <f>IFERROR(_xlfn.XLOOKUP(F450,K:K,L:L),"")</f>
      </c>
      <c r="H450" s="3" t="str">
        <v>BM3</v>
      </c>
      <c r="I450" s="14" t="str">
        <v>23/03/2026</v>
      </c>
      <c r="J450" s="3"/>
      <c r="K450" s="9"/>
      <c r="L450" s="7"/>
      <c r="M450" s="7"/>
      <c r="N450" s="4"/>
      <c r="O450" s="4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2">
        <v>452</v>
      </c>
      <c r="B451" s="2" t="str">
        <v>รัชชานนท์ ผาลบ</v>
      </c>
      <c r="C451" s="2" t="str">
        <v>ลีออน</v>
      </c>
      <c r="D451" s="13" t="str">
        <v>0968748544</v>
      </c>
      <c r="E451" s="5" t="str">
        <v>1428814211</v>
      </c>
      <c r="F451" s="15" t="str">
        <v>K-BANK</v>
      </c>
      <c r="G451" s="2">
        <f>IFERROR(_xlfn.XLOOKUP(F451,K:K,L:L),"")</f>
      </c>
      <c r="H451" s="3" t="str">
        <v>BM3</v>
      </c>
      <c r="I451" s="14" t="str">
        <v>23/03/2026</v>
      </c>
      <c r="J451" s="3"/>
      <c r="K451" s="9"/>
      <c r="L451" s="7"/>
      <c r="M451" s="7"/>
      <c r="N451" s="4"/>
      <c r="O451" s="4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2">
        <v>453</v>
      </c>
      <c r="B452" s="2" t="str">
        <v>เบญจมาศ แก้วกล้า</v>
      </c>
      <c r="C452" s="2" t="str">
        <v>จิ๊บ</v>
      </c>
      <c r="D452" s="13" t="str">
        <v>0899242647</v>
      </c>
      <c r="E452" s="5" t="str">
        <v>2324556246</v>
      </c>
      <c r="F452" s="2" t="str">
        <v>BBL</v>
      </c>
      <c r="G452" s="2">
        <f>IFERROR(_xlfn.XLOOKUP(F452,K:K,L:L),"")</f>
      </c>
      <c r="H452" s="3" t="str">
        <v>BM3</v>
      </c>
      <c r="I452" s="6" t="str">
        <v>24/03/2026</v>
      </c>
      <c r="J452" s="3"/>
      <c r="K452" s="9"/>
      <c r="L452" s="7"/>
      <c r="M452" s="7"/>
      <c r="N452" s="4"/>
      <c r="O452" s="4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2">
        <v>454</v>
      </c>
      <c r="B453" s="2" t="str">
        <v>เกวลิน เจิงรัมย์</v>
      </c>
      <c r="C453" s="2" t="str">
        <v>เบส</v>
      </c>
      <c r="D453" s="13" t="str">
        <v>0910198850</v>
      </c>
      <c r="E453" s="5" t="str">
        <v>1751692400</v>
      </c>
      <c r="F453" s="15" t="str">
        <v>K-BANK</v>
      </c>
      <c r="G453" s="2">
        <f>IFERROR(_xlfn.XLOOKUP(F453,K:K,L:L),"")</f>
      </c>
      <c r="H453" s="3" t="str">
        <v>BM3</v>
      </c>
      <c r="I453" s="6" t="str">
        <v>24/03/2026</v>
      </c>
      <c r="J453" s="3"/>
      <c r="K453" s="9"/>
      <c r="L453" s="7"/>
      <c r="M453" s="7"/>
      <c r="N453" s="4"/>
      <c r="O453" s="4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2">
        <v>455</v>
      </c>
      <c r="B454" s="2" t="str">
        <v>วิลาวัณย์ สีดาเสถียร</v>
      </c>
      <c r="C454" s="2" t="str">
        <v>ซิน</v>
      </c>
      <c r="D454" s="13" t="str">
        <v>0951456533</v>
      </c>
      <c r="E454" s="5" t="str">
        <v>0698104937</v>
      </c>
      <c r="F454" s="15" t="str">
        <v>K-BANK</v>
      </c>
      <c r="G454" s="2">
        <f>IFERROR(_xlfn.XLOOKUP(F454,K:K,L:L),"")</f>
      </c>
      <c r="H454" s="3" t="str">
        <v>BM3</v>
      </c>
      <c r="I454" s="6" t="str">
        <v>24/03/2026</v>
      </c>
      <c r="J454" s="3"/>
      <c r="K454" s="9"/>
      <c r="L454" s="7"/>
      <c r="M454" s="7"/>
      <c r="N454" s="4"/>
      <c r="O454" s="4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2">
        <v>456</v>
      </c>
      <c r="B455" s="2" t="str">
        <v>วันวิสาข์ กิตติกสานต์</v>
      </c>
      <c r="C455" s="2" t="str">
        <v>สา</v>
      </c>
      <c r="D455" s="13" t="str">
        <v>0864193199</v>
      </c>
      <c r="E455" s="5" t="str">
        <v>0857076038</v>
      </c>
      <c r="F455" s="2" t="str">
        <v>BBL</v>
      </c>
      <c r="G455" s="2">
        <f>IFERROR(_xlfn.XLOOKUP(F455,K:K,L:L),"")</f>
      </c>
      <c r="H455" s="3" t="str">
        <v>BM3</v>
      </c>
      <c r="I455" s="6" t="str">
        <v>24/03/2026</v>
      </c>
      <c r="J455" s="3"/>
      <c r="K455" s="9"/>
      <c r="L455" s="7"/>
      <c r="M455" s="7"/>
      <c r="N455" s="4"/>
      <c r="O455" s="4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2">
        <v>457</v>
      </c>
      <c r="B456" s="2" t="str">
        <v>ธนากร พลเยี่ยม</v>
      </c>
      <c r="C456" s="2" t="str">
        <v>คิม</v>
      </c>
      <c r="D456" s="13" t="str">
        <v>0636030557</v>
      </c>
      <c r="E456" s="5" t="str">
        <v>4202147898</v>
      </c>
      <c r="F456" s="2" t="str">
        <v>SCB</v>
      </c>
      <c r="G456" s="2">
        <f>IFERROR(_xlfn.XLOOKUP(F456,K:K,L:L),"")</f>
      </c>
      <c r="H456" s="3" t="str">
        <v>BM3</v>
      </c>
      <c r="I456" s="6" t="str">
        <v>26/03/2026</v>
      </c>
      <c r="J456" s="3"/>
      <c r="K456" s="9"/>
      <c r="L456" s="7"/>
      <c r="M456" s="7"/>
      <c r="N456" s="4"/>
      <c r="O456" s="4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2">
        <v>458</v>
      </c>
      <c r="B457" s="2" t="str">
        <v>วรกิจ เขมชนะสกุล</v>
      </c>
      <c r="C457" s="2" t="str">
        <v>ตี่</v>
      </c>
      <c r="D457" s="13" t="str">
        <v>0931354032</v>
      </c>
      <c r="E457" s="5" t="str">
        <v>4340912440</v>
      </c>
      <c r="F457" s="2" t="str">
        <v>SCB</v>
      </c>
      <c r="G457" s="2">
        <f>IFERROR(_xlfn.XLOOKUP(F457,K:K,L:L),"")</f>
      </c>
      <c r="H457" s="3" t="str">
        <v>BM3</v>
      </c>
      <c r="I457" s="6" t="str">
        <v>26/03/2026</v>
      </c>
      <c r="J457" s="3"/>
      <c r="K457" s="9"/>
      <c r="L457" s="7"/>
      <c r="M457" s="7"/>
      <c r="N457" s="4"/>
      <c r="O457" s="4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2">
        <v>459</v>
      </c>
      <c r="B458" s="2" t="str">
        <v>ผกามาศ สืบปาน</v>
      </c>
      <c r="C458" s="2" t="str">
        <v>ดรีม</v>
      </c>
      <c r="D458" s="13" t="str">
        <v>0990263509</v>
      </c>
      <c r="E458" s="5" t="str">
        <v>1373331364</v>
      </c>
      <c r="F458" s="15" t="str">
        <v>K-BANK</v>
      </c>
      <c r="G458" s="2">
        <f>IFERROR(_xlfn.XLOOKUP(F458,K:K,L:L),"")</f>
      </c>
      <c r="H458" s="3" t="str">
        <v>BM3</v>
      </c>
      <c r="I458" s="6" t="str">
        <v>26/03/2026</v>
      </c>
      <c r="J458" s="3"/>
      <c r="K458" s="9"/>
      <c r="L458" s="7"/>
      <c r="M458" s="7"/>
      <c r="N458" s="4"/>
      <c r="O458" s="4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2">
        <v>460</v>
      </c>
      <c r="B459" s="2" t="str">
        <v>กิรติกาญจน์ ภูอาลัย</v>
      </c>
      <c r="C459" s="2" t="str">
        <v>กีต้าร์</v>
      </c>
      <c r="D459" s="13" t="str">
        <v>0613867051</v>
      </c>
      <c r="E459" s="5" t="str">
        <v>1481814819</v>
      </c>
      <c r="F459" s="15" t="str">
        <v>K-BANK</v>
      </c>
      <c r="G459" s="2">
        <f>IFERROR(_xlfn.XLOOKUP(F459,K:K,L:L),"")</f>
      </c>
      <c r="H459" s="3" t="str">
        <v>BM3</v>
      </c>
      <c r="I459" s="6" t="str">
        <v>26/03/2026</v>
      </c>
      <c r="J459" s="3"/>
      <c r="K459" s="9"/>
      <c r="L459" s="7"/>
      <c r="M459" s="7"/>
      <c r="N459" s="4"/>
      <c r="O459" s="4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2">
        <v>461</v>
      </c>
      <c r="B460" s="2" t="str">
        <v>สิริกร วาปี</v>
      </c>
      <c r="C460" s="2" t="str">
        <v>เนเน่</v>
      </c>
      <c r="D460" s="13">
        <v>820653995</v>
      </c>
      <c r="E460" s="5" t="str">
        <v>4350294604</v>
      </c>
      <c r="F460" s="2" t="str">
        <v>SCB</v>
      </c>
      <c r="G460" s="2">
        <f>IFERROR(_xlfn.XLOOKUP(F460,K:K,L:L),"")</f>
      </c>
      <c r="H460" s="3" t="str">
        <v>BM3</v>
      </c>
      <c r="I460" s="6" t="str">
        <v>26/03/2026</v>
      </c>
      <c r="J460" s="3"/>
      <c r="K460" s="9"/>
      <c r="L460" s="7"/>
      <c r="M460" s="7"/>
      <c r="N460" s="4"/>
      <c r="O460" s="4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2">
        <v>462</v>
      </c>
      <c r="B461" s="2" t="str">
        <v>จันทนิภา ทองมาก</v>
      </c>
      <c r="C461" s="2" t="str">
        <v>เจน</v>
      </c>
      <c r="D461" s="13" t="str">
        <v>0927702974</v>
      </c>
      <c r="E461" s="5" t="str">
        <v>7609086215</v>
      </c>
      <c r="F461" s="3" t="str">
        <v>TTB</v>
      </c>
      <c r="G461" s="2">
        <f>IFERROR(_xlfn.XLOOKUP(F461,K:K,L:L),"")</f>
      </c>
      <c r="H461" s="3" t="str">
        <v>BM3</v>
      </c>
      <c r="I461" s="6" t="str">
        <v>27/03/2026</v>
      </c>
      <c r="J461" s="3"/>
      <c r="K461" s="9"/>
      <c r="L461" s="7"/>
      <c r="M461" s="7"/>
      <c r="N461" s="4"/>
      <c r="O461" s="4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2">
        <v>463</v>
      </c>
      <c r="B462" s="2" t="str">
        <v>ชลิดา เผ่าพงษ์</v>
      </c>
      <c r="C462" s="2" t="str">
        <v>ทราย</v>
      </c>
      <c r="D462" s="13" t="str">
        <v>0835103329</v>
      </c>
      <c r="E462" s="5" t="str">
        <v>4251013525</v>
      </c>
      <c r="F462" s="2" t="str">
        <v>SCB</v>
      </c>
      <c r="G462" s="2">
        <f>IFERROR(_xlfn.XLOOKUP(F462,K:K,L:L),"")</f>
      </c>
      <c r="H462" s="3" t="str">
        <v>BM3</v>
      </c>
      <c r="I462" s="6" t="str">
        <v>27/03/2026</v>
      </c>
      <c r="J462" s="3"/>
      <c r="K462" s="9"/>
      <c r="L462" s="7"/>
      <c r="M462" s="7"/>
      <c r="N462" s="4"/>
      <c r="O462" s="4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2">
        <v>464</v>
      </c>
      <c r="B463" s="2" t="str">
        <v>อาทิตยา แก่นจันทร์</v>
      </c>
      <c r="C463" s="2" t="str">
        <v>จิ๊บ</v>
      </c>
      <c r="D463" s="13" t="str">
        <v>0937713875</v>
      </c>
      <c r="E463" s="5" t="str">
        <v>2022991685</v>
      </c>
      <c r="F463" s="3" t="str">
        <v>KKP</v>
      </c>
      <c r="G463" s="2">
        <f>IFERROR(_xlfn.XLOOKUP(F463,K:K,L:L),"")</f>
      </c>
      <c r="H463" s="3" t="str">
        <v>BM3</v>
      </c>
      <c r="I463" s="6" t="str">
        <v>27/03/2026</v>
      </c>
      <c r="J463" s="3"/>
      <c r="K463" s="9"/>
      <c r="L463" s="7"/>
      <c r="M463" s="7"/>
      <c r="N463" s="4"/>
      <c r="O463" s="4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2">
        <v>465</v>
      </c>
      <c r="B464" s="2" t="str">
        <v>พชร อินทรพันธ์</v>
      </c>
      <c r="C464" s="2" t="str">
        <v>ฟาริก</v>
      </c>
      <c r="D464" s="13" t="str">
        <v>0659238263</v>
      </c>
      <c r="E464" s="5" t="str">
        <v>2282517119</v>
      </c>
      <c r="F464" s="15" t="str">
        <v>K-BANK</v>
      </c>
      <c r="G464" s="2">
        <f>IFERROR(_xlfn.XLOOKUP(F464,K:K,L:L),"")</f>
      </c>
      <c r="H464" s="3" t="str">
        <v>BM3</v>
      </c>
      <c r="I464" s="6" t="str">
        <v>30/03/2026</v>
      </c>
      <c r="J464" s="3"/>
      <c r="K464" s="9"/>
      <c r="L464" s="7"/>
      <c r="M464" s="7"/>
      <c r="N464" s="4"/>
      <c r="O464" s="4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2">
        <v>466</v>
      </c>
      <c r="B465" s="2" t="str">
        <v>อริสา จันดาหงษ์</v>
      </c>
      <c r="C465" s="2" t="str">
        <v>เอินร์</v>
      </c>
      <c r="D465" s="13" t="str">
        <v>0801576515</v>
      </c>
      <c r="E465" s="5" t="str">
        <v>020445577636</v>
      </c>
      <c r="F465" s="3" t="str">
        <v>GSB</v>
      </c>
      <c r="G465" s="2">
        <f>IFERROR(_xlfn.XLOOKUP(F465,K:K,L:L),"")</f>
      </c>
      <c r="H465" s="3" t="str">
        <v>BM3</v>
      </c>
      <c r="I465" s="6" t="str">
        <v>30/03/2026</v>
      </c>
      <c r="J465" s="3"/>
      <c r="K465" s="9"/>
      <c r="L465" s="7"/>
      <c r="M465" s="7"/>
      <c r="N465" s="4"/>
      <c r="O465" s="4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2">
        <v>467</v>
      </c>
      <c r="B466" s="2" t="str">
        <v>จันทรา เอื้อเฟื้อ</v>
      </c>
      <c r="C466" s="2" t="str">
        <v>เปิ้ล</v>
      </c>
      <c r="D466" s="13" t="str">
        <v>0628055316</v>
      </c>
      <c r="E466" s="5" t="str">
        <v>4580559142</v>
      </c>
      <c r="F466" s="2" t="str">
        <v>KTB</v>
      </c>
      <c r="G466" s="2">
        <f>IFERROR(_xlfn.XLOOKUP(F466,K:K,L:L),"")</f>
      </c>
      <c r="H466" s="3" t="str">
        <v>BM3</v>
      </c>
      <c r="I466" s="6" t="str">
        <v>30/03/2026</v>
      </c>
      <c r="J466" s="3"/>
      <c r="K466" s="9"/>
      <c r="L466" s="7"/>
      <c r="M466" s="7"/>
      <c r="N466" s="4"/>
      <c r="O466" s="4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2">
        <v>468</v>
      </c>
      <c r="B467" s="2" t="str">
        <v>พิชชาภา ทองจันทร์</v>
      </c>
      <c r="C467" s="2" t="str">
        <v>เนย</v>
      </c>
      <c r="D467" s="13" t="str">
        <v>0926600481</v>
      </c>
      <c r="E467" s="5" t="str">
        <v>1958946917</v>
      </c>
      <c r="F467" s="15" t="str">
        <v>K-BANK</v>
      </c>
      <c r="G467" s="2">
        <f>IFERROR(_xlfn.XLOOKUP(F467,K:K,L:L),"")</f>
      </c>
      <c r="H467" s="3" t="str">
        <v>BM3</v>
      </c>
      <c r="I467" s="6" t="str">
        <v>30/03/2026</v>
      </c>
      <c r="J467" s="3"/>
      <c r="K467" s="9"/>
      <c r="L467" s="7"/>
      <c r="M467" s="7"/>
      <c r="N467" s="4"/>
      <c r="O467" s="4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2">
        <v>469</v>
      </c>
      <c r="B468" s="2" t="str">
        <v>วีรยุทธ บุญเพิ่ม</v>
      </c>
      <c r="C468" s="2" t="str">
        <v>ฝน</v>
      </c>
      <c r="D468" s="13" t="str">
        <v>0813177055</v>
      </c>
      <c r="E468" s="5" t="str">
        <v>1303242658</v>
      </c>
      <c r="F468" s="15" t="str">
        <v>K-BANK</v>
      </c>
      <c r="G468" s="2">
        <f>IFERROR(_xlfn.XLOOKUP(F468,K:K,L:L),"")</f>
      </c>
      <c r="H468" s="3" t="str">
        <v>BM3</v>
      </c>
      <c r="I468" s="6" t="str">
        <v>30/03/2026</v>
      </c>
      <c r="J468" s="3"/>
      <c r="K468" s="9"/>
      <c r="L468" s="7"/>
      <c r="M468" s="7"/>
      <c r="N468" s="4"/>
      <c r="O468" s="4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2">
        <v>470</v>
      </c>
      <c r="B469" s="2" t="str">
        <v>ธิดารัตน์ วันศุกร์</v>
      </c>
      <c r="C469" s="2" t="str">
        <v>แนน</v>
      </c>
      <c r="D469" s="13" t="str">
        <v>0910585265</v>
      </c>
      <c r="E469" s="5" t="str">
        <v>1911951114</v>
      </c>
      <c r="F469" s="15" t="str">
        <v>K-BANK</v>
      </c>
      <c r="G469" s="2">
        <f>IFERROR(_xlfn.XLOOKUP(F469,K:K,L:L),"")</f>
      </c>
      <c r="H469" s="3" t="str">
        <v>BM3</v>
      </c>
      <c r="I469" s="6" t="str">
        <v>30/03/2026</v>
      </c>
      <c r="J469" s="3"/>
      <c r="K469" s="9"/>
      <c r="L469" s="7"/>
      <c r="M469" s="7"/>
      <c r="N469" s="4"/>
      <c r="O469" s="4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2">
        <v>471</v>
      </c>
      <c r="B470" s="2" t="str">
        <v>จุรี ช่วยรักษา</v>
      </c>
      <c r="C470" s="2" t="str">
        <v>ใหม่</v>
      </c>
      <c r="D470" s="13" t="str">
        <v>0948122676</v>
      </c>
      <c r="E470" s="5" t="str">
        <v>1462901686</v>
      </c>
      <c r="F470" s="2" t="str">
        <v>SCB</v>
      </c>
      <c r="G470" s="2">
        <f>IFERROR(_xlfn.XLOOKUP(F470,K:K,L:L),"")</f>
      </c>
      <c r="H470" s="3" t="str">
        <v>BM3</v>
      </c>
      <c r="I470" s="6" t="str">
        <v>30/03/2026</v>
      </c>
      <c r="J470" s="3"/>
      <c r="K470" s="9"/>
      <c r="L470" s="7"/>
      <c r="M470" s="7"/>
      <c r="N470" s="4"/>
      <c r="O470" s="4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2">
        <v>472</v>
      </c>
      <c r="B471" s="2" t="str">
        <v>นาเดีย วิริยะ</v>
      </c>
      <c r="C471" s="2" t="str">
        <v>เดียร์</v>
      </c>
      <c r="D471" s="13" t="str">
        <v>0628351407</v>
      </c>
      <c r="E471" s="5" t="str">
        <v>4093859959</v>
      </c>
      <c r="F471" s="2" t="str">
        <v>SCB</v>
      </c>
      <c r="G471" s="2">
        <f>IFERROR(_xlfn.XLOOKUP(F471,K:K,L:L),"")</f>
      </c>
      <c r="H471" s="3" t="str">
        <v>BM3</v>
      </c>
      <c r="I471" s="6" t="str">
        <v>30/03/2026</v>
      </c>
      <c r="J471" s="3"/>
      <c r="K471" s="9"/>
      <c r="L471" s="7"/>
      <c r="M471" s="7"/>
      <c r="N471" s="4"/>
      <c r="O471" s="4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2">
        <v>473</v>
      </c>
      <c r="B472" s="2" t="str">
        <v>ธีรภัทร พลอยน้อย</v>
      </c>
      <c r="C472" s="2" t="str">
        <v>คิว</v>
      </c>
      <c r="D472" s="13" t="str">
        <v>0934987963</v>
      </c>
      <c r="E472" s="5" t="str">
        <v>4160900827</v>
      </c>
      <c r="F472" s="2" t="str">
        <v>SCB</v>
      </c>
      <c r="G472" s="2">
        <f>IFERROR(_xlfn.XLOOKUP(F472,K:K,L:L),"")</f>
      </c>
      <c r="H472" s="3" t="str">
        <v>BM3</v>
      </c>
      <c r="I472" s="6" t="str">
        <v>30/03/2026</v>
      </c>
      <c r="J472" s="3"/>
      <c r="K472" s="9"/>
      <c r="L472" s="7"/>
      <c r="M472" s="7"/>
      <c r="N472" s="4"/>
      <c r="O472" s="4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2">
        <v>474</v>
      </c>
      <c r="B473" s="2" t="str">
        <v>ชนิตรา กลีบพุฒ</v>
      </c>
      <c r="C473" s="2" t="str">
        <v>น้อง</v>
      </c>
      <c r="D473" s="13" t="str">
        <v>0645531794</v>
      </c>
      <c r="E473" s="5" t="str">
        <v>8562121944</v>
      </c>
      <c r="F473" s="15" t="str">
        <v>K-BANK</v>
      </c>
      <c r="G473" s="2">
        <f>IFERROR(_xlfn.XLOOKUP(F473,K:K,L:L),"")</f>
      </c>
      <c r="H473" s="3" t="str">
        <v>BM3</v>
      </c>
      <c r="I473" s="6" t="str">
        <v>30/03/2026</v>
      </c>
      <c r="J473" s="3"/>
      <c r="K473" s="9"/>
      <c r="L473" s="7"/>
      <c r="M473" s="7"/>
      <c r="N473" s="4"/>
      <c r="O473" s="4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2">
        <v>475</v>
      </c>
      <c r="B474" s="2" t="str">
        <v>วิมล เขจรจิตร</v>
      </c>
      <c r="C474" s="2" t="str">
        <v>เปลว</v>
      </c>
      <c r="D474" s="13" t="str">
        <v>0816988355</v>
      </c>
      <c r="E474" s="5" t="str">
        <v>8034327926</v>
      </c>
      <c r="F474" s="33" t="str">
        <v>BAY</v>
      </c>
      <c r="G474" s="2">
        <f>IFERROR(_xlfn.XLOOKUP(F474,K:K,L:L),"")</f>
      </c>
      <c r="H474" s="3" t="str">
        <v>BM3</v>
      </c>
      <c r="I474" s="6" t="str">
        <v>30/03/2026</v>
      </c>
      <c r="J474" s="3"/>
      <c r="K474" s="9"/>
      <c r="L474" s="7"/>
      <c r="M474" s="7"/>
      <c r="N474" s="4"/>
      <c r="O474" s="4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2">
        <v>476</v>
      </c>
      <c r="B475" s="2" t="str">
        <v>อรณิชา สายพันธ์</v>
      </c>
      <c r="C475" s="2" t="str">
        <v>ยิ้ม</v>
      </c>
      <c r="D475" s="13" t="str">
        <v>0994046796</v>
      </c>
      <c r="E475" s="5" t="str">
        <v>8034206042</v>
      </c>
      <c r="F475" s="33" t="str">
        <v>BAY</v>
      </c>
      <c r="G475" s="2">
        <f>IFERROR(_xlfn.XLOOKUP(F475,K:K,L:L),"")</f>
      </c>
      <c r="H475" s="3" t="str">
        <v>BM3</v>
      </c>
      <c r="I475" s="6" t="str">
        <v>30/03/2026</v>
      </c>
      <c r="J475" s="3"/>
      <c r="K475" s="9"/>
      <c r="L475" s="7"/>
      <c r="M475" s="7"/>
      <c r="N475" s="4"/>
      <c r="O475" s="4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2">
        <v>477</v>
      </c>
      <c r="B476" s="2" t="str">
        <v>สิริลักษณ์ แก้วเกร็ด</v>
      </c>
      <c r="C476" s="2" t="str">
        <v>ยุ้ย</v>
      </c>
      <c r="D476" s="13" t="str">
        <v>0968340148</v>
      </c>
      <c r="E476" s="5" t="str">
        <v>020313513010</v>
      </c>
      <c r="F476" s="3" t="str">
        <v>GSB</v>
      </c>
      <c r="G476" s="2">
        <f>IFERROR(_xlfn.XLOOKUP(F476,K:K,L:L),"")</f>
      </c>
      <c r="H476" s="3" t="str">
        <v>BM3</v>
      </c>
      <c r="I476" s="6" t="str">
        <v>30/03/2026</v>
      </c>
      <c r="J476" s="3"/>
      <c r="K476" s="9"/>
      <c r="L476" s="7"/>
      <c r="M476" s="7"/>
      <c r="N476" s="4"/>
      <c r="O476" s="4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2">
        <v>478</v>
      </c>
      <c r="B477" s="2" t="str">
        <v>อรุณรัตน์ ปล้องสีดา</v>
      </c>
      <c r="C477" s="2" t="str">
        <v>อุ้ม</v>
      </c>
      <c r="D477" s="13" t="str">
        <v>0652620503</v>
      </c>
      <c r="E477" s="5" t="str">
        <v>0283605760</v>
      </c>
      <c r="F477" s="15" t="str">
        <v>K-BANK</v>
      </c>
      <c r="G477" s="2">
        <f>IFERROR(_xlfn.XLOOKUP(F477,K:K,L:L),"")</f>
      </c>
      <c r="H477" s="3" t="str">
        <v>BM3</v>
      </c>
      <c r="I477" s="6" t="str">
        <v>30/03/2026</v>
      </c>
      <c r="J477" s="3"/>
      <c r="K477" s="9"/>
      <c r="L477" s="7"/>
      <c r="M477" s="7"/>
      <c r="N477" s="4"/>
      <c r="O477" s="4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2">
        <v>479</v>
      </c>
      <c r="B478" s="2" t="str">
        <v>นันทวัน ธรรมนิต์</v>
      </c>
      <c r="C478" s="2" t="str">
        <v>อ้อ</v>
      </c>
      <c r="D478" s="13" t="str">
        <v>0834406252</v>
      </c>
      <c r="E478" s="5" t="str">
        <v>6633135246</v>
      </c>
      <c r="F478" s="2" t="str">
        <v>KTB</v>
      </c>
      <c r="G478" s="2">
        <f>IFERROR(_xlfn.XLOOKUP(F478,K:K,L:L),"")</f>
      </c>
      <c r="H478" s="3" t="str">
        <v>BM3</v>
      </c>
      <c r="I478" s="6" t="str">
        <v>30/03/2026</v>
      </c>
      <c r="J478" s="3"/>
      <c r="K478" s="9"/>
      <c r="L478" s="7"/>
      <c r="M478" s="7"/>
      <c r="N478" s="4"/>
      <c r="O478" s="4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2">
        <v>480</v>
      </c>
      <c r="B479" s="2" t="str">
        <v>จิราพร เพ็ชรนิล</v>
      </c>
      <c r="C479" s="2" t="str">
        <v>ตาล</v>
      </c>
      <c r="D479" s="13" t="str">
        <v>0631926582</v>
      </c>
      <c r="E479" s="5" t="str">
        <v>0377540232</v>
      </c>
      <c r="F479" s="3" t="str">
        <v>TTB</v>
      </c>
      <c r="G479" s="2">
        <f>IFERROR(_xlfn.XLOOKUP(F479,K:K,L:L),"")</f>
      </c>
      <c r="H479" s="3" t="str">
        <v>BM3</v>
      </c>
      <c r="I479" s="6" t="str">
        <v>30/03/2026</v>
      </c>
      <c r="J479" s="3"/>
      <c r="K479" s="9"/>
      <c r="L479" s="7"/>
      <c r="M479" s="7"/>
      <c r="N479" s="4"/>
      <c r="O479" s="4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2">
        <v>481</v>
      </c>
      <c r="B480" s="2" t="str">
        <v>ปุณพจนา ฤทธิเดช</v>
      </c>
      <c r="C480" s="2" t="str">
        <v>ไข่มุก</v>
      </c>
      <c r="D480" s="10" t="str" xml:space="preserve">
        <v>'0954890244 </v>
      </c>
      <c r="E480" s="10" t="str">
        <v>'1763185164</v>
      </c>
      <c r="F480" s="15" t="str">
        <v>K-BANK</v>
      </c>
      <c r="G480" s="2">
        <f>IFERROR(_xlfn.XLOOKUP(F480,K:K,L:L),"")</f>
      </c>
      <c r="H480" s="3" t="str">
        <v>BM3</v>
      </c>
      <c r="I480" s="6" t="str">
        <v>30/03/2026</v>
      </c>
      <c r="J480" s="3"/>
      <c r="K480" s="9"/>
      <c r="L480" s="7"/>
      <c r="M480" s="7"/>
      <c r="N480" s="4"/>
      <c r="O480" s="4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2">
        <v>482</v>
      </c>
      <c r="B481" s="2" t="str">
        <v>จรรยวรรธ สุขมหาสวัสดิ์</v>
      </c>
      <c r="C481" s="2" t="str">
        <v>เกียว</v>
      </c>
      <c r="D481" s="13" t="str">
        <v>0807715518</v>
      </c>
      <c r="E481" s="5" t="str">
        <v>1428620174</v>
      </c>
      <c r="F481" s="15" t="str">
        <v>K-BANK</v>
      </c>
      <c r="G481" s="2">
        <f>IFERROR(_xlfn.XLOOKUP(F481,K:K,L:L),"")</f>
      </c>
      <c r="H481" s="3" t="str">
        <v>BM3</v>
      </c>
      <c r="I481" s="6" t="str">
        <v>30/03/2026</v>
      </c>
      <c r="J481" s="3"/>
      <c r="K481" s="9"/>
      <c r="L481" s="7"/>
      <c r="M481" s="7"/>
      <c r="N481" s="4"/>
      <c r="O481" s="4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2">
        <v>483</v>
      </c>
      <c r="B482" s="2" t="str">
        <v>วัชราพร ปัญสมคิด</v>
      </c>
      <c r="C482" s="2" t="str">
        <v>อ้อ</v>
      </c>
      <c r="D482" s="13" t="str">
        <v>0804652385</v>
      </c>
      <c r="E482" s="5" t="str">
        <v>2283734628</v>
      </c>
      <c r="F482" s="15" t="str">
        <v>K-BANK</v>
      </c>
      <c r="G482" s="2">
        <f>IFERROR(_xlfn.XLOOKUP(F482,K:K,L:L),"")</f>
      </c>
      <c r="H482" s="3" t="str">
        <v>BM3</v>
      </c>
      <c r="I482" s="6" t="str">
        <v>30/03/2026</v>
      </c>
      <c r="J482" s="3"/>
      <c r="K482" s="9"/>
      <c r="L482" s="7"/>
      <c r="M482" s="7"/>
      <c r="N482" s="4"/>
      <c r="O482" s="4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2">
        <v>484</v>
      </c>
      <c r="B483" s="2" t="str">
        <v>พัชชา สะพะพันธ์</v>
      </c>
      <c r="C483" s="2" t="str">
        <v>ครีม</v>
      </c>
      <c r="D483" s="13" t="str">
        <v>0886609149</v>
      </c>
      <c r="E483" s="5" t="str">
        <v>4580374029</v>
      </c>
      <c r="F483" s="2" t="str">
        <v>KTB</v>
      </c>
      <c r="G483" s="2">
        <f>IFERROR(_xlfn.XLOOKUP(F483,K:K,L:L),"")</f>
      </c>
      <c r="H483" s="3" t="str">
        <v>BM3</v>
      </c>
      <c r="I483" s="6" t="str">
        <v>30/03/2026</v>
      </c>
      <c r="J483" s="3"/>
      <c r="K483" s="9"/>
      <c r="L483" s="7"/>
      <c r="M483" s="7"/>
      <c r="N483" s="4"/>
      <c r="O483" s="4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2">
        <v>485</v>
      </c>
      <c r="B484" s="2" t="str">
        <v>ธันยธรณ์ บุญศรี</v>
      </c>
      <c r="C484" s="2" t="str">
        <v>ฟลุ๊ค</v>
      </c>
      <c r="D484" s="13" t="str">
        <v>0958162563</v>
      </c>
      <c r="E484" s="10"/>
      <c r="F484" s="2"/>
      <c r="G484" s="2">
        <f>IFERROR(_xlfn.XLOOKUP(F484,K:K,L:L),"")</f>
      </c>
      <c r="H484" s="3" t="str">
        <v>BM3</v>
      </c>
      <c r="I484" s="6" t="str">
        <v>31/03/2026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2">
        <v>486</v>
      </c>
      <c r="B485" s="2" t="str">
        <v>เพชรายุธ ทั่งจันทร์</v>
      </c>
      <c r="C485" s="2" t="str">
        <v>แม็ก</v>
      </c>
      <c r="D485" s="13" t="str">
        <v>0870314366</v>
      </c>
      <c r="E485" s="5" t="str">
        <v>1348971219</v>
      </c>
      <c r="F485" s="15" t="str">
        <v>K-BANK</v>
      </c>
      <c r="G485" s="2">
        <f>IFERROR(_xlfn.XLOOKUP(F485,K:K,L:L),"")</f>
      </c>
      <c r="H485" s="3" t="str">
        <v>BM3</v>
      </c>
      <c r="I485" s="6" t="str">
        <v>31/03/2026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2">
        <v>487</v>
      </c>
      <c r="B486" s="2" t="str">
        <v>วรรณอักษร อนันทวรรณ</v>
      </c>
      <c r="C486" s="2" t="str">
        <v>เมย์ออย</v>
      </c>
      <c r="D486" s="13" t="str">
        <v>0649846937</v>
      </c>
      <c r="E486" s="5" t="str">
        <v>4390710761</v>
      </c>
      <c r="F486" s="2" t="str">
        <v>KTB</v>
      </c>
      <c r="G486" s="2">
        <f>IFERROR(_xlfn.XLOOKUP(F486,K:K,L:L),"")</f>
      </c>
      <c r="H486" s="3" t="str">
        <v>BM3</v>
      </c>
      <c r="I486" s="6" t="str">
        <v>31/03/2026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2">
        <v>488</v>
      </c>
      <c r="B487" s="2" t="str">
        <v>อานัด ตึ๋งลำโส</v>
      </c>
      <c r="C487" s="2" t="str">
        <v>นัด</v>
      </c>
      <c r="D487" s="13" t="str">
        <v>0811347307</v>
      </c>
      <c r="E487" s="5" t="str">
        <v>2038692685</v>
      </c>
      <c r="F487" s="3" t="str">
        <v>K-BANK</v>
      </c>
      <c r="G487" s="2">
        <f>IFERROR(_xlfn.XLOOKUP(F487,K:K,L:L),"")</f>
      </c>
      <c r="H487" s="3" t="str">
        <v>BM3</v>
      </c>
      <c r="I487" s="6" t="str">
        <v>31/03/2026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2">
        <v>489</v>
      </c>
      <c r="B488" s="2" t="str">
        <v>อิทธิพล มีเจริญ</v>
      </c>
      <c r="C488" s="2" t="str">
        <v>พล</v>
      </c>
      <c r="D488" s="13" t="str">
        <v>0637593997</v>
      </c>
      <c r="E488" s="5" t="str">
        <v>4152356335</v>
      </c>
      <c r="F488" s="2" t="str">
        <v>SCB</v>
      </c>
      <c r="G488" s="2">
        <f>IFERROR(_xlfn.XLOOKUP(F488,K:K,L:L),"")</f>
      </c>
      <c r="H488" s="3" t="str">
        <v>BM3</v>
      </c>
      <c r="I488" s="6" t="str">
        <v>31/03/2026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2">
        <v>490</v>
      </c>
      <c r="B489" s="2" t="str">
        <v>ณัฐภัทร สุดประเวศ</v>
      </c>
      <c r="C489" s="2" t="str">
        <v>อับดุล</v>
      </c>
      <c r="D489" s="13" t="str">
        <v>0972655911</v>
      </c>
      <c r="E489" s="5" t="str">
        <v>1503456288</v>
      </c>
      <c r="F489" s="15" t="str">
        <v>K-BANK</v>
      </c>
      <c r="G489" s="2">
        <f>IFERROR(_xlfn.XLOOKUP(F489,K:K,L:L),"")</f>
      </c>
      <c r="H489" s="3" t="str">
        <v>BM3</v>
      </c>
      <c r="I489" s="6" t="str">
        <v>31/03/2026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2">
        <v>491</v>
      </c>
      <c r="B490" s="2" t="str">
        <v>ชนุดม อภิชาติวุตม์</v>
      </c>
      <c r="C490" s="2" t="str">
        <v>เต็ม</v>
      </c>
      <c r="D490" s="13" t="str">
        <v>0953309052</v>
      </c>
      <c r="E490" s="5" t="str">
        <v>1312730444</v>
      </c>
      <c r="F490" s="15" t="str">
        <v>K-BANK</v>
      </c>
      <c r="G490" s="2">
        <f>IFERROR(_xlfn.XLOOKUP(F490,K:K,L:L),"")</f>
      </c>
      <c r="H490" s="3" t="str">
        <v>BM3</v>
      </c>
      <c r="I490" s="6" t="str">
        <v>31/03/2026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2">
        <v>492</v>
      </c>
      <c r="B491" s="2" t="str">
        <v>ดนุพร อโคตมี</v>
      </c>
      <c r="C491" s="2" t="str">
        <v>ลีโอ</v>
      </c>
      <c r="D491" s="13" t="str">
        <v>0820377465</v>
      </c>
      <c r="E491" s="5" t="str">
        <v>1518442216</v>
      </c>
      <c r="F491" s="15" t="str">
        <v>K-BANK</v>
      </c>
      <c r="G491" s="2">
        <f>IFERROR(_xlfn.XLOOKUP(F491,K:K,L:L),"")</f>
      </c>
      <c r="H491" s="3" t="str">
        <v>BM3</v>
      </c>
      <c r="I491" s="6" t="str">
        <v>31/03/2026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2">
        <v>493</v>
      </c>
      <c r="B492" s="2" t="str">
        <v>วิชญาดา อวนหน้า</v>
      </c>
      <c r="C492" s="2" t="str">
        <v>แนน</v>
      </c>
      <c r="D492" s="13" t="str">
        <v>0943367862</v>
      </c>
      <c r="E492" s="5" t="str">
        <v>4340834707</v>
      </c>
      <c r="F492" s="2" t="str">
        <v>SCB</v>
      </c>
      <c r="G492" s="2">
        <f>IFERROR(_xlfn.XLOOKUP(F492,K:K,L:L),"")</f>
      </c>
      <c r="H492" s="3" t="str">
        <v>BM3</v>
      </c>
      <c r="I492" s="6" t="str">
        <v>31/03/2026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2">
        <v>494</v>
      </c>
      <c r="B493" s="2" t="str">
        <v>ปฏิญญา สำเร็จสุข</v>
      </c>
      <c r="C493" s="2" t="str">
        <v>บึ๊ง</v>
      </c>
      <c r="D493" s="13" t="str">
        <v>0863291172</v>
      </c>
      <c r="E493" s="5" t="str">
        <v>020416578951</v>
      </c>
      <c r="F493" s="3" t="str">
        <v>GSB</v>
      </c>
      <c r="G493" s="2">
        <f>IFERROR(_xlfn.XLOOKUP(F493,K:K,L:L),"")</f>
      </c>
      <c r="H493" s="3" t="str">
        <v>BM3</v>
      </c>
      <c r="I493" s="6" t="str">
        <v>31/03/2026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2">
        <v>495</v>
      </c>
      <c r="B494" s="2" t="str">
        <v>นลินทิพย์ สมพิพัฒน์</v>
      </c>
      <c r="C494" s="22" t="str">
        <v>จิ๊บ</v>
      </c>
      <c r="D494" s="13" t="str">
        <v>0640421675</v>
      </c>
      <c r="E494" s="5" t="str">
        <v>1612782993</v>
      </c>
      <c r="F494" s="15" t="str">
        <v>K-BANK</v>
      </c>
      <c r="G494" s="2">
        <f>IFERROR(_xlfn.XLOOKUP(F494,K:K,L:L),"")</f>
      </c>
      <c r="H494" s="3" t="str">
        <v>BM3</v>
      </c>
      <c r="I494" s="6" t="str">
        <v>31/03/2026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2">
        <v>496</v>
      </c>
      <c r="B495" s="17" t="str">
        <v>เจษฎาภรณ์ ปุราชะกา</v>
      </c>
      <c r="C495" s="17" t="str">
        <v>บิ๊ก</v>
      </c>
      <c r="D495" s="13" t="str">
        <v>0953583046</v>
      </c>
      <c r="E495" s="5" t="str">
        <v>0937386639</v>
      </c>
      <c r="F495" s="2" t="str">
        <v>BBL</v>
      </c>
      <c r="G495" s="2">
        <f>IFERROR(_xlfn.XLOOKUP(F495,K:K,L:L),"")</f>
      </c>
      <c r="H495" s="3" t="str">
        <v>BM3</v>
      </c>
      <c r="I495" s="6" t="str">
        <v>31/03/2026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2">
        <v>497</v>
      </c>
      <c r="B496" s="2" t="str">
        <v>อรรคเดช ดีนทอง</v>
      </c>
      <c r="C496" s="30" t="str">
        <v>เดช</v>
      </c>
      <c r="D496" s="32" t="str">
        <v>0842195732</v>
      </c>
      <c r="E496" s="31" t="str">
        <v>2092907867</v>
      </c>
      <c r="F496" s="2" t="str">
        <v>K-BANK</v>
      </c>
      <c r="G496" s="2">
        <f>IFERROR(_xlfn.XLOOKUP(F496,K:K,L:L),"")</f>
      </c>
      <c r="H496" s="3" t="str">
        <v>BM3</v>
      </c>
      <c r="I496" s="6" t="str">
        <v>31/03/2026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2">
        <v>498</v>
      </c>
      <c r="B497" s="17" t="str">
        <v>ปิยังกูร  ศรีวิใจ</v>
      </c>
      <c r="C497" s="17" t="str">
        <v>เกล้า</v>
      </c>
      <c r="D497" s="10" t="str">
        <v>'0957232832</v>
      </c>
      <c r="E497" s="19">
        <v>1458429789</v>
      </c>
      <c r="F497" s="2" t="str">
        <v>K-BANK</v>
      </c>
      <c r="G497" s="2">
        <f>IFERROR(_xlfn.XLOOKUP(F497,K:K,L:L),"")</f>
      </c>
      <c r="H497" s="3" t="str">
        <v>BM3</v>
      </c>
      <c r="I497" s="6">
        <v>46116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2">
        <v>499</v>
      </c>
      <c r="B498" s="22" t="str" xml:space="preserve">
        <v>พชร อินทรพันธ์ </v>
      </c>
      <c r="C498" s="20" t="str" xml:space="preserve">
        <v>ฟาริก </v>
      </c>
      <c r="D498" s="21" t="str">
        <v>'0659238263</v>
      </c>
      <c r="E498" s="10">
        <v>2282517119</v>
      </c>
      <c r="F498" s="2" t="str">
        <v>K-BANK</v>
      </c>
      <c r="G498" s="2">
        <f>IFERROR(_xlfn.XLOOKUP(F498,K:K,L:L),"")</f>
      </c>
      <c r="H498" s="3" t="str">
        <v>BM3</v>
      </c>
      <c r="I498" s="6">
        <v>46116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17">
        <v>500</v>
      </c>
      <c r="B499" s="2" t="str">
        <v>มลิสา แสนเทพ</v>
      </c>
      <c r="C499" s="2" t="str">
        <v>เมย์</v>
      </c>
      <c r="D499" s="18" t="str">
        <v>0957315803</v>
      </c>
      <c r="E499" s="10" t="str">
        <v>2201834271</v>
      </c>
      <c r="F499" s="2" t="str">
        <v>K-BANK</v>
      </c>
      <c r="G499" s="2">
        <f>IFERROR(_xlfn.XLOOKUP(F499,K:K,L:L),"")</f>
      </c>
      <c r="H499" s="3" t="str">
        <v>BM3</v>
      </c>
      <c r="I499" s="6">
        <v>46116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17">
        <v>501</v>
      </c>
      <c r="B500" s="2" t="str">
        <v>รุชศกร ม่วงอ่อน</v>
      </c>
      <c r="C500" s="2" t="str">
        <v>ปอนด์</v>
      </c>
      <c r="D500" s="19" t="str">
        <v>0967063901</v>
      </c>
      <c r="E500" s="10" t="str">
        <v>1363907039</v>
      </c>
      <c r="F500" s="2" t="str">
        <v>K-BANK</v>
      </c>
      <c r="G500" s="2">
        <f>IFERROR(_xlfn.XLOOKUP(F500,K:K,L:L),"")</f>
      </c>
      <c r="H500" s="3" t="str">
        <v>BM3</v>
      </c>
      <c r="I500" s="6">
        <v>46116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2">
        <v>502</v>
      </c>
      <c r="B501" s="25" t="str">
        <v>สิทธิกรณ์ ปัทมเสวี</v>
      </c>
      <c r="C501" s="25" t="str">
        <v>กร</v>
      </c>
      <c r="D501" s="10" t="str">
        <v>0834483477</v>
      </c>
      <c r="E501" s="10" t="str">
        <v>2291294149</v>
      </c>
      <c r="F501" s="2" t="str">
        <v>K-BANK</v>
      </c>
      <c r="G501" s="2">
        <f>IFERROR(_xlfn.XLOOKUP(F501,K:K,L:L),"")</f>
      </c>
      <c r="H501" s="3" t="str">
        <v>BM3</v>
      </c>
      <c r="I501" s="6">
        <v>46116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2">
        <v>503</v>
      </c>
      <c r="B502" s="2" t="str">
        <v>นันทิยา บุญดี</v>
      </c>
      <c r="C502" s="2" t="str">
        <v>ใบเตย</v>
      </c>
      <c r="D502" s="10" t="str">
        <v>'0936018392</v>
      </c>
      <c r="E502" s="10">
        <v>1462621150</v>
      </c>
      <c r="F502" s="2" t="str">
        <v>TTB</v>
      </c>
      <c r="G502" s="2">
        <f>IFERROR(_xlfn.XLOOKUP(F502,K:K,L:L),"")</f>
      </c>
      <c r="H502" s="3" t="str">
        <v>BM3</v>
      </c>
      <c r="I502" s="6" t="str">
        <v>20/4/69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2">
        <v>504</v>
      </c>
      <c r="B503" s="23" t="str">
        <v>ชิชนก ทองใบ</v>
      </c>
      <c r="C503" s="22" t="str">
        <v>หลิน</v>
      </c>
      <c r="D503" s="24" t="str">
        <v>'0960068543</v>
      </c>
      <c r="E503" s="10">
        <v>2258566605</v>
      </c>
      <c r="F503" s="2" t="str">
        <v>K-BANK</v>
      </c>
      <c r="G503" s="2">
        <f>IFERROR(_xlfn.XLOOKUP(F503,K:K,L:L),"")</f>
      </c>
      <c r="H503" s="3" t="str">
        <v>BM3</v>
      </c>
      <c r="I503" s="6" t="str">
        <v>21/4/69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17">
        <v>505</v>
      </c>
      <c r="B504" s="17" t="str">
        <v>ทิพย์มณี อักษร</v>
      </c>
      <c r="C504" s="2" t="str">
        <v>ปุ๊ก</v>
      </c>
      <c r="D504" s="19" t="str">
        <v>'0625481031</v>
      </c>
      <c r="E504" s="10">
        <v>4142336549</v>
      </c>
      <c r="F504" s="2" t="str">
        <v>SCB</v>
      </c>
      <c r="G504" s="2">
        <f>IFERROR(_xlfn.XLOOKUP(F504,K:K,L:L),"")</f>
      </c>
      <c r="H504" s="3" t="str">
        <v>BM3</v>
      </c>
      <c r="I504" s="6" t="str">
        <v>21/4/69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17">
        <v>506</v>
      </c>
      <c r="B505" s="17" t="str">
        <v>ชัญญานุช ช่วยสกุล</v>
      </c>
      <c r="C505" s="2" t="str">
        <v>น้ำเพชร</v>
      </c>
      <c r="D505" s="19" t="str" xml:space="preserve">
        <v>' 0628523916 </v>
      </c>
      <c r="E505" s="10" t="str">
        <v>'020197817842</v>
      </c>
      <c r="F505" s="2" t="str">
        <v>GSB</v>
      </c>
      <c r="G505" s="2">
        <f>IFERROR(_xlfn.XLOOKUP(F505,K:K,L:L),"")</f>
      </c>
      <c r="H505" s="3" t="str">
        <v>BM3</v>
      </c>
      <c r="I505" s="6" t="str">
        <v>21/4/69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17">
        <v>507</v>
      </c>
      <c r="B506" s="27" t="str">
        <v>ปาณิสรา จันทร์หา</v>
      </c>
      <c r="C506" s="22" t="str">
        <v>ใบเตย</v>
      </c>
      <c r="D506" s="19" t="str">
        <v>'0861072016</v>
      </c>
      <c r="E506" s="24" t="str">
        <v>'020206427534</v>
      </c>
      <c r="F506" s="2" t="str">
        <v>GSB</v>
      </c>
      <c r="G506" s="2">
        <f>IFERROR(_xlfn.XLOOKUP(F506,K:K,L:L),"")</f>
      </c>
      <c r="H506" s="3" t="str">
        <v>BM3</v>
      </c>
      <c r="I506" s="6" t="str">
        <v>21/4/69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17">
        <v>508</v>
      </c>
      <c r="B507" s="17" t="str">
        <v>ธีรถาพ ยะรังวงษ์</v>
      </c>
      <c r="C507" s="22" t="str">
        <v>บาส</v>
      </c>
      <c r="D507" s="19" t="str">
        <v>'0960490131</v>
      </c>
      <c r="E507" s="10">
        <v>2301493587</v>
      </c>
      <c r="F507" s="2" t="str">
        <v>K-BANK</v>
      </c>
      <c r="G507" s="2">
        <f>IFERROR(_xlfn.XLOOKUP(F507,K:K,L:L),"")</f>
      </c>
      <c r="H507" s="3" t="str">
        <v>BM3</v>
      </c>
      <c r="I507" s="6" t="str">
        <v>21/4/69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17">
        <v>509</v>
      </c>
      <c r="B508" s="17" t="str">
        <v>เตชินท์ กะแตเซ็ง</v>
      </c>
      <c r="C508" s="2" t="str">
        <v>กัส</v>
      </c>
      <c r="D508" s="19" t="str">
        <v>'0957658834</v>
      </c>
      <c r="E508" s="26">
        <v>2008613365</v>
      </c>
      <c r="F508" s="2" t="str">
        <v>K-BANK</v>
      </c>
      <c r="G508" s="2">
        <f>IFERROR(_xlfn.XLOOKUP(F508,K:K,L:L),"")</f>
      </c>
      <c r="H508" s="3" t="str">
        <v>BM3</v>
      </c>
      <c r="I508" s="6" t="str">
        <v>21/4/69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17">
        <v>510</v>
      </c>
      <c r="B509" s="28" t="str">
        <v>ภาพิมล ภู่ทอง</v>
      </c>
      <c r="C509" s="2" t="str">
        <v>อุ้งอิ้ง</v>
      </c>
      <c r="D509" s="19" t="str">
        <v>'0656405203</v>
      </c>
      <c r="E509" s="10">
        <v>9777449605</v>
      </c>
      <c r="F509" s="2" t="str">
        <v>BBL</v>
      </c>
      <c r="G509" s="2">
        <f>IFERROR(_xlfn.XLOOKUP(F509,K:K,L:L),"")</f>
      </c>
      <c r="H509" s="3" t="str">
        <v>BM3</v>
      </c>
      <c r="I509" s="6" t="str">
        <v>21/4/69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2">
        <v>511</v>
      </c>
      <c r="B510" s="23" t="str">
        <v>ดาราริน ภู่ทอง</v>
      </c>
      <c r="C510" s="29" t="str">
        <v>อีฟ</v>
      </c>
      <c r="D510" s="10" t="str">
        <v>'0953356970</v>
      </c>
      <c r="E510" s="26" t="str">
        <v>098-9-495916</v>
      </c>
      <c r="F510" s="2" t="str">
        <v>BBL</v>
      </c>
      <c r="G510" s="2">
        <f>IFERROR(_xlfn.XLOOKUP(F510,K:K,L:L),"")</f>
      </c>
      <c r="H510" s="3" t="str">
        <v>BM3</v>
      </c>
      <c r="I510" s="6" t="str">
        <v>21/4/69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17">
        <v>512</v>
      </c>
      <c r="B511" s="2" t="str">
        <v>กฤติมา จุลเสวก</v>
      </c>
      <c r="C511" s="2" t="str">
        <v>หนึ่ง</v>
      </c>
      <c r="D511" s="10" t="str" xml:space="preserve">
        <v>'0959938955 </v>
      </c>
      <c r="E511" s="10">
        <v>1848563842</v>
      </c>
      <c r="F511" s="2" t="str">
        <v>K-BANK</v>
      </c>
      <c r="G511" s="2">
        <f>IFERROR(_xlfn.XLOOKUP(F511,K:K,L:L),"")</f>
      </c>
      <c r="H511" s="3" t="str">
        <v>BM3</v>
      </c>
      <c r="I511" s="6" t="str">
        <v>22/4/69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2">
        <v>513</v>
      </c>
      <c r="B512" s="2" t="str">
        <v>วรพรต พรหมมา</v>
      </c>
      <c r="C512" s="2" t="str">
        <v>ตาต้า</v>
      </c>
      <c r="D512" s="10" t="str">
        <v>'0834890882</v>
      </c>
      <c r="E512" s="10" t="str">
        <v>'020430721637</v>
      </c>
      <c r="F512" s="2" t="str">
        <v>GSB</v>
      </c>
      <c r="G512" s="2">
        <f>IFERROR(_xlfn.XLOOKUP(F512,K:K,L:L),"")</f>
      </c>
      <c r="H512" s="3" t="str">
        <v>BM3</v>
      </c>
      <c r="I512" s="6" t="str">
        <v>22/4/69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17">
        <v>514</v>
      </c>
      <c r="B513" s="2" t="str">
        <v>นันทฉัตร ถูกเหมาะ</v>
      </c>
      <c r="C513" s="2" t="str">
        <v>มิ้น</v>
      </c>
      <c r="D513" s="10" t="str" xml:space="preserve">
        <v>'0849719218 </v>
      </c>
      <c r="E513" s="26" t="str">
        <v>'0946280563</v>
      </c>
      <c r="F513" s="2" t="str">
        <v>SCB</v>
      </c>
      <c r="G513" s="2">
        <f>IFERROR(_xlfn.XLOOKUP(F513,K:K,L:L),"")</f>
      </c>
      <c r="H513" s="3" t="str">
        <v>BM3</v>
      </c>
      <c r="I513" s="6" t="str">
        <v>22/4/69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2">
        <v>515</v>
      </c>
      <c r="B514" s="2" t="str">
        <v>คณิต พลฤทธิ์</v>
      </c>
      <c r="C514" s="22" t="str">
        <v>เพชร</v>
      </c>
      <c r="D514" s="46" t="str" xml:space="preserve">
        <v>' 0968864575 </v>
      </c>
      <c r="E514" s="46">
        <v>1073170970</v>
      </c>
      <c r="F514" s="2" t="str">
        <v>K-BANK</v>
      </c>
      <c r="G514" s="2">
        <f>IFERROR(_xlfn.XLOOKUP(F514,K:K,L:L),"")</f>
      </c>
      <c r="H514" s="3" t="str">
        <v>BM3</v>
      </c>
      <c r="I514" s="6" t="str">
        <v>24/4/69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17">
        <v>516</v>
      </c>
      <c r="B515" s="2" t="str">
        <v>นิชนันท์ แจ้งใจดี</v>
      </c>
      <c r="C515" s="2" t="str">
        <v>แตงกวา</v>
      </c>
      <c r="D515" s="10" t="str" xml:space="preserve">
        <v>' 0857335582 </v>
      </c>
      <c r="E515" s="10" t="str">
        <v>'0857335582</v>
      </c>
      <c r="F515" s="45" t="str">
        <v>BBL</v>
      </c>
      <c r="G515" s="2">
        <f>IFERROR(_xlfn.XLOOKUP(F515,K:K,L:L),"")</f>
      </c>
      <c r="H515" s="3" t="str">
        <v>BM3</v>
      </c>
      <c r="I515" s="6" t="str">
        <v>24/4/69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2">
        <v>517</v>
      </c>
      <c r="B516" s="2" t="str">
        <v>อนุวัฒน์ รัตนะวิศ</v>
      </c>
      <c r="C516" s="32" t="str">
        <v>กบ</v>
      </c>
      <c r="D516" s="32" t="str" xml:space="preserve">
        <v>'0945404115 </v>
      </c>
      <c r="E516" s="32">
        <v>1951567163</v>
      </c>
      <c r="F516" s="45" t="str">
        <v>K-BANK</v>
      </c>
      <c r="G516" s="2">
        <f>IFERROR(_xlfn.XLOOKUP(F516,K:K,L:L),"")</f>
      </c>
      <c r="H516" s="3" t="str">
        <v>BM3</v>
      </c>
      <c r="I516" s="6" t="str">
        <v>24/4/69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17">
        <v>518</v>
      </c>
      <c r="B517" s="2" t="str">
        <v>สุพิชญา แซ่เจี่ย</v>
      </c>
      <c r="C517" s="32" t="str">
        <v>เกด</v>
      </c>
      <c r="D517" s="32" t="str" xml:space="preserve">
        <v>'0827361153 </v>
      </c>
      <c r="E517" s="49">
        <v>4192195456</v>
      </c>
      <c r="F517" s="45" t="str">
        <v>SCB</v>
      </c>
      <c r="G517" s="2">
        <f>IFERROR(_xlfn.XLOOKUP(F517,K:K,L:L),"")</f>
      </c>
      <c r="H517" s="3" t="str">
        <v>BM3</v>
      </c>
      <c r="I517" s="6" t="str">
        <v>24/4/69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2">
        <v>519</v>
      </c>
      <c r="B518" s="2" t="str">
        <v>กานต์มณี นวะสิมัยนาม</v>
      </c>
      <c r="C518" s="32" t="str">
        <v>กาน</v>
      </c>
      <c r="D518" s="32" t="str" xml:space="preserve">
        <v>'0971421455 </v>
      </c>
      <c r="E518" s="32" t="str">
        <v>'0980198840</v>
      </c>
      <c r="F518" s="45" t="str">
        <v>BBL</v>
      </c>
      <c r="G518" s="2">
        <f>IFERROR(_xlfn.XLOOKUP(F518,K:K,L:L),"")</f>
      </c>
      <c r="H518" s="3" t="str">
        <v>BM3</v>
      </c>
      <c r="I518" s="6" t="str">
        <v>24/4/69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17">
        <v>520</v>
      </c>
      <c r="B519" s="2" t="str">
        <v>ชินดนัย ปันชุน</v>
      </c>
      <c r="C519" s="32" t="str">
        <v>นิว</v>
      </c>
      <c r="D519" s="32" t="str">
        <v>'0803369896</v>
      </c>
      <c r="E519" s="32">
        <v>2048704355</v>
      </c>
      <c r="F519" s="45" t="str">
        <v>K-BANK</v>
      </c>
      <c r="G519" s="2">
        <f>IFERROR(_xlfn.XLOOKUP(F519,K:K,L:L),"")</f>
      </c>
      <c r="H519" s="3" t="str">
        <v>BM3</v>
      </c>
      <c r="I519" s="6" t="str">
        <v>24/4/69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2">
        <v>521</v>
      </c>
      <c r="B520" s="2" t="str" xml:space="preserve">
        <v>นวณัฐ หอมดอก </v>
      </c>
      <c r="C520" s="32" t="str">
        <v>กุ๊ก</v>
      </c>
      <c r="D520" s="32" t="str">
        <v>'0937277565</v>
      </c>
      <c r="E520" s="32">
        <v>2113074380</v>
      </c>
      <c r="F520" s="45" t="str">
        <v>K-BANK</v>
      </c>
      <c r="G520" s="2">
        <f>IFERROR(_xlfn.XLOOKUP(F520,K:K,L:L),"")</f>
      </c>
      <c r="H520" s="3" t="str">
        <v>BM3</v>
      </c>
      <c r="I520" s="6" t="str">
        <v>24/4/69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17">
        <v>522</v>
      </c>
      <c r="B521" s="2" t="str">
        <v>บานเย็น พรมปากดี</v>
      </c>
      <c r="C521" s="25" t="str">
        <v>บาน</v>
      </c>
      <c r="D521" s="21" t="str">
        <v>' 0981068075</v>
      </c>
      <c r="E521" s="21">
        <v>4013182439</v>
      </c>
      <c r="F521" s="2" t="str">
        <v>SCB</v>
      </c>
      <c r="G521" s="2">
        <f>IFERROR(_xlfn.XLOOKUP(F521,K:K,L:L),"")</f>
      </c>
      <c r="H521" s="3" t="str">
        <v>BM3</v>
      </c>
      <c r="I521" s="6" t="str">
        <v>24/4/69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2">
        <v>523</v>
      </c>
      <c r="B522" s="2" t="str">
        <v>ใบชา คำขุนทด</v>
      </c>
      <c r="C522" s="2" t="str">
        <v>บี</v>
      </c>
      <c r="D522" s="10" t="str">
        <v>'  0982549885</v>
      </c>
      <c r="E522" s="10">
        <v>1822019508</v>
      </c>
      <c r="F522" s="2" t="str">
        <v>SCB</v>
      </c>
      <c r="G522" s="2">
        <f>IFERROR(_xlfn.XLOOKUP(F522,K:K,L:L),"")</f>
      </c>
      <c r="H522" s="3" t="str">
        <v>BM3</v>
      </c>
      <c r="I522" s="6" t="str">
        <v>24/4/69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17">
        <v>524</v>
      </c>
      <c r="B523" s="2" t="str">
        <v>พิกุล พรมปากดี</v>
      </c>
      <c r="C523" s="2" t="str">
        <v>แอม</v>
      </c>
      <c r="D523" s="10" t="str">
        <v>'0930721968</v>
      </c>
      <c r="E523" s="10">
        <v>8450551455</v>
      </c>
      <c r="F523" s="2" t="str">
        <v>KTB</v>
      </c>
      <c r="G523" s="2">
        <f>IFERROR(_xlfn.XLOOKUP(F523,K:K,L:L),"")</f>
      </c>
      <c r="H523" s="3" t="str">
        <v>BM3</v>
      </c>
      <c r="I523" s="6" t="str">
        <v>25/4/69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17">
        <v>525</v>
      </c>
      <c r="B524" s="2" t="str">
        <v>พงษ์ฐกร หกประเสริฐ</v>
      </c>
      <c r="C524" s="2" t="str">
        <v>กร</v>
      </c>
      <c r="D524" s="10" t="str">
        <v>' 0904992107</v>
      </c>
      <c r="E524" s="10">
        <v>6648733179</v>
      </c>
      <c r="F524" s="2" t="str">
        <v>KTB</v>
      </c>
      <c r="G524" s="2">
        <f>IFERROR(_xlfn.XLOOKUP(F524,K:K,L:L),"")</f>
      </c>
      <c r="H524" s="3" t="str">
        <v>BM3</v>
      </c>
      <c r="I524" s="6" t="str">
        <v>25/4/69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2">
        <v>526</v>
      </c>
      <c r="B525" s="2" t="str">
        <v>จิตตมาส น้ำพุไพศาลสกุล</v>
      </c>
      <c r="C525" s="22" t="str">
        <v>แป๊ะ</v>
      </c>
      <c r="D525" s="10" t="str" xml:space="preserve">
        <v> 0656769514่</v>
      </c>
      <c r="E525" s="10">
        <v>6832688703</v>
      </c>
      <c r="F525" s="2" t="str">
        <v>SCB</v>
      </c>
      <c r="G525" s="2">
        <f>IFERROR(_xlfn.XLOOKUP(F525,K:K,L:L),"")</f>
      </c>
      <c r="H525" s="3" t="str">
        <v>BM3</v>
      </c>
      <c r="I525" s="6" t="str">
        <v>27/4/69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17">
        <v>527</v>
      </c>
      <c r="B526" s="17" t="str">
        <v>ณัฐภัทร ภูทับทิม</v>
      </c>
      <c r="C526" s="2" t="str">
        <v>ก๊อต</v>
      </c>
      <c r="D526" s="19" t="str">
        <v>' 0838596862</v>
      </c>
      <c r="E526" s="10">
        <v>4181907381</v>
      </c>
      <c r="F526" s="2" t="str">
        <v>SCB</v>
      </c>
      <c r="G526" s="2">
        <f>IFERROR(_xlfn.XLOOKUP(F526,K:K,L:L),"")</f>
      </c>
      <c r="H526" s="3" t="str">
        <v>BM3</v>
      </c>
      <c r="I526" s="6" t="str">
        <v>27/4/69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17">
        <v>528</v>
      </c>
      <c r="B527" s="17" t="str">
        <v>กรรณิกา อิ่มอยู่</v>
      </c>
      <c r="C527" s="2" t="str">
        <v>เก่ง</v>
      </c>
      <c r="D527" s="19" t="str">
        <v>'0613031550</v>
      </c>
      <c r="E527" s="10" t="str">
        <v>'0377540018</v>
      </c>
      <c r="F527" s="2" t="str">
        <v>TTB</v>
      </c>
      <c r="G527" s="2">
        <f>IFERROR(_xlfn.XLOOKUP(F527,K:K,L:L),"")</f>
      </c>
      <c r="H527" s="3" t="str">
        <v>BM3</v>
      </c>
      <c r="I527" s="6" t="str">
        <v>27/4/69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2">
        <v>529</v>
      </c>
      <c r="B528" s="17" t="str">
        <v>กัญญาภัทร ลาเต๊ะ</v>
      </c>
      <c r="C528" s="2" t="str">
        <v>ไลลา</v>
      </c>
      <c r="D528" s="19" t="str" xml:space="preserve">
        <v>'0932702485 </v>
      </c>
      <c r="E528" s="10">
        <v>2011141458</v>
      </c>
      <c r="F528" s="2" t="str">
        <v>K-BANK</v>
      </c>
      <c r="G528" s="2">
        <f>IFERROR(_xlfn.XLOOKUP(F528,K:K,L:L),"")</f>
      </c>
      <c r="H528" s="3" t="str">
        <v>BM3</v>
      </c>
      <c r="I528" s="6" t="str">
        <v>27/4/69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17">
        <v>530</v>
      </c>
      <c r="B529" s="2" t="str">
        <v>ณัชชา ฤทธิ์จุรี</v>
      </c>
      <c r="C529" s="2" t="str">
        <v>นา</v>
      </c>
      <c r="D529" s="19" t="str">
        <v>'0947543294</v>
      </c>
      <c r="E529" s="10">
        <v>1793395031</v>
      </c>
      <c r="F529" s="2" t="str">
        <v>K-BANK</v>
      </c>
      <c r="G529" s="2">
        <f>IFERROR(_xlfn.XLOOKUP(F529,K:K,L:L),"")</f>
      </c>
      <c r="H529" s="3" t="str">
        <v>BM3</v>
      </c>
      <c r="I529" s="6" t="str">
        <v>27/4/69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17">
        <v>531</v>
      </c>
      <c r="B530" s="17" t="str">
        <v>รัฐภูมิ สุขนิล</v>
      </c>
      <c r="C530" s="2" t="str">
        <v>โฟน</v>
      </c>
      <c r="D530" s="19" t="str" xml:space="preserve">
        <v>'0952133048 </v>
      </c>
      <c r="E530" s="10">
        <v>1644384147</v>
      </c>
      <c r="F530" s="2" t="str">
        <v>SCB</v>
      </c>
      <c r="G530" s="2">
        <f>IFERROR(_xlfn.XLOOKUP(F530,K:K,L:L),"")</f>
      </c>
      <c r="H530" s="3" t="str">
        <v>BM3</v>
      </c>
      <c r="I530" s="6" t="str">
        <v>27/4/69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2">
        <v>532</v>
      </c>
      <c r="B531" s="2" t="str">
        <v>ประกายทิพย์ อินธรรม</v>
      </c>
      <c r="C531" s="25" t="str">
        <v>มินท์</v>
      </c>
      <c r="D531" s="10" t="str">
        <v>'0966346389</v>
      </c>
      <c r="E531" s="10">
        <v>2952258479</v>
      </c>
      <c r="F531" s="2" t="str">
        <v>TTB</v>
      </c>
      <c r="G531" s="2">
        <f>IFERROR(_xlfn.XLOOKUP(F531,K:K,L:L),"")</f>
      </c>
      <c r="H531" s="3" t="str">
        <v>BM3</v>
      </c>
      <c r="I531" s="6" t="str">
        <v>27/4/69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17">
        <v>533</v>
      </c>
      <c r="B532" s="2" t="str">
        <v>สัจธรรม กะระวะสุ</v>
      </c>
      <c r="C532" s="2" t="str">
        <v>จันโท</v>
      </c>
      <c r="D532" s="10" t="str">
        <v>' 094-131-2368</v>
      </c>
      <c r="E532" s="31">
        <v>1903799435</v>
      </c>
      <c r="F532" s="2" t="str">
        <v>K-BANK</v>
      </c>
      <c r="G532" s="2">
        <f>IFERROR(_xlfn.XLOOKUP(F532,K:K,L:L),"")</f>
      </c>
      <c r="H532" s="3" t="str">
        <v>BM3</v>
      </c>
      <c r="I532" s="6" t="str">
        <v>27/4/69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17">
        <v>534</v>
      </c>
      <c r="B533" s="2" t="str">
        <v>วิชชุดา ปะวันนา</v>
      </c>
      <c r="C533" s="2" t="str">
        <v>เปา</v>
      </c>
      <c r="D533" s="10" t="str">
        <v>'0994424025</v>
      </c>
      <c r="E533" s="10">
        <v>4270993786</v>
      </c>
      <c r="F533" s="2" t="str">
        <v>SCB</v>
      </c>
      <c r="G533" s="2">
        <f>IFERROR(_xlfn.XLOOKUP(F533,K:K,L:L),"")</f>
      </c>
      <c r="H533" s="3" t="str">
        <v>BM3</v>
      </c>
      <c r="I533" s="6" t="str">
        <v>27/4/69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2">
        <v>535</v>
      </c>
      <c r="B534" s="2" t="str">
        <v>ภัทรดนัย ชำนาญเอื้อ</v>
      </c>
      <c r="C534" s="2" t="str">
        <v>บุ๊ค</v>
      </c>
      <c r="D534" s="10" t="str">
        <v>' 0840753093</v>
      </c>
      <c r="E534" s="10">
        <v>1341684028</v>
      </c>
      <c r="F534" s="2" t="str">
        <v>K-BANK</v>
      </c>
      <c r="G534" s="2">
        <f>IFERROR(_xlfn.XLOOKUP(F534,K:K,L:L),"")</f>
      </c>
      <c r="H534" s="3" t="str">
        <v>BM3</v>
      </c>
      <c r="I534" s="6" t="str">
        <v>30/4/69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17">
        <v>536</v>
      </c>
      <c r="B535" s="2" t="str">
        <v>เดชาวัต ฮาซัน</v>
      </c>
      <c r="C535" s="2" t="str">
        <v>ดิส</v>
      </c>
      <c r="D535" s="10" t="str">
        <v>'0621606104</v>
      </c>
      <c r="E535" s="10"/>
      <c r="F535" s="2"/>
      <c r="G535" s="2">
        <f>IFERROR(_xlfn.XLOOKUP(F535,K:K,L:L),"")</f>
      </c>
      <c r="H535" s="3" t="str">
        <v>BM3</v>
      </c>
      <c r="I535" s="6" t="str">
        <v>30/4/69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17">
        <v>537</v>
      </c>
      <c r="B536" s="2" t="str">
        <v>เอกชัย เหมืองจา</v>
      </c>
      <c r="C536" s="2" t="str">
        <v>ตู่</v>
      </c>
      <c r="D536" s="10" t="str">
        <v>'0994215898</v>
      </c>
      <c r="E536" s="10">
        <v>4322209732</v>
      </c>
      <c r="F536" s="2" t="str">
        <v>SCB</v>
      </c>
      <c r="G536" s="2">
        <f>IFERROR(_xlfn.XLOOKUP(F536,K:K,L:L),"")</f>
      </c>
      <c r="H536" s="3" t="str">
        <v>BM3</v>
      </c>
      <c r="I536" s="6" t="str">
        <v>30/4/69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2">
        <v>538</v>
      </c>
      <c r="B537" s="2"/>
      <c r="C537" s="2"/>
      <c r="D537" s="10"/>
      <c r="E537" s="10"/>
      <c r="F537" s="2"/>
      <c r="G537" s="2">
        <f>IFERROR(_xlfn.XLOOKUP(F537,K:K,L:L),"")</f>
      </c>
      <c r="H537" s="3"/>
      <c r="I537" s="6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2"/>
      <c r="B538" s="2"/>
      <c r="C538" s="2"/>
      <c r="D538" s="10"/>
      <c r="E538" s="10"/>
      <c r="F538" s="2"/>
      <c r="G538" s="2">
        <f>IFERROR(_xlfn.XLOOKUP(F538,K:K,L:L),"")</f>
      </c>
      <c r="H538" s="3"/>
      <c r="I538" s="6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2"/>
      <c r="B539" s="2"/>
      <c r="C539" s="2"/>
      <c r="D539" s="10"/>
      <c r="E539" s="10"/>
      <c r="F539" s="2"/>
      <c r="G539" s="2">
        <f>IFERROR(_xlfn.XLOOKUP(F539,K:K,L:L),"")</f>
      </c>
      <c r="H539" s="3"/>
      <c r="I539" s="6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2"/>
      <c r="B540" s="2"/>
      <c r="C540" s="2"/>
      <c r="D540" s="10"/>
      <c r="E540" s="10"/>
      <c r="F540" s="2"/>
      <c r="G540" s="2">
        <f>IFERROR(_xlfn.XLOOKUP(F540,K:K,L:L),"")</f>
      </c>
      <c r="H540" s="3"/>
      <c r="I540" s="6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2"/>
      <c r="B541" s="2"/>
      <c r="C541" s="2"/>
      <c r="D541" s="10"/>
      <c r="E541" s="10"/>
      <c r="F541" s="2"/>
      <c r="G541" s="2">
        <f>IFERROR(_xlfn.XLOOKUP(F541,K:K,L:L),"")</f>
      </c>
      <c r="H541" s="3"/>
      <c r="I541" s="6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2"/>
      <c r="B542" s="2"/>
      <c r="C542" s="2"/>
      <c r="D542" s="10"/>
      <c r="E542" s="10"/>
      <c r="F542" s="2"/>
      <c r="G542" s="2">
        <f>IFERROR(_xlfn.XLOOKUP(F542,K:K,L:L),"")</f>
      </c>
      <c r="H542" s="3"/>
      <c r="I542" s="6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2"/>
      <c r="B543" s="2"/>
      <c r="C543" s="2"/>
      <c r="D543" s="10"/>
      <c r="E543" s="10"/>
      <c r="F543" s="2"/>
      <c r="G543" s="2">
        <f>IFERROR(_xlfn.XLOOKUP(F543,K:K,L:L),"")</f>
      </c>
      <c r="H543" s="3"/>
      <c r="I543" s="6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2"/>
      <c r="B544" s="2"/>
      <c r="C544" s="2"/>
      <c r="D544" s="10"/>
      <c r="E544" s="10"/>
      <c r="F544" s="2"/>
      <c r="G544" s="2">
        <f>IFERROR(_xlfn.XLOOKUP(F544,K:K,L:L),"")</f>
      </c>
      <c r="H544" s="3"/>
      <c r="I544" s="6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2"/>
      <c r="B545" s="2"/>
      <c r="C545" s="2"/>
      <c r="D545" s="10"/>
      <c r="E545" s="10"/>
      <c r="F545" s="2"/>
      <c r="G545" s="2">
        <f>IFERROR(_xlfn.XLOOKUP(F545,K:K,L:L),"")</f>
      </c>
      <c r="H545" s="3"/>
      <c r="I545" s="6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2"/>
      <c r="B546" s="2"/>
      <c r="C546" s="2"/>
      <c r="D546" s="10"/>
      <c r="E546" s="10"/>
      <c r="F546" s="2"/>
      <c r="G546" s="2">
        <f>IFERROR(_xlfn.XLOOKUP(F546,K:K,L:L),"")</f>
      </c>
      <c r="H546" s="3"/>
      <c r="I546" s="6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2"/>
      <c r="B547" s="2"/>
      <c r="C547" s="2"/>
      <c r="D547" s="10"/>
      <c r="E547" s="10"/>
      <c r="F547" s="2"/>
      <c r="G547" s="2">
        <f>IFERROR(_xlfn.XLOOKUP(F547,K:K,L:L),"")</f>
      </c>
      <c r="H547" s="3"/>
      <c r="I547" s="6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2"/>
      <c r="B548" s="2"/>
      <c r="C548" s="2"/>
      <c r="D548" s="10"/>
      <c r="E548" s="10"/>
      <c r="F548" s="2"/>
      <c r="G548" s="2">
        <f>IFERROR(_xlfn.XLOOKUP(F548,K:K,L:L),"")</f>
      </c>
      <c r="H548" s="3"/>
      <c r="I548" s="6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2"/>
      <c r="B549" s="2"/>
      <c r="C549" s="2"/>
      <c r="D549" s="10"/>
      <c r="E549" s="10"/>
      <c r="F549" s="2"/>
      <c r="G549" s="2">
        <f>IFERROR(_xlfn.XLOOKUP(F549,K:K,L:L),"")</f>
      </c>
      <c r="H549" s="3"/>
      <c r="I549" s="6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2"/>
      <c r="B550" s="2"/>
      <c r="C550" s="2"/>
      <c r="D550" s="10"/>
      <c r="E550" s="10"/>
      <c r="F550" s="2"/>
      <c r="G550" s="2">
        <f>IFERROR(_xlfn.XLOOKUP(F550,K:K,L:L),"")</f>
      </c>
      <c r="H550" s="3"/>
      <c r="I550" s="6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2"/>
      <c r="B551" s="2"/>
      <c r="C551" s="2"/>
      <c r="D551" s="10"/>
      <c r="E551" s="10"/>
      <c r="F551" s="2"/>
      <c r="G551" s="2">
        <f>IFERROR(_xlfn.XLOOKUP(F551,K:K,L:L),"")</f>
      </c>
      <c r="H551" s="3"/>
      <c r="I551" s="6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2"/>
      <c r="B552" s="2"/>
      <c r="C552" s="2"/>
      <c r="D552" s="10"/>
      <c r="E552" s="10"/>
      <c r="F552" s="2"/>
      <c r="G552" s="2">
        <f>IFERROR(_xlfn.XLOOKUP(F552,K:K,L:L),"")</f>
      </c>
      <c r="H552" s="3"/>
      <c r="I552" s="6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2"/>
      <c r="B553" s="2"/>
      <c r="C553" s="2"/>
      <c r="D553" s="10"/>
      <c r="E553" s="10"/>
      <c r="F553" s="2"/>
      <c r="G553" s="2">
        <f>IFERROR(_xlfn.XLOOKUP(F553,K:K,L:L),"")</f>
      </c>
      <c r="H553" s="3"/>
      <c r="I553" s="6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2"/>
      <c r="B554" s="2"/>
      <c r="C554" s="2"/>
      <c r="D554" s="10"/>
      <c r="E554" s="10"/>
      <c r="F554" s="2"/>
      <c r="G554" s="2">
        <f>IFERROR(_xlfn.XLOOKUP(F554,K:K,L:L),"")</f>
      </c>
      <c r="H554" s="3"/>
      <c r="I554" s="6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2"/>
      <c r="B555" s="2"/>
      <c r="C555" s="2"/>
      <c r="D555" s="10"/>
      <c r="E555" s="10"/>
      <c r="F555" s="2"/>
      <c r="G555" s="2">
        <f>IFERROR(_xlfn.XLOOKUP(F555,K:K,L:L),"")</f>
      </c>
      <c r="H555" s="3"/>
      <c r="I555" s="6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2"/>
      <c r="B556" s="2"/>
      <c r="C556" s="2"/>
      <c r="D556" s="10"/>
      <c r="E556" s="10"/>
      <c r="F556" s="2"/>
      <c r="G556" s="2">
        <f>IFERROR(_xlfn.XLOOKUP(F556,K:K,L:L),"")</f>
      </c>
      <c r="H556" s="3"/>
      <c r="I556" s="6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2"/>
      <c r="B557" s="2"/>
      <c r="C557" s="2"/>
      <c r="D557" s="10"/>
      <c r="E557" s="10"/>
      <c r="F557" s="2"/>
      <c r="G557" s="2">
        <f>IFERROR(_xlfn.XLOOKUP(F557,K:K,L:L),"")</f>
      </c>
      <c r="H557" s="3"/>
      <c r="I557" s="6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2"/>
      <c r="B558" s="2"/>
      <c r="C558" s="2"/>
      <c r="D558" s="10"/>
      <c r="E558" s="10"/>
      <c r="F558" s="2"/>
      <c r="G558" s="2">
        <f>IFERROR(_xlfn.XLOOKUP(F558,K:K,L:L),"")</f>
      </c>
      <c r="H558" s="3"/>
      <c r="I558" s="6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2"/>
      <c r="B559" s="2"/>
      <c r="C559" s="2"/>
      <c r="D559" s="10"/>
      <c r="E559" s="10"/>
      <c r="F559" s="2"/>
      <c r="G559" s="2">
        <f>IFERROR(_xlfn.XLOOKUP(F559,K:K,L:L),"")</f>
      </c>
      <c r="H559" s="3"/>
      <c r="I559" s="6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2"/>
      <c r="B560" s="2"/>
      <c r="C560" s="2"/>
      <c r="D560" s="10"/>
      <c r="E560" s="10"/>
      <c r="F560" s="2"/>
      <c r="G560" s="2">
        <f>IFERROR(_xlfn.XLOOKUP(F560,K:K,L:L),"")</f>
      </c>
      <c r="H560" s="3"/>
      <c r="I560" s="6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2"/>
      <c r="B561" s="2"/>
      <c r="C561" s="2"/>
      <c r="D561" s="10"/>
      <c r="E561" s="10"/>
      <c r="F561" s="2"/>
      <c r="G561" s="2">
        <f>IFERROR(_xlfn.XLOOKUP(F561,K:K,L:L),"")</f>
      </c>
      <c r="H561" s="3"/>
      <c r="I561" s="6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2"/>
      <c r="B562" s="2"/>
      <c r="C562" s="2"/>
      <c r="D562" s="10"/>
      <c r="E562" s="10"/>
      <c r="F562" s="2"/>
      <c r="G562" s="2">
        <f>IFERROR(_xlfn.XLOOKUP(F562,K:K,L:L),"")</f>
      </c>
      <c r="H562" s="3"/>
      <c r="I562" s="6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2"/>
      <c r="B563" s="2"/>
      <c r="C563" s="2"/>
      <c r="D563" s="10"/>
      <c r="E563" s="10"/>
      <c r="F563" s="2"/>
      <c r="G563" s="2">
        <f>IFERROR(_xlfn.XLOOKUP(F563,K:K,L:L),"")</f>
      </c>
      <c r="H563" s="3"/>
      <c r="I563" s="6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2"/>
      <c r="B564" s="2"/>
      <c r="C564" s="2"/>
      <c r="D564" s="10"/>
      <c r="E564" s="10"/>
      <c r="F564" s="2"/>
      <c r="G564" s="2">
        <f>IFERROR(_xlfn.XLOOKUP(F564,K:K,L:L),"")</f>
      </c>
      <c r="H564" s="3"/>
      <c r="I564" s="6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2"/>
      <c r="B565" s="2"/>
      <c r="C565" s="2"/>
      <c r="D565" s="10"/>
      <c r="E565" s="10"/>
      <c r="F565" s="2"/>
      <c r="G565" s="2">
        <f>IFERROR(_xlfn.XLOOKUP(F565,K:K,L:L),"")</f>
      </c>
      <c r="H565" s="3"/>
      <c r="I565" s="6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2"/>
      <c r="B566" s="2"/>
      <c r="C566" s="2"/>
      <c r="D566" s="10"/>
      <c r="E566" s="10"/>
      <c r="F566" s="2"/>
      <c r="G566" s="2">
        <f>IFERROR(_xlfn.XLOOKUP(F566,K:K,L:L),"")</f>
      </c>
      <c r="H566" s="3"/>
      <c r="I566" s="6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2"/>
      <c r="B567" s="2"/>
      <c r="C567" s="2"/>
      <c r="D567" s="10"/>
      <c r="E567" s="10"/>
      <c r="F567" s="2"/>
      <c r="G567" s="2">
        <f>IFERROR(_xlfn.XLOOKUP(F567,K:K,L:L),"")</f>
      </c>
      <c r="H567" s="3"/>
      <c r="I567" s="6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2"/>
      <c r="B568" s="2"/>
      <c r="C568" s="2"/>
      <c r="D568" s="10"/>
      <c r="E568" s="10"/>
      <c r="F568" s="2"/>
      <c r="G568" s="2">
        <f>IFERROR(_xlfn.XLOOKUP(F568,K:K,L:L),"")</f>
      </c>
      <c r="H568" s="3"/>
      <c r="I568" s="6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2"/>
      <c r="B569" s="2"/>
      <c r="C569" s="2"/>
      <c r="D569" s="10"/>
      <c r="E569" s="10"/>
      <c r="F569" s="2"/>
      <c r="G569" s="2">
        <f>IFERROR(_xlfn.XLOOKUP(F569,K:K,L:L),"")</f>
      </c>
      <c r="H569" s="3"/>
      <c r="I569" s="6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2"/>
      <c r="B570" s="2"/>
      <c r="C570" s="2"/>
      <c r="D570" s="10"/>
      <c r="E570" s="10"/>
      <c r="F570" s="2"/>
      <c r="G570" s="2">
        <f>IFERROR(_xlfn.XLOOKUP(F570,K:K,L:L),"")</f>
      </c>
      <c r="H570" s="3"/>
      <c r="I570" s="6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2"/>
      <c r="B571" s="2"/>
      <c r="C571" s="2"/>
      <c r="D571" s="10"/>
      <c r="E571" s="10"/>
      <c r="F571" s="2"/>
      <c r="G571" s="2">
        <f>IFERROR(_xlfn.XLOOKUP(F571,K:K,L:L),"")</f>
      </c>
      <c r="H571" s="3"/>
      <c r="I571" s="6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2"/>
      <c r="B572" s="2"/>
      <c r="C572" s="2"/>
      <c r="D572" s="10"/>
      <c r="E572" s="10"/>
      <c r="F572" s="2"/>
      <c r="G572" s="2">
        <f>IFERROR(_xlfn.XLOOKUP(F572,K:K,L:L),"")</f>
      </c>
      <c r="H572" s="3"/>
      <c r="I572" s="6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2"/>
      <c r="B573" s="2"/>
      <c r="C573" s="2"/>
      <c r="D573" s="10"/>
      <c r="E573" s="10"/>
      <c r="F573" s="2"/>
      <c r="G573" s="2">
        <f>IFERROR(_xlfn.XLOOKUP(F573,K:K,L:L),"")</f>
      </c>
      <c r="H573" s="3"/>
      <c r="I573" s="6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2"/>
      <c r="B574" s="2"/>
      <c r="C574" s="2"/>
      <c r="D574" s="10"/>
      <c r="E574" s="10"/>
      <c r="F574" s="2"/>
      <c r="G574" s="2">
        <f>IFERROR(_xlfn.XLOOKUP(F574,K:K,L:L),"")</f>
      </c>
      <c r="H574" s="3"/>
      <c r="I574" s="6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2"/>
      <c r="B575" s="2"/>
      <c r="C575" s="2"/>
      <c r="D575" s="10"/>
      <c r="E575" s="10"/>
      <c r="F575" s="2"/>
      <c r="G575" s="2">
        <f>IFERROR(_xlfn.XLOOKUP(F575,K:K,L:L),"")</f>
      </c>
      <c r="H575" s="3"/>
      <c r="I575" s="6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2"/>
      <c r="B576" s="2"/>
      <c r="C576" s="2"/>
      <c r="D576" s="10"/>
      <c r="E576" s="10"/>
      <c r="F576" s="2"/>
      <c r="G576" s="2">
        <f>IFERROR(_xlfn.XLOOKUP(F576,K:K,L:L),"")</f>
      </c>
      <c r="H576" s="3"/>
      <c r="I576" s="6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2"/>
      <c r="B577" s="2"/>
      <c r="C577" s="2"/>
      <c r="D577" s="10"/>
      <c r="E577" s="10"/>
      <c r="F577" s="2"/>
      <c r="G577" s="2">
        <f>IFERROR(_xlfn.XLOOKUP(F577,K:K,L:L),"")</f>
      </c>
      <c r="H577" s="3"/>
      <c r="I577" s="6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2"/>
      <c r="B578" s="2"/>
      <c r="C578" s="2"/>
      <c r="D578" s="10"/>
      <c r="E578" s="10"/>
      <c r="F578" s="2"/>
      <c r="G578" s="2">
        <f>IFERROR(_xlfn.XLOOKUP(F578,K:K,L:L),"")</f>
      </c>
      <c r="H578" s="3"/>
      <c r="I578" s="6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2"/>
      <c r="B579" s="2"/>
      <c r="C579" s="2"/>
      <c r="D579" s="10"/>
      <c r="E579" s="10"/>
      <c r="F579" s="2"/>
      <c r="G579" s="2">
        <f>IFERROR(_xlfn.XLOOKUP(F579,K:K,L:L),"")</f>
      </c>
      <c r="H579" s="3"/>
      <c r="I579" s="6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2"/>
      <c r="B580" s="2"/>
      <c r="C580" s="2"/>
      <c r="D580" s="10"/>
      <c r="E580" s="10"/>
      <c r="F580" s="2"/>
      <c r="G580" s="2">
        <f>IFERROR(_xlfn.XLOOKUP(F580,K:K,L:L),"")</f>
      </c>
      <c r="H580" s="3"/>
      <c r="I580" s="6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2"/>
      <c r="B581" s="2"/>
      <c r="C581" s="2"/>
      <c r="D581" s="10"/>
      <c r="E581" s="10"/>
      <c r="F581" s="2"/>
      <c r="G581" s="2">
        <f>IFERROR(_xlfn.XLOOKUP(F581,K:K,L:L),"")</f>
      </c>
      <c r="H581" s="3"/>
      <c r="I581" s="6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2"/>
      <c r="B582" s="2"/>
      <c r="C582" s="2"/>
      <c r="D582" s="10"/>
      <c r="E582" s="10"/>
      <c r="F582" s="2"/>
      <c r="G582" s="2">
        <f>IFERROR(_xlfn.XLOOKUP(F582,K:K,L:L),"")</f>
      </c>
      <c r="H582" s="3"/>
      <c r="I582" s="6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2"/>
      <c r="B583" s="2"/>
      <c r="C583" s="2"/>
      <c r="D583" s="10"/>
      <c r="E583" s="10"/>
      <c r="F583" s="2"/>
      <c r="G583" s="2">
        <f>IFERROR(_xlfn.XLOOKUP(F583,K:K,L:L),"")</f>
      </c>
      <c r="H583" s="3"/>
      <c r="I583" s="6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2"/>
      <c r="B584" s="2"/>
      <c r="C584" s="2"/>
      <c r="D584" s="10"/>
      <c r="E584" s="10"/>
      <c r="F584" s="2"/>
      <c r="G584" s="2">
        <f>IFERROR(_xlfn.XLOOKUP(F584,K:K,L:L),"")</f>
      </c>
      <c r="H584" s="3"/>
      <c r="I584" s="6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2"/>
      <c r="B585" s="2"/>
      <c r="C585" s="2"/>
      <c r="D585" s="10"/>
      <c r="E585" s="10"/>
      <c r="F585" s="2"/>
      <c r="G585" s="2">
        <f>IFERROR(_xlfn.XLOOKUP(F585,K:K,L:L),"")</f>
      </c>
      <c r="H585" s="3"/>
      <c r="I585" s="6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2"/>
      <c r="B586" s="2"/>
      <c r="C586" s="2"/>
      <c r="D586" s="10"/>
      <c r="E586" s="10"/>
      <c r="F586" s="2"/>
      <c r="G586" s="2">
        <f>IFERROR(_xlfn.XLOOKUP(F586,K:K,L:L),"")</f>
      </c>
      <c r="H586" s="3"/>
      <c r="I586" s="6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2"/>
      <c r="B587" s="2"/>
      <c r="C587" s="2"/>
      <c r="D587" s="10"/>
      <c r="E587" s="10"/>
      <c r="F587" s="2"/>
      <c r="G587" s="2">
        <f>IFERROR(_xlfn.XLOOKUP(F587,K:K,L:L),"")</f>
      </c>
      <c r="H587" s="3"/>
      <c r="I587" s="6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2"/>
      <c r="B588" s="2"/>
      <c r="C588" s="2"/>
      <c r="D588" s="10"/>
      <c r="E588" s="10"/>
      <c r="F588" s="2"/>
      <c r="G588" s="2">
        <f>IFERROR(_xlfn.XLOOKUP(F588,K:K,L:L),"")</f>
      </c>
      <c r="H588" s="3"/>
      <c r="I588" s="6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2"/>
      <c r="B589" s="2"/>
      <c r="C589" s="2"/>
      <c r="D589" s="10"/>
      <c r="E589" s="10"/>
      <c r="F589" s="2"/>
      <c r="G589" s="2">
        <f>IFERROR(_xlfn.XLOOKUP(F589,K:K,L:L),"")</f>
      </c>
      <c r="H589" s="3"/>
      <c r="I589" s="6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2"/>
      <c r="B590" s="2"/>
      <c r="C590" s="2"/>
      <c r="D590" s="10"/>
      <c r="E590" s="10"/>
      <c r="F590" s="2"/>
      <c r="G590" s="2">
        <f>IFERROR(_xlfn.XLOOKUP(F590,K:K,L:L),"")</f>
      </c>
      <c r="H590" s="3"/>
      <c r="I590" s="6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2"/>
      <c r="B591" s="2"/>
      <c r="C591" s="2"/>
      <c r="D591" s="10"/>
      <c r="E591" s="10"/>
      <c r="F591" s="2"/>
      <c r="G591" s="2">
        <f>IFERROR(_xlfn.XLOOKUP(F591,K:K,L:L),"")</f>
      </c>
      <c r="H591" s="3"/>
      <c r="I591" s="6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2"/>
      <c r="B592" s="2"/>
      <c r="C592" s="2"/>
      <c r="D592" s="10"/>
      <c r="E592" s="10"/>
      <c r="F592" s="2"/>
      <c r="G592" s="2">
        <f>IFERROR(_xlfn.XLOOKUP(F592,K:K,L:L),"")</f>
      </c>
      <c r="H592" s="3"/>
      <c r="I592" s="6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2"/>
      <c r="B593" s="2"/>
      <c r="C593" s="2"/>
      <c r="D593" s="10"/>
      <c r="E593" s="10"/>
      <c r="F593" s="2"/>
      <c r="G593" s="2">
        <f>IFERROR(_xlfn.XLOOKUP(F593,K:K,L:L),"")</f>
      </c>
      <c r="H593" s="3"/>
      <c r="I593" s="6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2"/>
      <c r="B594" s="2"/>
      <c r="C594" s="2"/>
      <c r="D594" s="10"/>
      <c r="E594" s="10"/>
      <c r="F594" s="2"/>
      <c r="G594" s="2">
        <f>IFERROR(_xlfn.XLOOKUP(F594,K:K,L:L),"")</f>
      </c>
      <c r="H594" s="3"/>
      <c r="I594" s="6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2"/>
      <c r="B595" s="2"/>
      <c r="C595" s="2"/>
      <c r="D595" s="10"/>
      <c r="E595" s="10"/>
      <c r="F595" s="2"/>
      <c r="G595" s="2">
        <f>IFERROR(_xlfn.XLOOKUP(F595,K:K,L:L),"")</f>
      </c>
      <c r="H595" s="3"/>
      <c r="I595" s="6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2"/>
      <c r="B596" s="2"/>
      <c r="C596" s="2"/>
      <c r="D596" s="10"/>
      <c r="E596" s="10"/>
      <c r="F596" s="2"/>
      <c r="G596" s="2">
        <f>IFERROR(_xlfn.XLOOKUP(F596,K:K,L:L),"")</f>
      </c>
      <c r="H596" s="3"/>
      <c r="I596" s="6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2"/>
      <c r="B597" s="2"/>
      <c r="C597" s="2"/>
      <c r="D597" s="10"/>
      <c r="E597" s="10"/>
      <c r="F597" s="2"/>
      <c r="G597" s="2">
        <f>IFERROR(_xlfn.XLOOKUP(F597,K:K,L:L),"")</f>
      </c>
      <c r="H597" s="3"/>
      <c r="I597" s="6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2"/>
      <c r="B598" s="2"/>
      <c r="C598" s="2"/>
      <c r="D598" s="10"/>
      <c r="E598" s="10"/>
      <c r="F598" s="2"/>
      <c r="G598" s="2">
        <f>IFERROR(_xlfn.XLOOKUP(F598,K:K,L:L),"")</f>
      </c>
      <c r="H598" s="3"/>
      <c r="I598" s="6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2"/>
      <c r="B599" s="2"/>
      <c r="C599" s="2"/>
      <c r="D599" s="10"/>
      <c r="E599" s="10"/>
      <c r="F599" s="2"/>
      <c r="G599" s="2">
        <f>IFERROR(_xlfn.XLOOKUP(F599,K:K,L:L),"")</f>
      </c>
      <c r="H599" s="3"/>
      <c r="I599" s="6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2"/>
      <c r="B600" s="2"/>
      <c r="C600" s="2"/>
      <c r="D600" s="10"/>
      <c r="E600" s="10"/>
      <c r="F600" s="2"/>
      <c r="G600" s="2">
        <f>IFERROR(_xlfn.XLOOKUP(F600,K:K,L:L),"")</f>
      </c>
      <c r="H600" s="3"/>
      <c r="I600" s="6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2"/>
      <c r="B601" s="2"/>
      <c r="C601" s="2"/>
      <c r="D601" s="10"/>
      <c r="E601" s="10"/>
      <c r="F601" s="2"/>
      <c r="G601" s="2">
        <f>IFERROR(_xlfn.XLOOKUP(F601,K:K,L:L),"")</f>
      </c>
      <c r="H601" s="3"/>
      <c r="I601" s="6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2"/>
      <c r="B602" s="2"/>
      <c r="C602" s="2"/>
      <c r="D602" s="10"/>
      <c r="E602" s="10"/>
      <c r="F602" s="2"/>
      <c r="G602" s="2">
        <f>IFERROR(_xlfn.XLOOKUP(F602,K:K,L:L),"")</f>
      </c>
      <c r="H602" s="3"/>
      <c r="I602" s="6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2"/>
      <c r="B603" s="2"/>
      <c r="C603" s="2"/>
      <c r="D603" s="10"/>
      <c r="E603" s="10"/>
      <c r="F603" s="2"/>
      <c r="G603" s="2">
        <f>IFERROR(_xlfn.XLOOKUP(F603,K:K,L:L),"")</f>
      </c>
      <c r="H603" s="3"/>
      <c r="I603" s="6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2"/>
      <c r="B604" s="2"/>
      <c r="C604" s="2"/>
      <c r="D604" s="10"/>
      <c r="E604" s="10"/>
      <c r="F604" s="2"/>
      <c r="G604" s="2">
        <f>IFERROR(_xlfn.XLOOKUP(F604,K:K,L:L),"")</f>
      </c>
      <c r="H604" s="3"/>
      <c r="I604" s="6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2"/>
      <c r="B605" s="2"/>
      <c r="C605" s="2"/>
      <c r="D605" s="10"/>
      <c r="E605" s="10"/>
      <c r="F605" s="2"/>
      <c r="G605" s="2">
        <f>IFERROR(_xlfn.XLOOKUP(F605,K:K,L:L),"")</f>
      </c>
      <c r="H605" s="3"/>
      <c r="I605" s="6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2"/>
      <c r="B606" s="2"/>
      <c r="C606" s="2"/>
      <c r="D606" s="10"/>
      <c r="E606" s="10"/>
      <c r="F606" s="2"/>
      <c r="G606" s="2">
        <f>IFERROR(_xlfn.XLOOKUP(F606,K:K,L:L),"")</f>
      </c>
      <c r="H606" s="3"/>
      <c r="I606" s="6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2"/>
      <c r="B607" s="2"/>
      <c r="C607" s="2"/>
      <c r="D607" s="10"/>
      <c r="E607" s="10"/>
      <c r="F607" s="2"/>
      <c r="G607" s="2">
        <f>IFERROR(_xlfn.XLOOKUP(F607,K:K,L:L),"")</f>
      </c>
      <c r="H607" s="3"/>
      <c r="I607" s="6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2"/>
      <c r="B608" s="2"/>
      <c r="C608" s="2"/>
      <c r="D608" s="10"/>
      <c r="E608" s="10"/>
      <c r="F608" s="2"/>
      <c r="G608" s="2">
        <f>IFERROR(_xlfn.XLOOKUP(F608,K:K,L:L),"")</f>
      </c>
      <c r="H608" s="3"/>
      <c r="I608" s="6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2"/>
      <c r="B609" s="2"/>
      <c r="C609" s="2"/>
      <c r="D609" s="10"/>
      <c r="E609" s="10"/>
      <c r="F609" s="2"/>
      <c r="G609" s="2">
        <f>IFERROR(_xlfn.XLOOKUP(F609,K:K,L:L),"")</f>
      </c>
      <c r="H609" s="3"/>
      <c r="I609" s="6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2"/>
      <c r="B610" s="2"/>
      <c r="C610" s="2"/>
      <c r="D610" s="10"/>
      <c r="E610" s="10"/>
      <c r="F610" s="2"/>
      <c r="G610" s="2">
        <f>IFERROR(_xlfn.XLOOKUP(F610,K:K,L:L),"")</f>
      </c>
      <c r="H610" s="3"/>
      <c r="I610" s="6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2"/>
      <c r="B611" s="2"/>
      <c r="C611" s="2"/>
      <c r="D611" s="10"/>
      <c r="E611" s="10"/>
      <c r="F611" s="2"/>
      <c r="G611" s="2">
        <f>IFERROR(_xlfn.XLOOKUP(F611,K:K,L:L),"")</f>
      </c>
      <c r="H611" s="3"/>
      <c r="I611" s="6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2"/>
      <c r="B612" s="2"/>
      <c r="C612" s="2"/>
      <c r="D612" s="10"/>
      <c r="E612" s="10"/>
      <c r="F612" s="2"/>
      <c r="G612" s="2">
        <f>IFERROR(_xlfn.XLOOKUP(F612,K:K,L:L),"")</f>
      </c>
      <c r="H612" s="3"/>
      <c r="I612" s="6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2"/>
      <c r="B613" s="2"/>
      <c r="C613" s="2"/>
      <c r="D613" s="10"/>
      <c r="E613" s="10"/>
      <c r="F613" s="2"/>
      <c r="G613" s="2">
        <f>IFERROR(_xlfn.XLOOKUP(F613,K:K,L:L),"")</f>
      </c>
      <c r="H613" s="3"/>
      <c r="I613" s="6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2"/>
      <c r="B614" s="2"/>
      <c r="C614" s="2"/>
      <c r="D614" s="10"/>
      <c r="E614" s="10"/>
      <c r="F614" s="2"/>
      <c r="G614" s="2">
        <f>IFERROR(_xlfn.XLOOKUP(F614,K:K,L:L),"")</f>
      </c>
      <c r="H614" s="3"/>
      <c r="I614" s="6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2"/>
      <c r="B615" s="2"/>
      <c r="C615" s="2"/>
      <c r="D615" s="10"/>
      <c r="E615" s="10"/>
      <c r="F615" s="2"/>
      <c r="G615" s="2">
        <f>IFERROR(_xlfn.XLOOKUP(F615,K:K,L:L),"")</f>
      </c>
      <c r="H615" s="3"/>
      <c r="I615" s="6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2"/>
      <c r="B616" s="2"/>
      <c r="C616" s="2"/>
      <c r="D616" s="10"/>
      <c r="E616" s="10"/>
      <c r="F616" s="2"/>
      <c r="G616" s="2">
        <f>IFERROR(_xlfn.XLOOKUP(F616,K:K,L:L),"")</f>
      </c>
      <c r="H616" s="3"/>
      <c r="I616" s="6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2"/>
      <c r="B617" s="2"/>
      <c r="C617" s="2"/>
      <c r="D617" s="10"/>
      <c r="E617" s="10"/>
      <c r="F617" s="2"/>
      <c r="G617" s="2">
        <f>IFERROR(_xlfn.XLOOKUP(F617,K:K,L:L),"")</f>
      </c>
      <c r="H617" s="3"/>
      <c r="I617" s="6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2"/>
      <c r="B618" s="2"/>
      <c r="C618" s="2"/>
      <c r="D618" s="10"/>
      <c r="E618" s="10"/>
      <c r="F618" s="2"/>
      <c r="G618" s="2">
        <f>IFERROR(_xlfn.XLOOKUP(F618,K:K,L:L),"")</f>
      </c>
      <c r="H618" s="3"/>
      <c r="I618" s="6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2"/>
      <c r="B619" s="2"/>
      <c r="C619" s="2"/>
      <c r="D619" s="10"/>
      <c r="E619" s="10"/>
      <c r="F619" s="2"/>
      <c r="G619" s="2">
        <f>IFERROR(_xlfn.XLOOKUP(F619,K:K,L:L),"")</f>
      </c>
      <c r="H619" s="3"/>
      <c r="I619" s="6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2"/>
      <c r="B620" s="2"/>
      <c r="C620" s="2"/>
      <c r="D620" s="10"/>
      <c r="E620" s="10"/>
      <c r="F620" s="2"/>
      <c r="G620" s="2">
        <f>IFERROR(_xlfn.XLOOKUP(F620,K:K,L:L),"")</f>
      </c>
      <c r="H620" s="3"/>
      <c r="I620" s="6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2"/>
      <c r="B621" s="2"/>
      <c r="C621" s="2"/>
      <c r="D621" s="10"/>
      <c r="E621" s="10"/>
      <c r="F621" s="2"/>
      <c r="G621" s="2">
        <f>IFERROR(_xlfn.XLOOKUP(F621,K:K,L:L),"")</f>
      </c>
      <c r="H621" s="3"/>
      <c r="I621" s="6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2"/>
      <c r="B622" s="2"/>
      <c r="C622" s="2"/>
      <c r="D622" s="10"/>
      <c r="E622" s="10"/>
      <c r="F622" s="2"/>
      <c r="G622" s="2">
        <f>IFERROR(_xlfn.XLOOKUP(F622,K:K,L:L),"")</f>
      </c>
      <c r="H622" s="3"/>
      <c r="I622" s="6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2"/>
      <c r="B623" s="2"/>
      <c r="C623" s="2"/>
      <c r="D623" s="10"/>
      <c r="E623" s="10"/>
      <c r="F623" s="2"/>
      <c r="G623" s="2">
        <f>IFERROR(_xlfn.XLOOKUP(F623,K:K,L:L),"")</f>
      </c>
      <c r="H623" s="3"/>
      <c r="I623" s="6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2"/>
      <c r="B624" s="2"/>
      <c r="C624" s="2"/>
      <c r="D624" s="10"/>
      <c r="E624" s="10"/>
      <c r="F624" s="2"/>
      <c r="G624" s="2">
        <f>IFERROR(_xlfn.XLOOKUP(F624,K:K,L:L),"")</f>
      </c>
      <c r="H624" s="3"/>
      <c r="I624" s="6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2"/>
      <c r="B625" s="2"/>
      <c r="C625" s="2"/>
      <c r="D625" s="10"/>
      <c r="E625" s="10"/>
      <c r="F625" s="2"/>
      <c r="G625" s="2">
        <f>IFERROR(_xlfn.XLOOKUP(F625,K:K,L:L),"")</f>
      </c>
      <c r="H625" s="3"/>
      <c r="I625" s="6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2"/>
      <c r="B626" s="2"/>
      <c r="C626" s="2"/>
      <c r="D626" s="10"/>
      <c r="E626" s="10"/>
      <c r="F626" s="2"/>
      <c r="G626" s="2">
        <f>IFERROR(_xlfn.XLOOKUP(F626,K:K,L:L),"")</f>
      </c>
      <c r="H626" s="3"/>
      <c r="I626" s="6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2"/>
      <c r="B627" s="2"/>
      <c r="C627" s="2"/>
      <c r="D627" s="10"/>
      <c r="E627" s="10"/>
      <c r="F627" s="2"/>
      <c r="G627" s="2">
        <f>IFERROR(_xlfn.XLOOKUP(F627,K:K,L:L),"")</f>
      </c>
      <c r="H627" s="3"/>
      <c r="I627" s="6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2"/>
      <c r="B628" s="2"/>
      <c r="C628" s="2"/>
      <c r="D628" s="10"/>
      <c r="E628" s="10"/>
      <c r="F628" s="2"/>
      <c r="G628" s="2">
        <f>IFERROR(_xlfn.XLOOKUP(F628,K:K,L:L),"")</f>
      </c>
      <c r="H628" s="3"/>
      <c r="I628" s="6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2"/>
      <c r="B629" s="2"/>
      <c r="C629" s="2"/>
      <c r="D629" s="10"/>
      <c r="E629" s="10"/>
      <c r="F629" s="2"/>
      <c r="G629" s="2">
        <f>IFERROR(_xlfn.XLOOKUP(F629,K:K,L:L),"")</f>
      </c>
      <c r="H629" s="3"/>
      <c r="I629" s="6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2"/>
      <c r="B630" s="2"/>
      <c r="C630" s="2"/>
      <c r="D630" s="10"/>
      <c r="E630" s="10"/>
      <c r="F630" s="2"/>
      <c r="G630" s="2">
        <f>IFERROR(_xlfn.XLOOKUP(F630,K:K,L:L),"")</f>
      </c>
      <c r="H630" s="3"/>
      <c r="I630" s="6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2"/>
      <c r="B631" s="2"/>
      <c r="C631" s="2"/>
      <c r="D631" s="10"/>
      <c r="E631" s="10"/>
      <c r="F631" s="2"/>
      <c r="G631" s="2">
        <f>IFERROR(_xlfn.XLOOKUP(F631,K:K,L:L),"")</f>
      </c>
      <c r="H631" s="3"/>
      <c r="I631" s="6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2"/>
      <c r="B632" s="2"/>
      <c r="C632" s="2"/>
      <c r="D632" s="10"/>
      <c r="E632" s="10"/>
      <c r="F632" s="2"/>
      <c r="G632" s="2">
        <f>IFERROR(_xlfn.XLOOKUP(F632,K:K,L:L),"")</f>
      </c>
      <c r="H632" s="3"/>
      <c r="I632" s="6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2"/>
      <c r="B633" s="2"/>
      <c r="C633" s="2"/>
      <c r="D633" s="10"/>
      <c r="E633" s="10"/>
      <c r="F633" s="2"/>
      <c r="G633" s="2">
        <f>IFERROR(_xlfn.XLOOKUP(F633,K:K,L:L),"")</f>
      </c>
      <c r="H633" s="3"/>
      <c r="I633" s="6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2"/>
      <c r="B634" s="2"/>
      <c r="C634" s="2"/>
      <c r="D634" s="10"/>
      <c r="E634" s="10"/>
      <c r="F634" s="2"/>
      <c r="G634" s="2">
        <f>IFERROR(_xlfn.XLOOKUP(F634,K:K,L:L),"")</f>
      </c>
      <c r="H634" s="3"/>
      <c r="I634" s="6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2"/>
      <c r="B635" s="2"/>
      <c r="C635" s="2"/>
      <c r="D635" s="10"/>
      <c r="E635" s="10"/>
      <c r="F635" s="2"/>
      <c r="G635" s="2">
        <f>IFERROR(_xlfn.XLOOKUP(F635,K:K,L:L),"")</f>
      </c>
      <c r="H635" s="3"/>
      <c r="I635" s="6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2"/>
      <c r="B636" s="2"/>
      <c r="C636" s="2"/>
      <c r="D636" s="10"/>
      <c r="E636" s="10"/>
      <c r="F636" s="2"/>
      <c r="G636" s="2">
        <f>IFERROR(_xlfn.XLOOKUP(F636,K:K,L:L),"")</f>
      </c>
      <c r="H636" s="3"/>
      <c r="I636" s="6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2"/>
      <c r="B637" s="2"/>
      <c r="C637" s="2"/>
      <c r="D637" s="10"/>
      <c r="E637" s="10"/>
      <c r="F637" s="2"/>
      <c r="G637" s="3"/>
      <c r="H637" s="3"/>
      <c r="I637" s="6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2"/>
      <c r="B638" s="2"/>
      <c r="C638" s="2"/>
      <c r="D638" s="10"/>
      <c r="E638" s="10"/>
      <c r="F638" s="2"/>
      <c r="G638" s="3"/>
      <c r="H638" s="3"/>
      <c r="I638" s="6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2"/>
      <c r="B639" s="2"/>
      <c r="C639" s="2"/>
      <c r="D639" s="10"/>
      <c r="E639" s="10"/>
      <c r="F639" s="2"/>
      <c r="G639" s="3"/>
      <c r="H639" s="3"/>
      <c r="I639" s="6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2"/>
      <c r="B640" s="2"/>
      <c r="C640" s="2"/>
      <c r="D640" s="10"/>
      <c r="E640" s="10"/>
      <c r="F640" s="2"/>
      <c r="G640" s="3"/>
      <c r="H640" s="3"/>
      <c r="I640" s="6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2"/>
      <c r="B641" s="2"/>
      <c r="C641" s="2"/>
      <c r="D641" s="10"/>
      <c r="E641" s="10"/>
      <c r="F641" s="2"/>
      <c r="G641" s="3"/>
      <c r="H641" s="3"/>
      <c r="I641" s="6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2"/>
      <c r="B642" s="2"/>
      <c r="C642" s="2"/>
      <c r="D642" s="10"/>
      <c r="E642" s="10"/>
      <c r="F642" s="2"/>
      <c r="G642" s="3"/>
      <c r="H642" s="3"/>
      <c r="I642" s="6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2"/>
      <c r="B643" s="2"/>
      <c r="C643" s="2"/>
      <c r="D643" s="10"/>
      <c r="E643" s="10"/>
      <c r="F643" s="2"/>
      <c r="G643" s="3"/>
      <c r="H643" s="3"/>
      <c r="I643" s="6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2"/>
      <c r="B644" s="2"/>
      <c r="C644" s="2"/>
      <c r="D644" s="10"/>
      <c r="E644" s="10"/>
      <c r="F644" s="2"/>
      <c r="G644" s="3"/>
      <c r="H644" s="3"/>
      <c r="I644" s="6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2"/>
      <c r="B645" s="2"/>
      <c r="C645" s="2"/>
      <c r="D645" s="10"/>
      <c r="E645" s="10"/>
      <c r="F645" s="2"/>
      <c r="G645" s="3"/>
      <c r="H645" s="3"/>
      <c r="I645" s="6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2"/>
      <c r="B646" s="2"/>
      <c r="C646" s="2"/>
      <c r="D646" s="10"/>
      <c r="E646" s="10"/>
      <c r="F646" s="2"/>
      <c r="G646" s="3"/>
      <c r="H646" s="3"/>
      <c r="I646" s="6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2"/>
      <c r="B647" s="2"/>
      <c r="C647" s="2"/>
      <c r="D647" s="10"/>
      <c r="E647" s="10"/>
      <c r="F647" s="2"/>
      <c r="G647" s="3"/>
      <c r="H647" s="3"/>
      <c r="I647" s="6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2"/>
      <c r="B648" s="2"/>
      <c r="C648" s="2"/>
      <c r="D648" s="10"/>
      <c r="E648" s="10"/>
      <c r="F648" s="2"/>
      <c r="G648" s="3"/>
      <c r="H648" s="3"/>
      <c r="I648" s="6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2"/>
      <c r="B649" s="2"/>
      <c r="C649" s="2"/>
      <c r="D649" s="10"/>
      <c r="E649" s="10"/>
      <c r="F649" s="2"/>
      <c r="G649" s="3"/>
      <c r="H649" s="3"/>
      <c r="I649" s="6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2"/>
      <c r="B650" s="2"/>
      <c r="C650" s="2"/>
      <c r="D650" s="10"/>
      <c r="E650" s="10"/>
      <c r="F650" s="2"/>
      <c r="G650" s="3"/>
      <c r="H650" s="3"/>
      <c r="I650" s="6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2"/>
      <c r="B651" s="2"/>
      <c r="C651" s="2"/>
      <c r="D651" s="10"/>
      <c r="E651" s="10"/>
      <c r="F651" s="2"/>
      <c r="G651" s="3"/>
      <c r="H651" s="3"/>
      <c r="I651" s="6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2"/>
      <c r="B652" s="2"/>
      <c r="C652" s="2"/>
      <c r="D652" s="10"/>
      <c r="E652" s="10"/>
      <c r="F652" s="2"/>
      <c r="G652" s="3"/>
      <c r="H652" s="3"/>
      <c r="I652" s="6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2"/>
      <c r="B653" s="2"/>
      <c r="C653" s="2"/>
      <c r="D653" s="10"/>
      <c r="E653" s="10"/>
      <c r="F653" s="2"/>
      <c r="G653" s="3"/>
      <c r="H653" s="3"/>
      <c r="I653" s="6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2"/>
      <c r="B654" s="2"/>
      <c r="C654" s="2"/>
      <c r="D654" s="10"/>
      <c r="E654" s="10"/>
      <c r="F654" s="2"/>
      <c r="G654" s="3"/>
      <c r="H654" s="3"/>
      <c r="I654" s="6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2"/>
      <c r="B655" s="2"/>
      <c r="C655" s="2"/>
      <c r="D655" s="10"/>
      <c r="E655" s="10"/>
      <c r="F655" s="2"/>
      <c r="G655" s="3"/>
      <c r="H655" s="3"/>
      <c r="I655" s="6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2"/>
      <c r="B656" s="2"/>
      <c r="C656" s="2"/>
      <c r="D656" s="10"/>
      <c r="E656" s="10"/>
      <c r="F656" s="2"/>
      <c r="G656" s="3"/>
      <c r="H656" s="3"/>
      <c r="I656" s="6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2"/>
      <c r="B657" s="2"/>
      <c r="C657" s="2"/>
      <c r="D657" s="10"/>
      <c r="E657" s="10"/>
      <c r="F657" s="2"/>
      <c r="G657" s="3"/>
      <c r="H657" s="3"/>
      <c r="I657" s="6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2"/>
      <c r="B658" s="2"/>
      <c r="C658" s="2"/>
      <c r="D658" s="10"/>
      <c r="E658" s="10"/>
      <c r="F658" s="2"/>
      <c r="G658" s="3"/>
      <c r="H658" s="3"/>
      <c r="I658" s="6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2"/>
      <c r="B659" s="2"/>
      <c r="C659" s="2"/>
      <c r="D659" s="10"/>
      <c r="E659" s="10"/>
      <c r="F659" s="2"/>
      <c r="G659" s="3"/>
      <c r="H659" s="3"/>
      <c r="I659" s="6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2"/>
      <c r="B660" s="2"/>
      <c r="C660" s="2"/>
      <c r="D660" s="10"/>
      <c r="E660" s="10"/>
      <c r="F660" s="2"/>
      <c r="G660" s="3"/>
      <c r="H660" s="3"/>
      <c r="I660" s="6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2"/>
      <c r="B661" s="2"/>
      <c r="C661" s="2"/>
      <c r="D661" s="10"/>
      <c r="E661" s="10"/>
      <c r="F661" s="2"/>
      <c r="G661" s="3"/>
      <c r="H661" s="3"/>
      <c r="I661" s="6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2"/>
      <c r="B662" s="2"/>
      <c r="C662" s="2"/>
      <c r="D662" s="10"/>
      <c r="E662" s="10"/>
      <c r="F662" s="2"/>
      <c r="G662" s="3"/>
      <c r="H662" s="3"/>
      <c r="I662" s="6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2"/>
      <c r="B663" s="2"/>
      <c r="C663" s="2"/>
      <c r="D663" s="10"/>
      <c r="E663" s="10"/>
      <c r="F663" s="2"/>
      <c r="G663" s="3"/>
      <c r="H663" s="3"/>
      <c r="I663" s="6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2"/>
      <c r="B664" s="2"/>
      <c r="C664" s="2"/>
      <c r="D664" s="10"/>
      <c r="E664" s="10"/>
      <c r="F664" s="2"/>
      <c r="G664" s="3"/>
      <c r="H664" s="3"/>
      <c r="I664" s="6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2"/>
      <c r="B665" s="2"/>
      <c r="C665" s="2"/>
      <c r="D665" s="10"/>
      <c r="E665" s="10"/>
      <c r="F665" s="2"/>
      <c r="G665" s="3"/>
      <c r="H665" s="3"/>
      <c r="I665" s="6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2"/>
      <c r="B666" s="2"/>
      <c r="C666" s="2"/>
      <c r="D666" s="10"/>
      <c r="E666" s="10"/>
      <c r="F666" s="2"/>
      <c r="G666" s="3"/>
      <c r="H666" s="3"/>
      <c r="I666" s="6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2"/>
      <c r="B667" s="2"/>
      <c r="C667" s="2"/>
      <c r="D667" s="10"/>
      <c r="E667" s="10"/>
      <c r="F667" s="2"/>
      <c r="G667" s="3"/>
      <c r="H667" s="3"/>
      <c r="I667" s="6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2"/>
      <c r="B668" s="2"/>
      <c r="C668" s="2"/>
      <c r="D668" s="10"/>
      <c r="E668" s="10"/>
      <c r="F668" s="2"/>
      <c r="G668" s="3"/>
      <c r="H668" s="3"/>
      <c r="I668" s="6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2"/>
      <c r="B669" s="2"/>
      <c r="C669" s="2"/>
      <c r="D669" s="10"/>
      <c r="E669" s="10"/>
      <c r="F669" s="2"/>
      <c r="G669" s="3"/>
      <c r="H669" s="3"/>
      <c r="I669" s="6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2"/>
      <c r="B670" s="2"/>
      <c r="C670" s="2"/>
      <c r="D670" s="10"/>
      <c r="E670" s="10"/>
      <c r="F670" s="2"/>
      <c r="G670" s="3"/>
      <c r="H670" s="3"/>
      <c r="I670" s="6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2"/>
      <c r="B671" s="2"/>
      <c r="C671" s="2"/>
      <c r="D671" s="10"/>
      <c r="E671" s="10"/>
      <c r="F671" s="2"/>
      <c r="G671" s="3"/>
      <c r="H671" s="3"/>
      <c r="I671" s="6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2"/>
      <c r="B672" s="2"/>
      <c r="C672" s="2"/>
      <c r="D672" s="10"/>
      <c r="E672" s="10"/>
      <c r="F672" s="2"/>
      <c r="G672" s="3"/>
      <c r="H672" s="3"/>
      <c r="I672" s="6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2"/>
      <c r="B673" s="2"/>
      <c r="C673" s="2"/>
      <c r="D673" s="10"/>
      <c r="E673" s="10"/>
      <c r="F673" s="2"/>
      <c r="G673" s="3"/>
      <c r="H673" s="3"/>
      <c r="I673" s="6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2"/>
      <c r="B674" s="2"/>
      <c r="C674" s="2"/>
      <c r="D674" s="10"/>
      <c r="E674" s="10"/>
      <c r="F674" s="2"/>
      <c r="G674" s="3"/>
      <c r="H674" s="3"/>
      <c r="I674" s="6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2"/>
      <c r="B675" s="2"/>
      <c r="C675" s="2"/>
      <c r="D675" s="10"/>
      <c r="E675" s="10"/>
      <c r="F675" s="2"/>
      <c r="G675" s="3"/>
      <c r="H675" s="3"/>
      <c r="I675" s="6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2"/>
      <c r="B676" s="2"/>
      <c r="C676" s="2"/>
      <c r="D676" s="10"/>
      <c r="E676" s="10"/>
      <c r="F676" s="2"/>
      <c r="G676" s="3"/>
      <c r="H676" s="3"/>
      <c r="I676" s="6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2"/>
      <c r="B677" s="2"/>
      <c r="C677" s="2"/>
      <c r="D677" s="10"/>
      <c r="E677" s="10"/>
      <c r="F677" s="2"/>
      <c r="G677" s="3"/>
      <c r="H677" s="3"/>
      <c r="I677" s="6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2"/>
      <c r="B678" s="2"/>
      <c r="C678" s="2"/>
      <c r="D678" s="10"/>
      <c r="E678" s="10"/>
      <c r="F678" s="2"/>
      <c r="G678" s="3"/>
      <c r="H678" s="3"/>
      <c r="I678" s="6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2"/>
      <c r="B679" s="2"/>
      <c r="C679" s="2"/>
      <c r="D679" s="10"/>
      <c r="E679" s="10"/>
      <c r="F679" s="2"/>
      <c r="G679" s="3"/>
      <c r="H679" s="3"/>
      <c r="I679" s="6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2"/>
      <c r="B680" s="2"/>
      <c r="C680" s="2"/>
      <c r="D680" s="10"/>
      <c r="E680" s="10"/>
      <c r="F680" s="2"/>
      <c r="G680" s="3"/>
      <c r="H680" s="3"/>
      <c r="I680" s="6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2"/>
      <c r="B681" s="2"/>
      <c r="C681" s="2"/>
      <c r="D681" s="10"/>
      <c r="E681" s="10"/>
      <c r="F681" s="2"/>
      <c r="G681" s="3"/>
      <c r="H681" s="3"/>
      <c r="I681" s="6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2"/>
      <c r="B682" s="2"/>
      <c r="C682" s="2"/>
      <c r="D682" s="10"/>
      <c r="E682" s="10"/>
      <c r="F682" s="2"/>
      <c r="G682" s="3"/>
      <c r="H682" s="3"/>
      <c r="I682" s="6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2"/>
      <c r="B683" s="2"/>
      <c r="C683" s="2"/>
      <c r="D683" s="10"/>
      <c r="E683" s="10"/>
      <c r="F683" s="2"/>
      <c r="G683" s="3"/>
      <c r="H683" s="3"/>
      <c r="I683" s="6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2"/>
      <c r="B684" s="2"/>
      <c r="C684" s="2"/>
      <c r="D684" s="10"/>
      <c r="E684" s="10"/>
      <c r="F684" s="2"/>
      <c r="G684" s="3"/>
      <c r="H684" s="3"/>
      <c r="I684" s="6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2"/>
      <c r="B685" s="2"/>
      <c r="C685" s="2"/>
      <c r="D685" s="10"/>
      <c r="E685" s="10"/>
      <c r="F685" s="2"/>
      <c r="G685" s="3"/>
      <c r="H685" s="3"/>
      <c r="I685" s="6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2"/>
      <c r="B686" s="2"/>
      <c r="C686" s="2"/>
      <c r="D686" s="10"/>
      <c r="E686" s="10"/>
      <c r="F686" s="2"/>
      <c r="G686" s="3"/>
      <c r="H686" s="3"/>
      <c r="I686" s="6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2"/>
      <c r="B687" s="2"/>
      <c r="C687" s="2"/>
      <c r="D687" s="10"/>
      <c r="E687" s="10"/>
      <c r="F687" s="2"/>
      <c r="G687" s="3"/>
      <c r="H687" s="3"/>
      <c r="I687" s="6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2"/>
      <c r="B688" s="2"/>
      <c r="C688" s="2"/>
      <c r="D688" s="10"/>
      <c r="E688" s="10"/>
      <c r="F688" s="2"/>
      <c r="G688" s="3"/>
      <c r="H688" s="3"/>
      <c r="I688" s="6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2"/>
      <c r="B689" s="2"/>
      <c r="C689" s="2"/>
      <c r="D689" s="10"/>
      <c r="E689" s="10"/>
      <c r="F689" s="2"/>
      <c r="G689" s="3"/>
      <c r="H689" s="3"/>
      <c r="I689" s="6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2"/>
      <c r="B690" s="2"/>
      <c r="C690" s="2"/>
      <c r="D690" s="10"/>
      <c r="E690" s="10"/>
      <c r="F690" s="2"/>
      <c r="G690" s="3"/>
      <c r="H690" s="3"/>
      <c r="I690" s="6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2"/>
      <c r="B691" s="2"/>
      <c r="C691" s="2"/>
      <c r="D691" s="10"/>
      <c r="E691" s="10"/>
      <c r="F691" s="2"/>
      <c r="G691" s="3"/>
      <c r="H691" s="3"/>
      <c r="I691" s="6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2"/>
      <c r="B692" s="2"/>
      <c r="C692" s="2"/>
      <c r="D692" s="10"/>
      <c r="E692" s="10"/>
      <c r="F692" s="2"/>
      <c r="G692" s="3"/>
      <c r="H692" s="3"/>
      <c r="I692" s="6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2"/>
      <c r="B693" s="2"/>
      <c r="C693" s="2"/>
      <c r="D693" s="10"/>
      <c r="E693" s="10"/>
      <c r="F693" s="2"/>
      <c r="G693" s="3"/>
      <c r="H693" s="3"/>
      <c r="I693" s="6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2"/>
      <c r="B694" s="2"/>
      <c r="C694" s="2"/>
      <c r="D694" s="10"/>
      <c r="E694" s="10"/>
      <c r="F694" s="2"/>
      <c r="G694" s="3"/>
      <c r="H694" s="3"/>
      <c r="I694" s="6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2"/>
      <c r="B695" s="2"/>
      <c r="C695" s="2"/>
      <c r="D695" s="10"/>
      <c r="E695" s="10"/>
      <c r="F695" s="2"/>
      <c r="G695" s="3"/>
      <c r="H695" s="3"/>
      <c r="I695" s="6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2"/>
      <c r="B696" s="2"/>
      <c r="C696" s="2"/>
      <c r="D696" s="10"/>
      <c r="E696" s="10"/>
      <c r="F696" s="2"/>
      <c r="G696" s="3"/>
      <c r="H696" s="3"/>
      <c r="I696" s="6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2"/>
      <c r="B697" s="2"/>
      <c r="C697" s="2"/>
      <c r="D697" s="10"/>
      <c r="E697" s="10"/>
      <c r="F697" s="2"/>
      <c r="G697" s="3"/>
      <c r="H697" s="3"/>
      <c r="I697" s="6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2"/>
      <c r="B698" s="2"/>
      <c r="C698" s="2"/>
      <c r="D698" s="10"/>
      <c r="E698" s="10"/>
      <c r="F698" s="2"/>
      <c r="G698" s="3"/>
      <c r="H698" s="3"/>
      <c r="I698" s="6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2"/>
      <c r="B699" s="2"/>
      <c r="C699" s="2"/>
      <c r="D699" s="10"/>
      <c r="E699" s="10"/>
      <c r="F699" s="2"/>
      <c r="G699" s="3"/>
      <c r="H699" s="3"/>
      <c r="I699" s="6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2"/>
      <c r="B700" s="2"/>
      <c r="C700" s="2"/>
      <c r="D700" s="10"/>
      <c r="E700" s="10"/>
      <c r="F700" s="2"/>
      <c r="G700" s="3"/>
      <c r="H700" s="3"/>
      <c r="I700" s="6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2"/>
      <c r="B701" s="2"/>
      <c r="C701" s="2"/>
      <c r="D701" s="10"/>
      <c r="E701" s="10"/>
      <c r="F701" s="2"/>
      <c r="G701" s="3"/>
      <c r="H701" s="3"/>
      <c r="I701" s="6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2"/>
      <c r="B702" s="2"/>
      <c r="C702" s="2"/>
      <c r="D702" s="10"/>
      <c r="E702" s="10"/>
      <c r="F702" s="2"/>
      <c r="G702" s="3"/>
      <c r="H702" s="3"/>
      <c r="I702" s="6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2"/>
      <c r="B703" s="2"/>
      <c r="C703" s="2"/>
      <c r="D703" s="10"/>
      <c r="E703" s="10"/>
      <c r="F703" s="2"/>
      <c r="G703" s="3"/>
      <c r="H703" s="3"/>
      <c r="I703" s="6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2"/>
      <c r="B704" s="2"/>
      <c r="C704" s="2"/>
      <c r="D704" s="10"/>
      <c r="E704" s="10"/>
      <c r="F704" s="2"/>
      <c r="G704" s="3"/>
      <c r="H704" s="3"/>
      <c r="I704" s="6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2"/>
      <c r="B705" s="2"/>
      <c r="C705" s="2"/>
      <c r="D705" s="10"/>
      <c r="E705" s="10"/>
      <c r="F705" s="2"/>
      <c r="G705" s="3"/>
      <c r="H705" s="3"/>
      <c r="I705" s="6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2"/>
      <c r="B706" s="2"/>
      <c r="C706" s="2"/>
      <c r="D706" s="10"/>
      <c r="E706" s="10"/>
      <c r="F706" s="2"/>
      <c r="G706" s="3"/>
      <c r="H706" s="3"/>
      <c r="I706" s="6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2"/>
      <c r="B707" s="2"/>
      <c r="C707" s="2"/>
      <c r="D707" s="10"/>
      <c r="E707" s="10"/>
      <c r="F707" s="2"/>
      <c r="G707" s="3"/>
      <c r="H707" s="3"/>
      <c r="I707" s="6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2"/>
      <c r="B708" s="2"/>
      <c r="C708" s="2"/>
      <c r="D708" s="10"/>
      <c r="E708" s="10"/>
      <c r="F708" s="2"/>
      <c r="G708" s="3"/>
      <c r="H708" s="3"/>
      <c r="I708" s="6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2"/>
      <c r="B709" s="2"/>
      <c r="C709" s="2"/>
      <c r="D709" s="10"/>
      <c r="E709" s="10"/>
      <c r="F709" s="2"/>
      <c r="G709" s="3"/>
      <c r="H709" s="3"/>
      <c r="I709" s="6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2"/>
      <c r="B710" s="2"/>
      <c r="C710" s="2"/>
      <c r="D710" s="10"/>
      <c r="E710" s="10"/>
      <c r="F710" s="2"/>
      <c r="G710" s="3"/>
      <c r="H710" s="3"/>
      <c r="I710" s="6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2"/>
      <c r="B711" s="2"/>
      <c r="C711" s="2"/>
      <c r="D711" s="10"/>
      <c r="E711" s="10"/>
      <c r="F711" s="2"/>
      <c r="G711" s="3"/>
      <c r="H711" s="3"/>
      <c r="I711" s="6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2"/>
      <c r="B712" s="2"/>
      <c r="C712" s="2"/>
      <c r="D712" s="10"/>
      <c r="E712" s="10"/>
      <c r="F712" s="2"/>
      <c r="G712" s="3"/>
      <c r="H712" s="3"/>
      <c r="I712" s="6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2"/>
      <c r="B713" s="2"/>
      <c r="C713" s="2"/>
      <c r="D713" s="10"/>
      <c r="E713" s="10"/>
      <c r="F713" s="2"/>
      <c r="G713" s="3"/>
      <c r="H713" s="3"/>
      <c r="I713" s="6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2"/>
      <c r="B714" s="2"/>
      <c r="C714" s="2"/>
      <c r="D714" s="10"/>
      <c r="E714" s="10"/>
      <c r="F714" s="2"/>
      <c r="G714" s="3"/>
      <c r="H714" s="3"/>
      <c r="I714" s="6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2"/>
      <c r="B715" s="2"/>
      <c r="C715" s="2"/>
      <c r="D715" s="10"/>
      <c r="E715" s="10"/>
      <c r="F715" s="2"/>
      <c r="G715" s="3"/>
      <c r="H715" s="3"/>
      <c r="I715" s="6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2"/>
      <c r="B716" s="2"/>
      <c r="C716" s="2"/>
      <c r="D716" s="10"/>
      <c r="E716" s="10"/>
      <c r="F716" s="2"/>
      <c r="G716" s="3"/>
      <c r="H716" s="3"/>
      <c r="I716" s="6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2"/>
      <c r="B717" s="2"/>
      <c r="C717" s="2"/>
      <c r="D717" s="10"/>
      <c r="E717" s="10"/>
      <c r="F717" s="2"/>
      <c r="G717" s="3"/>
      <c r="H717" s="3"/>
      <c r="I717" s="6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2"/>
      <c r="B718" s="2"/>
      <c r="C718" s="2"/>
      <c r="D718" s="10"/>
      <c r="E718" s="10"/>
      <c r="F718" s="2"/>
      <c r="G718" s="3"/>
      <c r="H718" s="3"/>
      <c r="I718" s="6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2"/>
      <c r="B719" s="2"/>
      <c r="C719" s="2"/>
      <c r="D719" s="10"/>
      <c r="E719" s="10"/>
      <c r="F719" s="2"/>
      <c r="G719" s="3"/>
      <c r="H719" s="3"/>
      <c r="I719" s="6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2"/>
      <c r="B720" s="2"/>
      <c r="C720" s="2"/>
      <c r="D720" s="10"/>
      <c r="E720" s="10"/>
      <c r="F720" s="2"/>
      <c r="G720" s="3"/>
      <c r="H720" s="3"/>
      <c r="I720" s="6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2"/>
      <c r="B721" s="2"/>
      <c r="C721" s="2"/>
      <c r="D721" s="10"/>
      <c r="E721" s="10"/>
      <c r="F721" s="2"/>
      <c r="G721" s="3"/>
      <c r="H721" s="3"/>
      <c r="I721" s="6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2"/>
      <c r="B722" s="2"/>
      <c r="C722" s="2"/>
      <c r="D722" s="10"/>
      <c r="E722" s="10"/>
      <c r="F722" s="2"/>
      <c r="G722" s="3"/>
      <c r="H722" s="3"/>
      <c r="I722" s="6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2"/>
      <c r="B723" s="2"/>
      <c r="C723" s="2"/>
      <c r="D723" s="10"/>
      <c r="E723" s="10"/>
      <c r="F723" s="2"/>
      <c r="G723" s="3"/>
      <c r="H723" s="3"/>
      <c r="I723" s="6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2"/>
      <c r="B724" s="2"/>
      <c r="C724" s="2"/>
      <c r="D724" s="10"/>
      <c r="E724" s="10"/>
      <c r="F724" s="2"/>
      <c r="G724" s="3"/>
      <c r="H724" s="3"/>
      <c r="I724" s="6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2"/>
      <c r="B725" s="2"/>
      <c r="C725" s="2"/>
      <c r="D725" s="10"/>
      <c r="E725" s="10"/>
      <c r="F725" s="2"/>
      <c r="G725" s="3"/>
      <c r="H725" s="3"/>
      <c r="I725" s="6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2"/>
      <c r="B726" s="2"/>
      <c r="C726" s="2"/>
      <c r="D726" s="10"/>
      <c r="E726" s="10"/>
      <c r="F726" s="2"/>
      <c r="G726" s="3"/>
      <c r="H726" s="3"/>
      <c r="I726" s="6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2"/>
      <c r="B727" s="2"/>
      <c r="C727" s="2"/>
      <c r="D727" s="10"/>
      <c r="E727" s="10"/>
      <c r="F727" s="2"/>
      <c r="G727" s="3"/>
      <c r="H727" s="3"/>
      <c r="I727" s="6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2"/>
      <c r="B728" s="2"/>
      <c r="C728" s="2"/>
      <c r="D728" s="10"/>
      <c r="E728" s="10"/>
      <c r="F728" s="2"/>
      <c r="G728" s="3"/>
      <c r="H728" s="3"/>
      <c r="I728" s="6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2"/>
      <c r="B729" s="2"/>
      <c r="C729" s="2"/>
      <c r="D729" s="10"/>
      <c r="E729" s="10"/>
      <c r="F729" s="2"/>
      <c r="G729" s="3"/>
      <c r="H729" s="3"/>
      <c r="I729" s="6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2"/>
      <c r="B730" s="2"/>
      <c r="C730" s="2"/>
      <c r="D730" s="10"/>
      <c r="E730" s="10"/>
      <c r="F730" s="2"/>
      <c r="G730" s="3"/>
      <c r="H730" s="3"/>
      <c r="I730" s="6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2"/>
      <c r="B731" s="2"/>
      <c r="C731" s="2"/>
      <c r="D731" s="10"/>
      <c r="E731" s="10"/>
      <c r="F731" s="2"/>
      <c r="G731" s="3"/>
      <c r="H731" s="3"/>
      <c r="I731" s="6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2"/>
      <c r="B732" s="2"/>
      <c r="C732" s="2"/>
      <c r="D732" s="10"/>
      <c r="E732" s="10"/>
      <c r="F732" s="2"/>
      <c r="G732" s="3"/>
      <c r="H732" s="3"/>
      <c r="I732" s="6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2"/>
      <c r="B733" s="2"/>
      <c r="C733" s="2"/>
      <c r="D733" s="10"/>
      <c r="E733" s="10"/>
      <c r="F733" s="2"/>
      <c r="G733" s="3"/>
      <c r="H733" s="3"/>
      <c r="I733" s="6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2"/>
      <c r="B734" s="2"/>
      <c r="C734" s="2"/>
      <c r="D734" s="10"/>
      <c r="E734" s="10"/>
      <c r="F734" s="2"/>
      <c r="G734" s="3"/>
      <c r="H734" s="3"/>
      <c r="I734" s="6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2"/>
      <c r="B735" s="2"/>
      <c r="C735" s="2"/>
      <c r="D735" s="10"/>
      <c r="E735" s="10"/>
      <c r="F735" s="2"/>
      <c r="G735" s="3"/>
      <c r="H735" s="3"/>
      <c r="I735" s="6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2"/>
      <c r="B736" s="2"/>
      <c r="C736" s="2"/>
      <c r="D736" s="10"/>
      <c r="E736" s="10"/>
      <c r="F736" s="2"/>
      <c r="G736" s="3"/>
      <c r="H736" s="3"/>
      <c r="I736" s="6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2"/>
      <c r="B737" s="2"/>
      <c r="C737" s="2"/>
      <c r="D737" s="10"/>
      <c r="E737" s="10"/>
      <c r="F737" s="2"/>
      <c r="G737" s="3"/>
      <c r="H737" s="3"/>
      <c r="I737" s="6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2"/>
      <c r="B738" s="2"/>
      <c r="C738" s="2"/>
      <c r="D738" s="10"/>
      <c r="E738" s="10"/>
      <c r="F738" s="2"/>
      <c r="G738" s="3"/>
      <c r="H738" s="3"/>
      <c r="I738" s="6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2"/>
      <c r="B739" s="2"/>
      <c r="C739" s="2"/>
      <c r="D739" s="10"/>
      <c r="E739" s="10"/>
      <c r="F739" s="2"/>
      <c r="G739" s="3"/>
      <c r="H739" s="3"/>
      <c r="I739" s="6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2"/>
      <c r="B740" s="2"/>
      <c r="C740" s="2"/>
      <c r="D740" s="10"/>
      <c r="E740" s="10"/>
      <c r="F740" s="2"/>
      <c r="G740" s="3"/>
      <c r="H740" s="3"/>
      <c r="I740" s="6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2"/>
      <c r="B741" s="2"/>
      <c r="C741" s="2"/>
      <c r="D741" s="10"/>
      <c r="E741" s="10"/>
      <c r="F741" s="2"/>
      <c r="G741" s="3"/>
      <c r="H741" s="3"/>
      <c r="I741" s="6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2"/>
      <c r="B742" s="2"/>
      <c r="C742" s="2"/>
      <c r="D742" s="10"/>
      <c r="E742" s="10"/>
      <c r="F742" s="2"/>
      <c r="G742" s="3"/>
      <c r="H742" s="3"/>
      <c r="I742" s="6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2"/>
      <c r="B743" s="2"/>
      <c r="C743" s="2"/>
      <c r="D743" s="10"/>
      <c r="E743" s="10"/>
      <c r="F743" s="2"/>
      <c r="G743" s="3"/>
      <c r="H743" s="3"/>
      <c r="I743" s="6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2"/>
      <c r="B744" s="2"/>
      <c r="C744" s="2"/>
      <c r="D744" s="10"/>
      <c r="E744" s="10"/>
      <c r="F744" s="2"/>
      <c r="G744" s="3"/>
      <c r="H744" s="3"/>
      <c r="I744" s="6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2"/>
      <c r="B745" s="2"/>
      <c r="C745" s="2"/>
      <c r="D745" s="10"/>
      <c r="E745" s="10"/>
      <c r="F745" s="2"/>
      <c r="G745" s="3"/>
      <c r="H745" s="3"/>
      <c r="I745" s="6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2"/>
      <c r="B746" s="2"/>
      <c r="C746" s="2"/>
      <c r="D746" s="10"/>
      <c r="E746" s="10"/>
      <c r="F746" s="2"/>
      <c r="G746" s="3"/>
      <c r="H746" s="3"/>
      <c r="I746" s="6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2"/>
      <c r="B747" s="2"/>
      <c r="C747" s="2"/>
      <c r="D747" s="10"/>
      <c r="E747" s="10"/>
      <c r="F747" s="2"/>
      <c r="G747" s="3"/>
      <c r="H747" s="3"/>
      <c r="I747" s="6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2"/>
      <c r="B748" s="2"/>
      <c r="C748" s="2"/>
      <c r="D748" s="10"/>
      <c r="E748" s="10"/>
      <c r="F748" s="2"/>
      <c r="G748" s="3"/>
      <c r="H748" s="3"/>
      <c r="I748" s="6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2"/>
      <c r="B749" s="2"/>
      <c r="C749" s="2"/>
      <c r="D749" s="10"/>
      <c r="E749" s="10"/>
      <c r="F749" s="2"/>
      <c r="G749" s="3"/>
      <c r="H749" s="3"/>
      <c r="I749" s="6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2"/>
      <c r="B750" s="2"/>
      <c r="C750" s="2"/>
      <c r="D750" s="10"/>
      <c r="E750" s="10"/>
      <c r="F750" s="2"/>
      <c r="G750" s="3"/>
      <c r="H750" s="3"/>
      <c r="I750" s="6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2"/>
      <c r="B751" s="2"/>
      <c r="C751" s="2"/>
      <c r="D751" s="10"/>
      <c r="E751" s="10"/>
      <c r="F751" s="2"/>
      <c r="G751" s="3"/>
      <c r="H751" s="3"/>
      <c r="I751" s="6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2"/>
      <c r="B752" s="2"/>
      <c r="C752" s="2"/>
      <c r="D752" s="10"/>
      <c r="E752" s="10"/>
      <c r="F752" s="2"/>
      <c r="G752" s="3"/>
      <c r="H752" s="3"/>
      <c r="I752" s="6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2"/>
      <c r="B753" s="2"/>
      <c r="C753" s="2"/>
      <c r="D753" s="10"/>
      <c r="E753" s="10"/>
      <c r="F753" s="2"/>
      <c r="G753" s="3"/>
      <c r="H753" s="3"/>
      <c r="I753" s="6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2"/>
      <c r="B754" s="2"/>
      <c r="C754" s="2"/>
      <c r="D754" s="10"/>
      <c r="E754" s="10"/>
      <c r="F754" s="2"/>
      <c r="G754" s="3"/>
      <c r="H754" s="3"/>
      <c r="I754" s="6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2"/>
      <c r="B755" s="2"/>
      <c r="C755" s="2"/>
      <c r="D755" s="10"/>
      <c r="E755" s="10"/>
      <c r="F755" s="2"/>
      <c r="G755" s="3"/>
      <c r="H755" s="3"/>
      <c r="I755" s="6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2"/>
      <c r="B756" s="2"/>
      <c r="C756" s="2"/>
      <c r="D756" s="10"/>
      <c r="E756" s="10"/>
      <c r="F756" s="2"/>
      <c r="G756" s="3"/>
      <c r="H756" s="3"/>
      <c r="I756" s="6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2"/>
      <c r="B757" s="2"/>
      <c r="C757" s="2"/>
      <c r="D757" s="10"/>
      <c r="E757" s="10"/>
      <c r="F757" s="2"/>
      <c r="G757" s="3"/>
      <c r="H757" s="3"/>
      <c r="I757" s="6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2"/>
      <c r="B758" s="2"/>
      <c r="C758" s="2"/>
      <c r="D758" s="10"/>
      <c r="E758" s="10"/>
      <c r="F758" s="2"/>
      <c r="G758" s="3"/>
      <c r="H758" s="3"/>
      <c r="I758" s="6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2"/>
      <c r="B759" s="2"/>
      <c r="C759" s="2"/>
      <c r="D759" s="10"/>
      <c r="E759" s="10"/>
      <c r="F759" s="2"/>
      <c r="G759" s="3"/>
      <c r="H759" s="3"/>
      <c r="I759" s="6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2"/>
      <c r="B760" s="2"/>
      <c r="C760" s="2"/>
      <c r="D760" s="10"/>
      <c r="E760" s="10"/>
      <c r="F760" s="2"/>
      <c r="G760" s="3"/>
      <c r="H760" s="3"/>
      <c r="I760" s="6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2"/>
      <c r="B761" s="2"/>
      <c r="C761" s="2"/>
      <c r="D761" s="10"/>
      <c r="E761" s="10"/>
      <c r="F761" s="2"/>
      <c r="G761" s="3"/>
      <c r="H761" s="3"/>
      <c r="I761" s="6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2"/>
      <c r="B762" s="2"/>
      <c r="C762" s="2"/>
      <c r="D762" s="10"/>
      <c r="E762" s="10"/>
      <c r="F762" s="2"/>
      <c r="G762" s="3"/>
      <c r="H762" s="3"/>
      <c r="I762" s="6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2"/>
      <c r="B763" s="2"/>
      <c r="C763" s="2"/>
      <c r="D763" s="10"/>
      <c r="E763" s="10"/>
      <c r="F763" s="2"/>
      <c r="G763" s="3"/>
      <c r="H763" s="3"/>
      <c r="I763" s="6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2"/>
      <c r="B764" s="2"/>
      <c r="C764" s="2"/>
      <c r="D764" s="10"/>
      <c r="E764" s="10"/>
      <c r="F764" s="2"/>
      <c r="G764" s="3"/>
      <c r="H764" s="3"/>
      <c r="I764" s="6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2"/>
      <c r="B765" s="2"/>
      <c r="C765" s="2"/>
      <c r="D765" s="10"/>
      <c r="E765" s="10"/>
      <c r="F765" s="2"/>
      <c r="G765" s="3"/>
      <c r="H765" s="3"/>
      <c r="I765" s="6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2"/>
      <c r="B766" s="2"/>
      <c r="C766" s="2"/>
      <c r="D766" s="10"/>
      <c r="E766" s="10"/>
      <c r="F766" s="2"/>
      <c r="G766" s="3"/>
      <c r="H766" s="3"/>
      <c r="I766" s="6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2"/>
      <c r="B767" s="2"/>
      <c r="C767" s="2"/>
      <c r="D767" s="10"/>
      <c r="E767" s="10"/>
      <c r="F767" s="2"/>
      <c r="G767" s="3"/>
      <c r="H767" s="3"/>
      <c r="I767" s="6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2"/>
      <c r="B768" s="2"/>
      <c r="C768" s="2"/>
      <c r="D768" s="10"/>
      <c r="E768" s="10"/>
      <c r="F768" s="2"/>
      <c r="G768" s="3"/>
      <c r="H768" s="3"/>
      <c r="I768" s="6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2"/>
      <c r="B769" s="2"/>
      <c r="C769" s="2"/>
      <c r="D769" s="10"/>
      <c r="E769" s="10"/>
      <c r="F769" s="2"/>
      <c r="G769" s="3"/>
      <c r="H769" s="3"/>
      <c r="I769" s="6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2"/>
      <c r="B770" s="2"/>
      <c r="C770" s="2"/>
      <c r="D770" s="10"/>
      <c r="E770" s="10"/>
      <c r="F770" s="2"/>
      <c r="G770" s="3"/>
      <c r="H770" s="3"/>
      <c r="I770" s="6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2"/>
      <c r="B771" s="2"/>
      <c r="C771" s="2"/>
      <c r="D771" s="10"/>
      <c r="E771" s="10"/>
      <c r="F771" s="2"/>
      <c r="G771" s="3"/>
      <c r="H771" s="3"/>
      <c r="I771" s="6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2"/>
      <c r="B772" s="2"/>
      <c r="C772" s="2"/>
      <c r="D772" s="10"/>
      <c r="E772" s="10"/>
      <c r="F772" s="2"/>
      <c r="G772" s="3"/>
      <c r="H772" s="3"/>
      <c r="I772" s="6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2"/>
      <c r="B773" s="2"/>
      <c r="C773" s="2"/>
      <c r="D773" s="10"/>
      <c r="E773" s="10"/>
      <c r="F773" s="2"/>
      <c r="G773" s="3"/>
      <c r="H773" s="3"/>
      <c r="I773" s="6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2"/>
      <c r="B774" s="2"/>
      <c r="C774" s="2"/>
      <c r="D774" s="10"/>
      <c r="E774" s="10"/>
      <c r="F774" s="2"/>
      <c r="G774" s="3"/>
      <c r="H774" s="3"/>
      <c r="I774" s="6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2"/>
      <c r="B775" s="2"/>
      <c r="C775" s="2"/>
      <c r="D775" s="10"/>
      <c r="E775" s="10"/>
      <c r="F775" s="2"/>
      <c r="G775" s="3"/>
      <c r="H775" s="3"/>
      <c r="I775" s="6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2"/>
      <c r="B776" s="2"/>
      <c r="C776" s="2"/>
      <c r="D776" s="10"/>
      <c r="E776" s="10"/>
      <c r="F776" s="2"/>
      <c r="G776" s="3"/>
      <c r="H776" s="3"/>
      <c r="I776" s="6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2"/>
      <c r="B777" s="2"/>
      <c r="C777" s="2"/>
      <c r="D777" s="10"/>
      <c r="E777" s="10"/>
      <c r="F777" s="2"/>
      <c r="G777" s="3"/>
      <c r="H777" s="3"/>
      <c r="I777" s="6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2"/>
      <c r="B778" s="2"/>
      <c r="C778" s="2"/>
      <c r="D778" s="10"/>
      <c r="E778" s="10"/>
      <c r="F778" s="2"/>
      <c r="G778" s="3"/>
      <c r="H778" s="3"/>
      <c r="I778" s="6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2"/>
      <c r="B779" s="2"/>
      <c r="C779" s="2"/>
      <c r="D779" s="10"/>
      <c r="E779" s="10"/>
      <c r="F779" s="2"/>
      <c r="G779" s="3"/>
      <c r="H779" s="3"/>
      <c r="I779" s="6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2"/>
      <c r="B780" s="2"/>
      <c r="C780" s="2"/>
      <c r="D780" s="10"/>
      <c r="E780" s="10"/>
      <c r="F780" s="2"/>
      <c r="G780" s="3"/>
      <c r="H780" s="3"/>
      <c r="I780" s="6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2"/>
      <c r="B781" s="2"/>
      <c r="C781" s="2"/>
      <c r="D781" s="10"/>
      <c r="E781" s="10"/>
      <c r="F781" s="2"/>
      <c r="G781" s="3"/>
      <c r="H781" s="3"/>
      <c r="I781" s="6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2"/>
      <c r="B782" s="2"/>
      <c r="C782" s="2"/>
      <c r="D782" s="10"/>
      <c r="E782" s="10"/>
      <c r="F782" s="2"/>
      <c r="G782" s="3"/>
      <c r="H782" s="3"/>
      <c r="I782" s="6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2"/>
      <c r="B783" s="2"/>
      <c r="C783" s="2"/>
      <c r="D783" s="10"/>
      <c r="E783" s="10"/>
      <c r="F783" s="2"/>
      <c r="G783" s="3"/>
      <c r="H783" s="3"/>
      <c r="I783" s="6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2"/>
      <c r="B784" s="2"/>
      <c r="C784" s="2"/>
      <c r="D784" s="10"/>
      <c r="E784" s="10"/>
      <c r="F784" s="2"/>
      <c r="G784" s="3"/>
      <c r="H784" s="3"/>
      <c r="I784" s="6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2"/>
      <c r="B785" s="2"/>
      <c r="C785" s="2"/>
      <c r="D785" s="10"/>
      <c r="E785" s="10"/>
      <c r="F785" s="2"/>
      <c r="G785" s="3"/>
      <c r="H785" s="3"/>
      <c r="I785" s="6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2"/>
      <c r="B786" s="2"/>
      <c r="C786" s="2"/>
      <c r="D786" s="10"/>
      <c r="E786" s="10"/>
      <c r="F786" s="2"/>
      <c r="G786" s="3"/>
      <c r="H786" s="3"/>
      <c r="I786" s="6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2"/>
      <c r="B787" s="2"/>
      <c r="C787" s="2"/>
      <c r="D787" s="10"/>
      <c r="E787" s="10"/>
      <c r="F787" s="2"/>
      <c r="G787" s="3"/>
      <c r="H787" s="3"/>
      <c r="I787" s="6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2"/>
      <c r="B788" s="2"/>
      <c r="C788" s="2"/>
      <c r="D788" s="10"/>
      <c r="E788" s="10"/>
      <c r="F788" s="2"/>
      <c r="G788" s="3"/>
      <c r="H788" s="3"/>
      <c r="I788" s="6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2"/>
      <c r="B789" s="2"/>
      <c r="C789" s="2"/>
      <c r="D789" s="10"/>
      <c r="E789" s="10"/>
      <c r="F789" s="2"/>
      <c r="G789" s="3"/>
      <c r="H789" s="3"/>
      <c r="I789" s="6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2"/>
      <c r="B790" s="2"/>
      <c r="C790" s="2"/>
      <c r="D790" s="10"/>
      <c r="E790" s="10"/>
      <c r="F790" s="2"/>
      <c r="G790" s="3"/>
      <c r="H790" s="3"/>
      <c r="I790" s="6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2"/>
      <c r="B791" s="2"/>
      <c r="C791" s="2"/>
      <c r="D791" s="10"/>
      <c r="E791" s="10"/>
      <c r="F791" s="2"/>
      <c r="G791" s="3"/>
      <c r="H791" s="3"/>
      <c r="I791" s="6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2"/>
      <c r="B792" s="2"/>
      <c r="C792" s="2"/>
      <c r="D792" s="10"/>
      <c r="E792" s="10"/>
      <c r="F792" s="2"/>
      <c r="G792" s="3"/>
      <c r="H792" s="3"/>
      <c r="I792" s="6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2"/>
      <c r="B793" s="2"/>
      <c r="C793" s="2"/>
      <c r="D793" s="10"/>
      <c r="E793" s="10"/>
      <c r="F793" s="2"/>
      <c r="G793" s="3"/>
      <c r="H793" s="3"/>
      <c r="I793" s="6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2"/>
      <c r="B794" s="2"/>
      <c r="C794" s="2"/>
      <c r="D794" s="10"/>
      <c r="E794" s="10"/>
      <c r="F794" s="2"/>
      <c r="G794" s="3"/>
      <c r="H794" s="3"/>
      <c r="I794" s="6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2"/>
      <c r="B795" s="2"/>
      <c r="C795" s="2"/>
      <c r="D795" s="10"/>
      <c r="E795" s="10"/>
      <c r="F795" s="2"/>
      <c r="G795" s="3"/>
      <c r="H795" s="3"/>
      <c r="I795" s="6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2"/>
      <c r="B796" s="2"/>
      <c r="C796" s="2"/>
      <c r="D796" s="10"/>
      <c r="E796" s="10"/>
      <c r="F796" s="2"/>
      <c r="G796" s="3"/>
      <c r="H796" s="3"/>
      <c r="I796" s="6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2"/>
      <c r="B797" s="2"/>
      <c r="C797" s="2"/>
      <c r="D797" s="10"/>
      <c r="E797" s="10"/>
      <c r="F797" s="2"/>
      <c r="G797" s="3"/>
      <c r="H797" s="3"/>
      <c r="I797" s="6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2"/>
      <c r="B798" s="2"/>
      <c r="C798" s="2"/>
      <c r="D798" s="10"/>
      <c r="E798" s="10"/>
      <c r="F798" s="2"/>
      <c r="G798" s="3"/>
      <c r="H798" s="3"/>
      <c r="I798" s="6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2"/>
      <c r="B799" s="2"/>
      <c r="C799" s="2"/>
      <c r="D799" s="10"/>
      <c r="E799" s="10"/>
      <c r="F799" s="2"/>
      <c r="G799" s="3"/>
      <c r="H799" s="3"/>
      <c r="I799" s="6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2"/>
      <c r="B800" s="2"/>
      <c r="C800" s="2"/>
      <c r="D800" s="10"/>
      <c r="E800" s="10"/>
      <c r="F800" s="2"/>
      <c r="G800" s="3"/>
      <c r="H800" s="3"/>
      <c r="I800" s="6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2"/>
      <c r="B801" s="2"/>
      <c r="C801" s="2"/>
      <c r="D801" s="10"/>
      <c r="E801" s="10"/>
      <c r="F801" s="2"/>
      <c r="G801" s="3"/>
      <c r="H801" s="3"/>
      <c r="I801" s="6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2"/>
      <c r="B802" s="2"/>
      <c r="C802" s="2"/>
      <c r="D802" s="10"/>
      <c r="E802" s="10"/>
      <c r="F802" s="2"/>
      <c r="G802" s="3"/>
      <c r="H802" s="3"/>
      <c r="I802" s="6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2"/>
      <c r="B803" s="2"/>
      <c r="C803" s="2"/>
      <c r="D803" s="10"/>
      <c r="E803" s="10"/>
      <c r="F803" s="2"/>
      <c r="G803" s="3"/>
      <c r="H803" s="3"/>
      <c r="I803" s="6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2"/>
      <c r="B804" s="2"/>
      <c r="C804" s="2"/>
      <c r="D804" s="10"/>
      <c r="E804" s="10"/>
      <c r="F804" s="2"/>
      <c r="G804" s="3"/>
      <c r="H804" s="3"/>
      <c r="I804" s="6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2"/>
      <c r="B805" s="2"/>
      <c r="C805" s="2"/>
      <c r="D805" s="10"/>
      <c r="E805" s="10"/>
      <c r="F805" s="2"/>
      <c r="G805" s="3"/>
      <c r="H805" s="3"/>
      <c r="I805" s="6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2"/>
      <c r="B806" s="2"/>
      <c r="C806" s="2"/>
      <c r="D806" s="10"/>
      <c r="E806" s="10"/>
      <c r="F806" s="2"/>
      <c r="G806" s="3"/>
      <c r="H806" s="3"/>
      <c r="I806" s="6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2"/>
      <c r="B807" s="2"/>
      <c r="C807" s="2"/>
      <c r="D807" s="10"/>
      <c r="E807" s="10"/>
      <c r="F807" s="2"/>
      <c r="G807" s="3"/>
      <c r="H807" s="3"/>
      <c r="I807" s="6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2"/>
      <c r="B808" s="2"/>
      <c r="C808" s="2"/>
      <c r="D808" s="10"/>
      <c r="E808" s="10"/>
      <c r="F808" s="2"/>
      <c r="G808" s="3"/>
      <c r="H808" s="3"/>
      <c r="I808" s="6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2"/>
      <c r="B809" s="2"/>
      <c r="C809" s="2"/>
      <c r="D809" s="10"/>
      <c r="E809" s="10"/>
      <c r="F809" s="2"/>
      <c r="G809" s="3"/>
      <c r="H809" s="3"/>
      <c r="I809" s="6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2"/>
      <c r="B810" s="2"/>
      <c r="C810" s="2"/>
      <c r="D810" s="10"/>
      <c r="E810" s="10"/>
      <c r="F810" s="2"/>
      <c r="G810" s="3"/>
      <c r="H810" s="3"/>
      <c r="I810" s="6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2"/>
      <c r="B811" s="2"/>
      <c r="C811" s="2"/>
      <c r="D811" s="10"/>
      <c r="E811" s="10"/>
      <c r="F811" s="2"/>
      <c r="G811" s="3"/>
      <c r="H811" s="3"/>
      <c r="I811" s="6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2"/>
      <c r="B812" s="2"/>
      <c r="C812" s="2"/>
      <c r="D812" s="10"/>
      <c r="E812" s="10"/>
      <c r="F812" s="2"/>
      <c r="G812" s="3"/>
      <c r="H812" s="3"/>
      <c r="I812" s="6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2"/>
      <c r="B813" s="2"/>
      <c r="C813" s="2"/>
      <c r="D813" s="10"/>
      <c r="E813" s="10"/>
      <c r="F813" s="2"/>
      <c r="G813" s="3"/>
      <c r="H813" s="3"/>
      <c r="I813" s="6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2"/>
      <c r="B814" s="2"/>
      <c r="C814" s="2"/>
      <c r="D814" s="10"/>
      <c r="E814" s="10"/>
      <c r="F814" s="2"/>
      <c r="G814" s="3"/>
      <c r="H814" s="3"/>
      <c r="I814" s="6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2"/>
      <c r="B815" s="2"/>
      <c r="C815" s="2"/>
      <c r="D815" s="10"/>
      <c r="E815" s="10"/>
      <c r="F815" s="2"/>
      <c r="G815" s="3"/>
      <c r="H815" s="3"/>
      <c r="I815" s="6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2"/>
      <c r="B816" s="2"/>
      <c r="C816" s="2"/>
      <c r="D816" s="10"/>
      <c r="E816" s="10"/>
      <c r="F816" s="2"/>
      <c r="G816" s="3"/>
      <c r="H816" s="3"/>
      <c r="I816" s="6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2"/>
      <c r="B817" s="2"/>
      <c r="C817" s="2"/>
      <c r="D817" s="10"/>
      <c r="E817" s="10"/>
      <c r="F817" s="2"/>
      <c r="G817" s="3"/>
      <c r="H817" s="3"/>
      <c r="I817" s="6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2"/>
      <c r="B818" s="2"/>
      <c r="C818" s="2"/>
      <c r="D818" s="10"/>
      <c r="E818" s="10"/>
      <c r="F818" s="2"/>
      <c r="G818" s="3"/>
      <c r="H818" s="3"/>
      <c r="I818" s="6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2"/>
      <c r="B819" s="2"/>
      <c r="C819" s="2"/>
      <c r="D819" s="10"/>
      <c r="E819" s="10"/>
      <c r="F819" s="2"/>
      <c r="G819" s="3"/>
      <c r="H819" s="3"/>
      <c r="I819" s="6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2"/>
      <c r="B820" s="2"/>
      <c r="C820" s="2"/>
      <c r="D820" s="10"/>
      <c r="E820" s="10"/>
      <c r="F820" s="2"/>
      <c r="G820" s="3"/>
      <c r="H820" s="3"/>
      <c r="I820" s="6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2"/>
      <c r="B821" s="2"/>
      <c r="C821" s="2"/>
      <c r="D821" s="10"/>
      <c r="E821" s="10"/>
      <c r="F821" s="2"/>
      <c r="G821" s="3"/>
      <c r="H821" s="3"/>
      <c r="I821" s="6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2"/>
      <c r="B822" s="2"/>
      <c r="C822" s="2"/>
      <c r="D822" s="10"/>
      <c r="E822" s="10"/>
      <c r="F822" s="2"/>
      <c r="G822" s="3"/>
      <c r="H822" s="3"/>
      <c r="I822" s="6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2"/>
      <c r="B823" s="2"/>
      <c r="C823" s="2"/>
      <c r="D823" s="10"/>
      <c r="E823" s="10"/>
      <c r="F823" s="2"/>
      <c r="G823" s="3"/>
      <c r="H823" s="3"/>
      <c r="I823" s="6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2"/>
      <c r="B824" s="2"/>
      <c r="C824" s="2"/>
      <c r="D824" s="10"/>
      <c r="E824" s="10"/>
      <c r="F824" s="2"/>
      <c r="G824" s="3"/>
      <c r="H824" s="3"/>
      <c r="I824" s="6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2"/>
      <c r="B825" s="2"/>
      <c r="C825" s="2"/>
      <c r="D825" s="10"/>
      <c r="E825" s="10"/>
      <c r="F825" s="2"/>
      <c r="G825" s="3"/>
      <c r="H825" s="3"/>
      <c r="I825" s="6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2"/>
      <c r="B826" s="2"/>
      <c r="C826" s="2"/>
      <c r="D826" s="10"/>
      <c r="E826" s="10"/>
      <c r="F826" s="2"/>
      <c r="G826" s="3"/>
      <c r="H826" s="3"/>
      <c r="I826" s="6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2"/>
      <c r="B827" s="2"/>
      <c r="C827" s="2"/>
      <c r="D827" s="10"/>
      <c r="E827" s="10"/>
      <c r="F827" s="2"/>
      <c r="G827" s="3"/>
      <c r="H827" s="3"/>
      <c r="I827" s="6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2"/>
      <c r="B828" s="2"/>
      <c r="C828" s="2"/>
      <c r="D828" s="10"/>
      <c r="E828" s="10"/>
      <c r="F828" s="2"/>
      <c r="G828" s="3"/>
      <c r="H828" s="3"/>
      <c r="I828" s="6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2"/>
      <c r="B829" s="2"/>
      <c r="C829" s="2"/>
      <c r="D829" s="10"/>
      <c r="E829" s="10"/>
      <c r="F829" s="2"/>
      <c r="G829" s="3"/>
      <c r="H829" s="3"/>
      <c r="I829" s="6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2"/>
      <c r="B830" s="2"/>
      <c r="C830" s="2"/>
      <c r="D830" s="10"/>
      <c r="E830" s="10"/>
      <c r="F830" s="2"/>
      <c r="G830" s="3"/>
      <c r="H830" s="3"/>
      <c r="I830" s="6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2"/>
      <c r="B831" s="2"/>
      <c r="C831" s="2"/>
      <c r="D831" s="10"/>
      <c r="E831" s="10"/>
      <c r="F831" s="2"/>
      <c r="G831" s="3"/>
      <c r="H831" s="3"/>
      <c r="I831" s="6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2"/>
      <c r="B832" s="2"/>
      <c r="C832" s="2"/>
      <c r="D832" s="10"/>
      <c r="E832" s="10"/>
      <c r="F832" s="2"/>
      <c r="G832" s="3"/>
      <c r="H832" s="3"/>
      <c r="I832" s="6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2"/>
      <c r="B833" s="2"/>
      <c r="C833" s="2"/>
      <c r="D833" s="10"/>
      <c r="E833" s="10"/>
      <c r="F833" s="2"/>
      <c r="G833" s="3"/>
      <c r="H833" s="3"/>
      <c r="I833" s="6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2"/>
      <c r="B834" s="2"/>
      <c r="C834" s="2"/>
      <c r="D834" s="10"/>
      <c r="E834" s="10"/>
      <c r="F834" s="2"/>
      <c r="G834" s="3"/>
      <c r="H834" s="3"/>
      <c r="I834" s="6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2"/>
      <c r="B835" s="2"/>
      <c r="C835" s="2"/>
      <c r="D835" s="10"/>
      <c r="E835" s="10"/>
      <c r="F835" s="2"/>
      <c r="G835" s="3"/>
      <c r="H835" s="3"/>
      <c r="I835" s="6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2"/>
      <c r="B836" s="2"/>
      <c r="C836" s="2"/>
      <c r="D836" s="10"/>
      <c r="E836" s="10"/>
      <c r="F836" s="2"/>
      <c r="G836" s="3"/>
      <c r="H836" s="3"/>
      <c r="I836" s="6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2"/>
      <c r="B837" s="2"/>
      <c r="C837" s="2"/>
      <c r="D837" s="10"/>
      <c r="E837" s="10"/>
      <c r="F837" s="2"/>
      <c r="G837" s="3"/>
      <c r="H837" s="3"/>
      <c r="I837" s="6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2"/>
      <c r="B838" s="2"/>
      <c r="C838" s="2"/>
      <c r="D838" s="10"/>
      <c r="E838" s="10"/>
      <c r="F838" s="2"/>
      <c r="G838" s="3"/>
      <c r="H838" s="3"/>
      <c r="I838" s="6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2"/>
      <c r="B839" s="2"/>
      <c r="C839" s="2"/>
      <c r="D839" s="10"/>
      <c r="E839" s="10"/>
      <c r="F839" s="2"/>
      <c r="G839" s="3"/>
      <c r="H839" s="3"/>
      <c r="I839" s="6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2"/>
      <c r="B840" s="2"/>
      <c r="C840" s="2"/>
      <c r="D840" s="10"/>
      <c r="E840" s="10"/>
      <c r="F840" s="2"/>
      <c r="G840" s="3"/>
      <c r="H840" s="3"/>
      <c r="I840" s="6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2"/>
      <c r="B841" s="2"/>
      <c r="C841" s="2"/>
      <c r="D841" s="10"/>
      <c r="E841" s="10"/>
      <c r="F841" s="2"/>
      <c r="G841" s="3"/>
      <c r="H841" s="3"/>
      <c r="I841" s="6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2"/>
      <c r="B842" s="2"/>
      <c r="C842" s="2"/>
      <c r="D842" s="10"/>
      <c r="E842" s="10"/>
      <c r="F842" s="2"/>
      <c r="G842" s="3"/>
      <c r="H842" s="3"/>
      <c r="I842" s="6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2"/>
      <c r="B843" s="2"/>
      <c r="C843" s="2"/>
      <c r="D843" s="10"/>
      <c r="E843" s="10"/>
      <c r="F843" s="2"/>
      <c r="G843" s="3"/>
      <c r="H843" s="3"/>
      <c r="I843" s="6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2"/>
      <c r="B844" s="2"/>
      <c r="C844" s="2"/>
      <c r="D844" s="10"/>
      <c r="E844" s="10"/>
      <c r="F844" s="2"/>
      <c r="G844" s="3"/>
      <c r="H844" s="3"/>
      <c r="I844" s="6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2"/>
      <c r="B845" s="2"/>
      <c r="C845" s="2"/>
      <c r="D845" s="10"/>
      <c r="E845" s="10"/>
      <c r="F845" s="2"/>
      <c r="G845" s="3"/>
      <c r="H845" s="3"/>
      <c r="I845" s="6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2"/>
      <c r="B846" s="2"/>
      <c r="C846" s="2"/>
      <c r="D846" s="10"/>
      <c r="E846" s="10"/>
      <c r="F846" s="2"/>
      <c r="G846" s="3"/>
      <c r="H846" s="3"/>
      <c r="I846" s="6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2"/>
      <c r="B847" s="2"/>
      <c r="C847" s="2"/>
      <c r="D847" s="10"/>
      <c r="E847" s="10"/>
      <c r="F847" s="2"/>
      <c r="G847" s="3"/>
      <c r="H847" s="3"/>
      <c r="I847" s="6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2"/>
      <c r="B848" s="2"/>
      <c r="C848" s="2"/>
      <c r="D848" s="10"/>
      <c r="E848" s="10"/>
      <c r="F848" s="2"/>
      <c r="G848" s="3"/>
      <c r="H848" s="3"/>
      <c r="I848" s="6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2"/>
      <c r="B849" s="2"/>
      <c r="C849" s="2"/>
      <c r="D849" s="10"/>
      <c r="E849" s="10"/>
      <c r="F849" s="2"/>
      <c r="G849" s="3"/>
      <c r="H849" s="3"/>
      <c r="I849" s="6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2"/>
      <c r="B850" s="2"/>
      <c r="C850" s="2"/>
      <c r="D850" s="10"/>
      <c r="E850" s="10"/>
      <c r="F850" s="2"/>
      <c r="G850" s="3"/>
      <c r="H850" s="3"/>
      <c r="I850" s="6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2"/>
      <c r="B851" s="2"/>
      <c r="C851" s="2"/>
      <c r="D851" s="10"/>
      <c r="E851" s="10"/>
      <c r="F851" s="2"/>
      <c r="G851" s="3"/>
      <c r="H851" s="3"/>
      <c r="I851" s="6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2"/>
      <c r="B852" s="2"/>
      <c r="C852" s="2"/>
      <c r="D852" s="10"/>
      <c r="E852" s="10"/>
      <c r="F852" s="2"/>
      <c r="G852" s="3"/>
      <c r="H852" s="3"/>
      <c r="I852" s="6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2"/>
      <c r="B853" s="2"/>
      <c r="C853" s="2"/>
      <c r="D853" s="10"/>
      <c r="E853" s="10"/>
      <c r="F853" s="2"/>
      <c r="G853" s="3"/>
      <c r="H853" s="3"/>
      <c r="I853" s="6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2"/>
      <c r="B854" s="2"/>
      <c r="C854" s="2"/>
      <c r="D854" s="10"/>
      <c r="E854" s="10"/>
      <c r="F854" s="2"/>
      <c r="G854" s="3"/>
      <c r="H854" s="3"/>
      <c r="I854" s="6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2"/>
      <c r="B855" s="2"/>
      <c r="C855" s="2"/>
      <c r="D855" s="10"/>
      <c r="E855" s="10"/>
      <c r="F855" s="2"/>
      <c r="G855" s="3"/>
      <c r="H855" s="3"/>
      <c r="I855" s="6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2"/>
      <c r="B856" s="2"/>
      <c r="C856" s="2"/>
      <c r="D856" s="10"/>
      <c r="E856" s="10"/>
      <c r="F856" s="2"/>
      <c r="G856" s="3"/>
      <c r="H856" s="3"/>
      <c r="I856" s="6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2"/>
      <c r="B857" s="2"/>
      <c r="C857" s="2"/>
      <c r="D857" s="10"/>
      <c r="E857" s="10"/>
      <c r="F857" s="2"/>
      <c r="G857" s="3"/>
      <c r="H857" s="3"/>
      <c r="I857" s="6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2"/>
      <c r="B858" s="2"/>
      <c r="C858" s="2"/>
      <c r="D858" s="10"/>
      <c r="E858" s="10"/>
      <c r="F858" s="2"/>
      <c r="G858" s="3"/>
      <c r="H858" s="3"/>
      <c r="I858" s="6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2"/>
      <c r="B859" s="2"/>
      <c r="C859" s="2"/>
      <c r="D859" s="10"/>
      <c r="E859" s="10"/>
      <c r="F859" s="2"/>
      <c r="G859" s="3"/>
      <c r="H859" s="3"/>
      <c r="I859" s="6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2"/>
      <c r="B860" s="2"/>
      <c r="C860" s="2"/>
      <c r="D860" s="10"/>
      <c r="E860" s="10"/>
      <c r="F860" s="2"/>
      <c r="G860" s="3"/>
      <c r="H860" s="3"/>
      <c r="I860" s="6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2"/>
      <c r="B861" s="2"/>
      <c r="C861" s="2"/>
      <c r="D861" s="10"/>
      <c r="E861" s="10"/>
      <c r="F861" s="2"/>
      <c r="G861" s="3"/>
      <c r="H861" s="3"/>
      <c r="I861" s="6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2"/>
      <c r="B862" s="2"/>
      <c r="C862" s="2"/>
      <c r="D862" s="10"/>
      <c r="E862" s="10"/>
      <c r="F862" s="2"/>
      <c r="G862" s="3"/>
      <c r="H862" s="3"/>
      <c r="I862" s="6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2"/>
      <c r="B863" s="2"/>
      <c r="C863" s="2"/>
      <c r="D863" s="10"/>
      <c r="E863" s="10"/>
      <c r="F863" s="2"/>
      <c r="G863" s="3"/>
      <c r="H863" s="3"/>
      <c r="I863" s="6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2"/>
      <c r="B864" s="2"/>
      <c r="C864" s="2"/>
      <c r="D864" s="10"/>
      <c r="E864" s="10"/>
      <c r="F864" s="2"/>
      <c r="G864" s="3"/>
      <c r="H864" s="3"/>
      <c r="I864" s="6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2"/>
      <c r="B865" s="2"/>
      <c r="C865" s="2"/>
      <c r="D865" s="10"/>
      <c r="E865" s="10"/>
      <c r="F865" s="2"/>
      <c r="G865" s="3"/>
      <c r="H865" s="3"/>
      <c r="I865" s="6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2"/>
      <c r="B866" s="2"/>
      <c r="C866" s="2"/>
      <c r="D866" s="10"/>
      <c r="E866" s="10"/>
      <c r="F866" s="2"/>
      <c r="G866" s="3"/>
      <c r="H866" s="3"/>
      <c r="I866" s="6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2"/>
      <c r="B867" s="2"/>
      <c r="C867" s="2"/>
      <c r="D867" s="10"/>
      <c r="E867" s="10"/>
      <c r="F867" s="2"/>
      <c r="G867" s="3"/>
      <c r="H867" s="3"/>
      <c r="I867" s="6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2"/>
      <c r="B868" s="2"/>
      <c r="C868" s="2"/>
      <c r="D868" s="10"/>
      <c r="E868" s="10"/>
      <c r="F868" s="2"/>
      <c r="G868" s="3"/>
      <c r="H868" s="3"/>
      <c r="I868" s="6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2"/>
      <c r="B869" s="2"/>
      <c r="C869" s="2"/>
      <c r="D869" s="10"/>
      <c r="E869" s="10"/>
      <c r="F869" s="2"/>
      <c r="G869" s="3"/>
      <c r="H869" s="3"/>
      <c r="I869" s="6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2"/>
      <c r="B870" s="2"/>
      <c r="C870" s="2"/>
      <c r="D870" s="10"/>
      <c r="E870" s="10"/>
      <c r="F870" s="2"/>
      <c r="G870" s="3"/>
      <c r="H870" s="3"/>
      <c r="I870" s="6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2"/>
      <c r="B871" s="2"/>
      <c r="C871" s="2"/>
      <c r="D871" s="10"/>
      <c r="E871" s="10"/>
      <c r="F871" s="2"/>
      <c r="G871" s="3"/>
      <c r="H871" s="3"/>
      <c r="I871" s="6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2"/>
      <c r="B872" s="2"/>
      <c r="C872" s="2"/>
      <c r="D872" s="10"/>
      <c r="E872" s="10"/>
      <c r="F872" s="2"/>
      <c r="G872" s="3"/>
      <c r="H872" s="3"/>
      <c r="I872" s="6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2"/>
      <c r="B873" s="2"/>
      <c r="C873" s="2"/>
      <c r="D873" s="10"/>
      <c r="E873" s="10"/>
      <c r="F873" s="2"/>
      <c r="G873" s="3"/>
      <c r="H873" s="3"/>
      <c r="I873" s="6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2"/>
      <c r="B874" s="2"/>
      <c r="C874" s="2"/>
      <c r="D874" s="10"/>
      <c r="E874" s="10"/>
      <c r="F874" s="2"/>
      <c r="G874" s="3"/>
      <c r="H874" s="3"/>
      <c r="I874" s="6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2"/>
      <c r="B875" s="2"/>
      <c r="C875" s="2"/>
      <c r="D875" s="10"/>
      <c r="E875" s="10"/>
      <c r="F875" s="2"/>
      <c r="G875" s="3"/>
      <c r="H875" s="3"/>
      <c r="I875" s="6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2"/>
      <c r="B876" s="2"/>
      <c r="C876" s="2"/>
      <c r="D876" s="10"/>
      <c r="E876" s="10"/>
      <c r="F876" s="2"/>
      <c r="G876" s="3"/>
      <c r="H876" s="3"/>
      <c r="I876" s="6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2"/>
      <c r="B877" s="2"/>
      <c r="C877" s="2"/>
      <c r="D877" s="10"/>
      <c r="E877" s="10"/>
      <c r="F877" s="2"/>
      <c r="G877" s="3"/>
      <c r="H877" s="3"/>
      <c r="I877" s="6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2"/>
      <c r="B878" s="2"/>
      <c r="C878" s="2"/>
      <c r="D878" s="10"/>
      <c r="E878" s="10"/>
      <c r="F878" s="2"/>
      <c r="G878" s="3"/>
      <c r="H878" s="3"/>
      <c r="I878" s="6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2"/>
      <c r="B879" s="2"/>
      <c r="C879" s="2"/>
      <c r="D879" s="10"/>
      <c r="E879" s="10"/>
      <c r="F879" s="2"/>
      <c r="G879" s="3"/>
      <c r="H879" s="3"/>
      <c r="I879" s="6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2"/>
      <c r="B880" s="2"/>
      <c r="C880" s="2"/>
      <c r="D880" s="10"/>
      <c r="E880" s="10"/>
      <c r="F880" s="2"/>
      <c r="G880" s="3"/>
      <c r="H880" s="3"/>
      <c r="I880" s="6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2"/>
      <c r="B881" s="2"/>
      <c r="C881" s="2"/>
      <c r="D881" s="10"/>
      <c r="E881" s="10"/>
      <c r="F881" s="2"/>
      <c r="G881" s="3"/>
      <c r="H881" s="3"/>
      <c r="I881" s="6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2"/>
      <c r="B882" s="2"/>
      <c r="C882" s="2"/>
      <c r="D882" s="10"/>
      <c r="E882" s="10"/>
      <c r="F882" s="2"/>
      <c r="G882" s="3"/>
      <c r="H882" s="3"/>
      <c r="I882" s="6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2"/>
      <c r="B883" s="2"/>
      <c r="C883" s="2"/>
      <c r="D883" s="10"/>
      <c r="E883" s="10"/>
      <c r="F883" s="2"/>
      <c r="G883" s="3"/>
      <c r="H883" s="3"/>
      <c r="I883" s="6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2"/>
      <c r="B884" s="2"/>
      <c r="C884" s="2"/>
      <c r="D884" s="10"/>
      <c r="E884" s="10"/>
      <c r="F884" s="2"/>
      <c r="G884" s="3"/>
      <c r="H884" s="3"/>
      <c r="I884" s="6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2"/>
      <c r="B885" s="2"/>
      <c r="C885" s="2"/>
      <c r="D885" s="10"/>
      <c r="E885" s="10"/>
      <c r="F885" s="2"/>
      <c r="G885" s="3"/>
      <c r="H885" s="3"/>
      <c r="I885" s="6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2"/>
      <c r="B886" s="2"/>
      <c r="C886" s="2"/>
      <c r="D886" s="10"/>
      <c r="E886" s="10"/>
      <c r="F886" s="2"/>
      <c r="G886" s="3"/>
      <c r="H886" s="3"/>
      <c r="I886" s="6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2"/>
      <c r="B887" s="2"/>
      <c r="C887" s="2"/>
      <c r="D887" s="10"/>
      <c r="E887" s="10"/>
      <c r="F887" s="2"/>
      <c r="G887" s="3"/>
      <c r="H887" s="3"/>
      <c r="I887" s="6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2"/>
      <c r="B888" s="2"/>
      <c r="C888" s="2"/>
      <c r="D888" s="10"/>
      <c r="E888" s="10"/>
      <c r="F888" s="2"/>
      <c r="G888" s="3"/>
      <c r="H888" s="3"/>
      <c r="I888" s="6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2"/>
      <c r="B889" s="2"/>
      <c r="C889" s="2"/>
      <c r="D889" s="10"/>
      <c r="E889" s="10"/>
      <c r="F889" s="2"/>
      <c r="G889" s="3"/>
      <c r="H889" s="3"/>
      <c r="I889" s="6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2"/>
      <c r="B890" s="2"/>
      <c r="C890" s="2"/>
      <c r="D890" s="10"/>
      <c r="E890" s="10"/>
      <c r="F890" s="2"/>
      <c r="G890" s="3"/>
      <c r="H890" s="3"/>
      <c r="I890" s="6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2"/>
      <c r="B891" s="2"/>
      <c r="C891" s="2"/>
      <c r="D891" s="10"/>
      <c r="E891" s="10"/>
      <c r="F891" s="2"/>
      <c r="G891" s="3"/>
      <c r="H891" s="3"/>
      <c r="I891" s="6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2"/>
      <c r="B892" s="2"/>
      <c r="C892" s="2"/>
      <c r="D892" s="10"/>
      <c r="E892" s="10"/>
      <c r="F892" s="2"/>
      <c r="G892" s="3"/>
      <c r="H892" s="3"/>
      <c r="I892" s="6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2"/>
      <c r="B893" s="2"/>
      <c r="C893" s="2"/>
      <c r="D893" s="10"/>
      <c r="E893" s="10"/>
      <c r="F893" s="2"/>
      <c r="G893" s="3"/>
      <c r="H893" s="3"/>
      <c r="I893" s="6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2"/>
      <c r="B894" s="2"/>
      <c r="C894" s="2"/>
      <c r="D894" s="10"/>
      <c r="E894" s="10"/>
      <c r="F894" s="2"/>
      <c r="G894" s="3"/>
      <c r="H894" s="3"/>
      <c r="I894" s="6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2"/>
      <c r="B895" s="2"/>
      <c r="C895" s="2"/>
      <c r="D895" s="10"/>
      <c r="E895" s="10"/>
      <c r="F895" s="2"/>
      <c r="G895" s="3"/>
      <c r="H895" s="3"/>
      <c r="I895" s="6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2"/>
      <c r="B896" s="2"/>
      <c r="C896" s="2"/>
      <c r="D896" s="10"/>
      <c r="E896" s="10"/>
      <c r="F896" s="2"/>
      <c r="G896" s="3"/>
      <c r="H896" s="3"/>
      <c r="I896" s="6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2"/>
      <c r="B897" s="2"/>
      <c r="C897" s="2"/>
      <c r="D897" s="10"/>
      <c r="E897" s="10"/>
      <c r="F897" s="2"/>
      <c r="G897" s="3"/>
      <c r="H897" s="3"/>
      <c r="I897" s="6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2"/>
      <c r="B898" s="2"/>
      <c r="C898" s="2"/>
      <c r="D898" s="10"/>
      <c r="E898" s="10"/>
      <c r="F898" s="2"/>
      <c r="G898" s="3"/>
      <c r="H898" s="3"/>
      <c r="I898" s="6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2"/>
      <c r="B899" s="2"/>
      <c r="C899" s="2"/>
      <c r="D899" s="10"/>
      <c r="E899" s="10"/>
      <c r="F899" s="2"/>
      <c r="G899" s="3"/>
      <c r="H899" s="3"/>
      <c r="I899" s="6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2"/>
      <c r="B900" s="2"/>
      <c r="C900" s="2"/>
      <c r="D900" s="10"/>
      <c r="E900" s="10"/>
      <c r="F900" s="2"/>
      <c r="G900" s="3"/>
      <c r="H900" s="3"/>
      <c r="I900" s="6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2"/>
      <c r="B901" s="2"/>
      <c r="C901" s="2"/>
      <c r="D901" s="10"/>
      <c r="E901" s="10"/>
      <c r="F901" s="2"/>
      <c r="G901" s="3"/>
      <c r="H901" s="3"/>
      <c r="I901" s="6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2"/>
      <c r="B902" s="2"/>
      <c r="C902" s="2"/>
      <c r="D902" s="10"/>
      <c r="E902" s="10"/>
      <c r="F902" s="2"/>
      <c r="G902" s="3"/>
      <c r="H902" s="3"/>
      <c r="I902" s="6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2"/>
      <c r="B903" s="2"/>
      <c r="C903" s="2"/>
      <c r="D903" s="10"/>
      <c r="E903" s="10"/>
      <c r="F903" s="2"/>
      <c r="G903" s="3"/>
      <c r="H903" s="3"/>
      <c r="I903" s="6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2"/>
      <c r="B904" s="2"/>
      <c r="C904" s="2"/>
      <c r="D904" s="10"/>
      <c r="E904" s="10"/>
      <c r="F904" s="2"/>
      <c r="G904" s="3"/>
      <c r="H904" s="3"/>
      <c r="I904" s="6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2"/>
      <c r="B905" s="2"/>
      <c r="C905" s="2"/>
      <c r="D905" s="10"/>
      <c r="E905" s="10"/>
      <c r="F905" s="2"/>
      <c r="G905" s="3"/>
      <c r="H905" s="3"/>
      <c r="I905" s="6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2"/>
      <c r="B906" s="2"/>
      <c r="C906" s="2"/>
      <c r="D906" s="10"/>
      <c r="E906" s="10"/>
      <c r="F906" s="2"/>
      <c r="G906" s="3"/>
      <c r="H906" s="3"/>
      <c r="I906" s="6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2"/>
      <c r="B907" s="2"/>
      <c r="C907" s="2"/>
      <c r="D907" s="10"/>
      <c r="E907" s="10"/>
      <c r="F907" s="2"/>
      <c r="G907" s="3"/>
      <c r="H907" s="3"/>
      <c r="I907" s="6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2"/>
      <c r="B908" s="2"/>
      <c r="C908" s="2"/>
      <c r="D908" s="10"/>
      <c r="E908" s="10"/>
      <c r="F908" s="2"/>
      <c r="G908" s="3"/>
      <c r="H908" s="3"/>
      <c r="I908" s="6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2"/>
      <c r="B909" s="2"/>
      <c r="C909" s="2"/>
      <c r="D909" s="10"/>
      <c r="E909" s="10"/>
      <c r="F909" s="2"/>
      <c r="G909" s="3"/>
      <c r="H909" s="3"/>
      <c r="I909" s="6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2"/>
      <c r="B910" s="2"/>
      <c r="C910" s="2"/>
      <c r="D910" s="10"/>
      <c r="E910" s="10"/>
      <c r="F910" s="2"/>
      <c r="G910" s="3"/>
      <c r="H910" s="3"/>
      <c r="I910" s="6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2"/>
      <c r="B911" s="2"/>
      <c r="C911" s="2"/>
      <c r="D911" s="10"/>
      <c r="E911" s="10"/>
      <c r="F911" s="2"/>
      <c r="G911" s="3"/>
      <c r="H911" s="3"/>
      <c r="I911" s="6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2"/>
      <c r="B912" s="2"/>
      <c r="C912" s="2"/>
      <c r="D912" s="10"/>
      <c r="E912" s="10"/>
      <c r="F912" s="2"/>
      <c r="G912" s="3"/>
      <c r="H912" s="3"/>
      <c r="I912" s="6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2"/>
      <c r="B913" s="2"/>
      <c r="C913" s="2"/>
      <c r="D913" s="10"/>
      <c r="E913" s="10"/>
      <c r="F913" s="2"/>
      <c r="G913" s="3"/>
      <c r="H913" s="3"/>
      <c r="I913" s="6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2"/>
      <c r="B914" s="2"/>
      <c r="C914" s="2"/>
      <c r="D914" s="10"/>
      <c r="E914" s="10"/>
      <c r="F914" s="2"/>
      <c r="G914" s="3"/>
      <c r="H914" s="3"/>
      <c r="I914" s="6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2"/>
      <c r="B915" s="2"/>
      <c r="C915" s="2"/>
      <c r="D915" s="10"/>
      <c r="E915" s="10"/>
      <c r="F915" s="2"/>
      <c r="G915" s="3"/>
      <c r="H915" s="3"/>
      <c r="I915" s="6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2"/>
      <c r="B916" s="2"/>
      <c r="C916" s="2"/>
      <c r="D916" s="10"/>
      <c r="E916" s="10"/>
      <c r="F916" s="2"/>
      <c r="G916" s="3"/>
      <c r="H916" s="3"/>
      <c r="I916" s="6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2"/>
      <c r="B917" s="2"/>
      <c r="C917" s="2"/>
      <c r="D917" s="10"/>
      <c r="E917" s="10"/>
      <c r="F917" s="2"/>
      <c r="G917" s="3"/>
      <c r="H917" s="3"/>
      <c r="I917" s="6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2"/>
      <c r="B918" s="2"/>
      <c r="C918" s="2"/>
      <c r="D918" s="10"/>
      <c r="E918" s="10"/>
      <c r="F918" s="2"/>
      <c r="G918" s="3"/>
      <c r="H918" s="3"/>
      <c r="I918" s="6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2"/>
      <c r="B919" s="2"/>
      <c r="C919" s="2"/>
      <c r="D919" s="10"/>
      <c r="E919" s="10"/>
      <c r="F919" s="2"/>
      <c r="G919" s="3"/>
      <c r="H919" s="3"/>
      <c r="I919" s="6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2"/>
      <c r="B920" s="2"/>
      <c r="C920" s="2"/>
      <c r="D920" s="10"/>
      <c r="E920" s="10"/>
      <c r="F920" s="2"/>
      <c r="G920" s="3"/>
      <c r="H920" s="3"/>
      <c r="I920" s="6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2"/>
      <c r="B921" s="2"/>
      <c r="C921" s="2"/>
      <c r="D921" s="10"/>
      <c r="E921" s="10"/>
      <c r="F921" s="2"/>
      <c r="G921" s="3"/>
      <c r="H921" s="3"/>
      <c r="I921" s="6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2"/>
      <c r="B922" s="2"/>
      <c r="C922" s="2"/>
      <c r="D922" s="10"/>
      <c r="E922" s="10"/>
      <c r="F922" s="2"/>
      <c r="G922" s="3"/>
      <c r="H922" s="3"/>
      <c r="I922" s="6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2"/>
      <c r="B923" s="2"/>
      <c r="C923" s="2"/>
      <c r="D923" s="10"/>
      <c r="E923" s="10"/>
      <c r="F923" s="2"/>
      <c r="G923" s="3"/>
      <c r="H923" s="3"/>
      <c r="I923" s="6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2"/>
      <c r="B924" s="2"/>
      <c r="C924" s="2"/>
      <c r="D924" s="10"/>
      <c r="E924" s="10"/>
      <c r="F924" s="2"/>
      <c r="G924" s="3"/>
      <c r="H924" s="3"/>
      <c r="I924" s="6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2"/>
      <c r="B925" s="2"/>
      <c r="C925" s="2"/>
      <c r="D925" s="10"/>
      <c r="E925" s="10"/>
      <c r="F925" s="2"/>
      <c r="G925" s="3"/>
      <c r="H925" s="3"/>
      <c r="I925" s="6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2"/>
      <c r="B926" s="2"/>
      <c r="C926" s="2"/>
      <c r="D926" s="10"/>
      <c r="E926" s="10"/>
      <c r="F926" s="2"/>
      <c r="G926" s="3"/>
      <c r="H926" s="3"/>
      <c r="I926" s="6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2"/>
      <c r="B927" s="2"/>
      <c r="C927" s="2"/>
      <c r="D927" s="10"/>
      <c r="E927" s="10"/>
      <c r="F927" s="2"/>
      <c r="G927" s="3"/>
      <c r="H927" s="3"/>
      <c r="I927" s="6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2"/>
      <c r="B928" s="2"/>
      <c r="C928" s="2"/>
      <c r="D928" s="10"/>
      <c r="E928" s="10"/>
      <c r="F928" s="2"/>
      <c r="G928" s="3"/>
      <c r="H928" s="3"/>
      <c r="I928" s="6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2"/>
      <c r="B929" s="2"/>
      <c r="C929" s="2"/>
      <c r="D929" s="10"/>
      <c r="E929" s="10"/>
      <c r="F929" s="2"/>
      <c r="G929" s="3"/>
      <c r="H929" s="3"/>
      <c r="I929" s="6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2"/>
      <c r="B930" s="2"/>
      <c r="C930" s="2"/>
      <c r="D930" s="10"/>
      <c r="E930" s="10"/>
      <c r="F930" s="2"/>
      <c r="G930" s="3"/>
      <c r="H930" s="3"/>
      <c r="I930" s="6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2"/>
      <c r="B931" s="2"/>
      <c r="C931" s="2"/>
      <c r="D931" s="10"/>
      <c r="E931" s="10"/>
      <c r="F931" s="2"/>
      <c r="G931" s="3"/>
      <c r="H931" s="3"/>
      <c r="I931" s="6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2"/>
      <c r="B932" s="2"/>
      <c r="C932" s="2"/>
      <c r="D932" s="10"/>
      <c r="E932" s="10"/>
      <c r="F932" s="2"/>
      <c r="G932" s="3"/>
      <c r="H932" s="3"/>
      <c r="I932" s="6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2"/>
      <c r="B933" s="2"/>
      <c r="C933" s="2"/>
      <c r="D933" s="10"/>
      <c r="E933" s="10"/>
      <c r="F933" s="2"/>
      <c r="G933" s="3"/>
      <c r="H933" s="3"/>
      <c r="I933" s="6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2"/>
      <c r="B934" s="2"/>
      <c r="C934" s="2"/>
      <c r="D934" s="10"/>
      <c r="E934" s="10"/>
      <c r="F934" s="2"/>
      <c r="G934" s="3"/>
      <c r="H934" s="3"/>
      <c r="I934" s="6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2"/>
      <c r="B935" s="2"/>
      <c r="C935" s="2"/>
      <c r="D935" s="10"/>
      <c r="E935" s="10"/>
      <c r="F935" s="2"/>
      <c r="G935" s="3"/>
      <c r="H935" s="3"/>
      <c r="I935" s="6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2"/>
      <c r="B936" s="2"/>
      <c r="C936" s="2"/>
      <c r="D936" s="10"/>
      <c r="E936" s="10"/>
      <c r="F936" s="2"/>
      <c r="G936" s="3"/>
      <c r="H936" s="3"/>
      <c r="I936" s="6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2"/>
      <c r="B937" s="2"/>
      <c r="C937" s="2"/>
      <c r="D937" s="10"/>
      <c r="E937" s="10"/>
      <c r="F937" s="2"/>
      <c r="G937" s="3"/>
      <c r="H937" s="3"/>
      <c r="I937" s="6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2"/>
      <c r="B938" s="2"/>
      <c r="C938" s="2"/>
      <c r="D938" s="10"/>
      <c r="E938" s="10"/>
      <c r="F938" s="2"/>
      <c r="G938" s="3"/>
      <c r="H938" s="3"/>
      <c r="I938" s="6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2"/>
      <c r="B939" s="2"/>
      <c r="C939" s="2"/>
      <c r="D939" s="10"/>
      <c r="E939" s="10"/>
      <c r="F939" s="2"/>
      <c r="G939" s="3"/>
      <c r="H939" s="3"/>
      <c r="I939" s="6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2"/>
      <c r="B940" s="2"/>
      <c r="C940" s="2"/>
      <c r="D940" s="10"/>
      <c r="E940" s="10"/>
      <c r="F940" s="2"/>
      <c r="G940" s="3"/>
      <c r="H940" s="3"/>
      <c r="I940" s="6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2"/>
      <c r="B941" s="2"/>
      <c r="C941" s="2"/>
      <c r="D941" s="10"/>
      <c r="E941" s="10"/>
      <c r="F941" s="2"/>
      <c r="G941" s="3"/>
      <c r="H941" s="3"/>
      <c r="I941" s="6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2"/>
      <c r="B942" s="2"/>
      <c r="C942" s="2"/>
      <c r="D942" s="10"/>
      <c r="E942" s="10"/>
      <c r="F942" s="2"/>
      <c r="G942" s="3"/>
      <c r="H942" s="3"/>
      <c r="I942" s="6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2"/>
      <c r="B943" s="2"/>
      <c r="C943" s="2"/>
      <c r="D943" s="10"/>
      <c r="E943" s="10"/>
      <c r="F943" s="2"/>
      <c r="G943" s="3"/>
      <c r="H943" s="3"/>
      <c r="I943" s="6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2"/>
      <c r="B944" s="2"/>
      <c r="C944" s="2"/>
      <c r="D944" s="10"/>
      <c r="E944" s="10"/>
      <c r="F944" s="2"/>
      <c r="G944" s="3"/>
      <c r="H944" s="3"/>
      <c r="I944" s="6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2"/>
      <c r="B945" s="2"/>
      <c r="C945" s="2"/>
      <c r="D945" s="10"/>
      <c r="E945" s="10"/>
      <c r="F945" s="2"/>
      <c r="G945" s="3"/>
      <c r="H945" s="3"/>
      <c r="I945" s="6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2"/>
      <c r="B946" s="2"/>
      <c r="C946" s="2"/>
      <c r="D946" s="10"/>
      <c r="E946" s="10"/>
      <c r="F946" s="2"/>
      <c r="G946" s="3"/>
      <c r="H946" s="3"/>
      <c r="I946" s="6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2"/>
      <c r="B947" s="2"/>
      <c r="C947" s="2"/>
      <c r="D947" s="10"/>
      <c r="E947" s="10"/>
      <c r="F947" s="2"/>
      <c r="G947" s="3"/>
      <c r="H947" s="3"/>
      <c r="I947" s="6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2"/>
      <c r="B948" s="2"/>
      <c r="C948" s="2"/>
      <c r="D948" s="10"/>
      <c r="E948" s="10"/>
      <c r="F948" s="2"/>
      <c r="G948" s="3"/>
      <c r="H948" s="3"/>
      <c r="I948" s="6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2"/>
      <c r="B949" s="2"/>
      <c r="C949" s="2"/>
      <c r="D949" s="10"/>
      <c r="E949" s="10"/>
      <c r="F949" s="2"/>
      <c r="G949" s="3"/>
      <c r="H949" s="3"/>
      <c r="I949" s="6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2"/>
      <c r="B950" s="2"/>
      <c r="C950" s="2"/>
      <c r="D950" s="10"/>
      <c r="E950" s="10"/>
      <c r="F950" s="2"/>
      <c r="G950" s="3"/>
      <c r="H950" s="3"/>
      <c r="I950" s="6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2"/>
      <c r="B951" s="2"/>
      <c r="C951" s="2"/>
      <c r="D951" s="10"/>
      <c r="E951" s="10"/>
      <c r="F951" s="2"/>
      <c r="G951" s="3"/>
      <c r="H951" s="3"/>
      <c r="I951" s="6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2"/>
      <c r="B952" s="2"/>
      <c r="C952" s="2"/>
      <c r="D952" s="10"/>
      <c r="E952" s="10"/>
      <c r="F952" s="2"/>
      <c r="G952" s="3"/>
      <c r="H952" s="3"/>
      <c r="I952" s="6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2"/>
      <c r="B953" s="2"/>
      <c r="C953" s="2"/>
      <c r="D953" s="10"/>
      <c r="E953" s="10"/>
      <c r="F953" s="2"/>
      <c r="G953" s="3"/>
      <c r="H953" s="3"/>
      <c r="I953" s="6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2"/>
      <c r="B954" s="2"/>
      <c r="C954" s="2"/>
      <c r="D954" s="10"/>
      <c r="E954" s="10"/>
      <c r="F954" s="2"/>
      <c r="G954" s="3"/>
      <c r="H954" s="3"/>
      <c r="I954" s="6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2"/>
      <c r="B955" s="2"/>
      <c r="C955" s="2"/>
      <c r="D955" s="10"/>
      <c r="E955" s="10"/>
      <c r="F955" s="2"/>
      <c r="G955" s="3"/>
      <c r="H955" s="3"/>
      <c r="I955" s="6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2"/>
      <c r="B956" s="2"/>
      <c r="C956" s="2"/>
      <c r="D956" s="10"/>
      <c r="E956" s="10"/>
      <c r="F956" s="2"/>
      <c r="G956" s="3"/>
      <c r="H956" s="3"/>
      <c r="I956" s="6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2"/>
      <c r="B957" s="2"/>
      <c r="C957" s="2"/>
      <c r="D957" s="10"/>
      <c r="E957" s="10"/>
      <c r="F957" s="2"/>
      <c r="G957" s="3"/>
      <c r="H957" s="3"/>
      <c r="I957" s="6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2"/>
      <c r="B958" s="2"/>
      <c r="C958" s="2"/>
      <c r="D958" s="10"/>
      <c r="E958" s="10"/>
      <c r="F958" s="2"/>
      <c r="G958" s="3"/>
      <c r="H958" s="3"/>
      <c r="I958" s="6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2"/>
      <c r="B959" s="2"/>
      <c r="C959" s="2"/>
      <c r="D959" s="10"/>
      <c r="E959" s="10"/>
      <c r="F959" s="2"/>
      <c r="G959" s="3"/>
      <c r="H959" s="3"/>
      <c r="I959" s="6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2"/>
      <c r="B960" s="2"/>
      <c r="C960" s="2"/>
      <c r="D960" s="10"/>
      <c r="E960" s="10"/>
      <c r="F960" s="2"/>
      <c r="G960" s="3"/>
      <c r="H960" s="3"/>
      <c r="I960" s="6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2"/>
      <c r="B961" s="2"/>
      <c r="C961" s="2"/>
      <c r="D961" s="10"/>
      <c r="E961" s="10"/>
      <c r="F961" s="2"/>
      <c r="G961" s="3"/>
      <c r="H961" s="3"/>
      <c r="I961" s="6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2"/>
      <c r="B962" s="2"/>
      <c r="C962" s="2"/>
      <c r="D962" s="10"/>
      <c r="E962" s="10"/>
      <c r="F962" s="2"/>
      <c r="G962" s="3"/>
      <c r="H962" s="3"/>
      <c r="I962" s="6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2"/>
      <c r="B963" s="2"/>
      <c r="C963" s="2"/>
      <c r="D963" s="10"/>
      <c r="E963" s="10"/>
      <c r="F963" s="2"/>
      <c r="G963" s="3"/>
      <c r="H963" s="3"/>
      <c r="I963" s="6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2"/>
      <c r="B964" s="2"/>
      <c r="C964" s="2"/>
      <c r="D964" s="10"/>
      <c r="E964" s="10"/>
      <c r="F964" s="2"/>
      <c r="G964" s="3"/>
      <c r="H964" s="3"/>
      <c r="I964" s="6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2"/>
      <c r="B965" s="2"/>
      <c r="C965" s="2"/>
      <c r="D965" s="10"/>
      <c r="E965" s="10"/>
      <c r="F965" s="2"/>
      <c r="G965" s="3"/>
      <c r="H965" s="3"/>
      <c r="I965" s="6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2"/>
      <c r="B966" s="2"/>
      <c r="C966" s="2"/>
      <c r="D966" s="10"/>
      <c r="E966" s="10"/>
      <c r="F966" s="2"/>
      <c r="G966" s="3"/>
      <c r="H966" s="3"/>
      <c r="I966" s="6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2"/>
      <c r="B967" s="2"/>
      <c r="C967" s="2"/>
      <c r="D967" s="10"/>
      <c r="E967" s="10"/>
      <c r="F967" s="2"/>
      <c r="G967" s="3"/>
      <c r="H967" s="3"/>
      <c r="I967" s="6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2"/>
      <c r="B968" s="2"/>
      <c r="C968" s="2"/>
      <c r="D968" s="10"/>
      <c r="E968" s="10"/>
      <c r="F968" s="2"/>
      <c r="G968" s="3"/>
      <c r="H968" s="3"/>
      <c r="I968" s="6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2"/>
      <c r="B969" s="2"/>
      <c r="C969" s="2"/>
      <c r="D969" s="10"/>
      <c r="E969" s="10"/>
      <c r="F969" s="2"/>
      <c r="G969" s="3"/>
      <c r="H969" s="3"/>
      <c r="I969" s="6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2"/>
      <c r="B970" s="2"/>
      <c r="C970" s="2"/>
      <c r="D970" s="10"/>
      <c r="E970" s="10"/>
      <c r="F970" s="2"/>
      <c r="G970" s="3"/>
      <c r="H970" s="3"/>
      <c r="I970" s="6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2"/>
      <c r="B971" s="2"/>
      <c r="C971" s="2"/>
      <c r="D971" s="10"/>
      <c r="E971" s="10"/>
      <c r="F971" s="2"/>
      <c r="G971" s="3"/>
      <c r="H971" s="3"/>
      <c r="I971" s="6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2"/>
      <c r="B972" s="2"/>
      <c r="C972" s="2"/>
      <c r="D972" s="10"/>
      <c r="E972" s="10"/>
      <c r="F972" s="2"/>
      <c r="G972" s="3"/>
      <c r="H972" s="3"/>
      <c r="I972" s="6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2"/>
      <c r="B973" s="2"/>
      <c r="C973" s="2"/>
      <c r="D973" s="10"/>
      <c r="E973" s="10"/>
      <c r="F973" s="2"/>
      <c r="G973" s="3"/>
      <c r="H973" s="3"/>
      <c r="I973" s="6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2"/>
      <c r="B974" s="2"/>
      <c r="C974" s="2"/>
      <c r="D974" s="10"/>
      <c r="E974" s="10"/>
      <c r="F974" s="2"/>
      <c r="G974" s="3"/>
      <c r="H974" s="3"/>
      <c r="I974" s="6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2"/>
      <c r="B975" s="2"/>
      <c r="C975" s="2"/>
      <c r="D975" s="10"/>
      <c r="E975" s="10"/>
      <c r="F975" s="2"/>
      <c r="G975" s="3"/>
      <c r="H975" s="3"/>
      <c r="I975" s="6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2"/>
      <c r="B976" s="2"/>
      <c r="C976" s="2"/>
      <c r="D976" s="10"/>
      <c r="E976" s="10"/>
      <c r="F976" s="2"/>
      <c r="G976" s="3"/>
      <c r="H976" s="3"/>
      <c r="I976" s="6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2"/>
      <c r="B977" s="2"/>
      <c r="C977" s="2"/>
      <c r="D977" s="10"/>
      <c r="E977" s="10"/>
      <c r="F977" s="2"/>
      <c r="G977" s="3"/>
      <c r="H977" s="3"/>
      <c r="I977" s="6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2"/>
      <c r="B978" s="2"/>
      <c r="C978" s="2"/>
      <c r="D978" s="10"/>
      <c r="E978" s="10"/>
      <c r="F978" s="2"/>
      <c r="G978" s="3"/>
      <c r="H978" s="3"/>
      <c r="I978" s="6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2"/>
      <c r="B979" s="2"/>
      <c r="C979" s="2"/>
      <c r="D979" s="10"/>
      <c r="E979" s="10"/>
      <c r="F979" s="2"/>
      <c r="G979" s="3"/>
      <c r="H979" s="3"/>
      <c r="I979" s="6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2"/>
      <c r="B980" s="2"/>
      <c r="C980" s="2"/>
      <c r="D980" s="10"/>
      <c r="E980" s="10"/>
      <c r="F980" s="2"/>
      <c r="G980" s="3"/>
      <c r="H980" s="3"/>
      <c r="I980" s="6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2"/>
      <c r="B981" s="2"/>
      <c r="C981" s="2"/>
      <c r="D981" s="10"/>
      <c r="E981" s="10"/>
      <c r="F981" s="2"/>
      <c r="G981" s="3"/>
      <c r="H981" s="3"/>
      <c r="I981" s="6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2"/>
      <c r="B982" s="2"/>
      <c r="C982" s="2"/>
      <c r="D982" s="10"/>
      <c r="E982" s="10"/>
      <c r="F982" s="2"/>
      <c r="G982" s="3"/>
      <c r="H982" s="3"/>
      <c r="I982" s="6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2"/>
      <c r="B983" s="2"/>
      <c r="C983" s="2"/>
      <c r="D983" s="10"/>
      <c r="E983" s="10"/>
      <c r="F983" s="2"/>
      <c r="G983" s="3"/>
      <c r="H983" s="3"/>
      <c r="I983" s="6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2"/>
      <c r="B984" s="2"/>
      <c r="C984" s="2"/>
      <c r="D984" s="10"/>
      <c r="E984" s="10"/>
      <c r="F984" s="2"/>
      <c r="G984" s="3"/>
      <c r="H984" s="3"/>
      <c r="I984" s="6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2"/>
      <c r="B985" s="2"/>
      <c r="C985" s="2"/>
      <c r="D985" s="10"/>
      <c r="E985" s="10"/>
      <c r="F985" s="2"/>
      <c r="G985" s="3"/>
      <c r="H985" s="3"/>
      <c r="I985" s="6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2"/>
      <c r="B986" s="2"/>
      <c r="C986" s="2"/>
      <c r="D986" s="10"/>
      <c r="E986" s="10"/>
      <c r="F986" s="2"/>
      <c r="G986" s="3"/>
      <c r="H986" s="3"/>
      <c r="I986" s="6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2"/>
      <c r="B987" s="2"/>
      <c r="C987" s="2"/>
      <c r="D987" s="10"/>
      <c r="E987" s="10"/>
      <c r="F987" s="2"/>
      <c r="G987" s="3"/>
      <c r="H987" s="3"/>
      <c r="I987" s="6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2"/>
      <c r="B988" s="2"/>
      <c r="C988" s="2"/>
      <c r="D988" s="10"/>
      <c r="E988" s="10"/>
      <c r="F988" s="2"/>
      <c r="G988" s="3"/>
      <c r="H988" s="3"/>
      <c r="I988" s="6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2"/>
      <c r="B989" s="2"/>
      <c r="C989" s="2"/>
      <c r="D989" s="10"/>
      <c r="E989" s="10"/>
      <c r="F989" s="2"/>
      <c r="G989" s="3"/>
      <c r="H989" s="3"/>
      <c r="I989" s="6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28"/>
      <c r="B990" s="28"/>
      <c r="C990" s="28"/>
      <c r="D990" s="36"/>
      <c r="E990" s="36"/>
      <c r="F990" s="2"/>
      <c r="G990" s="37"/>
      <c r="H990" s="37"/>
      <c r="I990" s="35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</row>
  </sheetData>
  <conditionalFormatting sqref="B1:B1048576">
    <cfRule dxfId="0" priority="2" stopIfTrue="true" type="duplicateValues"/>
  </conditionalFormatting>
  <dataValidations count="1">
    <dataValidation allowBlank="true" errorStyle="stop" showErrorMessage="true" sqref="F2:F214 F216:F315 F317:F990" type="list">
      <formula1>"K-BANK,BBL,TTB,SCB,KTB,BAAC,BAY,GSB,KKP,UOB"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3" xSplit="4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8"/>
    <col collapsed="false" customWidth="true" hidden="false" max="5" min="5" style="0" width="14"/>
    <col collapsed="false" customWidth="true" hidden="false" max="6" min="6" style="0" width="14"/>
    <col collapsed="false" customWidth="true" hidden="false" max="8" min="8" style="0" width="14"/>
    <col collapsed="false" customWidth="true" hidden="false" max="10" min="10" style="0" width="14"/>
    <col collapsed="false" customWidth="true" hidden="false" max="12" min="12" style="0" width="14"/>
    <col collapsed="false" customWidth="true" hidden="false" max="14" min="14" style="0" width="14"/>
    <col collapsed="false" customWidth="true" hidden="false" max="16" min="16" style="0" width="14"/>
    <col collapsed="false" customWidth="true" hidden="false" max="18" min="18" style="0" width="14"/>
    <col collapsed="false" customWidth="true" hidden="false" max="20" min="20" style="0" width="14"/>
    <col collapsed="false" customWidth="true" hidden="false" max="22" min="22" style="0" width="14"/>
    <col collapsed="false" customWidth="true" hidden="false" max="24" min="24" style="0" width="14"/>
    <col collapsed="false" customWidth="true" hidden="false" max="26" min="26" style="0" width="14"/>
    <col collapsed="false" customWidth="true" hidden="false" max="28" min="28" style="0" width="14"/>
    <col collapsed="false" customWidth="true" hidden="false" max="30" min="30" style="0" width="14"/>
    <col collapsed="false" customWidth="true" hidden="false" max="32" min="32" style="0" width="14"/>
  </cols>
  <sheetData>
    <row r="1">
      <c r="A1" s="68" t="str">
        <v>PART TIME SUMMARY PAYMENT</v>
      </c>
      <c r="B1" s="68"/>
      <c r="C1" s="67"/>
      <c r="D1" s="67"/>
      <c r="E1" s="66">
        <f>SUBTOTAL(9,E3:E595)</f>
      </c>
      <c r="F1" s="66">
        <f>SUBTOTAL(9,F3:F595)</f>
      </c>
      <c r="G1" s="66">
        <f>SUBTOTAL(9,G3:G595)</f>
      </c>
      <c r="H1" s="66">
        <f>SUBTOTAL(9,H3:H595)</f>
      </c>
      <c r="I1" s="66">
        <f>SUBTOTAL(9,I3:I595)</f>
      </c>
      <c r="J1" s="66">
        <f>SUBTOTAL(9,J3:J595)</f>
      </c>
      <c r="K1" s="66">
        <f>SUBTOTAL(9,K3:K595)</f>
      </c>
      <c r="L1" s="66">
        <f>SUBTOTAL(9,L3:L595)</f>
      </c>
      <c r="M1" s="66">
        <f>SUBTOTAL(9,M3:M595)</f>
      </c>
      <c r="N1" s="66">
        <f>SUBTOTAL(9,N3:N595)</f>
      </c>
      <c r="O1" s="66">
        <f>SUBTOTAL(9,O3:O595)</f>
      </c>
      <c r="P1" s="66">
        <f>SUBTOTAL(9,P3:P595)</f>
      </c>
      <c r="Q1" s="66">
        <f>SUBTOTAL(9,Q3:Q595)</f>
      </c>
      <c r="R1" s="66">
        <f>SUBTOTAL(9,R3:R595)</f>
      </c>
      <c r="S1" s="66">
        <f>SUBTOTAL(9,S3:S595)</f>
      </c>
      <c r="T1" s="66">
        <f>SUBTOTAL(9,T3:T595)</f>
      </c>
      <c r="U1" s="66">
        <f>SUBTOTAL(9,U3:U595)</f>
      </c>
      <c r="V1" s="66">
        <f>SUBTOTAL(9,V3:V595)</f>
      </c>
      <c r="W1" s="66">
        <f>SUBTOTAL(9,W3:W595)</f>
      </c>
      <c r="X1" s="66">
        <f>SUBTOTAL(9,X3:X595)</f>
      </c>
      <c r="Y1" s="66">
        <f>SUBTOTAL(9,Y3:Y595)</f>
      </c>
      <c r="Z1" s="66">
        <f>SUBTOTAL(9,Z3:Z595)</f>
      </c>
      <c r="AA1" s="66">
        <f>SUBTOTAL(9,AA3:AA595)</f>
      </c>
      <c r="AB1" s="66">
        <f>SUBTOTAL(9,AB3:AB595)</f>
      </c>
      <c r="AC1" s="66">
        <f>SUBTOTAL(9,AC3:AC595)</f>
      </c>
      <c r="AD1" s="66">
        <f>SUBTOTAL(9,AD3:AD595)</f>
      </c>
      <c r="AE1" s="66">
        <f>SUBTOTAL(9,AE3:AE595)</f>
      </c>
      <c r="AF1" s="66">
        <f>SUBTOTAL(9,AF3:AF595)</f>
      </c>
      <c r="AG1" s="66">
        <f>SUBTOTAL(9,AG3:AG595)</f>
      </c>
      <c r="AH1" s="66">
        <f>SUBTOTAL(9,AH3:AH595)</f>
      </c>
      <c r="AI1" s="66">
        <f>SUBTOTAL(9,AI3:AI595)</f>
      </c>
      <c r="AJ1" s="66">
        <f>SUBTOTAL(9,AJ3:AJ595)</f>
      </c>
      <c r="AK1" s="66">
        <f>SUBTOTAL(9,AK3:AK595)</f>
      </c>
      <c r="AL1" s="66">
        <f>SUBTOTAL(9,AL3:AL595)</f>
      </c>
      <c r="AM1" s="66">
        <f>SUBTOTAL(9,AM3:AM595)</f>
      </c>
      <c r="AN1" s="66">
        <f>SUBTOTAL(9,AN3:AN595)</f>
      </c>
      <c r="AO1" s="66">
        <f>SUBTOTAL(9,AO3:AO595)</f>
      </c>
      <c r="AP1" s="66">
        <f>SUBTOTAL(9,AP3:AP595)</f>
      </c>
      <c r="AQ1" s="66">
        <f>SUBTOTAL(9,AQ3:AQ595)</f>
      </c>
      <c r="AR1" s="66">
        <f>SUBTOTAL(9,AR3:AR595)</f>
      </c>
      <c r="AS1" s="66">
        <f>SUBTOTAL(9,AS3:AS595)</f>
      </c>
      <c r="AT1" s="66">
        <f>SUBTOTAL(9,AT3:AT595)</f>
      </c>
      <c r="AU1" s="66">
        <f>SUBTOTAL(9,AU3:AU595)</f>
      </c>
      <c r="AV1" s="66">
        <f>SUBTOTAL(9,AV3:AV595)</f>
      </c>
      <c r="AW1" s="66">
        <f>SUBTOTAL(9,AW3:AW595)</f>
      </c>
      <c r="AX1" s="69">
        <f>SUM(AX3:AX595)</f>
      </c>
    </row>
    <row r="2">
      <c r="A2" s="65" t="str">
        <v>ลำดับ</v>
      </c>
      <c r="B2" s="65" t="str">
        <v>ชื่อ - สกุล</v>
      </c>
      <c r="C2" s="65" t="str">
        <v>ชื่อเล่น</v>
      </c>
      <c r="D2" s="65" t="str">
        <v>สังกัด</v>
      </c>
      <c r="E2" s="63" t="str">
        <v>ค่าแรง วันที่ 1</v>
      </c>
      <c r="F2" s="62" t="str">
        <v>โอที 
วันที่ 1</v>
      </c>
      <c r="G2" s="63" t="str">
        <v>ค่าแรง วันที่ 2</v>
      </c>
      <c r="H2" s="62" t="str">
        <v>โอที 
วันที่ 2</v>
      </c>
      <c r="I2" s="63" t="str">
        <v>ค่าแรง วันที่ 3</v>
      </c>
      <c r="J2" s="62" t="str">
        <v>โอที 
วันที่ 3</v>
      </c>
      <c r="K2" s="63" t="str">
        <v>ค่าแรง วันที่ 4</v>
      </c>
      <c r="L2" s="62" t="str">
        <v>โอที 
วันที่ 4</v>
      </c>
      <c r="M2" s="63" t="str">
        <v>ค่าแรง วันที่ 5</v>
      </c>
      <c r="N2" s="62" t="str">
        <v>โอที 
วันที่ 5</v>
      </c>
      <c r="O2" s="63" t="str">
        <v>ค่าแรง วันที่ 6</v>
      </c>
      <c r="P2" s="62" t="str">
        <v>โอที 
วันที่ 6</v>
      </c>
      <c r="Q2" s="63" t="str">
        <v>ค่าแรง วันที่ 7</v>
      </c>
      <c r="R2" s="62" t="str">
        <v>โอที 
วันที่ 7</v>
      </c>
      <c r="S2" s="63" t="str">
        <v>ค่าแรง วันที่ 8</v>
      </c>
      <c r="T2" s="62" t="str">
        <v>โอที 
วันที่ 8</v>
      </c>
      <c r="U2" s="63" t="str">
        <v>ค่าแรง วันที่ 9</v>
      </c>
      <c r="V2" s="62" t="str">
        <v>โอที 
วันที่ 9</v>
      </c>
      <c r="W2" s="63" t="str">
        <v>ค่าแรง วันที่ 10</v>
      </c>
      <c r="X2" s="62" t="str">
        <v>โอที 
วันที่ 10</v>
      </c>
      <c r="Y2" s="63" t="str">
        <v>ค่าแรง วันที่ 11</v>
      </c>
      <c r="Z2" s="62" t="str">
        <v>โอที 
วันที่ 11</v>
      </c>
      <c r="AA2" s="63" t="str">
        <v>ค่าแรง วันที่ 12</v>
      </c>
      <c r="AB2" s="62" t="str">
        <v>โอที 
วันที่ 12</v>
      </c>
      <c r="AC2" s="63" t="str">
        <v>ค่าแรง วันที่ 13</v>
      </c>
      <c r="AD2" s="62" t="str">
        <v>โอที 
วันที่ 13</v>
      </c>
      <c r="AE2" s="63" t="str">
        <v>ค่าแรง วันที่ 13</v>
      </c>
      <c r="AF2" s="62" t="str">
        <v>โอที 
วันที่ 13</v>
      </c>
      <c r="AG2" s="62" t="str">
        <v>วันที่ 15</v>
      </c>
      <c r="AH2" s="62" t="str">
        <v>วันที่ 16</v>
      </c>
      <c r="AI2" s="62" t="str">
        <v>วันที่ 17</v>
      </c>
      <c r="AJ2" s="62" t="str">
        <v>วันที่ 18</v>
      </c>
      <c r="AK2" s="62" t="str">
        <v>วันที่ 19</v>
      </c>
      <c r="AL2" s="62" t="str">
        <v>วันที่ 20</v>
      </c>
      <c r="AM2" s="62" t="str">
        <v>วันที่ 21</v>
      </c>
      <c r="AN2" s="62" t="str">
        <v>วันที่ 22</v>
      </c>
      <c r="AO2" s="62" t="str">
        <v>วันที่ 23</v>
      </c>
      <c r="AP2" s="62" t="str">
        <v>วันที่ 24</v>
      </c>
      <c r="AQ2" s="62" t="str">
        <v>วันที่ 25</v>
      </c>
      <c r="AR2" s="62" t="str">
        <v>วันที่ 26</v>
      </c>
      <c r="AS2" s="62" t="str">
        <v>วันที่ 27</v>
      </c>
      <c r="AT2" s="62" t="str">
        <v>วันที่ 28</v>
      </c>
      <c r="AU2" s="62" t="str">
        <v>วันที่ 29</v>
      </c>
      <c r="AV2" s="62" t="str">
        <v>วันที่ 30</v>
      </c>
      <c r="AW2" s="62" t="str">
        <v>วันที่ 31</v>
      </c>
      <c r="AX2" s="64" t="str">
        <v>SUM</v>
      </c>
    </row>
    <row r="3">
      <c r="A3" s="52">
        <v>1</v>
      </c>
      <c r="B3" s="61" t="str">
        <v>ธนาธิป ควรสำโรง</v>
      </c>
      <c r="C3" s="53">
        <f>IFERROR(VLOOKUP(B3,Members!B:C,2,FALSE),0)</f>
      </c>
      <c r="D3" s="53">
        <f>IFERROR(VLOOKUP(B3,Members!$B:$H,7,FALSE),0)</f>
      </c>
      <c r="E3" s="55">
        <f>IFERROR(VLOOKUP(B3,'วันที่ 1'!$B$8:$AH$103,28,FALSE),0) - IFERROR(VLOOKUP(B3,'วันที่ 1'!$B$8:$AH$103,27,FALSE),0)</f>
      </c>
      <c r="F3" s="55">
        <f>IFERROR(VLOOKUP(C3,'วันที่ 1'!$B$8:$AH$103,27,FALSE),0)</f>
      </c>
      <c r="G3" s="53">
        <f>IFERROR(VLOOKUP(B3,'วันที่ 1'!$B$8:$AH$103,28,FALSE),0)-IFERROR(VLOOKUP(B3,'วันที่ 1'!$B$8:$AH$103,27,FALSE),0)</f>
      </c>
      <c r="H3" s="55">
        <f>IFERROR(VLOOKUP(B3,'วันที่ 1'!$B$8:$AH$103,27,FALSE),0)</f>
      </c>
      <c r="I3" s="53">
        <f>IFERROR(VLOOKUP(B3,'วันที่ 2'!$B$8:$AF$106,28,FALSE),0)-IFERROR(VLOOKUP(B3,'วันที่ 2'!$B$8:$AF$106,27,FALSE),0)</f>
      </c>
      <c r="J3" s="53">
        <f>IFERROR(VLOOKUP(B3,'วันที่ 2'!$B$8:$AF$106,27,FALSE),0)</f>
      </c>
      <c r="K3" s="53">
        <f>IFERROR(VLOOKUP(B3,'วันที่ 3 กะเช้า'!$B$8:$AK$106,28,FALSE),0)-IFERROR(VLOOKUP(B3,'วันที่ 3 กะเช้า'!$B$8:$AK$106,27,FALSE),0)</f>
      </c>
      <c r="L3" s="53">
        <f>IFERROR(VLOOKUP(B3,'วันที่ 3 กะเช้า'!$B$8:$AK$106,27,FALSE),0)</f>
      </c>
      <c r="M3" s="53">
        <f>IFERROR(VLOOKUP(B3,'วันที่ 4 กะเช้า'!$B$8:$AG$107,28,FALSE),0)-IFERROR(VLOOKUP(B3,'วันที่ 4 กะเช้า'!$B$8:$AG$107,27,FALSE),0)</f>
      </c>
      <c r="N3" s="53">
        <f>IFERROR(VLOOKUP(B3,'วันที่ 4 กะเช้า'!$B$8:$AG$107,27,FALSE),0)</f>
      </c>
      <c r="O3" s="53">
        <f>IFERROR(VLOOKUP(B3,'วันที่ 4 กะเช้า'!$B$8:$AH$106,28,FALSE),0)-IFERROR(VLOOKUP(B3,'วันที่ 4 กะเช้า'!$B$8:$AH$106,27,FALSE),0)</f>
      </c>
      <c r="P3" s="53">
        <f>IFERROR(VLOOKUP(B3,'วันที่ 4 กะเช้า'!$B$8:$AH$106,27,FALSE),0)</f>
      </c>
      <c r="Q3" s="53">
        <f>IFERROR(VLOOKUP(B3,'วันที่ 4 กะเช้า'!$B$8:$AH$106,28,FALSE),0)-IFERROR(VLOOKUP(B3,'วันที่ 4 กะเช้า'!$B$8:$AH$106,27,FALSE),0)</f>
      </c>
      <c r="R3" s="53">
        <f>IFERROR(VLOOKUP(B3,'วันที่ 4 กะเช้า'!$B$8:$AH$106,27,FALSE),0)</f>
      </c>
      <c r="S3" s="53">
        <f>IFERROR(VLOOKUP(B3,'วันที่ 5 กะเช้า'!$B$8:$AH$107,28,FALSE),0)-IFERROR(VLOOKUP(B3,'วันที่ 5 กะเช้า'!$B$8:$AH$107,27,FALSE),0)</f>
      </c>
      <c r="T3" s="53">
        <f>IFERROR(VLOOKUP(B3,'วันที่ 5 กะเช้า'!$B$8:$AH$107,27,FALSE),0)</f>
      </c>
      <c r="U3" s="53">
        <f>IFERROR(VLOOKUP(B3,'วันที่ 5 กะดึก'!$B$8:$AH$106,27,FALSE),0)</f>
      </c>
      <c r="V3" s="53">
        <f>IFERROR(VLOOKUP(B3,'วันที่ 5 กะดึก'!$B$8:$AH$106,27,FALSE),0)</f>
      </c>
      <c r="W3" s="53">
        <f>IFERROR(VLOOKUP(B3,'วันที่ 7'!$B$8:$AH$105,28,FALSE),0)-IFERROR(VLOOKUP(B3,'วันที่ 7'!$B$8:$AH$105,27,FALSE),0)</f>
      </c>
      <c r="X3" s="53">
        <f>IFERROR(VLOOKUP(B3,'วันที่ 7'!$B$8:$AH$105,27,FALSE),0)</f>
      </c>
      <c r="Y3" s="53">
        <f>IFERROR(VLOOKUP(B3,'วันที่ 8'!$B$8:$AH$109,28,FALSE),0)-IFERROR(VLOOKUP(B3,'วันที่ 8'!$B$8:$AH$109,27,FALSE),0)</f>
      </c>
      <c r="Z3" s="53">
        <f>IFERROR(VLOOKUP(B3,'วันที่ 8'!$B$8:$AH$109,27,FALSE),0)</f>
      </c>
      <c r="AA3" s="53">
        <f>IFERROR(VLOOKUP(B3,'กะเช้าวันที่ 12'!$B$8:$AC$102,28,FALSE),0)-IFERROR(VLOOKUP(B3,'กะเช้าวันที่ 12'!$B$8:$AC$102,27,FALSE),0)</f>
      </c>
      <c r="AB3" s="53">
        <f>IFERROR(VLOOKUP(B3,'กะเช้าวันที่ 12'!$B$8:$AC$102,27,FALSE),0)</f>
      </c>
      <c r="AC3" s="53">
        <f>IFERROR(VLOOKUP(B3,'กะเช้าวันที่ 14'!$B$8:$AC$104,28,FALSE),0)-IFERROR(VLOOKUP(B3,'กะเช้าวันที่ 14'!$B$8:$AC$104,27,FALSE),0)</f>
      </c>
      <c r="AD3" s="53">
        <f>IFERROR(VLOOKUP(B3,'กะเช้าวันที่ 14'!$B$8:$AC$104,27,FALSE),0)</f>
      </c>
      <c r="AE3" s="53">
        <f>IFERROR(VLOOKUP(B3,'กะดึกวันที่ 13'!$B$8:$AC$105,28,FALSE),0)</f>
      </c>
      <c r="AF3" s="53"/>
      <c r="AG3" s="53">
        <f>IFERROR(VLOOKUP(B3,'วันที่ 12'!$B$8:$AH$105,28,FALSE),0)</f>
      </c>
      <c r="AH3" s="53">
        <f>IFERROR(VLOOKUP(B3,'วันที่ 14'!$B$8:$AH$106,28,FALSE),0)</f>
      </c>
      <c r="AI3" s="53">
        <f>IFERROR(VLOOKUP(B3,'วันที่ 15'!$B$8:$AH$106,28,FALSE),0)</f>
      </c>
      <c r="AJ3" s="53">
        <f>IFERROR(VLOOKUP(B3,'วันที่ 16'!$B$8:$AH$105,28,FALSE),0)</f>
      </c>
      <c r="AK3" s="53">
        <f>IFERROR(VLOOKUP(B3,'วันที่ 17'!$B$8:$AH$105,28,FALSE),0)</f>
      </c>
      <c r="AL3" s="53">
        <f>IFERROR(VLOOKUP(B3,'วันที่ 18'!$B$8:$AH$104,28,FALSE),0)</f>
      </c>
      <c r="AM3" s="53">
        <f>IFERROR(VLOOKUP(B3,'วันที่ 19'!$B$8:$AH$106,28,FALSE),0)</f>
      </c>
      <c r="AN3" s="53">
        <f>IFERROR(VLOOKUP(B3,'วันที่ 20'!$B$8:$AH$105,28,FALSE),0)</f>
      </c>
      <c r="AO3" s="53">
        <f>IFERROR(VLOOKUP(B3,'วันที่ 21'!$B$8:$AH$106,28,FALSE),0)</f>
      </c>
      <c r="AP3" s="53">
        <f>IFERROR(VLOOKUP(B3,'วันที่ 22'!$B$8:$AH$105,28,FALSE),0)</f>
      </c>
      <c r="AQ3" s="53">
        <f>IFERROR(VLOOKUP(B3,'วันที่ 23'!$B$8:$AH$107,28,FALSE),0)</f>
      </c>
      <c r="AR3" s="53">
        <f>IFERROR(VLOOKUP(B3,'วันที่ 24'!$B$8:$AH$104,28,FALSE),0)</f>
      </c>
      <c r="AS3" s="53">
        <f>IFERROR(VLOOKUP(B3,'วันที่ 25'!$B$8:$AH$106,28,FALSE),0)</f>
      </c>
      <c r="AT3" s="53">
        <f>IFERROR(VLOOKUP(B3,'วันที่ 26'!$B$8:$AH$105,28,FALSE),0)</f>
      </c>
      <c r="AU3" s="53">
        <f>IFERROR(VLOOKUP(B3,'วันที่ 26'!$B$8:$AH$104,28,FALSE),0)</f>
      </c>
      <c r="AV3" s="53">
        <f>IFERROR(VLOOKUP(B3,'วันที่ 30'!$B$8:$AH$107,28,FALSE),0)</f>
      </c>
      <c r="AW3" s="53">
        <f>IFERROR(VLOOKUP(B3,'วันที่ 31'!$B$8:$AG$105,28,FALSE),0)</f>
      </c>
      <c r="AX3" s="52">
        <f>SUM(E3:AW3)</f>
      </c>
    </row>
    <row r="4">
      <c r="A4" s="52">
        <v>2</v>
      </c>
      <c r="B4" s="61" t="str">
        <v>ณัฐนรี ภู่พันธ์</v>
      </c>
      <c r="C4" s="53">
        <f>IFERROR(VLOOKUP(B4,Members!B:C,2,FALSE),0)</f>
      </c>
      <c r="D4" s="53">
        <f>IFERROR(VLOOKUP(B4,Members!$B:$H,7,FALSE),0)</f>
      </c>
      <c r="E4" s="55">
        <f>IFERROR(VLOOKUP(B4,'วันที่ 1'!$B$8:$AH$103,28,FALSE),0) - IFERROR(VLOOKUP(B4,'วันที่ 1'!$B$8:$AH$103,27,FALSE),0)</f>
      </c>
      <c r="F4" s="55">
        <f>IFERROR(VLOOKUP(C4,'วันที่ 1'!$B$8:$AH$103,27,FALSE),0)</f>
      </c>
      <c r="G4" s="53">
        <f>IFERROR(VLOOKUP(B4,'วันที่ 1'!$B$8:$AH$103,28,FALSE),0)-IFERROR(VLOOKUP(B4,'วันที่ 1'!$B$8:$AH$103,27,FALSE),0)</f>
      </c>
      <c r="H4" s="55">
        <f>IFERROR(VLOOKUP(B4,'วันที่ 1'!$B$8:$AH$103,27,FALSE),0)</f>
      </c>
      <c r="I4" s="53">
        <f>IFERROR(VLOOKUP(B4,'วันที่ 2'!$B$8:$AF$106,28,FALSE),0)-IFERROR(VLOOKUP(B4,'วันที่ 2'!$B$8:$AF$106,27,FALSE),0)</f>
      </c>
      <c r="J4" s="53">
        <f>IFERROR(VLOOKUP(B4,'วันที่ 2'!$B$8:$AF$106,27,FALSE),0)</f>
      </c>
      <c r="K4" s="53">
        <f>IFERROR(VLOOKUP(B4,'วันที่ 3 กะเช้า'!$B$8:$AK$106,28,FALSE),0)-IFERROR(VLOOKUP(B4,'วันที่ 3 กะเช้า'!$B$8:$AK$106,27,FALSE),0)</f>
      </c>
      <c r="L4" s="53">
        <f>IFERROR(VLOOKUP(B4,'วันที่ 3 กะเช้า'!$B$8:$AK$106,27,FALSE),0)</f>
      </c>
      <c r="M4" s="53">
        <f>IFERROR(VLOOKUP(B4,'วันที่ 4 กะเช้า'!$B$8:$AG$107,28,FALSE),0)-IFERROR(VLOOKUP(B4,'วันที่ 4 กะเช้า'!$B$8:$AG$107,27,FALSE),0)</f>
      </c>
      <c r="N4" s="53">
        <f>IFERROR(VLOOKUP(B4,'วันที่ 4 กะเช้า'!$B$8:$AG$107,27,FALSE),0)</f>
      </c>
      <c r="O4" s="53">
        <f>IFERROR(VLOOKUP(B4,'วันที่ 4 กะเช้า'!$B$8:$AH$106,28,FALSE),0)-IFERROR(VLOOKUP(B4,'วันที่ 4 กะเช้า'!$B$8:$AH$106,27,FALSE),0)</f>
      </c>
      <c r="P4" s="53">
        <f>IFERROR(VLOOKUP(B4,'วันที่ 4 กะเช้า'!$B$8:$AH$106,27,FALSE),0)</f>
      </c>
      <c r="Q4" s="53">
        <f>IFERROR(VLOOKUP(B4,'วันที่ 4 กะเช้า'!$B$8:$AH$106,28,FALSE),0)-IFERROR(VLOOKUP(B4,'วันที่ 4 กะเช้า'!$B$8:$AH$106,27,FALSE),0)</f>
      </c>
      <c r="R4" s="53">
        <f>IFERROR(VLOOKUP(B4,'วันที่ 4 กะเช้า'!$B$8:$AH$106,27,FALSE),0)</f>
      </c>
      <c r="S4" s="53">
        <f>IFERROR(VLOOKUP(B4,'วันที่ 5 กะเช้า'!$B$8:$AH$107,28,FALSE),0)-IFERROR(VLOOKUP(B4,'วันที่ 5 กะเช้า'!$B$8:$AH$107,27,FALSE),0)</f>
      </c>
      <c r="T4" s="53">
        <f>IFERROR(VLOOKUP(B4,'วันที่ 5 กะเช้า'!$B$8:$AH$107,27,FALSE),0)</f>
      </c>
      <c r="U4" s="53">
        <f>IFERROR(VLOOKUP(B4,'วันที่ 5 กะดึก'!$B$8:$AH$106,27,FALSE),0)</f>
      </c>
      <c r="V4" s="53">
        <f>IFERROR(VLOOKUP(B4,'วันที่ 5 กะดึก'!$B$8:$AH$106,27,FALSE),0)</f>
      </c>
      <c r="W4" s="53">
        <f>IFERROR(VLOOKUP(B4,'วันที่ 7'!$B$8:$AH$105,28,FALSE),0)-IFERROR(VLOOKUP(B4,'วันที่ 7'!$B$8:$AH$105,27,FALSE),0)</f>
      </c>
      <c r="X4" s="53">
        <f>IFERROR(VLOOKUP(B4,'วันที่ 7'!$B$8:$AH$105,27,FALSE),0)</f>
      </c>
      <c r="Y4" s="53">
        <f>IFERROR(VLOOKUP(B4,'วันที่ 8'!$B$8:$AH$109,28,FALSE),0)-IFERROR(VLOOKUP(B4,'วันที่ 8'!$B$8:$AH$109,27,FALSE),0)</f>
      </c>
      <c r="Z4" s="53">
        <f>IFERROR(VLOOKUP(B4,'วันที่ 8'!$B$8:$AH$109,27,FALSE),0)</f>
      </c>
      <c r="AA4" s="53">
        <f>IFERROR(VLOOKUP(B4,'กะเช้าวันที่ 12'!$B$8:$AC$102,28,FALSE),0)-IFERROR(VLOOKUP(B4,'กะเช้าวันที่ 12'!$B$8:$AC$102,27,FALSE),0)</f>
      </c>
      <c r="AB4" s="53">
        <f>IFERROR(VLOOKUP(B4,'กะเช้าวันที่ 12'!$B$8:$AC$102,27,FALSE),0)</f>
      </c>
      <c r="AC4" s="53">
        <f>IFERROR(VLOOKUP(B4,'กะเช้าวันที่ 14'!$B$8:$AC$104,28,FALSE),0)-IFERROR(VLOOKUP(B4,'กะเช้าวันที่ 14'!$B$8:$AC$104,27,FALSE),0)</f>
      </c>
      <c r="AD4" s="53">
        <f>IFERROR(VLOOKUP(B4,'กะเช้าวันที่ 14'!$B$8:$AC$104,27,FALSE),0)</f>
      </c>
      <c r="AE4" s="53">
        <f>IFERROR(VLOOKUP(B4,'กะดึกวันที่ 13'!$B$8:$AC$105,28,FALSE),0)</f>
      </c>
      <c r="AF4" s="53"/>
      <c r="AG4" s="53">
        <f>IFERROR(VLOOKUP(B4,'วันที่ 12'!$B$8:$AH$105,28,FALSE),0)</f>
      </c>
      <c r="AH4" s="53">
        <f>IFERROR(VLOOKUP(B4,'วันที่ 14'!$B$8:$AH$106,28,FALSE),0)</f>
      </c>
      <c r="AI4" s="53">
        <f>IFERROR(VLOOKUP(B4,'วันที่ 15'!$B$8:$AH$106,28,FALSE),0)</f>
      </c>
      <c r="AJ4" s="53">
        <f>IFERROR(VLOOKUP(B4,'วันที่ 16'!$B$8:$AH$105,28,FALSE),0)</f>
      </c>
      <c r="AK4" s="53">
        <f>IFERROR(VLOOKUP(B4,'วันที่ 17'!$B$8:$AH$105,28,FALSE),0)</f>
      </c>
      <c r="AL4" s="53">
        <f>IFERROR(VLOOKUP(B4,'วันที่ 18'!$B$8:$AH$104,28,FALSE),0)</f>
      </c>
      <c r="AM4" s="53">
        <f>IFERROR(VLOOKUP(B4,'วันที่ 19'!$B$8:$AH$106,28,FALSE),0)</f>
      </c>
      <c r="AN4" s="53">
        <f>IFERROR(VLOOKUP(B4,'วันที่ 20'!$B$8:$AH$105,28,FALSE),0)</f>
      </c>
      <c r="AO4" s="53">
        <f>IFERROR(VLOOKUP(B4,'วันที่ 21'!$B$8:$AH$106,28,FALSE),0)</f>
      </c>
      <c r="AP4" s="53">
        <f>IFERROR(VLOOKUP(B4,'วันที่ 22'!$B$8:$AH$105,28,FALSE),0)</f>
      </c>
      <c r="AQ4" s="53">
        <f>IFERROR(VLOOKUP(B4,'วันที่ 23'!$B$8:$AH$107,28,FALSE),0)</f>
      </c>
      <c r="AR4" s="53">
        <f>IFERROR(VLOOKUP(B4,'วันที่ 24'!$B$8:$AH$104,28,FALSE),0)</f>
      </c>
      <c r="AS4" s="53">
        <f>IFERROR(VLOOKUP(B4,'วันที่ 25'!$B$8:$AH$106,28,FALSE),0)</f>
      </c>
      <c r="AT4" s="53">
        <f>IFERROR(VLOOKUP(B4,'วันที่ 26'!$B$8:$AH$105,28,FALSE),0)</f>
      </c>
      <c r="AU4" s="53">
        <f>IFERROR(VLOOKUP(B4,'วันที่ 26'!$B$8:$AH$104,28,FALSE),0)</f>
      </c>
      <c r="AV4" s="53">
        <f>IFERROR(VLOOKUP(B4,'วันที่ 30'!$B$8:$AH$107,28,FALSE),0)</f>
      </c>
      <c r="AW4" s="53">
        <f>IFERROR(VLOOKUP(B4,'วันที่ 31'!$B$8:$AG$105,28,FALSE),0)</f>
      </c>
      <c r="AX4" s="52">
        <f>SUM(E4:AW4)</f>
      </c>
    </row>
    <row r="5">
      <c r="A5" s="52">
        <v>3</v>
      </c>
      <c r="B5" s="54" t="str">
        <v>ปนิดา กะประโคน</v>
      </c>
      <c r="C5" s="53">
        <f>IFERROR(VLOOKUP(B5,Members!B:C,2,FALSE),0)</f>
      </c>
      <c r="D5" s="53">
        <f>IFERROR(VLOOKUP(B5,Members!$B:$H,7,FALSE),0)</f>
      </c>
      <c r="E5" s="55">
        <f>IFERROR(VLOOKUP(B5,'วันที่ 1'!$B$8:$AH$103,28,FALSE),0) - IFERROR(VLOOKUP(B5,'วันที่ 1'!$B$8:$AH$103,27,FALSE),0)</f>
      </c>
      <c r="F5" s="55">
        <f>IFERROR(VLOOKUP(C5,'วันที่ 1'!$B$8:$AH$103,27,FALSE),0)</f>
      </c>
      <c r="G5" s="53">
        <f>IFERROR(VLOOKUP(B5,'วันที่ 1'!$B$8:$AH$103,28,FALSE),0)-IFERROR(VLOOKUP(B5,'วันที่ 1'!$B$8:$AH$103,27,FALSE),0)</f>
      </c>
      <c r="H5" s="55">
        <f>IFERROR(VLOOKUP(B5,'วันที่ 1'!$B$8:$AH$103,27,FALSE),0)</f>
      </c>
      <c r="I5" s="53">
        <f>IFERROR(VLOOKUP(B5,'วันที่ 2'!$B$8:$AF$106,28,FALSE),0)-IFERROR(VLOOKUP(B5,'วันที่ 2'!$B$8:$AF$106,27,FALSE),0)</f>
      </c>
      <c r="J5" s="53">
        <f>IFERROR(VLOOKUP(B5,'วันที่ 2'!$B$8:$AF$106,27,FALSE),0)</f>
      </c>
      <c r="K5" s="53">
        <f>IFERROR(VLOOKUP(B5,'วันที่ 3 กะเช้า'!$B$8:$AK$106,28,FALSE),0)-IFERROR(VLOOKUP(B5,'วันที่ 3 กะเช้า'!$B$8:$AK$106,27,FALSE),0)</f>
      </c>
      <c r="L5" s="53">
        <f>IFERROR(VLOOKUP(B5,'วันที่ 3 กะเช้า'!$B$8:$AK$106,27,FALSE),0)</f>
      </c>
      <c r="M5" s="53">
        <f>IFERROR(VLOOKUP(B5,'วันที่ 4 กะเช้า'!$B$8:$AG$107,28,FALSE),0)-IFERROR(VLOOKUP(B5,'วันที่ 4 กะเช้า'!$B$8:$AG$107,27,FALSE),0)</f>
      </c>
      <c r="N5" s="53">
        <f>IFERROR(VLOOKUP(B5,'วันที่ 4 กะเช้า'!$B$8:$AG$107,27,FALSE),0)</f>
      </c>
      <c r="O5" s="53">
        <f>IFERROR(VLOOKUP(B5,'วันที่ 4 กะเช้า'!$B$8:$AH$106,28,FALSE),0)-IFERROR(VLOOKUP(B5,'วันที่ 4 กะเช้า'!$B$8:$AH$106,27,FALSE),0)</f>
      </c>
      <c r="P5" s="53">
        <f>IFERROR(VLOOKUP(B5,'วันที่ 4 กะเช้า'!$B$8:$AH$106,27,FALSE),0)</f>
      </c>
      <c r="Q5" s="53">
        <f>IFERROR(VLOOKUP(B5,'วันที่ 4 กะเช้า'!$B$8:$AH$106,28,FALSE),0)-IFERROR(VLOOKUP(B5,'วันที่ 4 กะเช้า'!$B$8:$AH$106,27,FALSE),0)</f>
      </c>
      <c r="R5" s="53">
        <f>IFERROR(VLOOKUP(B5,'วันที่ 4 กะเช้า'!$B$8:$AH$106,27,FALSE),0)</f>
      </c>
      <c r="S5" s="53">
        <f>IFERROR(VLOOKUP(B5,'วันที่ 5 กะเช้า'!$B$8:$AH$107,28,FALSE),0)-IFERROR(VLOOKUP(B5,'วันที่ 5 กะเช้า'!$B$8:$AH$107,27,FALSE),0)</f>
      </c>
      <c r="T5" s="53">
        <f>IFERROR(VLOOKUP(B5,'วันที่ 5 กะเช้า'!$B$8:$AH$107,27,FALSE),0)</f>
      </c>
      <c r="U5" s="53">
        <f>IFERROR(VLOOKUP(B5,'วันที่ 5 กะดึก'!$B$8:$AH$106,27,FALSE),0)</f>
      </c>
      <c r="V5" s="53">
        <f>IFERROR(VLOOKUP(B5,'วันที่ 5 กะดึก'!$B$8:$AH$106,27,FALSE),0)</f>
      </c>
      <c r="W5" s="53">
        <f>IFERROR(VLOOKUP(B5,'วันที่ 7'!$B$8:$AH$105,28,FALSE),0)-IFERROR(VLOOKUP(B5,'วันที่ 7'!$B$8:$AH$105,27,FALSE),0)</f>
      </c>
      <c r="X5" s="53">
        <f>IFERROR(VLOOKUP(B5,'วันที่ 7'!$B$8:$AH$105,27,FALSE),0)</f>
      </c>
      <c r="Y5" s="53">
        <f>IFERROR(VLOOKUP(B5,'วันที่ 8'!$B$8:$AH$109,28,FALSE),0)-IFERROR(VLOOKUP(B5,'วันที่ 8'!$B$8:$AH$109,27,FALSE),0)</f>
      </c>
      <c r="Z5" s="53">
        <f>IFERROR(VLOOKUP(B5,'วันที่ 8'!$B$8:$AH$109,27,FALSE),0)</f>
      </c>
      <c r="AA5" s="53">
        <f>IFERROR(VLOOKUP(B5,'กะเช้าวันที่ 12'!$B$8:$AC$102,28,FALSE),0)-IFERROR(VLOOKUP(B5,'กะเช้าวันที่ 12'!$B$8:$AC$102,27,FALSE),0)</f>
      </c>
      <c r="AB5" s="53">
        <f>IFERROR(VLOOKUP(B5,'กะเช้าวันที่ 12'!$B$8:$AC$102,27,FALSE),0)</f>
      </c>
      <c r="AC5" s="53">
        <f>IFERROR(VLOOKUP(B5,'กะเช้าวันที่ 14'!$B$8:$AC$104,28,FALSE),0)-IFERROR(VLOOKUP(B5,'กะเช้าวันที่ 14'!$B$8:$AC$104,27,FALSE),0)</f>
      </c>
      <c r="AD5" s="53">
        <f>IFERROR(VLOOKUP(B5,'กะเช้าวันที่ 14'!$B$8:$AC$104,27,FALSE),0)</f>
      </c>
      <c r="AE5" s="53">
        <f>IFERROR(VLOOKUP(B5,'กะดึกวันที่ 13'!$B$8:$AC$105,28,FALSE),0)</f>
      </c>
      <c r="AF5" s="53"/>
      <c r="AG5" s="53">
        <f>IFERROR(VLOOKUP(B5,'วันที่ 12'!$B$8:$AH$105,28,FALSE),0)</f>
      </c>
      <c r="AH5" s="53">
        <f>IFERROR(VLOOKUP(B5,'วันที่ 14'!$B$8:$AH$106,28,FALSE),0)</f>
      </c>
      <c r="AI5" s="53">
        <f>IFERROR(VLOOKUP(B5,'วันที่ 15'!$B$8:$AH$106,28,FALSE),0)</f>
      </c>
      <c r="AJ5" s="53">
        <f>IFERROR(VLOOKUP(B5,'วันที่ 16'!$B$8:$AH$105,28,FALSE),0)</f>
      </c>
      <c r="AK5" s="53">
        <f>IFERROR(VLOOKUP(B5,'วันที่ 17'!$B$8:$AH$105,28,FALSE),0)</f>
      </c>
      <c r="AL5" s="53">
        <f>IFERROR(VLOOKUP(B5,'วันที่ 18'!$B$8:$AH$104,28,FALSE),0)</f>
      </c>
      <c r="AM5" s="53">
        <f>IFERROR(VLOOKUP(B5,'วันที่ 19'!$B$8:$AH$106,28,FALSE),0)</f>
      </c>
      <c r="AN5" s="53">
        <f>IFERROR(VLOOKUP(B5,'วันที่ 20'!$B$8:$AH$105,28,FALSE),0)</f>
      </c>
      <c r="AO5" s="53">
        <f>IFERROR(VLOOKUP(B5,'วันที่ 21'!$B$8:$AH$106,28,FALSE),0)</f>
      </c>
      <c r="AP5" s="53">
        <f>IFERROR(VLOOKUP(B5,'วันที่ 22'!$B$8:$AH$105,28,FALSE),0)</f>
      </c>
      <c r="AQ5" s="53">
        <f>IFERROR(VLOOKUP(B5,'วันที่ 23'!$B$8:$AH$107,28,FALSE),0)</f>
      </c>
      <c r="AR5" s="53">
        <f>IFERROR(VLOOKUP(B5,'วันที่ 24'!$B$8:$AH$104,28,FALSE),0)</f>
      </c>
      <c r="AS5" s="53">
        <f>IFERROR(VLOOKUP(B5,'วันที่ 25'!$B$8:$AH$106,28,FALSE),0)</f>
      </c>
      <c r="AT5" s="53">
        <f>IFERROR(VLOOKUP(B5,'วันที่ 26'!$B$8:$AH$105,28,FALSE),0)</f>
      </c>
      <c r="AU5" s="53">
        <f>IFERROR(VLOOKUP(B5,'วันที่ 26'!$B$8:$AH$104,28,FALSE),0)</f>
      </c>
      <c r="AV5" s="53">
        <f>IFERROR(VLOOKUP(B5,'วันที่ 30'!$B$8:$AH$107,28,FALSE),0)</f>
      </c>
      <c r="AW5" s="53">
        <f>IFERROR(VLOOKUP(B5,'วันที่ 31'!$B$8:$AG$105,28,FALSE),0)</f>
      </c>
      <c r="AX5" s="52">
        <f>SUM(E5:AW5)</f>
      </c>
    </row>
    <row r="6">
      <c r="A6" s="52">
        <v>4</v>
      </c>
      <c r="B6" s="54" t="str">
        <v>อาชานัย ปานกุล</v>
      </c>
      <c r="C6" s="53">
        <f>IFERROR(VLOOKUP(B6,Members!B:C,2,FALSE),0)</f>
      </c>
      <c r="D6" s="53">
        <f>IFERROR(VLOOKUP(B6,Members!$B:$H,7,FALSE),0)</f>
      </c>
      <c r="E6" s="55">
        <f>IFERROR(VLOOKUP(B6,'วันที่ 1'!$B$8:$AH$103,28,FALSE),0) - IFERROR(VLOOKUP(B6,'วันที่ 1'!$B$8:$AH$103,27,FALSE),0)</f>
      </c>
      <c r="F6" s="55">
        <f>IFERROR(VLOOKUP(C6,'วันที่ 1'!$B$8:$AH$103,27,FALSE),0)</f>
      </c>
      <c r="G6" s="53">
        <f>IFERROR(VLOOKUP(B6,'วันที่ 1'!$B$8:$AH$103,28,FALSE),0)-IFERROR(VLOOKUP(B6,'วันที่ 1'!$B$8:$AH$103,27,FALSE),0)</f>
      </c>
      <c r="H6" s="55">
        <f>IFERROR(VLOOKUP(B6,'วันที่ 1'!$B$8:$AH$103,27,FALSE),0)</f>
      </c>
      <c r="I6" s="53">
        <f>IFERROR(VLOOKUP(B6,'วันที่ 2'!$B$8:$AF$106,28,FALSE),0)-IFERROR(VLOOKUP(B6,'วันที่ 2'!$B$8:$AF$106,27,FALSE),0)</f>
      </c>
      <c r="J6" s="53">
        <f>IFERROR(VLOOKUP(B6,'วันที่ 2'!$B$8:$AF$106,27,FALSE),0)</f>
      </c>
      <c r="K6" s="53">
        <f>IFERROR(VLOOKUP(B6,'วันที่ 3 กะเช้า'!$B$8:$AK$106,28,FALSE),0)-IFERROR(VLOOKUP(B6,'วันที่ 3 กะเช้า'!$B$8:$AK$106,27,FALSE),0)</f>
      </c>
      <c r="L6" s="53">
        <f>IFERROR(VLOOKUP(B6,'วันที่ 3 กะเช้า'!$B$8:$AK$106,27,FALSE),0)</f>
      </c>
      <c r="M6" s="53">
        <f>IFERROR(VLOOKUP(B6,'วันที่ 4 กะเช้า'!$B$8:$AG$107,28,FALSE),0)-IFERROR(VLOOKUP(B6,'วันที่ 4 กะเช้า'!$B$8:$AG$107,27,FALSE),0)</f>
      </c>
      <c r="N6" s="53">
        <f>IFERROR(VLOOKUP(B6,'วันที่ 4 กะเช้า'!$B$8:$AG$107,27,FALSE),0)</f>
      </c>
      <c r="O6" s="53">
        <f>IFERROR(VLOOKUP(B6,'วันที่ 4 กะเช้า'!$B$8:$AH$106,28,FALSE),0)-IFERROR(VLOOKUP(B6,'วันที่ 4 กะเช้า'!$B$8:$AH$106,27,FALSE),0)</f>
      </c>
      <c r="P6" s="53">
        <f>IFERROR(VLOOKUP(B6,'วันที่ 4 กะเช้า'!$B$8:$AH$106,27,FALSE),0)</f>
      </c>
      <c r="Q6" s="53">
        <f>IFERROR(VLOOKUP(B6,'วันที่ 4 กะเช้า'!$B$8:$AH$106,28,FALSE),0)-IFERROR(VLOOKUP(B6,'วันที่ 4 กะเช้า'!$B$8:$AH$106,27,FALSE),0)</f>
      </c>
      <c r="R6" s="53">
        <f>IFERROR(VLOOKUP(B6,'วันที่ 4 กะเช้า'!$B$8:$AH$106,27,FALSE),0)</f>
      </c>
      <c r="S6" s="53">
        <f>IFERROR(VLOOKUP(B6,'วันที่ 5 กะเช้า'!$B$8:$AH$107,28,FALSE),0)-IFERROR(VLOOKUP(B6,'วันที่ 5 กะเช้า'!$B$8:$AH$107,27,FALSE),0)</f>
      </c>
      <c r="T6" s="53">
        <f>IFERROR(VLOOKUP(B6,'วันที่ 5 กะเช้า'!$B$8:$AH$107,27,FALSE),0)</f>
      </c>
      <c r="U6" s="53">
        <f>IFERROR(VLOOKUP(B6,'วันที่ 5 กะดึก'!$B$8:$AH$106,27,FALSE),0)</f>
      </c>
      <c r="V6" s="53">
        <f>IFERROR(VLOOKUP(B6,'วันที่ 5 กะดึก'!$B$8:$AH$106,27,FALSE),0)</f>
      </c>
      <c r="W6" s="53">
        <f>IFERROR(VLOOKUP(B6,'วันที่ 7'!$B$8:$AH$105,28,FALSE),0)-IFERROR(VLOOKUP(B6,'วันที่ 7'!$B$8:$AH$105,27,FALSE),0)</f>
      </c>
      <c r="X6" s="53">
        <f>IFERROR(VLOOKUP(B6,'วันที่ 7'!$B$8:$AH$105,27,FALSE),0)</f>
      </c>
      <c r="Y6" s="53">
        <f>IFERROR(VLOOKUP(B6,'วันที่ 8'!$B$8:$AH$109,28,FALSE),0)-IFERROR(VLOOKUP(B6,'วันที่ 8'!$B$8:$AH$109,27,FALSE),0)</f>
      </c>
      <c r="Z6" s="53">
        <f>IFERROR(VLOOKUP(B6,'วันที่ 8'!$B$8:$AH$109,27,FALSE),0)</f>
      </c>
      <c r="AA6" s="53">
        <f>IFERROR(VLOOKUP(B6,'กะเช้าวันที่ 12'!$B$8:$AC$102,28,FALSE),0)-IFERROR(VLOOKUP(B6,'กะเช้าวันที่ 12'!$B$8:$AC$102,27,FALSE),0)</f>
      </c>
      <c r="AB6" s="53">
        <f>IFERROR(VLOOKUP(B6,'กะเช้าวันที่ 12'!$B$8:$AC$102,27,FALSE),0)</f>
      </c>
      <c r="AC6" s="53">
        <f>IFERROR(VLOOKUP(B6,'กะเช้าวันที่ 14'!$B$8:$AC$104,28,FALSE),0)-IFERROR(VLOOKUP(B6,'กะเช้าวันที่ 14'!$B$8:$AC$104,27,FALSE),0)</f>
      </c>
      <c r="AD6" s="53">
        <f>IFERROR(VLOOKUP(B6,'กะเช้าวันที่ 14'!$B$8:$AC$104,27,FALSE),0)</f>
      </c>
      <c r="AE6" s="53">
        <f>IFERROR(VLOOKUP(B6,'กะดึกวันที่ 13'!$B$8:$AC$105,28,FALSE),0)</f>
      </c>
      <c r="AF6" s="53"/>
      <c r="AG6" s="53">
        <f>IFERROR(VLOOKUP(B6,'วันที่ 12'!$B$8:$AH$105,28,FALSE),0)</f>
      </c>
      <c r="AH6" s="53">
        <f>IFERROR(VLOOKUP(B6,'วันที่ 14'!$B$8:$AH$106,28,FALSE),0)</f>
      </c>
      <c r="AI6" s="53">
        <f>IFERROR(VLOOKUP(B6,'วันที่ 15'!$B$8:$AH$106,28,FALSE),0)</f>
      </c>
      <c r="AJ6" s="53">
        <f>IFERROR(VLOOKUP(B6,'วันที่ 16'!$B$8:$AH$105,28,FALSE),0)</f>
      </c>
      <c r="AK6" s="53">
        <f>IFERROR(VLOOKUP(B6,'วันที่ 17'!$B$8:$AH$105,28,FALSE),0)</f>
      </c>
      <c r="AL6" s="53">
        <f>IFERROR(VLOOKUP(B6,'วันที่ 18'!$B$8:$AH$104,28,FALSE),0)</f>
      </c>
      <c r="AM6" s="53">
        <f>IFERROR(VLOOKUP(B6,'วันที่ 19'!$B$8:$AH$106,28,FALSE),0)</f>
      </c>
      <c r="AN6" s="53">
        <f>IFERROR(VLOOKUP(B6,'วันที่ 20'!$B$8:$AH$105,28,FALSE),0)</f>
      </c>
      <c r="AO6" s="53">
        <f>IFERROR(VLOOKUP(B6,'วันที่ 21'!$B$8:$AH$106,28,FALSE),0)</f>
      </c>
      <c r="AP6" s="53">
        <f>IFERROR(VLOOKUP(B6,'วันที่ 22'!$B$8:$AH$105,28,FALSE),0)</f>
      </c>
      <c r="AQ6" s="53">
        <f>IFERROR(VLOOKUP(B6,'วันที่ 23'!$B$8:$AH$107,28,FALSE),0)</f>
      </c>
      <c r="AR6" s="53">
        <f>IFERROR(VLOOKUP(B6,'วันที่ 24'!$B$8:$AH$104,28,FALSE),0)</f>
      </c>
      <c r="AS6" s="53">
        <f>IFERROR(VLOOKUP(B6,'วันที่ 25'!$B$8:$AH$106,28,FALSE),0)</f>
      </c>
      <c r="AT6" s="53">
        <f>IFERROR(VLOOKUP(B6,'วันที่ 26'!$B$8:$AH$105,28,FALSE),0)</f>
      </c>
      <c r="AU6" s="53">
        <f>IFERROR(VLOOKUP(B6,'วันที่ 26'!$B$8:$AH$104,28,FALSE),0)</f>
      </c>
      <c r="AV6" s="53">
        <f>IFERROR(VLOOKUP(B6,'วันที่ 30'!$B$8:$AH$107,28,FALSE),0)</f>
      </c>
      <c r="AW6" s="53">
        <f>IFERROR(VLOOKUP(B6,'วันที่ 31'!$B$8:$AG$105,28,FALSE),0)</f>
      </c>
      <c r="AX6" s="52">
        <f>SUM(E6:AW6)</f>
      </c>
    </row>
    <row r="7">
      <c r="A7" s="52">
        <v>5</v>
      </c>
      <c r="B7" s="54" t="str">
        <v>กัญญาณัฐ ลือธิสาร</v>
      </c>
      <c r="C7" s="53">
        <f>IFERROR(VLOOKUP(B7,Members!B:C,2,FALSE),0)</f>
      </c>
      <c r="D7" s="53">
        <f>IFERROR(VLOOKUP(B7,Members!$B:$H,7,FALSE),0)</f>
      </c>
      <c r="E7" s="55">
        <f>IFERROR(VLOOKUP(B7,'วันที่ 1'!$B$8:$AH$103,28,FALSE),0) - IFERROR(VLOOKUP(B7,'วันที่ 1'!$B$8:$AH$103,27,FALSE),0)</f>
      </c>
      <c r="F7" s="55">
        <f>IFERROR(VLOOKUP(C7,'วันที่ 1'!$B$8:$AH$103,27,FALSE),0)</f>
      </c>
      <c r="G7" s="53">
        <f>IFERROR(VLOOKUP(B7,'วันที่ 1'!$B$8:$AH$103,28,FALSE),0)-IFERROR(VLOOKUP(B7,'วันที่ 1'!$B$8:$AH$103,27,FALSE),0)</f>
      </c>
      <c r="H7" s="55">
        <f>IFERROR(VLOOKUP(B7,'วันที่ 1'!$B$8:$AH$103,27,FALSE),0)</f>
      </c>
      <c r="I7" s="53">
        <f>IFERROR(VLOOKUP(B7,'วันที่ 2'!$B$8:$AF$106,28,FALSE),0)-IFERROR(VLOOKUP(B7,'วันที่ 2'!$B$8:$AF$106,27,FALSE),0)</f>
      </c>
      <c r="J7" s="53">
        <f>IFERROR(VLOOKUP(B7,'วันที่ 2'!$B$8:$AF$106,27,FALSE),0)</f>
      </c>
      <c r="K7" s="53">
        <f>IFERROR(VLOOKUP(B7,'วันที่ 3 กะเช้า'!$B$8:$AK$106,28,FALSE),0)-IFERROR(VLOOKUP(B7,'วันที่ 3 กะเช้า'!$B$8:$AK$106,27,FALSE),0)</f>
      </c>
      <c r="L7" s="53">
        <f>IFERROR(VLOOKUP(B7,'วันที่ 3 กะเช้า'!$B$8:$AK$106,27,FALSE),0)</f>
      </c>
      <c r="M7" s="53">
        <f>IFERROR(VLOOKUP(B7,'วันที่ 4 กะเช้า'!$B$8:$AG$107,28,FALSE),0)-IFERROR(VLOOKUP(B7,'วันที่ 4 กะเช้า'!$B$8:$AG$107,27,FALSE),0)</f>
      </c>
      <c r="N7" s="53">
        <f>IFERROR(VLOOKUP(B7,'วันที่ 4 กะเช้า'!$B$8:$AG$107,27,FALSE),0)</f>
      </c>
      <c r="O7" s="53">
        <f>IFERROR(VLOOKUP(B7,'วันที่ 4 กะเช้า'!$B$8:$AH$106,28,FALSE),0)-IFERROR(VLOOKUP(B7,'วันที่ 4 กะเช้า'!$B$8:$AH$106,27,FALSE),0)</f>
      </c>
      <c r="P7" s="53">
        <f>IFERROR(VLOOKUP(B7,'วันที่ 4 กะเช้า'!$B$8:$AH$106,27,FALSE),0)</f>
      </c>
      <c r="Q7" s="53">
        <f>IFERROR(VLOOKUP(B7,'วันที่ 4 กะเช้า'!$B$8:$AH$106,28,FALSE),0)-IFERROR(VLOOKUP(B7,'วันที่ 4 กะเช้า'!$B$8:$AH$106,27,FALSE),0)</f>
      </c>
      <c r="R7" s="53">
        <f>IFERROR(VLOOKUP(B7,'วันที่ 4 กะเช้า'!$B$8:$AH$106,27,FALSE),0)</f>
      </c>
      <c r="S7" s="53">
        <f>IFERROR(VLOOKUP(B7,'วันที่ 5 กะเช้า'!$B$8:$AH$107,28,FALSE),0)-IFERROR(VLOOKUP(B7,'วันที่ 5 กะเช้า'!$B$8:$AH$107,27,FALSE),0)</f>
      </c>
      <c r="T7" s="53">
        <f>IFERROR(VLOOKUP(B7,'วันที่ 5 กะเช้า'!$B$8:$AH$107,27,FALSE),0)</f>
      </c>
      <c r="U7" s="53">
        <f>IFERROR(VLOOKUP(B7,'วันที่ 5 กะดึก'!$B$8:$AH$106,27,FALSE),0)</f>
      </c>
      <c r="V7" s="53">
        <f>IFERROR(VLOOKUP(B7,'วันที่ 5 กะดึก'!$B$8:$AH$106,27,FALSE),0)</f>
      </c>
      <c r="W7" s="53">
        <f>IFERROR(VLOOKUP(B7,'วันที่ 7'!$B$8:$AH$105,28,FALSE),0)-IFERROR(VLOOKUP(B7,'วันที่ 7'!$B$8:$AH$105,27,FALSE),0)</f>
      </c>
      <c r="X7" s="53">
        <f>IFERROR(VLOOKUP(B7,'วันที่ 7'!$B$8:$AH$105,27,FALSE),0)</f>
      </c>
      <c r="Y7" s="53">
        <f>IFERROR(VLOOKUP(B7,'วันที่ 8'!$B$8:$AH$109,28,FALSE),0)-IFERROR(VLOOKUP(B7,'วันที่ 8'!$B$8:$AH$109,27,FALSE),0)</f>
      </c>
      <c r="Z7" s="53">
        <f>IFERROR(VLOOKUP(B7,'วันที่ 8'!$B$8:$AH$109,27,FALSE),0)</f>
      </c>
      <c r="AA7" s="53">
        <f>IFERROR(VLOOKUP(B7,'กะเช้าวันที่ 12'!$B$8:$AC$102,28,FALSE),0)-IFERROR(VLOOKUP(B7,'กะเช้าวันที่ 12'!$B$8:$AC$102,27,FALSE),0)</f>
      </c>
      <c r="AB7" s="53">
        <f>IFERROR(VLOOKUP(B7,'กะเช้าวันที่ 12'!$B$8:$AC$102,27,FALSE),0)</f>
      </c>
      <c r="AC7" s="53">
        <f>IFERROR(VLOOKUP(B7,'กะเช้าวันที่ 14'!$B$8:$AC$104,28,FALSE),0)-IFERROR(VLOOKUP(B7,'กะเช้าวันที่ 14'!$B$8:$AC$104,27,FALSE),0)</f>
      </c>
      <c r="AD7" s="53">
        <f>IFERROR(VLOOKUP(B7,'กะเช้าวันที่ 14'!$B$8:$AC$104,27,FALSE),0)</f>
      </c>
      <c r="AE7" s="53">
        <f>IFERROR(VLOOKUP(B7,'กะดึกวันที่ 13'!$B$8:$AC$105,28,FALSE),0)</f>
      </c>
      <c r="AF7" s="53"/>
      <c r="AG7" s="53">
        <f>IFERROR(VLOOKUP(B7,'วันที่ 12'!$B$8:$AH$105,28,FALSE),0)</f>
      </c>
      <c r="AH7" s="53">
        <f>IFERROR(VLOOKUP(B7,'วันที่ 14'!$B$8:$AH$106,28,FALSE),0)</f>
      </c>
      <c r="AI7" s="53">
        <f>IFERROR(VLOOKUP(B7,'วันที่ 15'!$B$8:$AH$106,28,FALSE),0)</f>
      </c>
      <c r="AJ7" s="53">
        <f>IFERROR(VLOOKUP(B7,'วันที่ 16'!$B$8:$AH$105,28,FALSE),0)</f>
      </c>
      <c r="AK7" s="53">
        <f>IFERROR(VLOOKUP(B7,'วันที่ 17'!$B$8:$AH$105,28,FALSE),0)</f>
      </c>
      <c r="AL7" s="53">
        <f>IFERROR(VLOOKUP(B7,'วันที่ 18'!$B$8:$AH$104,28,FALSE),0)</f>
      </c>
      <c r="AM7" s="53">
        <f>IFERROR(VLOOKUP(B7,'วันที่ 19'!$B$8:$AH$106,28,FALSE),0)</f>
      </c>
      <c r="AN7" s="53">
        <f>IFERROR(VLOOKUP(B7,'วันที่ 20'!$B$8:$AH$105,28,FALSE),0)</f>
      </c>
      <c r="AO7" s="53">
        <f>IFERROR(VLOOKUP(B7,'วันที่ 21'!$B$8:$AH$106,28,FALSE),0)</f>
      </c>
      <c r="AP7" s="53">
        <f>IFERROR(VLOOKUP(B7,'วันที่ 22'!$B$8:$AH$105,28,FALSE),0)</f>
      </c>
      <c r="AQ7" s="53">
        <f>IFERROR(VLOOKUP(B7,'วันที่ 23'!$B$8:$AH$107,28,FALSE),0)</f>
      </c>
      <c r="AR7" s="53">
        <f>IFERROR(VLOOKUP(B7,'วันที่ 24'!$B$8:$AH$104,28,FALSE),0)</f>
      </c>
      <c r="AS7" s="53">
        <f>IFERROR(VLOOKUP(B7,'วันที่ 25'!$B$8:$AH$106,28,FALSE),0)</f>
      </c>
      <c r="AT7" s="53">
        <f>IFERROR(VLOOKUP(B7,'วันที่ 26'!$B$8:$AH$105,28,FALSE),0)</f>
      </c>
      <c r="AU7" s="53">
        <f>IFERROR(VLOOKUP(B7,'วันที่ 26'!$B$8:$AH$104,28,FALSE),0)</f>
      </c>
      <c r="AV7" s="53">
        <f>IFERROR(VLOOKUP(B7,'วันที่ 30'!$B$8:$AH$107,28,FALSE),0)</f>
      </c>
      <c r="AW7" s="53">
        <f>IFERROR(VLOOKUP(B7,'วันที่ 31'!$B$8:$AG$105,28,FALSE),0)</f>
      </c>
      <c r="AX7" s="52">
        <f>SUM(E7:AW7)</f>
      </c>
    </row>
    <row r="8">
      <c r="A8" s="52">
        <v>6</v>
      </c>
      <c r="B8" s="54" t="str">
        <v>จุฑามาศ พลเยี่ยม</v>
      </c>
      <c r="C8" s="53">
        <f>IFERROR(VLOOKUP(B8,Members!B:C,2,FALSE),0)</f>
      </c>
      <c r="D8" s="53">
        <f>IFERROR(VLOOKUP(B8,Members!$B:$H,7,FALSE),0)</f>
      </c>
      <c r="E8" s="55">
        <f>IFERROR(VLOOKUP(B8,'วันที่ 1'!$B$8:$AH$103,28,FALSE),0) - IFERROR(VLOOKUP(B8,'วันที่ 1'!$B$8:$AH$103,27,FALSE),0)</f>
      </c>
      <c r="F8" s="55">
        <f>IFERROR(VLOOKUP(C8,'วันที่ 1'!$B$8:$AH$103,27,FALSE),0)</f>
      </c>
      <c r="G8" s="53">
        <f>IFERROR(VLOOKUP(B8,'วันที่ 1'!$B$8:$AH$103,28,FALSE),0)-IFERROR(VLOOKUP(B8,'วันที่ 1'!$B$8:$AH$103,27,FALSE),0)</f>
      </c>
      <c r="H8" s="55">
        <f>IFERROR(VLOOKUP(B8,'วันที่ 1'!$B$8:$AH$103,27,FALSE),0)</f>
      </c>
      <c r="I8" s="53">
        <f>IFERROR(VLOOKUP(B8,'วันที่ 2'!$B$8:$AF$106,28,FALSE),0)-IFERROR(VLOOKUP(B8,'วันที่ 2'!$B$8:$AF$106,27,FALSE),0)</f>
      </c>
      <c r="J8" s="53">
        <f>IFERROR(VLOOKUP(B8,'วันที่ 2'!$B$8:$AF$106,27,FALSE),0)</f>
      </c>
      <c r="K8" s="53">
        <f>IFERROR(VLOOKUP(B8,'วันที่ 3 กะเช้า'!$B$8:$AK$106,28,FALSE),0)-IFERROR(VLOOKUP(B8,'วันที่ 3 กะเช้า'!$B$8:$AK$106,27,FALSE),0)</f>
      </c>
      <c r="L8" s="53">
        <f>IFERROR(VLOOKUP(B8,'วันที่ 3 กะเช้า'!$B$8:$AK$106,27,FALSE),0)</f>
      </c>
      <c r="M8" s="53">
        <f>IFERROR(VLOOKUP(B8,'วันที่ 4 กะเช้า'!$B$8:$AG$107,28,FALSE),0)-IFERROR(VLOOKUP(B8,'วันที่ 4 กะเช้า'!$B$8:$AG$107,27,FALSE),0)</f>
      </c>
      <c r="N8" s="53">
        <f>IFERROR(VLOOKUP(B8,'วันที่ 4 กะเช้า'!$B$8:$AG$107,27,FALSE),0)</f>
      </c>
      <c r="O8" s="53">
        <f>IFERROR(VLOOKUP(B8,'วันที่ 4 กะเช้า'!$B$8:$AH$106,28,FALSE),0)-IFERROR(VLOOKUP(B8,'วันที่ 4 กะเช้า'!$B$8:$AH$106,27,FALSE),0)</f>
      </c>
      <c r="P8" s="53">
        <f>IFERROR(VLOOKUP(B8,'วันที่ 4 กะเช้า'!$B$8:$AH$106,27,FALSE),0)</f>
      </c>
      <c r="Q8" s="53">
        <f>IFERROR(VLOOKUP(B8,'วันที่ 4 กะเช้า'!$B$8:$AH$106,28,FALSE),0)-IFERROR(VLOOKUP(B8,'วันที่ 4 กะเช้า'!$B$8:$AH$106,27,FALSE),0)</f>
      </c>
      <c r="R8" s="53">
        <f>IFERROR(VLOOKUP(B8,'วันที่ 4 กะเช้า'!$B$8:$AH$106,27,FALSE),0)</f>
      </c>
      <c r="S8" s="53">
        <f>IFERROR(VLOOKUP(B8,'วันที่ 5 กะเช้า'!$B$8:$AH$107,28,FALSE),0)-IFERROR(VLOOKUP(B8,'วันที่ 5 กะเช้า'!$B$8:$AH$107,27,FALSE),0)</f>
      </c>
      <c r="T8" s="53">
        <f>IFERROR(VLOOKUP(B8,'วันที่ 5 กะเช้า'!$B$8:$AH$107,27,FALSE),0)</f>
      </c>
      <c r="U8" s="53">
        <f>IFERROR(VLOOKUP(B8,'วันที่ 5 กะดึก'!$B$8:$AH$106,27,FALSE),0)</f>
      </c>
      <c r="V8" s="53">
        <f>IFERROR(VLOOKUP(B8,'วันที่ 5 กะดึก'!$B$8:$AH$106,27,FALSE),0)</f>
      </c>
      <c r="W8" s="53">
        <f>IFERROR(VLOOKUP(B8,'วันที่ 7'!$B$8:$AH$105,28,FALSE),0)-IFERROR(VLOOKUP(B8,'วันที่ 7'!$B$8:$AH$105,27,FALSE),0)</f>
      </c>
      <c r="X8" s="53">
        <f>IFERROR(VLOOKUP(B8,'วันที่ 7'!$B$8:$AH$105,27,FALSE),0)</f>
      </c>
      <c r="Y8" s="53">
        <f>IFERROR(VLOOKUP(B8,'วันที่ 8'!$B$8:$AH$109,28,FALSE),0)-IFERROR(VLOOKUP(B8,'วันที่ 8'!$B$8:$AH$109,27,FALSE),0)</f>
      </c>
      <c r="Z8" s="53">
        <f>IFERROR(VLOOKUP(B8,'วันที่ 8'!$B$8:$AH$109,27,FALSE),0)</f>
      </c>
      <c r="AA8" s="53">
        <f>IFERROR(VLOOKUP(B8,'กะเช้าวันที่ 12'!$B$8:$AC$102,28,FALSE),0)-IFERROR(VLOOKUP(B8,'กะเช้าวันที่ 12'!$B$8:$AC$102,27,FALSE),0)</f>
      </c>
      <c r="AB8" s="53">
        <f>IFERROR(VLOOKUP(B8,'กะเช้าวันที่ 12'!$B$8:$AC$102,27,FALSE),0)</f>
      </c>
      <c r="AC8" s="53">
        <f>IFERROR(VLOOKUP(B8,'กะเช้าวันที่ 14'!$B$8:$AC$104,28,FALSE),0)-IFERROR(VLOOKUP(B8,'กะเช้าวันที่ 14'!$B$8:$AC$104,27,FALSE),0)</f>
      </c>
      <c r="AD8" s="53">
        <f>IFERROR(VLOOKUP(B8,'กะเช้าวันที่ 14'!$B$8:$AC$104,27,FALSE),0)</f>
      </c>
      <c r="AE8" s="53">
        <f>IFERROR(VLOOKUP(B8,'กะดึกวันที่ 13'!$B$8:$AC$105,28,FALSE),0)</f>
      </c>
      <c r="AF8" s="53"/>
      <c r="AG8" s="53">
        <f>IFERROR(VLOOKUP(B8,'วันที่ 12'!$B$8:$AH$105,28,FALSE),0)</f>
      </c>
      <c r="AH8" s="53">
        <f>IFERROR(VLOOKUP(B8,'วันที่ 14'!$B$8:$AH$106,28,FALSE),0)</f>
      </c>
      <c r="AI8" s="53">
        <f>IFERROR(VLOOKUP(B8,'วันที่ 15'!$B$8:$AH$106,28,FALSE),0)</f>
      </c>
      <c r="AJ8" s="53">
        <f>IFERROR(VLOOKUP(B8,'วันที่ 16'!$B$8:$AH$105,28,FALSE),0)</f>
      </c>
      <c r="AK8" s="53">
        <f>IFERROR(VLOOKUP(B8,'วันที่ 17'!$B$8:$AH$105,28,FALSE),0)</f>
      </c>
      <c r="AL8" s="53">
        <f>IFERROR(VLOOKUP(B8,'วันที่ 18'!$B$8:$AH$104,28,FALSE),0)</f>
      </c>
      <c r="AM8" s="53">
        <f>IFERROR(VLOOKUP(B8,'วันที่ 19'!$B$8:$AH$106,28,FALSE),0)</f>
      </c>
      <c r="AN8" s="53">
        <f>IFERROR(VLOOKUP(B8,'วันที่ 20'!$B$8:$AH$105,28,FALSE),0)</f>
      </c>
      <c r="AO8" s="53">
        <f>IFERROR(VLOOKUP(B8,'วันที่ 21'!$B$8:$AH$106,28,FALSE),0)</f>
      </c>
      <c r="AP8" s="53">
        <f>IFERROR(VLOOKUP(B8,'วันที่ 22'!$B$8:$AH$105,28,FALSE),0)</f>
      </c>
      <c r="AQ8" s="53">
        <f>IFERROR(VLOOKUP(B8,'วันที่ 23'!$B$8:$AH$107,28,FALSE),0)</f>
      </c>
      <c r="AR8" s="53">
        <f>IFERROR(VLOOKUP(B8,'วันที่ 24'!$B$8:$AH$104,28,FALSE),0)</f>
      </c>
      <c r="AS8" s="53">
        <f>IFERROR(VLOOKUP(B8,'วันที่ 25'!$B$8:$AH$106,28,FALSE),0)</f>
      </c>
      <c r="AT8" s="53">
        <f>IFERROR(VLOOKUP(B8,'วันที่ 26'!$B$8:$AH$105,28,FALSE),0)</f>
      </c>
      <c r="AU8" s="53">
        <f>IFERROR(VLOOKUP(B8,'วันที่ 26'!$B$8:$AH$104,28,FALSE),0)</f>
      </c>
      <c r="AV8" s="53">
        <f>IFERROR(VLOOKUP(B8,'วันที่ 30'!$B$8:$AH$107,28,FALSE),0)</f>
      </c>
      <c r="AW8" s="53">
        <f>IFERROR(VLOOKUP(B8,'วันที่ 31'!$B$8:$AG$105,28,FALSE),0)</f>
      </c>
      <c r="AX8" s="52">
        <f>SUM(E8:AW8)</f>
      </c>
    </row>
    <row r="9">
      <c r="A9" s="52">
        <v>7</v>
      </c>
      <c r="B9" s="54" t="str">
        <v>เกณิกา ฐาณัตตระกูล</v>
      </c>
      <c r="C9" s="53">
        <f>IFERROR(VLOOKUP(B9,Members!B:C,2,FALSE),0)</f>
      </c>
      <c r="D9" s="53">
        <f>IFERROR(VLOOKUP(B9,Members!$B:$H,7,FALSE),0)</f>
      </c>
      <c r="E9" s="55">
        <f>IFERROR(VLOOKUP(B9,'วันที่ 1'!$B$8:$AH$103,28,FALSE),0) - IFERROR(VLOOKUP(B9,'วันที่ 1'!$B$8:$AH$103,27,FALSE),0)</f>
      </c>
      <c r="F9" s="55">
        <f>IFERROR(VLOOKUP(C9,'วันที่ 1'!$B$8:$AH$103,27,FALSE),0)</f>
      </c>
      <c r="G9" s="53">
        <f>IFERROR(VLOOKUP(B9,'วันที่ 1'!$B$8:$AH$103,28,FALSE),0)-IFERROR(VLOOKUP(B9,'วันที่ 1'!$B$8:$AH$103,27,FALSE),0)</f>
      </c>
      <c r="H9" s="55">
        <f>IFERROR(VLOOKUP(B9,'วันที่ 1'!$B$8:$AH$103,27,FALSE),0)</f>
      </c>
      <c r="I9" s="53">
        <f>IFERROR(VLOOKUP(B9,'วันที่ 2'!$B$8:$AF$106,28,FALSE),0)-IFERROR(VLOOKUP(B9,'วันที่ 2'!$B$8:$AF$106,27,FALSE),0)</f>
      </c>
      <c r="J9" s="53">
        <f>IFERROR(VLOOKUP(B9,'วันที่ 2'!$B$8:$AF$106,27,FALSE),0)</f>
      </c>
      <c r="K9" s="53">
        <f>IFERROR(VLOOKUP(B9,'วันที่ 3 กะเช้า'!$B$8:$AK$106,28,FALSE),0)-IFERROR(VLOOKUP(B9,'วันที่ 3 กะเช้า'!$B$8:$AK$106,27,FALSE),0)</f>
      </c>
      <c r="L9" s="53">
        <f>IFERROR(VLOOKUP(B9,'วันที่ 3 กะเช้า'!$B$8:$AK$106,27,FALSE),0)</f>
      </c>
      <c r="M9" s="53">
        <f>IFERROR(VLOOKUP(B9,'วันที่ 4 กะเช้า'!$B$8:$AG$107,28,FALSE),0)-IFERROR(VLOOKUP(B9,'วันที่ 4 กะเช้า'!$B$8:$AG$107,27,FALSE),0)</f>
      </c>
      <c r="N9" s="53">
        <f>IFERROR(VLOOKUP(B9,'วันที่ 4 กะเช้า'!$B$8:$AG$107,27,FALSE),0)</f>
      </c>
      <c r="O9" s="53">
        <f>IFERROR(VLOOKUP(B9,'วันที่ 4 กะเช้า'!$B$8:$AH$106,28,FALSE),0)-IFERROR(VLOOKUP(B9,'วันที่ 4 กะเช้า'!$B$8:$AH$106,27,FALSE),0)</f>
      </c>
      <c r="P9" s="53">
        <f>IFERROR(VLOOKUP(B9,'วันที่ 4 กะเช้า'!$B$8:$AH$106,27,FALSE),0)</f>
      </c>
      <c r="Q9" s="53">
        <f>IFERROR(VLOOKUP(B9,'วันที่ 4 กะเช้า'!$B$8:$AH$106,28,FALSE),0)-IFERROR(VLOOKUP(B9,'วันที่ 4 กะเช้า'!$B$8:$AH$106,27,FALSE),0)</f>
      </c>
      <c r="R9" s="53">
        <f>IFERROR(VLOOKUP(B9,'วันที่ 4 กะเช้า'!$B$8:$AH$106,27,FALSE),0)</f>
      </c>
      <c r="S9" s="53">
        <f>IFERROR(VLOOKUP(B9,'วันที่ 5 กะเช้า'!$B$8:$AH$107,28,FALSE),0)-IFERROR(VLOOKUP(B9,'วันที่ 5 กะเช้า'!$B$8:$AH$107,27,FALSE),0)</f>
      </c>
      <c r="T9" s="53">
        <f>IFERROR(VLOOKUP(B9,'วันที่ 5 กะเช้า'!$B$8:$AH$107,27,FALSE),0)</f>
      </c>
      <c r="U9" s="53">
        <f>IFERROR(VLOOKUP(B9,'วันที่ 5 กะดึก'!$B$8:$AH$106,27,FALSE),0)</f>
      </c>
      <c r="V9" s="53">
        <f>IFERROR(VLOOKUP(B9,'วันที่ 5 กะดึก'!$B$8:$AH$106,27,FALSE),0)</f>
      </c>
      <c r="W9" s="53">
        <f>IFERROR(VLOOKUP(B9,'วันที่ 7'!$B$8:$AH$105,28,FALSE),0)-IFERROR(VLOOKUP(B9,'วันที่ 7'!$B$8:$AH$105,27,FALSE),0)</f>
      </c>
      <c r="X9" s="53">
        <f>IFERROR(VLOOKUP(B9,'วันที่ 7'!$B$8:$AH$105,27,FALSE),0)</f>
      </c>
      <c r="Y9" s="53">
        <f>IFERROR(VLOOKUP(B9,'วันที่ 8'!$B$8:$AH$109,28,FALSE),0)-IFERROR(VLOOKUP(B9,'วันที่ 8'!$B$8:$AH$109,27,FALSE),0)</f>
      </c>
      <c r="Z9" s="53">
        <f>IFERROR(VLOOKUP(B9,'วันที่ 8'!$B$8:$AH$109,27,FALSE),0)</f>
      </c>
      <c r="AA9" s="53">
        <f>IFERROR(VLOOKUP(B9,'กะเช้าวันที่ 12'!$B$8:$AC$102,28,FALSE),0)-IFERROR(VLOOKUP(B9,'กะเช้าวันที่ 12'!$B$8:$AC$102,27,FALSE),0)</f>
      </c>
      <c r="AB9" s="53">
        <f>IFERROR(VLOOKUP(B9,'กะเช้าวันที่ 12'!$B$8:$AC$102,27,FALSE),0)</f>
      </c>
      <c r="AC9" s="53">
        <f>IFERROR(VLOOKUP(B9,'กะเช้าวันที่ 14'!$B$8:$AC$104,28,FALSE),0)-IFERROR(VLOOKUP(B9,'กะเช้าวันที่ 14'!$B$8:$AC$104,27,FALSE),0)</f>
      </c>
      <c r="AD9" s="53">
        <f>IFERROR(VLOOKUP(B9,'กะเช้าวันที่ 14'!$B$8:$AC$104,27,FALSE),0)</f>
      </c>
      <c r="AE9" s="53">
        <f>IFERROR(VLOOKUP(B9,'กะดึกวันที่ 13'!$B$8:$AC$105,28,FALSE),0)</f>
      </c>
      <c r="AF9" s="53"/>
      <c r="AG9" s="53">
        <f>IFERROR(VLOOKUP(B9,'วันที่ 12'!$B$8:$AH$105,28,FALSE),0)</f>
      </c>
      <c r="AH9" s="53">
        <f>IFERROR(VLOOKUP(B9,'วันที่ 14'!$B$8:$AH$106,28,FALSE),0)</f>
      </c>
      <c r="AI9" s="53">
        <f>IFERROR(VLOOKUP(B9,'วันที่ 15'!$B$8:$AH$106,28,FALSE),0)</f>
      </c>
      <c r="AJ9" s="53">
        <f>IFERROR(VLOOKUP(B9,'วันที่ 16'!$B$8:$AH$105,28,FALSE),0)</f>
      </c>
      <c r="AK9" s="53">
        <f>IFERROR(VLOOKUP(B9,'วันที่ 17'!$B$8:$AH$105,28,FALSE),0)</f>
      </c>
      <c r="AL9" s="53">
        <f>IFERROR(VLOOKUP(B9,'วันที่ 18'!$B$8:$AH$104,28,FALSE),0)</f>
      </c>
      <c r="AM9" s="53">
        <f>IFERROR(VLOOKUP(B9,'วันที่ 19'!$B$8:$AH$106,28,FALSE),0)</f>
      </c>
      <c r="AN9" s="53">
        <f>IFERROR(VLOOKUP(B9,'วันที่ 20'!$B$8:$AH$105,28,FALSE),0)</f>
      </c>
      <c r="AO9" s="53">
        <f>IFERROR(VLOOKUP(B9,'วันที่ 21'!$B$8:$AH$106,28,FALSE),0)</f>
      </c>
      <c r="AP9" s="53">
        <f>IFERROR(VLOOKUP(B9,'วันที่ 22'!$B$8:$AH$105,28,FALSE),0)</f>
      </c>
      <c r="AQ9" s="53">
        <f>IFERROR(VLOOKUP(B9,'วันที่ 23'!$B$8:$AH$107,28,FALSE),0)</f>
      </c>
      <c r="AR9" s="53">
        <f>IFERROR(VLOOKUP(B9,'วันที่ 24'!$B$8:$AH$104,28,FALSE),0)</f>
      </c>
      <c r="AS9" s="53">
        <f>IFERROR(VLOOKUP(B9,'วันที่ 25'!$B$8:$AH$106,28,FALSE),0)</f>
      </c>
      <c r="AT9" s="53">
        <f>IFERROR(VLOOKUP(B9,'วันที่ 26'!$B$8:$AH$105,28,FALSE),0)</f>
      </c>
      <c r="AU9" s="53">
        <f>IFERROR(VLOOKUP(B9,'วันที่ 26'!$B$8:$AH$104,28,FALSE),0)</f>
      </c>
      <c r="AV9" s="53">
        <f>IFERROR(VLOOKUP(B9,'วันที่ 30'!$B$8:$AH$107,28,FALSE),0)</f>
      </c>
      <c r="AW9" s="53">
        <f>IFERROR(VLOOKUP(B9,'วันที่ 31'!$B$8:$AG$105,28,FALSE),0)</f>
      </c>
      <c r="AX9" s="52">
        <f>SUM(E9:AW9)</f>
      </c>
    </row>
    <row r="10">
      <c r="A10" s="52">
        <v>8</v>
      </c>
      <c r="B10" s="54" t="str" xml:space="preserve">
        <v> อิสรศักดิ์ เวยสาร</v>
      </c>
      <c r="C10" s="53">
        <f>IFERROR(VLOOKUP(B10,Members!B:C,2,FALSE),0)</f>
      </c>
      <c r="D10" s="53">
        <f>IFERROR(VLOOKUP(B10,Members!$B:$H,7,FALSE),0)</f>
      </c>
      <c r="E10" s="55">
        <f>IFERROR(VLOOKUP(B10,'วันที่ 1'!$B$8:$AH$103,28,FALSE),0) - IFERROR(VLOOKUP(B10,'วันที่ 1'!$B$8:$AH$103,27,FALSE),0)</f>
      </c>
      <c r="F10" s="55">
        <f>IFERROR(VLOOKUP(C10,'วันที่ 1'!$B$8:$AH$103,27,FALSE),0)</f>
      </c>
      <c r="G10" s="53">
        <f>IFERROR(VLOOKUP(B10,'วันที่ 1'!$B$8:$AH$103,28,FALSE),0)-IFERROR(VLOOKUP(B10,'วันที่ 1'!$B$8:$AH$103,27,FALSE),0)</f>
      </c>
      <c r="H10" s="55">
        <f>IFERROR(VLOOKUP(B10,'วันที่ 1'!$B$8:$AH$103,27,FALSE),0)</f>
      </c>
      <c r="I10" s="53">
        <f>IFERROR(VLOOKUP(B10,'วันที่ 2'!$B$8:$AF$106,28,FALSE),0)-IFERROR(VLOOKUP(B10,'วันที่ 2'!$B$8:$AF$106,27,FALSE),0)</f>
      </c>
      <c r="J10" s="53">
        <f>IFERROR(VLOOKUP(B10,'วันที่ 2'!$B$8:$AF$106,27,FALSE),0)</f>
      </c>
      <c r="K10" s="53">
        <f>IFERROR(VLOOKUP(B10,'วันที่ 3 กะเช้า'!$B$8:$AK$106,28,FALSE),0)-IFERROR(VLOOKUP(B10,'วันที่ 3 กะเช้า'!$B$8:$AK$106,27,FALSE),0)</f>
      </c>
      <c r="L10" s="53">
        <f>IFERROR(VLOOKUP(B10,'วันที่ 3 กะเช้า'!$B$8:$AK$106,27,FALSE),0)</f>
      </c>
      <c r="M10" s="53">
        <f>IFERROR(VLOOKUP(B10,'วันที่ 4 กะเช้า'!$B$8:$AG$107,28,FALSE),0)-IFERROR(VLOOKUP(B10,'วันที่ 4 กะเช้า'!$B$8:$AG$107,27,FALSE),0)</f>
      </c>
      <c r="N10" s="53">
        <f>IFERROR(VLOOKUP(B10,'วันที่ 4 กะเช้า'!$B$8:$AG$107,27,FALSE),0)</f>
      </c>
      <c r="O10" s="53">
        <f>IFERROR(VLOOKUP(B10,'วันที่ 4 กะเช้า'!$B$8:$AH$106,28,FALSE),0)-IFERROR(VLOOKUP(B10,'วันที่ 4 กะเช้า'!$B$8:$AH$106,27,FALSE),0)</f>
      </c>
      <c r="P10" s="53">
        <f>IFERROR(VLOOKUP(B10,'วันที่ 4 กะเช้า'!$B$8:$AH$106,27,FALSE),0)</f>
      </c>
      <c r="Q10" s="53">
        <f>IFERROR(VLOOKUP(B10,'วันที่ 4 กะเช้า'!$B$8:$AH$106,28,FALSE),0)-IFERROR(VLOOKUP(B10,'วันที่ 4 กะเช้า'!$B$8:$AH$106,27,FALSE),0)</f>
      </c>
      <c r="R10" s="53">
        <f>IFERROR(VLOOKUP(B10,'วันที่ 4 กะเช้า'!$B$8:$AH$106,27,FALSE),0)</f>
      </c>
      <c r="S10" s="53">
        <f>IFERROR(VLOOKUP(B10,'วันที่ 5 กะเช้า'!$B$8:$AH$107,28,FALSE),0)-IFERROR(VLOOKUP(B10,'วันที่ 5 กะเช้า'!$B$8:$AH$107,27,FALSE),0)</f>
      </c>
      <c r="T10" s="53">
        <f>IFERROR(VLOOKUP(B10,'วันที่ 5 กะเช้า'!$B$8:$AH$107,27,FALSE),0)</f>
      </c>
      <c r="U10" s="53">
        <f>IFERROR(VLOOKUP(B10,'วันที่ 5 กะดึก'!$B$8:$AH$106,27,FALSE),0)</f>
      </c>
      <c r="V10" s="53">
        <f>IFERROR(VLOOKUP(B10,'วันที่ 5 กะดึก'!$B$8:$AH$106,27,FALSE),0)</f>
      </c>
      <c r="W10" s="53">
        <f>IFERROR(VLOOKUP(B10,'วันที่ 7'!$B$8:$AH$105,28,FALSE),0)-IFERROR(VLOOKUP(B10,'วันที่ 7'!$B$8:$AH$105,27,FALSE),0)</f>
      </c>
      <c r="X10" s="53">
        <f>IFERROR(VLOOKUP(B10,'วันที่ 7'!$B$8:$AH$105,27,FALSE),0)</f>
      </c>
      <c r="Y10" s="53">
        <f>IFERROR(VLOOKUP(B10,'วันที่ 8'!$B$8:$AH$109,28,FALSE),0)-IFERROR(VLOOKUP(B10,'วันที่ 8'!$B$8:$AH$109,27,FALSE),0)</f>
      </c>
      <c r="Z10" s="53">
        <f>IFERROR(VLOOKUP(B10,'วันที่ 8'!$B$8:$AH$109,27,FALSE),0)</f>
      </c>
      <c r="AA10" s="53">
        <f>IFERROR(VLOOKUP(B10,'กะเช้าวันที่ 12'!$B$8:$AC$102,28,FALSE),0)-IFERROR(VLOOKUP(B10,'กะเช้าวันที่ 12'!$B$8:$AC$102,27,FALSE),0)</f>
      </c>
      <c r="AB10" s="53">
        <f>IFERROR(VLOOKUP(B10,'กะเช้าวันที่ 12'!$B$8:$AC$102,27,FALSE),0)</f>
      </c>
      <c r="AC10" s="53">
        <f>IFERROR(VLOOKUP(B10,'กะเช้าวันที่ 14'!$B$8:$AC$104,28,FALSE),0)-IFERROR(VLOOKUP(B10,'กะเช้าวันที่ 14'!$B$8:$AC$104,27,FALSE),0)</f>
      </c>
      <c r="AD10" s="53">
        <f>IFERROR(VLOOKUP(B10,'กะเช้าวันที่ 14'!$B$8:$AC$104,27,FALSE),0)</f>
      </c>
      <c r="AE10" s="53">
        <f>IFERROR(VLOOKUP(B10,'กะดึกวันที่ 13'!$B$8:$AC$105,28,FALSE),0)</f>
      </c>
      <c r="AF10" s="53"/>
      <c r="AG10" s="53">
        <f>IFERROR(VLOOKUP(B10,'วันที่ 12'!$B$8:$AH$105,28,FALSE),0)</f>
      </c>
      <c r="AH10" s="53">
        <f>IFERROR(VLOOKUP(B10,'วันที่ 14'!$B$8:$AH$106,28,FALSE),0)</f>
      </c>
      <c r="AI10" s="53">
        <f>IFERROR(VLOOKUP(B10,'วันที่ 15'!$B$8:$AH$106,28,FALSE),0)</f>
      </c>
      <c r="AJ10" s="53">
        <f>IFERROR(VLOOKUP(B10,'วันที่ 16'!$B$8:$AH$105,28,FALSE),0)</f>
      </c>
      <c r="AK10" s="53">
        <f>IFERROR(VLOOKUP(B10,'วันที่ 17'!$B$8:$AH$105,28,FALSE),0)</f>
      </c>
      <c r="AL10" s="53">
        <f>IFERROR(VLOOKUP(B10,'วันที่ 18'!$B$8:$AH$104,28,FALSE),0)</f>
      </c>
      <c r="AM10" s="53">
        <f>IFERROR(VLOOKUP(B10,'วันที่ 19'!$B$8:$AH$106,28,FALSE),0)</f>
      </c>
      <c r="AN10" s="53">
        <f>IFERROR(VLOOKUP(B10,'วันที่ 20'!$B$8:$AH$105,28,FALSE),0)</f>
      </c>
      <c r="AO10" s="53">
        <f>IFERROR(VLOOKUP(B10,'วันที่ 21'!$B$8:$AH$106,28,FALSE),0)</f>
      </c>
      <c r="AP10" s="53">
        <f>IFERROR(VLOOKUP(B10,'วันที่ 22'!$B$8:$AH$105,28,FALSE),0)</f>
      </c>
      <c r="AQ10" s="53">
        <f>IFERROR(VLOOKUP(B10,'วันที่ 23'!$B$8:$AH$107,28,FALSE),0)</f>
      </c>
      <c r="AR10" s="53">
        <f>IFERROR(VLOOKUP(B10,'วันที่ 24'!$B$8:$AH$104,28,FALSE),0)</f>
      </c>
      <c r="AS10" s="53">
        <f>IFERROR(VLOOKUP(B10,'วันที่ 25'!$B$8:$AH$106,28,FALSE),0)</f>
      </c>
      <c r="AT10" s="53">
        <f>IFERROR(VLOOKUP(B10,'วันที่ 26'!$B$8:$AH$105,28,FALSE),0)</f>
      </c>
      <c r="AU10" s="53">
        <f>IFERROR(VLOOKUP(B10,'วันที่ 26'!$B$8:$AH$104,28,FALSE),0)</f>
      </c>
      <c r="AV10" s="53">
        <f>IFERROR(VLOOKUP(B10,'วันที่ 30'!$B$8:$AH$107,28,FALSE),0)</f>
      </c>
      <c r="AW10" s="53">
        <f>IFERROR(VLOOKUP(B10,'วันที่ 31'!$B$8:$AG$105,28,FALSE),0)</f>
      </c>
      <c r="AX10" s="52">
        <f>SUM(E10:AW10)</f>
      </c>
    </row>
    <row r="11">
      <c r="A11" s="52">
        <v>9</v>
      </c>
      <c r="B11" s="54" t="str">
        <v>ธนสิน จินดามณี</v>
      </c>
      <c r="C11" s="53">
        <f>IFERROR(VLOOKUP(B11,Members!B:C,2,FALSE),0)</f>
      </c>
      <c r="D11" s="53">
        <f>IFERROR(VLOOKUP(B11,Members!$B:$H,7,FALSE),0)</f>
      </c>
      <c r="E11" s="55">
        <f>IFERROR(VLOOKUP(B11,'วันที่ 1'!$B$8:$AH$103,28,FALSE),0) - IFERROR(VLOOKUP(B11,'วันที่ 1'!$B$8:$AH$103,27,FALSE),0)</f>
      </c>
      <c r="F11" s="55">
        <f>IFERROR(VLOOKUP(C11,'วันที่ 1'!$B$8:$AH$103,27,FALSE),0)</f>
      </c>
      <c r="G11" s="53">
        <f>IFERROR(VLOOKUP(B11,'วันที่ 1'!$B$8:$AH$103,28,FALSE),0)-IFERROR(VLOOKUP(B11,'วันที่ 1'!$B$8:$AH$103,27,FALSE),0)</f>
      </c>
      <c r="H11" s="55">
        <f>IFERROR(VLOOKUP(B11,'วันที่ 1'!$B$8:$AH$103,27,FALSE),0)</f>
      </c>
      <c r="I11" s="53">
        <f>IFERROR(VLOOKUP(B11,'วันที่ 2'!$B$8:$AF$106,28,FALSE),0)-IFERROR(VLOOKUP(B11,'วันที่ 2'!$B$8:$AF$106,27,FALSE),0)</f>
      </c>
      <c r="J11" s="53">
        <f>IFERROR(VLOOKUP(B11,'วันที่ 2'!$B$8:$AF$106,27,FALSE),0)</f>
      </c>
      <c r="K11" s="53">
        <f>IFERROR(VLOOKUP(B11,'วันที่ 3 กะเช้า'!$B$8:$AK$106,28,FALSE),0)-IFERROR(VLOOKUP(B11,'วันที่ 3 กะเช้า'!$B$8:$AK$106,27,FALSE),0)</f>
      </c>
      <c r="L11" s="53">
        <f>IFERROR(VLOOKUP(B11,'วันที่ 3 กะเช้า'!$B$8:$AK$106,27,FALSE),0)</f>
      </c>
      <c r="M11" s="53">
        <f>IFERROR(VLOOKUP(B11,'วันที่ 4 กะเช้า'!$B$8:$AG$107,28,FALSE),0)-IFERROR(VLOOKUP(B11,'วันที่ 4 กะเช้า'!$B$8:$AG$107,27,FALSE),0)</f>
      </c>
      <c r="N11" s="53">
        <f>IFERROR(VLOOKUP(B11,'วันที่ 4 กะเช้า'!$B$8:$AG$107,27,FALSE),0)</f>
      </c>
      <c r="O11" s="53">
        <f>IFERROR(VLOOKUP(B11,'วันที่ 4 กะเช้า'!$B$8:$AH$106,28,FALSE),0)-IFERROR(VLOOKUP(B11,'วันที่ 4 กะเช้า'!$B$8:$AH$106,27,FALSE),0)</f>
      </c>
      <c r="P11" s="53">
        <f>IFERROR(VLOOKUP(B11,'วันที่ 4 กะเช้า'!$B$8:$AH$106,27,FALSE),0)</f>
      </c>
      <c r="Q11" s="53">
        <f>IFERROR(VLOOKUP(B11,'วันที่ 4 กะเช้า'!$B$8:$AH$106,28,FALSE),0)-IFERROR(VLOOKUP(B11,'วันที่ 4 กะเช้า'!$B$8:$AH$106,27,FALSE),0)</f>
      </c>
      <c r="R11" s="53">
        <f>IFERROR(VLOOKUP(B11,'วันที่ 4 กะเช้า'!$B$8:$AH$106,27,FALSE),0)</f>
      </c>
      <c r="S11" s="53">
        <f>IFERROR(VLOOKUP(B11,'วันที่ 5 กะเช้า'!$B$8:$AH$107,28,FALSE),0)-IFERROR(VLOOKUP(B11,'วันที่ 5 กะเช้า'!$B$8:$AH$107,27,FALSE),0)</f>
      </c>
      <c r="T11" s="53">
        <f>IFERROR(VLOOKUP(B11,'วันที่ 5 กะเช้า'!$B$8:$AH$107,27,FALSE),0)</f>
      </c>
      <c r="U11" s="53">
        <f>IFERROR(VLOOKUP(B11,'วันที่ 5 กะดึก'!$B$8:$AH$106,27,FALSE),0)</f>
      </c>
      <c r="V11" s="53">
        <f>IFERROR(VLOOKUP(B11,'วันที่ 5 กะดึก'!$B$8:$AH$106,27,FALSE),0)</f>
      </c>
      <c r="W11" s="53">
        <f>IFERROR(VLOOKUP(B11,'วันที่ 7'!$B$8:$AH$105,28,FALSE),0)-IFERROR(VLOOKUP(B11,'วันที่ 7'!$B$8:$AH$105,27,FALSE),0)</f>
      </c>
      <c r="X11" s="53">
        <f>IFERROR(VLOOKUP(B11,'วันที่ 7'!$B$8:$AH$105,27,FALSE),0)</f>
      </c>
      <c r="Y11" s="53">
        <f>IFERROR(VLOOKUP(B11,'วันที่ 8'!$B$8:$AH$109,28,FALSE),0)-IFERROR(VLOOKUP(B11,'วันที่ 8'!$B$8:$AH$109,27,FALSE),0)</f>
      </c>
      <c r="Z11" s="53">
        <f>IFERROR(VLOOKUP(B11,'วันที่ 8'!$B$8:$AH$109,27,FALSE),0)</f>
      </c>
      <c r="AA11" s="53">
        <f>IFERROR(VLOOKUP(B11,'กะเช้าวันที่ 12'!$B$8:$AC$102,28,FALSE),0)-IFERROR(VLOOKUP(B11,'กะเช้าวันที่ 12'!$B$8:$AC$102,27,FALSE),0)</f>
      </c>
      <c r="AB11" s="53">
        <f>IFERROR(VLOOKUP(B11,'กะเช้าวันที่ 12'!$B$8:$AC$102,27,FALSE),0)</f>
      </c>
      <c r="AC11" s="53">
        <f>IFERROR(VLOOKUP(B11,'กะเช้าวันที่ 14'!$B$8:$AC$104,28,FALSE),0)-IFERROR(VLOOKUP(B11,'กะเช้าวันที่ 14'!$B$8:$AC$104,27,FALSE),0)</f>
      </c>
      <c r="AD11" s="53">
        <f>IFERROR(VLOOKUP(B11,'กะเช้าวันที่ 14'!$B$8:$AC$104,27,FALSE),0)</f>
      </c>
      <c r="AE11" s="53">
        <f>IFERROR(VLOOKUP(B11,'กะดึกวันที่ 13'!$B$8:$AC$105,28,FALSE),0)</f>
      </c>
      <c r="AF11" s="53"/>
      <c r="AG11" s="53">
        <f>IFERROR(VLOOKUP(B11,'วันที่ 12'!$B$8:$AH$105,28,FALSE),0)</f>
      </c>
      <c r="AH11" s="53">
        <f>IFERROR(VLOOKUP(B11,'วันที่ 14'!$B$8:$AH$106,28,FALSE),0)</f>
      </c>
      <c r="AI11" s="53">
        <f>IFERROR(VLOOKUP(B11,'วันที่ 15'!$B$8:$AH$106,28,FALSE),0)</f>
      </c>
      <c r="AJ11" s="53">
        <f>IFERROR(VLOOKUP(B11,'วันที่ 16'!$B$8:$AH$105,28,FALSE),0)</f>
      </c>
      <c r="AK11" s="53">
        <f>IFERROR(VLOOKUP(B11,'วันที่ 17'!$B$8:$AH$105,28,FALSE),0)</f>
      </c>
      <c r="AL11" s="53">
        <f>IFERROR(VLOOKUP(B11,'วันที่ 18'!$B$8:$AH$104,28,FALSE),0)</f>
      </c>
      <c r="AM11" s="53">
        <f>IFERROR(VLOOKUP(B11,'วันที่ 19'!$B$8:$AH$106,28,FALSE),0)</f>
      </c>
      <c r="AN11" s="53">
        <f>IFERROR(VLOOKUP(B11,'วันที่ 20'!$B$8:$AH$105,28,FALSE),0)</f>
      </c>
      <c r="AO11" s="53">
        <f>IFERROR(VLOOKUP(B11,'วันที่ 21'!$B$8:$AH$106,28,FALSE),0)</f>
      </c>
      <c r="AP11" s="53">
        <f>IFERROR(VLOOKUP(B11,'วันที่ 22'!$B$8:$AH$105,28,FALSE),0)</f>
      </c>
      <c r="AQ11" s="53">
        <f>IFERROR(VLOOKUP(B11,'วันที่ 23'!$B$8:$AH$107,28,FALSE),0)</f>
      </c>
      <c r="AR11" s="53">
        <f>IFERROR(VLOOKUP(B11,'วันที่ 24'!$B$8:$AH$104,28,FALSE),0)</f>
      </c>
      <c r="AS11" s="53">
        <f>IFERROR(VLOOKUP(B11,'วันที่ 25'!$B$8:$AH$106,28,FALSE),0)</f>
      </c>
      <c r="AT11" s="53">
        <f>IFERROR(VLOOKUP(B11,'วันที่ 26'!$B$8:$AH$105,28,FALSE),0)</f>
      </c>
      <c r="AU11" s="53">
        <f>IFERROR(VLOOKUP(B11,'วันที่ 26'!$B$8:$AH$104,28,FALSE),0)</f>
      </c>
      <c r="AV11" s="53">
        <f>IFERROR(VLOOKUP(B11,'วันที่ 30'!$B$8:$AH$107,28,FALSE),0)</f>
      </c>
      <c r="AW11" s="53">
        <f>IFERROR(VLOOKUP(B11,'วันที่ 31'!$B$8:$AG$105,28,FALSE),0)</f>
      </c>
      <c r="AX11" s="52">
        <f>SUM(E11:AW11)</f>
      </c>
    </row>
    <row r="12">
      <c r="A12" s="52">
        <v>10</v>
      </c>
      <c r="B12" s="54" t="str">
        <v>สุรชาติ ดีกล้า</v>
      </c>
      <c r="C12" s="53">
        <f>IFERROR(VLOOKUP(B12,Members!B:C,2,FALSE),0)</f>
      </c>
      <c r="D12" s="53">
        <f>IFERROR(VLOOKUP(B12,Members!$B:$H,7,FALSE),0)</f>
      </c>
      <c r="E12" s="55">
        <f>IFERROR(VLOOKUP(B12,'วันที่ 1'!$B$8:$AH$103,28,FALSE),0) - IFERROR(VLOOKUP(B12,'วันที่ 1'!$B$8:$AH$103,27,FALSE),0)</f>
      </c>
      <c r="F12" s="55">
        <f>IFERROR(VLOOKUP(C12,'วันที่ 1'!$B$8:$AH$103,27,FALSE),0)</f>
      </c>
      <c r="G12" s="53">
        <f>IFERROR(VLOOKUP(B12,'วันที่ 1'!$B$8:$AH$103,28,FALSE),0)-IFERROR(VLOOKUP(B12,'วันที่ 1'!$B$8:$AH$103,27,FALSE),0)</f>
      </c>
      <c r="H12" s="55">
        <f>IFERROR(VLOOKUP(B12,'วันที่ 1'!$B$8:$AH$103,27,FALSE),0)</f>
      </c>
      <c r="I12" s="53">
        <f>IFERROR(VLOOKUP(B12,'วันที่ 2'!$B$8:$AF$106,28,FALSE),0)-IFERROR(VLOOKUP(B12,'วันที่ 2'!$B$8:$AF$106,27,FALSE),0)</f>
      </c>
      <c r="J12" s="53">
        <f>IFERROR(VLOOKUP(B12,'วันที่ 2'!$B$8:$AF$106,27,FALSE),0)</f>
      </c>
      <c r="K12" s="53">
        <f>IFERROR(VLOOKUP(B12,'วันที่ 3 กะเช้า'!$B$8:$AK$106,28,FALSE),0)-IFERROR(VLOOKUP(B12,'วันที่ 3 กะเช้า'!$B$8:$AK$106,27,FALSE),0)</f>
      </c>
      <c r="L12" s="53">
        <f>IFERROR(VLOOKUP(B12,'วันที่ 3 กะเช้า'!$B$8:$AK$106,27,FALSE),0)</f>
      </c>
      <c r="M12" s="53">
        <f>IFERROR(VLOOKUP(B12,'วันที่ 4 กะเช้า'!$B$8:$AG$107,28,FALSE),0)-IFERROR(VLOOKUP(B12,'วันที่ 4 กะเช้า'!$B$8:$AG$107,27,FALSE),0)</f>
      </c>
      <c r="N12" s="53">
        <f>IFERROR(VLOOKUP(B12,'วันที่ 4 กะเช้า'!$B$8:$AG$107,27,FALSE),0)</f>
      </c>
      <c r="O12" s="53">
        <f>IFERROR(VLOOKUP(B12,'วันที่ 4 กะเช้า'!$B$8:$AH$106,28,FALSE),0)-IFERROR(VLOOKUP(B12,'วันที่ 4 กะเช้า'!$B$8:$AH$106,27,FALSE),0)</f>
      </c>
      <c r="P12" s="53">
        <f>IFERROR(VLOOKUP(B12,'วันที่ 4 กะเช้า'!$B$8:$AH$106,27,FALSE),0)</f>
      </c>
      <c r="Q12" s="53">
        <f>IFERROR(VLOOKUP(B12,'วันที่ 4 กะเช้า'!$B$8:$AH$106,28,FALSE),0)-IFERROR(VLOOKUP(B12,'วันที่ 4 กะเช้า'!$B$8:$AH$106,27,FALSE),0)</f>
      </c>
      <c r="R12" s="53">
        <f>IFERROR(VLOOKUP(B12,'วันที่ 4 กะเช้า'!$B$8:$AH$106,27,FALSE),0)</f>
      </c>
      <c r="S12" s="53">
        <f>IFERROR(VLOOKUP(B12,'วันที่ 5 กะเช้า'!$B$8:$AH$107,28,FALSE),0)-IFERROR(VLOOKUP(B12,'วันที่ 5 กะเช้า'!$B$8:$AH$107,27,FALSE),0)</f>
      </c>
      <c r="T12" s="53">
        <f>IFERROR(VLOOKUP(B12,'วันที่ 5 กะเช้า'!$B$8:$AH$107,27,FALSE),0)</f>
      </c>
      <c r="U12" s="53">
        <f>IFERROR(VLOOKUP(B12,'วันที่ 5 กะดึก'!$B$8:$AH$106,27,FALSE),0)</f>
      </c>
      <c r="V12" s="53">
        <f>IFERROR(VLOOKUP(B12,'วันที่ 5 กะดึก'!$B$8:$AH$106,27,FALSE),0)</f>
      </c>
      <c r="W12" s="53">
        <f>IFERROR(VLOOKUP(B12,'วันที่ 7'!$B$8:$AH$105,28,FALSE),0)-IFERROR(VLOOKUP(B12,'วันที่ 7'!$B$8:$AH$105,27,FALSE),0)</f>
      </c>
      <c r="X12" s="53">
        <f>IFERROR(VLOOKUP(B12,'วันที่ 7'!$B$8:$AH$105,27,FALSE),0)</f>
      </c>
      <c r="Y12" s="53">
        <f>IFERROR(VLOOKUP(B12,'วันที่ 8'!$B$8:$AH$109,28,FALSE),0)-IFERROR(VLOOKUP(B12,'วันที่ 8'!$B$8:$AH$109,27,FALSE),0)</f>
      </c>
      <c r="Z12" s="53">
        <f>IFERROR(VLOOKUP(B12,'วันที่ 8'!$B$8:$AH$109,27,FALSE),0)</f>
      </c>
      <c r="AA12" s="53">
        <f>IFERROR(VLOOKUP(B12,'กะเช้าวันที่ 12'!$B$8:$AC$102,28,FALSE),0)-IFERROR(VLOOKUP(B12,'กะเช้าวันที่ 12'!$B$8:$AC$102,27,FALSE),0)</f>
      </c>
      <c r="AB12" s="53">
        <f>IFERROR(VLOOKUP(B12,'กะเช้าวันที่ 12'!$B$8:$AC$102,27,FALSE),0)</f>
      </c>
      <c r="AC12" s="53">
        <f>IFERROR(VLOOKUP(B12,'กะเช้าวันที่ 14'!$B$8:$AC$104,28,FALSE),0)-IFERROR(VLOOKUP(B12,'กะเช้าวันที่ 14'!$B$8:$AC$104,27,FALSE),0)</f>
      </c>
      <c r="AD12" s="53">
        <f>IFERROR(VLOOKUP(B12,'กะเช้าวันที่ 14'!$B$8:$AC$104,27,FALSE),0)</f>
      </c>
      <c r="AE12" s="53">
        <f>IFERROR(VLOOKUP(B12,'กะดึกวันที่ 13'!$B$8:$AC$105,28,FALSE),0)</f>
      </c>
      <c r="AF12" s="53"/>
      <c r="AG12" s="53">
        <f>IFERROR(VLOOKUP(B12,'วันที่ 12'!$B$8:$AH$105,28,FALSE),0)</f>
      </c>
      <c r="AH12" s="53">
        <f>IFERROR(VLOOKUP(B12,'วันที่ 14'!$B$8:$AH$106,28,FALSE),0)</f>
      </c>
      <c r="AI12" s="53">
        <f>IFERROR(VLOOKUP(B12,'วันที่ 15'!$B$8:$AH$106,28,FALSE),0)</f>
      </c>
      <c r="AJ12" s="53">
        <f>IFERROR(VLOOKUP(B12,'วันที่ 16'!$B$8:$AH$105,28,FALSE),0)</f>
      </c>
      <c r="AK12" s="53">
        <f>IFERROR(VLOOKUP(B12,'วันที่ 17'!$B$8:$AH$105,28,FALSE),0)</f>
      </c>
      <c r="AL12" s="53">
        <f>IFERROR(VLOOKUP(B12,'วันที่ 18'!$B$8:$AH$104,28,FALSE),0)</f>
      </c>
      <c r="AM12" s="53">
        <f>IFERROR(VLOOKUP(B12,'วันที่ 19'!$B$8:$AH$106,28,FALSE),0)</f>
      </c>
      <c r="AN12" s="53">
        <f>IFERROR(VLOOKUP(B12,'วันที่ 20'!$B$8:$AH$105,28,FALSE),0)</f>
      </c>
      <c r="AO12" s="53">
        <f>IFERROR(VLOOKUP(B12,'วันที่ 21'!$B$8:$AH$106,28,FALSE),0)</f>
      </c>
      <c r="AP12" s="53">
        <f>IFERROR(VLOOKUP(B12,'วันที่ 22'!$B$8:$AH$105,28,FALSE),0)</f>
      </c>
      <c r="AQ12" s="53">
        <f>IFERROR(VLOOKUP(B12,'วันที่ 23'!$B$8:$AH$107,28,FALSE),0)</f>
      </c>
      <c r="AR12" s="53">
        <f>IFERROR(VLOOKUP(B12,'วันที่ 24'!$B$8:$AH$104,28,FALSE),0)</f>
      </c>
      <c r="AS12" s="53">
        <f>IFERROR(VLOOKUP(B12,'วันที่ 25'!$B$8:$AH$106,28,FALSE),0)</f>
      </c>
      <c r="AT12" s="53">
        <f>IFERROR(VLOOKUP(B12,'วันที่ 26'!$B$8:$AH$105,28,FALSE),0)</f>
      </c>
      <c r="AU12" s="53">
        <f>IFERROR(VLOOKUP(B12,'วันที่ 26'!$B$8:$AH$104,28,FALSE),0)</f>
      </c>
      <c r="AV12" s="53">
        <f>IFERROR(VLOOKUP(B12,'วันที่ 30'!$B$8:$AH$107,28,FALSE),0)</f>
      </c>
      <c r="AW12" s="53">
        <f>IFERROR(VLOOKUP(B12,'วันที่ 31'!$B$8:$AG$105,28,FALSE),0)</f>
      </c>
      <c r="AX12" s="52">
        <f>SUM(E12:AW12)</f>
      </c>
    </row>
    <row r="13">
      <c r="A13" s="52">
        <v>11</v>
      </c>
      <c r="B13" s="54" t="str">
        <v>วิภาวดี ยอดคำ</v>
      </c>
      <c r="C13" s="53">
        <f>IFERROR(VLOOKUP(B13,Members!B:C,2,FALSE),0)</f>
      </c>
      <c r="D13" s="53">
        <f>IFERROR(VLOOKUP(B13,Members!$B:$H,7,FALSE),0)</f>
      </c>
      <c r="E13" s="55">
        <f>IFERROR(VLOOKUP(B13,'วันที่ 1'!$B$8:$AH$103,28,FALSE),0) - IFERROR(VLOOKUP(B13,'วันที่ 1'!$B$8:$AH$103,27,FALSE),0)</f>
      </c>
      <c r="F13" s="55">
        <f>IFERROR(VLOOKUP(C13,'วันที่ 1'!$B$8:$AH$103,27,FALSE),0)</f>
      </c>
      <c r="G13" s="53">
        <f>IFERROR(VLOOKUP(B13,'วันที่ 1'!$B$8:$AH$103,28,FALSE),0)-IFERROR(VLOOKUP(B13,'วันที่ 1'!$B$8:$AH$103,27,FALSE),0)</f>
      </c>
      <c r="H13" s="55">
        <f>IFERROR(VLOOKUP(B13,'วันที่ 1'!$B$8:$AH$103,27,FALSE),0)</f>
      </c>
      <c r="I13" s="53">
        <f>IFERROR(VLOOKUP(B13,'วันที่ 2'!$B$8:$AF$106,28,FALSE),0)-IFERROR(VLOOKUP(B13,'วันที่ 2'!$B$8:$AF$106,27,FALSE),0)</f>
      </c>
      <c r="J13" s="53">
        <f>IFERROR(VLOOKUP(B13,'วันที่ 2'!$B$8:$AF$106,27,FALSE),0)</f>
      </c>
      <c r="K13" s="53">
        <f>IFERROR(VLOOKUP(B13,'วันที่ 3 กะเช้า'!$B$8:$AK$106,28,FALSE),0)-IFERROR(VLOOKUP(B13,'วันที่ 3 กะเช้า'!$B$8:$AK$106,27,FALSE),0)</f>
      </c>
      <c r="L13" s="53">
        <f>IFERROR(VLOOKUP(B13,'วันที่ 3 กะเช้า'!$B$8:$AK$106,27,FALSE),0)</f>
      </c>
      <c r="M13" s="53">
        <f>IFERROR(VLOOKUP(B13,'วันที่ 4 กะเช้า'!$B$8:$AG$107,28,FALSE),0)-IFERROR(VLOOKUP(B13,'วันที่ 4 กะเช้า'!$B$8:$AG$107,27,FALSE),0)</f>
      </c>
      <c r="N13" s="53">
        <f>IFERROR(VLOOKUP(B13,'วันที่ 4 กะเช้า'!$B$8:$AG$107,27,FALSE),0)</f>
      </c>
      <c r="O13" s="53">
        <f>IFERROR(VLOOKUP(B13,'วันที่ 4 กะเช้า'!$B$8:$AH$106,28,FALSE),0)-IFERROR(VLOOKUP(B13,'วันที่ 4 กะเช้า'!$B$8:$AH$106,27,FALSE),0)</f>
      </c>
      <c r="P13" s="53">
        <f>IFERROR(VLOOKUP(B13,'วันที่ 4 กะเช้า'!$B$8:$AH$106,27,FALSE),0)</f>
      </c>
      <c r="Q13" s="53">
        <f>IFERROR(VLOOKUP(B13,'วันที่ 4 กะเช้า'!$B$8:$AH$106,28,FALSE),0)-IFERROR(VLOOKUP(B13,'วันที่ 4 กะเช้า'!$B$8:$AH$106,27,FALSE),0)</f>
      </c>
      <c r="R13" s="53">
        <f>IFERROR(VLOOKUP(B13,'วันที่ 4 กะเช้า'!$B$8:$AH$106,27,FALSE),0)</f>
      </c>
      <c r="S13" s="53">
        <f>IFERROR(VLOOKUP(B13,'วันที่ 5 กะเช้า'!$B$8:$AH$107,28,FALSE),0)-IFERROR(VLOOKUP(B13,'วันที่ 5 กะเช้า'!$B$8:$AH$107,27,FALSE),0)</f>
      </c>
      <c r="T13" s="53">
        <f>IFERROR(VLOOKUP(B13,'วันที่ 5 กะเช้า'!$B$8:$AH$107,27,FALSE),0)</f>
      </c>
      <c r="U13" s="53">
        <f>IFERROR(VLOOKUP(B13,'วันที่ 5 กะดึก'!$B$8:$AH$106,27,FALSE),0)</f>
      </c>
      <c r="V13" s="53">
        <f>IFERROR(VLOOKUP(B13,'วันที่ 5 กะดึก'!$B$8:$AH$106,27,FALSE),0)</f>
      </c>
      <c r="W13" s="53">
        <f>IFERROR(VLOOKUP(B13,'วันที่ 7'!$B$8:$AH$105,28,FALSE),0)-IFERROR(VLOOKUP(B13,'วันที่ 7'!$B$8:$AH$105,27,FALSE),0)</f>
      </c>
      <c r="X13" s="53">
        <f>IFERROR(VLOOKUP(B13,'วันที่ 7'!$B$8:$AH$105,27,FALSE),0)</f>
      </c>
      <c r="Y13" s="53">
        <f>IFERROR(VLOOKUP(B13,'วันที่ 8'!$B$8:$AH$109,28,FALSE),0)-IFERROR(VLOOKUP(B13,'วันที่ 8'!$B$8:$AH$109,27,FALSE),0)</f>
      </c>
      <c r="Z13" s="53">
        <f>IFERROR(VLOOKUP(B13,'วันที่ 8'!$B$8:$AH$109,27,FALSE),0)</f>
      </c>
      <c r="AA13" s="53">
        <f>IFERROR(VLOOKUP(B13,'กะเช้าวันที่ 12'!$B$8:$AC$102,28,FALSE),0)-IFERROR(VLOOKUP(B13,'กะเช้าวันที่ 12'!$B$8:$AC$102,27,FALSE),0)</f>
      </c>
      <c r="AB13" s="53">
        <f>IFERROR(VLOOKUP(B13,'กะเช้าวันที่ 12'!$B$8:$AC$102,27,FALSE),0)</f>
      </c>
      <c r="AC13" s="53">
        <f>IFERROR(VLOOKUP(B13,'กะเช้าวันที่ 14'!$B$8:$AC$104,28,FALSE),0)-IFERROR(VLOOKUP(B13,'กะเช้าวันที่ 14'!$B$8:$AC$104,27,FALSE),0)</f>
      </c>
      <c r="AD13" s="53">
        <f>IFERROR(VLOOKUP(B13,'กะเช้าวันที่ 14'!$B$8:$AC$104,27,FALSE),0)</f>
      </c>
      <c r="AE13" s="53">
        <f>IFERROR(VLOOKUP(B13,'กะดึกวันที่ 13'!$B$8:$AC$105,28,FALSE),0)</f>
      </c>
      <c r="AF13" s="53"/>
      <c r="AG13" s="53">
        <f>IFERROR(VLOOKUP(B13,'วันที่ 12'!$B$8:$AH$105,28,FALSE),0)</f>
      </c>
      <c r="AH13" s="53">
        <f>IFERROR(VLOOKUP(B13,'วันที่ 14'!$B$8:$AH$106,28,FALSE),0)</f>
      </c>
      <c r="AI13" s="53">
        <f>IFERROR(VLOOKUP(B13,'วันที่ 15'!$B$8:$AH$106,28,FALSE),0)</f>
      </c>
      <c r="AJ13" s="53">
        <f>IFERROR(VLOOKUP(B13,'วันที่ 16'!$B$8:$AH$105,28,FALSE),0)</f>
      </c>
      <c r="AK13" s="53">
        <f>IFERROR(VLOOKUP(B13,'วันที่ 17'!$B$8:$AH$105,28,FALSE),0)</f>
      </c>
      <c r="AL13" s="53">
        <f>IFERROR(VLOOKUP(B13,'วันที่ 18'!$B$8:$AH$104,28,FALSE),0)</f>
      </c>
      <c r="AM13" s="53">
        <f>IFERROR(VLOOKUP(B13,'วันที่ 19'!$B$8:$AH$106,28,FALSE),0)</f>
      </c>
      <c r="AN13" s="53">
        <f>IFERROR(VLOOKUP(B13,'วันที่ 20'!$B$8:$AH$105,28,FALSE),0)</f>
      </c>
      <c r="AO13" s="53">
        <f>IFERROR(VLOOKUP(B13,'วันที่ 21'!$B$8:$AH$106,28,FALSE),0)</f>
      </c>
      <c r="AP13" s="53">
        <f>IFERROR(VLOOKUP(B13,'วันที่ 22'!$B$8:$AH$105,28,FALSE),0)</f>
      </c>
      <c r="AQ13" s="53">
        <f>IFERROR(VLOOKUP(B13,'วันที่ 23'!$B$8:$AH$107,28,FALSE),0)</f>
      </c>
      <c r="AR13" s="53">
        <f>IFERROR(VLOOKUP(B13,'วันที่ 24'!$B$8:$AH$104,28,FALSE),0)</f>
      </c>
      <c r="AS13" s="53">
        <f>IFERROR(VLOOKUP(B13,'วันที่ 25'!$B$8:$AH$106,28,FALSE),0)</f>
      </c>
      <c r="AT13" s="53">
        <f>IFERROR(VLOOKUP(B13,'วันที่ 26'!$B$8:$AH$105,28,FALSE),0)</f>
      </c>
      <c r="AU13" s="53">
        <f>IFERROR(VLOOKUP(B13,'วันที่ 26'!$B$8:$AH$104,28,FALSE),0)</f>
      </c>
      <c r="AV13" s="53">
        <f>IFERROR(VLOOKUP(B13,'วันที่ 30'!$B$8:$AH$107,28,FALSE),0)</f>
      </c>
      <c r="AW13" s="53">
        <f>IFERROR(VLOOKUP(B13,'วันที่ 31'!$B$8:$AG$105,28,FALSE),0)</f>
      </c>
      <c r="AX13" s="52">
        <f>SUM(E13:AW13)</f>
      </c>
    </row>
    <row r="14">
      <c r="A14" s="52">
        <v>12</v>
      </c>
      <c r="B14" s="54" t="str">
        <v>ฟารดา สารจันทร์</v>
      </c>
      <c r="C14" s="53">
        <f>IFERROR(VLOOKUP(B14,Members!B:C,2,FALSE),0)</f>
      </c>
      <c r="D14" s="53">
        <f>IFERROR(VLOOKUP(B14,Members!$B:$H,7,FALSE),0)</f>
      </c>
      <c r="E14" s="55">
        <f>IFERROR(VLOOKUP(B14,'วันที่ 1'!$B$8:$AH$103,28,FALSE),0) - IFERROR(VLOOKUP(B14,'วันที่ 1'!$B$8:$AH$103,27,FALSE),0)</f>
      </c>
      <c r="F14" s="55">
        <f>IFERROR(VLOOKUP(C14,'วันที่ 1'!$B$8:$AH$103,27,FALSE),0)</f>
      </c>
      <c r="G14" s="53">
        <f>IFERROR(VLOOKUP(B14,'วันที่ 1'!$B$8:$AH$103,28,FALSE),0)-IFERROR(VLOOKUP(B14,'วันที่ 1'!$B$8:$AH$103,27,FALSE),0)</f>
      </c>
      <c r="H14" s="55">
        <f>IFERROR(VLOOKUP(B14,'วันที่ 1'!$B$8:$AH$103,27,FALSE),0)</f>
      </c>
      <c r="I14" s="53">
        <f>IFERROR(VLOOKUP(B14,'วันที่ 2'!$B$8:$AF$106,28,FALSE),0)-IFERROR(VLOOKUP(B14,'วันที่ 2'!$B$8:$AF$106,27,FALSE),0)</f>
      </c>
      <c r="J14" s="53">
        <f>IFERROR(VLOOKUP(B14,'วันที่ 2'!$B$8:$AF$106,27,FALSE),0)</f>
      </c>
      <c r="K14" s="53">
        <f>IFERROR(VLOOKUP(B14,'วันที่ 3 กะเช้า'!$B$8:$AK$106,28,FALSE),0)-IFERROR(VLOOKUP(B14,'วันที่ 3 กะเช้า'!$B$8:$AK$106,27,FALSE),0)</f>
      </c>
      <c r="L14" s="53">
        <f>IFERROR(VLOOKUP(B14,'วันที่ 3 กะเช้า'!$B$8:$AK$106,27,FALSE),0)</f>
      </c>
      <c r="M14" s="53">
        <f>IFERROR(VLOOKUP(B14,'วันที่ 4 กะเช้า'!$B$8:$AG$107,28,FALSE),0)-IFERROR(VLOOKUP(B14,'วันที่ 4 กะเช้า'!$B$8:$AG$107,27,FALSE),0)</f>
      </c>
      <c r="N14" s="53">
        <f>IFERROR(VLOOKUP(B14,'วันที่ 4 กะเช้า'!$B$8:$AG$107,27,FALSE),0)</f>
      </c>
      <c r="O14" s="53">
        <f>IFERROR(VLOOKUP(B14,'วันที่ 4 กะเช้า'!$B$8:$AH$106,28,FALSE),0)-IFERROR(VLOOKUP(B14,'วันที่ 4 กะเช้า'!$B$8:$AH$106,27,FALSE),0)</f>
      </c>
      <c r="P14" s="53">
        <f>IFERROR(VLOOKUP(B14,'วันที่ 4 กะเช้า'!$B$8:$AH$106,27,FALSE),0)</f>
      </c>
      <c r="Q14" s="53">
        <f>IFERROR(VLOOKUP(B14,'วันที่ 4 กะเช้า'!$B$8:$AH$106,28,FALSE),0)-IFERROR(VLOOKUP(B14,'วันที่ 4 กะเช้า'!$B$8:$AH$106,27,FALSE),0)</f>
      </c>
      <c r="R14" s="53">
        <f>IFERROR(VLOOKUP(B14,'วันที่ 4 กะเช้า'!$B$8:$AH$106,27,FALSE),0)</f>
      </c>
      <c r="S14" s="53">
        <f>IFERROR(VLOOKUP(B14,'วันที่ 5 กะเช้า'!$B$8:$AH$107,28,FALSE),0)-IFERROR(VLOOKUP(B14,'วันที่ 5 กะเช้า'!$B$8:$AH$107,27,FALSE),0)</f>
      </c>
      <c r="T14" s="53">
        <f>IFERROR(VLOOKUP(B14,'วันที่ 5 กะเช้า'!$B$8:$AH$107,27,FALSE),0)</f>
      </c>
      <c r="U14" s="53">
        <f>IFERROR(VLOOKUP(B14,'วันที่ 5 กะดึก'!$B$8:$AH$106,27,FALSE),0)</f>
      </c>
      <c r="V14" s="53">
        <f>IFERROR(VLOOKUP(B14,'วันที่ 5 กะดึก'!$B$8:$AH$106,27,FALSE),0)</f>
      </c>
      <c r="W14" s="53">
        <f>IFERROR(VLOOKUP(B14,'วันที่ 7'!$B$8:$AH$105,28,FALSE),0)-IFERROR(VLOOKUP(B14,'วันที่ 7'!$B$8:$AH$105,27,FALSE),0)</f>
      </c>
      <c r="X14" s="53">
        <f>IFERROR(VLOOKUP(B14,'วันที่ 7'!$B$8:$AH$105,27,FALSE),0)</f>
      </c>
      <c r="Y14" s="53">
        <f>IFERROR(VLOOKUP(B14,'วันที่ 8'!$B$8:$AH$109,28,FALSE),0)-IFERROR(VLOOKUP(B14,'วันที่ 8'!$B$8:$AH$109,27,FALSE),0)</f>
      </c>
      <c r="Z14" s="53">
        <f>IFERROR(VLOOKUP(B14,'วันที่ 8'!$B$8:$AH$109,27,FALSE),0)</f>
      </c>
      <c r="AA14" s="53">
        <f>IFERROR(VLOOKUP(B14,'กะเช้าวันที่ 12'!$B$8:$AC$102,28,FALSE),0)-IFERROR(VLOOKUP(B14,'กะเช้าวันที่ 12'!$B$8:$AC$102,27,FALSE),0)</f>
      </c>
      <c r="AB14" s="53">
        <f>IFERROR(VLOOKUP(B14,'กะเช้าวันที่ 12'!$B$8:$AC$102,27,FALSE),0)</f>
      </c>
      <c r="AC14" s="53">
        <f>IFERROR(VLOOKUP(B14,'กะเช้าวันที่ 14'!$B$8:$AC$104,28,FALSE),0)-IFERROR(VLOOKUP(B14,'กะเช้าวันที่ 14'!$B$8:$AC$104,27,FALSE),0)</f>
      </c>
      <c r="AD14" s="53">
        <f>IFERROR(VLOOKUP(B14,'กะเช้าวันที่ 14'!$B$8:$AC$104,27,FALSE),0)</f>
      </c>
      <c r="AE14" s="53">
        <f>IFERROR(VLOOKUP(B14,'กะดึกวันที่ 13'!$B$8:$AC$105,28,FALSE),0)</f>
      </c>
      <c r="AF14" s="53"/>
      <c r="AG14" s="53">
        <f>IFERROR(VLOOKUP(B14,'วันที่ 12'!$B$8:$AH$105,28,FALSE),0)</f>
      </c>
      <c r="AH14" s="53">
        <f>IFERROR(VLOOKUP(B14,'วันที่ 14'!$B$8:$AH$106,28,FALSE),0)</f>
      </c>
      <c r="AI14" s="53">
        <f>IFERROR(VLOOKUP(B14,'วันที่ 15'!$B$8:$AH$106,28,FALSE),0)</f>
      </c>
      <c r="AJ14" s="53">
        <f>IFERROR(VLOOKUP(B14,'วันที่ 16'!$B$8:$AH$105,28,FALSE),0)</f>
      </c>
      <c r="AK14" s="53">
        <f>IFERROR(VLOOKUP(B14,'วันที่ 17'!$B$8:$AH$105,28,FALSE),0)</f>
      </c>
      <c r="AL14" s="53">
        <f>IFERROR(VLOOKUP(B14,'วันที่ 18'!$B$8:$AH$104,28,FALSE),0)</f>
      </c>
      <c r="AM14" s="53">
        <f>IFERROR(VLOOKUP(B14,'วันที่ 19'!$B$8:$AH$106,28,FALSE),0)</f>
      </c>
      <c r="AN14" s="53">
        <f>IFERROR(VLOOKUP(B14,'วันที่ 20'!$B$8:$AH$105,28,FALSE),0)</f>
      </c>
      <c r="AO14" s="53">
        <f>IFERROR(VLOOKUP(B14,'วันที่ 21'!$B$8:$AH$106,28,FALSE),0)</f>
      </c>
      <c r="AP14" s="53">
        <f>IFERROR(VLOOKUP(B14,'วันที่ 22'!$B$8:$AH$105,28,FALSE),0)</f>
      </c>
      <c r="AQ14" s="53">
        <f>IFERROR(VLOOKUP(B14,'วันที่ 23'!$B$8:$AH$107,28,FALSE),0)</f>
      </c>
      <c r="AR14" s="53">
        <f>IFERROR(VLOOKUP(B14,'วันที่ 24'!$B$8:$AH$104,28,FALSE),0)</f>
      </c>
      <c r="AS14" s="53">
        <f>IFERROR(VLOOKUP(B14,'วันที่ 25'!$B$8:$AH$106,28,FALSE),0)</f>
      </c>
      <c r="AT14" s="53">
        <f>IFERROR(VLOOKUP(B14,'วันที่ 26'!$B$8:$AH$105,28,FALSE),0)</f>
      </c>
      <c r="AU14" s="53">
        <f>IFERROR(VLOOKUP(B14,'วันที่ 26'!$B$8:$AH$104,28,FALSE),0)</f>
      </c>
      <c r="AV14" s="53">
        <f>IFERROR(VLOOKUP(B14,'วันที่ 30'!$B$8:$AH$107,28,FALSE),0)</f>
      </c>
      <c r="AW14" s="53">
        <f>IFERROR(VLOOKUP(B14,'วันที่ 31'!$B$8:$AG$105,28,FALSE),0)</f>
      </c>
      <c r="AX14" s="52">
        <f>SUM(E14:AW14)</f>
      </c>
    </row>
    <row r="15">
      <c r="A15" s="52">
        <v>13</v>
      </c>
      <c r="B15" s="54" t="str">
        <v>ยุภา พุทธรัตน์</v>
      </c>
      <c r="C15" s="53">
        <f>IFERROR(VLOOKUP(B15,Members!B:C,2,FALSE),0)</f>
      </c>
      <c r="D15" s="53">
        <f>IFERROR(VLOOKUP(B15,Members!$B:$H,7,FALSE),0)</f>
      </c>
      <c r="E15" s="55">
        <f>IFERROR(VLOOKUP(B15,'วันที่ 1'!$B$8:$AH$103,28,FALSE),0) - IFERROR(VLOOKUP(B15,'วันที่ 1'!$B$8:$AH$103,27,FALSE),0)</f>
      </c>
      <c r="F15" s="55">
        <f>IFERROR(VLOOKUP(C15,'วันที่ 1'!$B$8:$AH$103,27,FALSE),0)</f>
      </c>
      <c r="G15" s="53">
        <f>IFERROR(VLOOKUP(B15,'วันที่ 1'!$B$8:$AH$103,28,FALSE),0)-IFERROR(VLOOKUP(B15,'วันที่ 1'!$B$8:$AH$103,27,FALSE),0)</f>
      </c>
      <c r="H15" s="55">
        <f>IFERROR(VLOOKUP(B15,'วันที่ 1'!$B$8:$AH$103,27,FALSE),0)</f>
      </c>
      <c r="I15" s="53">
        <f>IFERROR(VLOOKUP(B15,'วันที่ 2'!$B$8:$AF$106,28,FALSE),0)-IFERROR(VLOOKUP(B15,'วันที่ 2'!$B$8:$AF$106,27,FALSE),0)</f>
      </c>
      <c r="J15" s="53">
        <f>IFERROR(VLOOKUP(B15,'วันที่ 2'!$B$8:$AF$106,27,FALSE),0)</f>
      </c>
      <c r="K15" s="53">
        <f>IFERROR(VLOOKUP(B15,'วันที่ 3 กะเช้า'!$B$8:$AK$106,28,FALSE),0)-IFERROR(VLOOKUP(B15,'วันที่ 3 กะเช้า'!$B$8:$AK$106,27,FALSE),0)</f>
      </c>
      <c r="L15" s="53">
        <f>IFERROR(VLOOKUP(B15,'วันที่ 3 กะเช้า'!$B$8:$AK$106,27,FALSE),0)</f>
      </c>
      <c r="M15" s="53">
        <f>IFERROR(VLOOKUP(B15,'วันที่ 4 กะเช้า'!$B$8:$AG$107,28,FALSE),0)-IFERROR(VLOOKUP(B15,'วันที่ 4 กะเช้า'!$B$8:$AG$107,27,FALSE),0)</f>
      </c>
      <c r="N15" s="53">
        <f>IFERROR(VLOOKUP(B15,'วันที่ 4 กะเช้า'!$B$8:$AG$107,27,FALSE),0)</f>
      </c>
      <c r="O15" s="53">
        <f>IFERROR(VLOOKUP(B15,'วันที่ 4 กะเช้า'!$B$8:$AH$106,28,FALSE),0)-IFERROR(VLOOKUP(B15,'วันที่ 4 กะเช้า'!$B$8:$AH$106,27,FALSE),0)</f>
      </c>
      <c r="P15" s="53">
        <f>IFERROR(VLOOKUP(B15,'วันที่ 4 กะเช้า'!$B$8:$AH$106,27,FALSE),0)</f>
      </c>
      <c r="Q15" s="53">
        <f>IFERROR(VLOOKUP(B15,'วันที่ 4 กะเช้า'!$B$8:$AH$106,28,FALSE),0)-IFERROR(VLOOKUP(B15,'วันที่ 4 กะเช้า'!$B$8:$AH$106,27,FALSE),0)</f>
      </c>
      <c r="R15" s="53">
        <f>IFERROR(VLOOKUP(B15,'วันที่ 4 กะเช้า'!$B$8:$AH$106,27,FALSE),0)</f>
      </c>
      <c r="S15" s="53">
        <f>IFERROR(VLOOKUP(B15,'วันที่ 5 กะเช้า'!$B$8:$AH$107,28,FALSE),0)-IFERROR(VLOOKUP(B15,'วันที่ 5 กะเช้า'!$B$8:$AH$107,27,FALSE),0)</f>
      </c>
      <c r="T15" s="53">
        <f>IFERROR(VLOOKUP(B15,'วันที่ 5 กะเช้า'!$B$8:$AH$107,27,FALSE),0)</f>
      </c>
      <c r="U15" s="53">
        <f>IFERROR(VLOOKUP(B15,'วันที่ 5 กะดึก'!$B$8:$AH$106,27,FALSE),0)</f>
      </c>
      <c r="V15" s="53">
        <f>IFERROR(VLOOKUP(B15,'วันที่ 5 กะดึก'!$B$8:$AH$106,27,FALSE),0)</f>
      </c>
      <c r="W15" s="53">
        <f>IFERROR(VLOOKUP(B15,'วันที่ 7'!$B$8:$AH$105,28,FALSE),0)-IFERROR(VLOOKUP(B15,'วันที่ 7'!$B$8:$AH$105,27,FALSE),0)</f>
      </c>
      <c r="X15" s="53">
        <f>IFERROR(VLOOKUP(B15,'วันที่ 7'!$B$8:$AH$105,27,FALSE),0)</f>
      </c>
      <c r="Y15" s="53">
        <f>IFERROR(VLOOKUP(B15,'วันที่ 8'!$B$8:$AH$109,28,FALSE),0)-IFERROR(VLOOKUP(B15,'วันที่ 8'!$B$8:$AH$109,27,FALSE),0)</f>
      </c>
      <c r="Z15" s="53">
        <f>IFERROR(VLOOKUP(B15,'วันที่ 8'!$B$8:$AH$109,27,FALSE),0)</f>
      </c>
      <c r="AA15" s="53">
        <f>IFERROR(VLOOKUP(B15,'กะเช้าวันที่ 12'!$B$8:$AC$102,28,FALSE),0)-IFERROR(VLOOKUP(B15,'กะเช้าวันที่ 12'!$B$8:$AC$102,27,FALSE),0)</f>
      </c>
      <c r="AB15" s="53">
        <f>IFERROR(VLOOKUP(B15,'กะเช้าวันที่ 12'!$B$8:$AC$102,27,FALSE),0)</f>
      </c>
      <c r="AC15" s="53">
        <f>IFERROR(VLOOKUP(B15,'กะเช้าวันที่ 14'!$B$8:$AC$104,28,FALSE),0)-IFERROR(VLOOKUP(B15,'กะเช้าวันที่ 14'!$B$8:$AC$104,27,FALSE),0)</f>
      </c>
      <c r="AD15" s="53">
        <f>IFERROR(VLOOKUP(B15,'กะเช้าวันที่ 14'!$B$8:$AC$104,27,FALSE),0)</f>
      </c>
      <c r="AE15" s="53">
        <f>IFERROR(VLOOKUP(B15,'กะดึกวันที่ 13'!$B$8:$AC$105,28,FALSE),0)</f>
      </c>
      <c r="AF15" s="53"/>
      <c r="AG15" s="53">
        <f>IFERROR(VLOOKUP(B15,'วันที่ 12'!$B$8:$AH$105,28,FALSE),0)</f>
      </c>
      <c r="AH15" s="53">
        <f>IFERROR(VLOOKUP(B15,'วันที่ 14'!$B$8:$AH$106,28,FALSE),0)</f>
      </c>
      <c r="AI15" s="53">
        <f>IFERROR(VLOOKUP(B15,'วันที่ 15'!$B$8:$AH$106,28,FALSE),0)</f>
      </c>
      <c r="AJ15" s="53">
        <f>IFERROR(VLOOKUP(B15,'วันที่ 16'!$B$8:$AH$105,28,FALSE),0)</f>
      </c>
      <c r="AK15" s="53">
        <f>IFERROR(VLOOKUP(B15,'วันที่ 17'!$B$8:$AH$105,28,FALSE),0)</f>
      </c>
      <c r="AL15" s="53">
        <f>IFERROR(VLOOKUP(B15,'วันที่ 18'!$B$8:$AH$104,28,FALSE),0)</f>
      </c>
      <c r="AM15" s="53">
        <f>IFERROR(VLOOKUP(B15,'วันที่ 19'!$B$8:$AH$106,28,FALSE),0)</f>
      </c>
      <c r="AN15" s="53">
        <f>IFERROR(VLOOKUP(B15,'วันที่ 20'!$B$8:$AH$105,28,FALSE),0)</f>
      </c>
      <c r="AO15" s="53">
        <f>IFERROR(VLOOKUP(B15,'วันที่ 21'!$B$8:$AH$106,28,FALSE),0)</f>
      </c>
      <c r="AP15" s="53">
        <f>IFERROR(VLOOKUP(B15,'วันที่ 22'!$B$8:$AH$105,28,FALSE),0)</f>
      </c>
      <c r="AQ15" s="53">
        <f>IFERROR(VLOOKUP(B15,'วันที่ 23'!$B$8:$AH$107,28,FALSE),0)</f>
      </c>
      <c r="AR15" s="53">
        <f>IFERROR(VLOOKUP(B15,'วันที่ 24'!$B$8:$AH$104,28,FALSE),0)</f>
      </c>
      <c r="AS15" s="53">
        <f>IFERROR(VLOOKUP(B15,'วันที่ 25'!$B$8:$AH$106,28,FALSE),0)</f>
      </c>
      <c r="AT15" s="53">
        <f>IFERROR(VLOOKUP(B15,'วันที่ 26'!$B$8:$AH$105,28,FALSE),0)</f>
      </c>
      <c r="AU15" s="53">
        <f>IFERROR(VLOOKUP(B15,'วันที่ 26'!$B$8:$AH$104,28,FALSE),0)</f>
      </c>
      <c r="AV15" s="53">
        <f>IFERROR(VLOOKUP(B15,'วันที่ 30'!$B$8:$AH$107,28,FALSE),0)</f>
      </c>
      <c r="AW15" s="53">
        <f>IFERROR(VLOOKUP(B15,'วันที่ 31'!$B$8:$AG$105,28,FALSE),0)</f>
      </c>
      <c r="AX15" s="52">
        <f>SUM(E15:AW15)</f>
      </c>
    </row>
    <row r="16">
      <c r="A16" s="52">
        <v>14</v>
      </c>
      <c r="B16" s="54" t="str">
        <v>พรกมล ดวงมาลา</v>
      </c>
      <c r="C16" s="53">
        <f>IFERROR(VLOOKUP(B16,Members!B:C,2,FALSE),0)</f>
      </c>
      <c r="D16" s="53">
        <f>IFERROR(VLOOKUP(B16,Members!$B:$H,7,FALSE),0)</f>
      </c>
      <c r="E16" s="55">
        <f>IFERROR(VLOOKUP(B16,'วันที่ 1'!$B$8:$AH$103,28,FALSE),0) - IFERROR(VLOOKUP(B16,'วันที่ 1'!$B$8:$AH$103,27,FALSE),0)</f>
      </c>
      <c r="F16" s="55">
        <f>IFERROR(VLOOKUP(C16,'วันที่ 1'!$B$8:$AH$103,27,FALSE),0)</f>
      </c>
      <c r="G16" s="53">
        <f>IFERROR(VLOOKUP(B16,'วันที่ 1'!$B$8:$AH$103,28,FALSE),0)-IFERROR(VLOOKUP(B16,'วันที่ 1'!$B$8:$AH$103,27,FALSE),0)</f>
      </c>
      <c r="H16" s="55">
        <f>IFERROR(VLOOKUP(B16,'วันที่ 1'!$B$8:$AH$103,27,FALSE),0)</f>
      </c>
      <c r="I16" s="53">
        <f>IFERROR(VLOOKUP(B16,'วันที่ 2'!$B$8:$AF$106,28,FALSE),0)-IFERROR(VLOOKUP(B16,'วันที่ 2'!$B$8:$AF$106,27,FALSE),0)</f>
      </c>
      <c r="J16" s="53">
        <f>IFERROR(VLOOKUP(B16,'วันที่ 2'!$B$8:$AF$106,27,FALSE),0)</f>
      </c>
      <c r="K16" s="53">
        <f>IFERROR(VLOOKUP(B16,'วันที่ 3 กะเช้า'!$B$8:$AK$106,28,FALSE),0)-IFERROR(VLOOKUP(B16,'วันที่ 3 กะเช้า'!$B$8:$AK$106,27,FALSE),0)</f>
      </c>
      <c r="L16" s="53">
        <f>IFERROR(VLOOKUP(B16,'วันที่ 3 กะเช้า'!$B$8:$AK$106,27,FALSE),0)</f>
      </c>
      <c r="M16" s="53">
        <f>IFERROR(VLOOKUP(B16,'วันที่ 4 กะเช้า'!$B$8:$AG$107,28,FALSE),0)-IFERROR(VLOOKUP(B16,'วันที่ 4 กะเช้า'!$B$8:$AG$107,27,FALSE),0)</f>
      </c>
      <c r="N16" s="53">
        <f>IFERROR(VLOOKUP(B16,'วันที่ 4 กะเช้า'!$B$8:$AG$107,27,FALSE),0)</f>
      </c>
      <c r="O16" s="53">
        <f>IFERROR(VLOOKUP(B16,'วันที่ 4 กะเช้า'!$B$8:$AH$106,28,FALSE),0)-IFERROR(VLOOKUP(B16,'วันที่ 4 กะเช้า'!$B$8:$AH$106,27,FALSE),0)</f>
      </c>
      <c r="P16" s="53">
        <f>IFERROR(VLOOKUP(B16,'วันที่ 4 กะเช้า'!$B$8:$AH$106,27,FALSE),0)</f>
      </c>
      <c r="Q16" s="53">
        <f>IFERROR(VLOOKUP(B16,'วันที่ 4 กะเช้า'!$B$8:$AH$106,28,FALSE),0)-IFERROR(VLOOKUP(B16,'วันที่ 4 กะเช้า'!$B$8:$AH$106,27,FALSE),0)</f>
      </c>
      <c r="R16" s="53">
        <f>IFERROR(VLOOKUP(B16,'วันที่ 4 กะเช้า'!$B$8:$AH$106,27,FALSE),0)</f>
      </c>
      <c r="S16" s="53">
        <f>IFERROR(VLOOKUP(B16,'วันที่ 5 กะเช้า'!$B$8:$AH$107,28,FALSE),0)-IFERROR(VLOOKUP(B16,'วันที่ 5 กะเช้า'!$B$8:$AH$107,27,FALSE),0)</f>
      </c>
      <c r="T16" s="53">
        <f>IFERROR(VLOOKUP(B16,'วันที่ 5 กะเช้า'!$B$8:$AH$107,27,FALSE),0)</f>
      </c>
      <c r="U16" s="53">
        <f>IFERROR(VLOOKUP(B16,'วันที่ 5 กะดึก'!$B$8:$AH$106,27,FALSE),0)</f>
      </c>
      <c r="V16" s="53">
        <f>IFERROR(VLOOKUP(B16,'วันที่ 5 กะดึก'!$B$8:$AH$106,27,FALSE),0)</f>
      </c>
      <c r="W16" s="53">
        <f>IFERROR(VLOOKUP(B16,'วันที่ 7'!$B$8:$AH$105,28,FALSE),0)-IFERROR(VLOOKUP(B16,'วันที่ 7'!$B$8:$AH$105,27,FALSE),0)</f>
      </c>
      <c r="X16" s="53">
        <f>IFERROR(VLOOKUP(B16,'วันที่ 7'!$B$8:$AH$105,27,FALSE),0)</f>
      </c>
      <c r="Y16" s="53">
        <f>IFERROR(VLOOKUP(B16,'วันที่ 8'!$B$8:$AH$109,28,FALSE),0)-IFERROR(VLOOKUP(B16,'วันที่ 8'!$B$8:$AH$109,27,FALSE),0)</f>
      </c>
      <c r="Z16" s="53">
        <f>IFERROR(VLOOKUP(B16,'วันที่ 8'!$B$8:$AH$109,27,FALSE),0)</f>
      </c>
      <c r="AA16" s="53">
        <f>IFERROR(VLOOKUP(B16,'กะเช้าวันที่ 12'!$B$8:$AC$102,28,FALSE),0)-IFERROR(VLOOKUP(B16,'กะเช้าวันที่ 12'!$B$8:$AC$102,27,FALSE),0)</f>
      </c>
      <c r="AB16" s="53">
        <f>IFERROR(VLOOKUP(B16,'กะเช้าวันที่ 12'!$B$8:$AC$102,27,FALSE),0)</f>
      </c>
      <c r="AC16" s="53">
        <f>IFERROR(VLOOKUP(B16,'กะเช้าวันที่ 14'!$B$8:$AC$104,28,FALSE),0)-IFERROR(VLOOKUP(B16,'กะเช้าวันที่ 14'!$B$8:$AC$104,27,FALSE),0)</f>
      </c>
      <c r="AD16" s="53">
        <f>IFERROR(VLOOKUP(B16,'กะเช้าวันที่ 14'!$B$8:$AC$104,27,FALSE),0)</f>
      </c>
      <c r="AE16" s="53">
        <f>IFERROR(VLOOKUP(B16,'กะดึกวันที่ 13'!$B$8:$AC$105,28,FALSE),0)</f>
      </c>
      <c r="AF16" s="53"/>
      <c r="AG16" s="53">
        <f>IFERROR(VLOOKUP(B16,'วันที่ 12'!$B$8:$AH$105,28,FALSE),0)</f>
      </c>
      <c r="AH16" s="53">
        <f>IFERROR(VLOOKUP(B16,'วันที่ 14'!$B$8:$AH$106,28,FALSE),0)</f>
      </c>
      <c r="AI16" s="53">
        <f>IFERROR(VLOOKUP(B16,'วันที่ 15'!$B$8:$AH$106,28,FALSE),0)</f>
      </c>
      <c r="AJ16" s="53">
        <f>IFERROR(VLOOKUP(B16,'วันที่ 16'!$B$8:$AH$105,28,FALSE),0)</f>
      </c>
      <c r="AK16" s="53">
        <f>IFERROR(VLOOKUP(B16,'วันที่ 17'!$B$8:$AH$105,28,FALSE),0)</f>
      </c>
      <c r="AL16" s="53">
        <f>IFERROR(VLOOKUP(B16,'วันที่ 18'!$B$8:$AH$104,28,FALSE),0)</f>
      </c>
      <c r="AM16" s="53">
        <f>IFERROR(VLOOKUP(B16,'วันที่ 19'!$B$8:$AH$106,28,FALSE),0)</f>
      </c>
      <c r="AN16" s="53">
        <f>IFERROR(VLOOKUP(B16,'วันที่ 20'!$B$8:$AH$105,28,FALSE),0)</f>
      </c>
      <c r="AO16" s="53">
        <f>IFERROR(VLOOKUP(B16,'วันที่ 21'!$B$8:$AH$106,28,FALSE),0)</f>
      </c>
      <c r="AP16" s="53">
        <f>IFERROR(VLOOKUP(B16,'วันที่ 22'!$B$8:$AH$105,28,FALSE),0)</f>
      </c>
      <c r="AQ16" s="53">
        <f>IFERROR(VLOOKUP(B16,'วันที่ 23'!$B$8:$AH$107,28,FALSE),0)</f>
      </c>
      <c r="AR16" s="53">
        <f>IFERROR(VLOOKUP(B16,'วันที่ 24'!$B$8:$AH$104,28,FALSE),0)</f>
      </c>
      <c r="AS16" s="53">
        <f>IFERROR(VLOOKUP(B16,'วันที่ 25'!$B$8:$AH$106,28,FALSE),0)</f>
      </c>
      <c r="AT16" s="53">
        <f>IFERROR(VLOOKUP(B16,'วันที่ 26'!$B$8:$AH$105,28,FALSE),0)</f>
      </c>
      <c r="AU16" s="53">
        <f>IFERROR(VLOOKUP(B16,'วันที่ 26'!$B$8:$AH$104,28,FALSE),0)</f>
      </c>
      <c r="AV16" s="53">
        <f>IFERROR(VLOOKUP(B16,'วันที่ 30'!$B$8:$AH$107,28,FALSE),0)</f>
      </c>
      <c r="AW16" s="53">
        <f>IFERROR(VLOOKUP(B16,'วันที่ 31'!$B$8:$AG$105,28,FALSE),0)</f>
      </c>
      <c r="AX16" s="52">
        <f>SUM(E16:AW16)</f>
      </c>
    </row>
    <row r="17">
      <c r="A17" s="52">
        <v>15</v>
      </c>
      <c r="B17" s="54" t="str">
        <v>ธัญชนก เรืองฤทธิ์</v>
      </c>
      <c r="C17" s="53">
        <f>IFERROR(VLOOKUP(B17,Members!B:C,2,FALSE),0)</f>
      </c>
      <c r="D17" s="53">
        <f>IFERROR(VLOOKUP(B17,Members!$B:$H,7,FALSE),0)</f>
      </c>
      <c r="E17" s="55">
        <f>IFERROR(VLOOKUP(B17,'วันที่ 1'!$B$8:$AH$103,28,FALSE),0) - IFERROR(VLOOKUP(B17,'วันที่ 1'!$B$8:$AH$103,27,FALSE),0)</f>
      </c>
      <c r="F17" s="55">
        <f>IFERROR(VLOOKUP(C17,'วันที่ 1'!$B$8:$AH$103,27,FALSE),0)</f>
      </c>
      <c r="G17" s="53">
        <f>IFERROR(VLOOKUP(B17,'วันที่ 1'!$B$8:$AH$103,28,FALSE),0)-IFERROR(VLOOKUP(B17,'วันที่ 1'!$B$8:$AH$103,27,FALSE),0)</f>
      </c>
      <c r="H17" s="55">
        <f>IFERROR(VLOOKUP(B17,'วันที่ 1'!$B$8:$AH$103,27,FALSE),0)</f>
      </c>
      <c r="I17" s="53">
        <f>IFERROR(VLOOKUP(B17,'วันที่ 2'!$B$8:$AF$106,28,FALSE),0)-IFERROR(VLOOKUP(B17,'วันที่ 2'!$B$8:$AF$106,27,FALSE),0)</f>
      </c>
      <c r="J17" s="53">
        <f>IFERROR(VLOOKUP(B17,'วันที่ 2'!$B$8:$AF$106,27,FALSE),0)</f>
      </c>
      <c r="K17" s="53">
        <f>IFERROR(VLOOKUP(B17,'วันที่ 3 กะเช้า'!$B$8:$AK$106,28,FALSE),0)-IFERROR(VLOOKUP(B17,'วันที่ 3 กะเช้า'!$B$8:$AK$106,27,FALSE),0)</f>
      </c>
      <c r="L17" s="53">
        <f>IFERROR(VLOOKUP(B17,'วันที่ 3 กะเช้า'!$B$8:$AK$106,27,FALSE),0)</f>
      </c>
      <c r="M17" s="53">
        <f>IFERROR(VLOOKUP(B17,'วันที่ 4 กะเช้า'!$B$8:$AG$107,28,FALSE),0)-IFERROR(VLOOKUP(B17,'วันที่ 4 กะเช้า'!$B$8:$AG$107,27,FALSE),0)</f>
      </c>
      <c r="N17" s="53">
        <f>IFERROR(VLOOKUP(B17,'วันที่ 4 กะเช้า'!$B$8:$AG$107,27,FALSE),0)</f>
      </c>
      <c r="O17" s="53">
        <f>IFERROR(VLOOKUP(B17,'วันที่ 4 กะเช้า'!$B$8:$AH$106,28,FALSE),0)-IFERROR(VLOOKUP(B17,'วันที่ 4 กะเช้า'!$B$8:$AH$106,27,FALSE),0)</f>
      </c>
      <c r="P17" s="53">
        <f>IFERROR(VLOOKUP(B17,'วันที่ 4 กะเช้า'!$B$8:$AH$106,27,FALSE),0)</f>
      </c>
      <c r="Q17" s="53">
        <f>IFERROR(VLOOKUP(B17,'วันที่ 4 กะเช้า'!$B$8:$AH$106,28,FALSE),0)-IFERROR(VLOOKUP(B17,'วันที่ 4 กะเช้า'!$B$8:$AH$106,27,FALSE),0)</f>
      </c>
      <c r="R17" s="53">
        <f>IFERROR(VLOOKUP(B17,'วันที่ 4 กะเช้า'!$B$8:$AH$106,27,FALSE),0)</f>
      </c>
      <c r="S17" s="53">
        <f>IFERROR(VLOOKUP(B17,'วันที่ 5 กะเช้า'!$B$8:$AH$107,28,FALSE),0)-IFERROR(VLOOKUP(B17,'วันที่ 5 กะเช้า'!$B$8:$AH$107,27,FALSE),0)</f>
      </c>
      <c r="T17" s="53">
        <f>IFERROR(VLOOKUP(B17,'วันที่ 5 กะเช้า'!$B$8:$AH$107,27,FALSE),0)</f>
      </c>
      <c r="U17" s="53">
        <f>IFERROR(VLOOKUP(B17,'วันที่ 5 กะดึก'!$B$8:$AH$106,27,FALSE),0)</f>
      </c>
      <c r="V17" s="53">
        <f>IFERROR(VLOOKUP(B17,'วันที่ 5 กะดึก'!$B$8:$AH$106,27,FALSE),0)</f>
      </c>
      <c r="W17" s="53">
        <f>IFERROR(VLOOKUP(B17,'วันที่ 7'!$B$8:$AH$105,28,FALSE),0)-IFERROR(VLOOKUP(B17,'วันที่ 7'!$B$8:$AH$105,27,FALSE),0)</f>
      </c>
      <c r="X17" s="53">
        <f>IFERROR(VLOOKUP(B17,'วันที่ 7'!$B$8:$AH$105,27,FALSE),0)</f>
      </c>
      <c r="Y17" s="53">
        <f>IFERROR(VLOOKUP(B17,'วันที่ 8'!$B$8:$AH$109,28,FALSE),0)-IFERROR(VLOOKUP(B17,'วันที่ 8'!$B$8:$AH$109,27,FALSE),0)</f>
      </c>
      <c r="Z17" s="53">
        <f>IFERROR(VLOOKUP(B17,'วันที่ 8'!$B$8:$AH$109,27,FALSE),0)</f>
      </c>
      <c r="AA17" s="53">
        <f>IFERROR(VLOOKUP(B17,'กะเช้าวันที่ 12'!$B$8:$AC$102,28,FALSE),0)-IFERROR(VLOOKUP(B17,'กะเช้าวันที่ 12'!$B$8:$AC$102,27,FALSE),0)</f>
      </c>
      <c r="AB17" s="53">
        <f>IFERROR(VLOOKUP(B17,'กะเช้าวันที่ 12'!$B$8:$AC$102,27,FALSE),0)</f>
      </c>
      <c r="AC17" s="53">
        <f>IFERROR(VLOOKUP(B17,'กะเช้าวันที่ 14'!$B$8:$AC$104,28,FALSE),0)-IFERROR(VLOOKUP(B17,'กะเช้าวันที่ 14'!$B$8:$AC$104,27,FALSE),0)</f>
      </c>
      <c r="AD17" s="53">
        <f>IFERROR(VLOOKUP(B17,'กะเช้าวันที่ 14'!$B$8:$AC$104,27,FALSE),0)</f>
      </c>
      <c r="AE17" s="53">
        <f>IFERROR(VLOOKUP(B17,'กะดึกวันที่ 13'!$B$8:$AC$105,28,FALSE),0)</f>
      </c>
      <c r="AF17" s="53"/>
      <c r="AG17" s="53">
        <f>IFERROR(VLOOKUP(B17,'วันที่ 12'!$B$8:$AH$105,28,FALSE),0)</f>
      </c>
      <c r="AH17" s="53">
        <f>IFERROR(VLOOKUP(B17,'วันที่ 14'!$B$8:$AH$106,28,FALSE),0)</f>
      </c>
      <c r="AI17" s="53">
        <f>IFERROR(VLOOKUP(B17,'วันที่ 15'!$B$8:$AH$106,28,FALSE),0)</f>
      </c>
      <c r="AJ17" s="53">
        <f>IFERROR(VLOOKUP(B17,'วันที่ 16'!$B$8:$AH$105,28,FALSE),0)</f>
      </c>
      <c r="AK17" s="53">
        <f>IFERROR(VLOOKUP(B17,'วันที่ 17'!$B$8:$AH$105,28,FALSE),0)</f>
      </c>
      <c r="AL17" s="53">
        <f>IFERROR(VLOOKUP(B17,'วันที่ 18'!$B$8:$AH$104,28,FALSE),0)</f>
      </c>
      <c r="AM17" s="53">
        <f>IFERROR(VLOOKUP(B17,'วันที่ 19'!$B$8:$AH$106,28,FALSE),0)</f>
      </c>
      <c r="AN17" s="53">
        <f>IFERROR(VLOOKUP(B17,'วันที่ 20'!$B$8:$AH$105,28,FALSE),0)</f>
      </c>
      <c r="AO17" s="53">
        <f>IFERROR(VLOOKUP(B17,'วันที่ 21'!$B$8:$AH$106,28,FALSE),0)</f>
      </c>
      <c r="AP17" s="53">
        <f>IFERROR(VLOOKUP(B17,'วันที่ 22'!$B$8:$AH$105,28,FALSE),0)</f>
      </c>
      <c r="AQ17" s="53">
        <f>IFERROR(VLOOKUP(B17,'วันที่ 23'!$B$8:$AH$107,28,FALSE),0)</f>
      </c>
      <c r="AR17" s="53">
        <f>IFERROR(VLOOKUP(B17,'วันที่ 24'!$B$8:$AH$104,28,FALSE),0)</f>
      </c>
      <c r="AS17" s="53">
        <f>IFERROR(VLOOKUP(B17,'วันที่ 25'!$B$8:$AH$106,28,FALSE),0)</f>
      </c>
      <c r="AT17" s="53">
        <f>IFERROR(VLOOKUP(B17,'วันที่ 26'!$B$8:$AH$105,28,FALSE),0)</f>
      </c>
      <c r="AU17" s="53">
        <f>IFERROR(VLOOKUP(B17,'วันที่ 26'!$B$8:$AH$104,28,FALSE),0)</f>
      </c>
      <c r="AV17" s="53">
        <f>IFERROR(VLOOKUP(B17,'วันที่ 30'!$B$8:$AH$107,28,FALSE),0)</f>
      </c>
      <c r="AW17" s="53">
        <f>IFERROR(VLOOKUP(B17,'วันที่ 31'!$B$8:$AG$105,28,FALSE),0)</f>
      </c>
      <c r="AX17" s="52">
        <f>SUM(E17:AW17)</f>
      </c>
    </row>
    <row r="18">
      <c r="A18" s="52">
        <v>16</v>
      </c>
      <c r="B18" s="54" t="str" xml:space="preserve">
        <v>วริสา ดวงแก้ว </v>
      </c>
      <c r="C18" s="53">
        <f>IFERROR(VLOOKUP(B18,Members!B:C,2,FALSE),0)</f>
      </c>
      <c r="D18" s="53">
        <f>IFERROR(VLOOKUP(B18,Members!$B:$H,7,FALSE),0)</f>
      </c>
      <c r="E18" s="55">
        <f>IFERROR(VLOOKUP(B18,'วันที่ 1'!$B$8:$AH$103,28,FALSE),0) - IFERROR(VLOOKUP(B18,'วันที่ 1'!$B$8:$AH$103,27,FALSE),0)</f>
      </c>
      <c r="F18" s="55">
        <f>IFERROR(VLOOKUP(C18,'วันที่ 1'!$B$8:$AH$103,27,FALSE),0)</f>
      </c>
      <c r="G18" s="53">
        <f>IFERROR(VLOOKUP(B18,'วันที่ 1'!$B$8:$AH$103,28,FALSE),0)-IFERROR(VLOOKUP(B18,'วันที่ 1'!$B$8:$AH$103,27,FALSE),0)</f>
      </c>
      <c r="H18" s="55">
        <f>IFERROR(VLOOKUP(B18,'วันที่ 1'!$B$8:$AH$103,27,FALSE),0)</f>
      </c>
      <c r="I18" s="53">
        <f>IFERROR(VLOOKUP(B18,'วันที่ 2'!$B$8:$AF$106,28,FALSE),0)-IFERROR(VLOOKUP(B18,'วันที่ 2'!$B$8:$AF$106,27,FALSE),0)</f>
      </c>
      <c r="J18" s="53">
        <f>IFERROR(VLOOKUP(B18,'วันที่ 2'!$B$8:$AF$106,27,FALSE),0)</f>
      </c>
      <c r="K18" s="53">
        <f>IFERROR(VLOOKUP(B18,'วันที่ 3 กะเช้า'!$B$8:$AK$106,28,FALSE),0)-IFERROR(VLOOKUP(B18,'วันที่ 3 กะเช้า'!$B$8:$AK$106,27,FALSE),0)</f>
      </c>
      <c r="L18" s="53">
        <f>IFERROR(VLOOKUP(B18,'วันที่ 3 กะเช้า'!$B$8:$AK$106,27,FALSE),0)</f>
      </c>
      <c r="M18" s="53">
        <f>IFERROR(VLOOKUP(B18,'วันที่ 4 กะเช้า'!$B$8:$AG$107,28,FALSE),0)-IFERROR(VLOOKUP(B18,'วันที่ 4 กะเช้า'!$B$8:$AG$107,27,FALSE),0)</f>
      </c>
      <c r="N18" s="53">
        <f>IFERROR(VLOOKUP(B18,'วันที่ 4 กะเช้า'!$B$8:$AG$107,27,FALSE),0)</f>
      </c>
      <c r="O18" s="53">
        <f>IFERROR(VLOOKUP(B18,'วันที่ 4 กะเช้า'!$B$8:$AH$106,28,FALSE),0)-IFERROR(VLOOKUP(B18,'วันที่ 4 กะเช้า'!$B$8:$AH$106,27,FALSE),0)</f>
      </c>
      <c r="P18" s="53">
        <f>IFERROR(VLOOKUP(B18,'วันที่ 4 กะเช้า'!$B$8:$AH$106,27,FALSE),0)</f>
      </c>
      <c r="Q18" s="53">
        <f>IFERROR(VLOOKUP(B18,'วันที่ 4 กะเช้า'!$B$8:$AH$106,28,FALSE),0)-IFERROR(VLOOKUP(B18,'วันที่ 4 กะเช้า'!$B$8:$AH$106,27,FALSE),0)</f>
      </c>
      <c r="R18" s="53">
        <f>IFERROR(VLOOKUP(B18,'วันที่ 4 กะเช้า'!$B$8:$AH$106,27,FALSE),0)</f>
      </c>
      <c r="S18" s="53">
        <f>IFERROR(VLOOKUP(B18,'วันที่ 5 กะเช้า'!$B$8:$AH$107,28,FALSE),0)-IFERROR(VLOOKUP(B18,'วันที่ 5 กะเช้า'!$B$8:$AH$107,27,FALSE),0)</f>
      </c>
      <c r="T18" s="53">
        <f>IFERROR(VLOOKUP(B18,'วันที่ 5 กะเช้า'!$B$8:$AH$107,27,FALSE),0)</f>
      </c>
      <c r="U18" s="53">
        <f>IFERROR(VLOOKUP(B18,'วันที่ 5 กะดึก'!$B$8:$AH$106,27,FALSE),0)</f>
      </c>
      <c r="V18" s="53">
        <f>IFERROR(VLOOKUP(B18,'วันที่ 5 กะดึก'!$B$8:$AH$106,27,FALSE),0)</f>
      </c>
      <c r="W18" s="53">
        <f>IFERROR(VLOOKUP(B18,'วันที่ 7'!$B$8:$AH$105,28,FALSE),0)-IFERROR(VLOOKUP(B18,'วันที่ 7'!$B$8:$AH$105,27,FALSE),0)</f>
      </c>
      <c r="X18" s="53">
        <f>IFERROR(VLOOKUP(B18,'วันที่ 7'!$B$8:$AH$105,27,FALSE),0)</f>
      </c>
      <c r="Y18" s="53">
        <f>IFERROR(VLOOKUP(B18,'วันที่ 8'!$B$8:$AH$109,28,FALSE),0)-IFERROR(VLOOKUP(B18,'วันที่ 8'!$B$8:$AH$109,27,FALSE),0)</f>
      </c>
      <c r="Z18" s="53">
        <f>IFERROR(VLOOKUP(B18,'วันที่ 8'!$B$8:$AH$109,27,FALSE),0)</f>
      </c>
      <c r="AA18" s="53">
        <f>IFERROR(VLOOKUP(B18,'กะเช้าวันที่ 12'!$B$8:$AC$102,28,FALSE),0)-IFERROR(VLOOKUP(B18,'กะเช้าวันที่ 12'!$B$8:$AC$102,27,FALSE),0)</f>
      </c>
      <c r="AB18" s="53">
        <f>IFERROR(VLOOKUP(B18,'กะเช้าวันที่ 12'!$B$8:$AC$102,27,FALSE),0)</f>
      </c>
      <c r="AC18" s="53">
        <f>IFERROR(VLOOKUP(B18,'กะเช้าวันที่ 14'!$B$8:$AC$104,28,FALSE),0)-IFERROR(VLOOKUP(B18,'กะเช้าวันที่ 14'!$B$8:$AC$104,27,FALSE),0)</f>
      </c>
      <c r="AD18" s="53">
        <f>IFERROR(VLOOKUP(B18,'กะเช้าวันที่ 14'!$B$8:$AC$104,27,FALSE),0)</f>
      </c>
      <c r="AE18" s="53">
        <f>IFERROR(VLOOKUP(B18,'กะดึกวันที่ 13'!$B$8:$AC$105,28,FALSE),0)</f>
      </c>
      <c r="AF18" s="53"/>
      <c r="AG18" s="53">
        <f>IFERROR(VLOOKUP(B18,'วันที่ 12'!$B$8:$AH$105,28,FALSE),0)</f>
      </c>
      <c r="AH18" s="53">
        <f>IFERROR(VLOOKUP(B18,'วันที่ 14'!$B$8:$AH$106,28,FALSE),0)</f>
      </c>
      <c r="AI18" s="53">
        <f>IFERROR(VLOOKUP(B18,'วันที่ 15'!$B$8:$AH$106,28,FALSE),0)</f>
      </c>
      <c r="AJ18" s="53">
        <f>IFERROR(VLOOKUP(B18,'วันที่ 16'!$B$8:$AH$105,28,FALSE),0)</f>
      </c>
      <c r="AK18" s="53">
        <f>IFERROR(VLOOKUP(B18,'วันที่ 17'!$B$8:$AH$105,28,FALSE),0)</f>
      </c>
      <c r="AL18" s="53">
        <f>IFERROR(VLOOKUP(B18,'วันที่ 18'!$B$8:$AH$104,28,FALSE),0)</f>
      </c>
      <c r="AM18" s="53">
        <f>IFERROR(VLOOKUP(B18,'วันที่ 19'!$B$8:$AH$106,28,FALSE),0)</f>
      </c>
      <c r="AN18" s="53">
        <f>IFERROR(VLOOKUP(B18,'วันที่ 20'!$B$8:$AH$105,28,FALSE),0)</f>
      </c>
      <c r="AO18" s="53">
        <f>IFERROR(VLOOKUP(B18,'วันที่ 21'!$B$8:$AH$106,28,FALSE),0)</f>
      </c>
      <c r="AP18" s="53">
        <f>IFERROR(VLOOKUP(B18,'วันที่ 22'!$B$8:$AH$105,28,FALSE),0)</f>
      </c>
      <c r="AQ18" s="53">
        <f>IFERROR(VLOOKUP(B18,'วันที่ 23'!$B$8:$AH$107,28,FALSE),0)</f>
      </c>
      <c r="AR18" s="53">
        <f>IFERROR(VLOOKUP(B18,'วันที่ 24'!$B$8:$AH$104,28,FALSE),0)</f>
      </c>
      <c r="AS18" s="53">
        <f>IFERROR(VLOOKUP(B18,'วันที่ 25'!$B$8:$AH$106,28,FALSE),0)</f>
      </c>
      <c r="AT18" s="53">
        <f>IFERROR(VLOOKUP(B18,'วันที่ 26'!$B$8:$AH$105,28,FALSE),0)</f>
      </c>
      <c r="AU18" s="53">
        <f>IFERROR(VLOOKUP(B18,'วันที่ 26'!$B$8:$AH$104,28,FALSE),0)</f>
      </c>
      <c r="AV18" s="53">
        <f>IFERROR(VLOOKUP(B18,'วันที่ 30'!$B$8:$AH$107,28,FALSE),0)</f>
      </c>
      <c r="AW18" s="53">
        <f>IFERROR(VLOOKUP(B18,'วันที่ 31'!$B$8:$AG$105,28,FALSE),0)</f>
      </c>
      <c r="AX18" s="52">
        <f>SUM(E18:AW18)</f>
      </c>
    </row>
    <row r="19">
      <c r="A19" s="52">
        <v>17</v>
      </c>
      <c r="B19" s="54" t="str" xml:space="preserve">
        <v> ใหญ่ ใดรินทร์</v>
      </c>
      <c r="C19" s="53">
        <f>IFERROR(VLOOKUP(B19,Members!B:C,2,FALSE),0)</f>
      </c>
      <c r="D19" s="53">
        <f>IFERROR(VLOOKUP(B19,Members!$B:$H,7,FALSE),0)</f>
      </c>
      <c r="E19" s="55">
        <f>IFERROR(VLOOKUP(B19,'วันที่ 1'!$B$8:$AH$103,28,FALSE),0) - IFERROR(VLOOKUP(B19,'วันที่ 1'!$B$8:$AH$103,27,FALSE),0)</f>
      </c>
      <c r="F19" s="55">
        <f>IFERROR(VLOOKUP(C19,'วันที่ 1'!$B$8:$AH$103,27,FALSE),0)</f>
      </c>
      <c r="G19" s="53">
        <f>IFERROR(VLOOKUP(B19,'วันที่ 1'!$B$8:$AH$103,28,FALSE),0)-IFERROR(VLOOKUP(B19,'วันที่ 1'!$B$8:$AH$103,27,FALSE),0)</f>
      </c>
      <c r="H19" s="55">
        <f>IFERROR(VLOOKUP(B19,'วันที่ 1'!$B$8:$AH$103,27,FALSE),0)</f>
      </c>
      <c r="I19" s="53">
        <f>IFERROR(VLOOKUP(B19,'วันที่ 2'!$B$8:$AF$106,28,FALSE),0)-IFERROR(VLOOKUP(B19,'วันที่ 2'!$B$8:$AF$106,27,FALSE),0)</f>
      </c>
      <c r="J19" s="53">
        <f>IFERROR(VLOOKUP(B19,'วันที่ 2'!$B$8:$AF$106,27,FALSE),0)</f>
      </c>
      <c r="K19" s="53">
        <f>IFERROR(VLOOKUP(B19,'วันที่ 3 กะเช้า'!$B$8:$AK$106,28,FALSE),0)-IFERROR(VLOOKUP(B19,'วันที่ 3 กะเช้า'!$B$8:$AK$106,27,FALSE),0)</f>
      </c>
      <c r="L19" s="53">
        <f>IFERROR(VLOOKUP(B19,'วันที่ 3 กะเช้า'!$B$8:$AK$106,27,FALSE),0)</f>
      </c>
      <c r="M19" s="53">
        <f>IFERROR(VLOOKUP(B19,'วันที่ 4 กะเช้า'!$B$8:$AG$107,28,FALSE),0)-IFERROR(VLOOKUP(B19,'วันที่ 4 กะเช้า'!$B$8:$AG$107,27,FALSE),0)</f>
      </c>
      <c r="N19" s="53">
        <f>IFERROR(VLOOKUP(B19,'วันที่ 4 กะเช้า'!$B$8:$AG$107,27,FALSE),0)</f>
      </c>
      <c r="O19" s="53">
        <f>IFERROR(VLOOKUP(B19,'วันที่ 4 กะเช้า'!$B$8:$AH$106,28,FALSE),0)-IFERROR(VLOOKUP(B19,'วันที่ 4 กะเช้า'!$B$8:$AH$106,27,FALSE),0)</f>
      </c>
      <c r="P19" s="53">
        <f>IFERROR(VLOOKUP(B19,'วันที่ 4 กะเช้า'!$B$8:$AH$106,27,FALSE),0)</f>
      </c>
      <c r="Q19" s="53">
        <f>IFERROR(VLOOKUP(B19,'วันที่ 4 กะเช้า'!$B$8:$AH$106,28,FALSE),0)-IFERROR(VLOOKUP(B19,'วันที่ 4 กะเช้า'!$B$8:$AH$106,27,FALSE),0)</f>
      </c>
      <c r="R19" s="53">
        <f>IFERROR(VLOOKUP(B19,'วันที่ 4 กะเช้า'!$B$8:$AH$106,27,FALSE),0)</f>
      </c>
      <c r="S19" s="53">
        <f>IFERROR(VLOOKUP(B19,'วันที่ 5 กะเช้า'!$B$8:$AH$107,28,FALSE),0)-IFERROR(VLOOKUP(B19,'วันที่ 5 กะเช้า'!$B$8:$AH$107,27,FALSE),0)</f>
      </c>
      <c r="T19" s="53">
        <f>IFERROR(VLOOKUP(B19,'วันที่ 5 กะเช้า'!$B$8:$AH$107,27,FALSE),0)</f>
      </c>
      <c r="U19" s="53">
        <f>IFERROR(VLOOKUP(B19,'วันที่ 5 กะดึก'!$B$8:$AH$106,27,FALSE),0)</f>
      </c>
      <c r="V19" s="53">
        <f>IFERROR(VLOOKUP(B19,'วันที่ 5 กะดึก'!$B$8:$AH$106,27,FALSE),0)</f>
      </c>
      <c r="W19" s="53">
        <f>IFERROR(VLOOKUP(B19,'วันที่ 7'!$B$8:$AH$105,28,FALSE),0)-IFERROR(VLOOKUP(B19,'วันที่ 7'!$B$8:$AH$105,27,FALSE),0)</f>
      </c>
      <c r="X19" s="53">
        <f>IFERROR(VLOOKUP(B19,'วันที่ 7'!$B$8:$AH$105,27,FALSE),0)</f>
      </c>
      <c r="Y19" s="53">
        <f>IFERROR(VLOOKUP(B19,'วันที่ 8'!$B$8:$AH$109,28,FALSE),0)-IFERROR(VLOOKUP(B19,'วันที่ 8'!$B$8:$AH$109,27,FALSE),0)</f>
      </c>
      <c r="Z19" s="53">
        <f>IFERROR(VLOOKUP(B19,'วันที่ 8'!$B$8:$AH$109,27,FALSE),0)</f>
      </c>
      <c r="AA19" s="53">
        <f>IFERROR(VLOOKUP(B19,'กะเช้าวันที่ 12'!$B$8:$AC$102,28,FALSE),0)-IFERROR(VLOOKUP(B19,'กะเช้าวันที่ 12'!$B$8:$AC$102,27,FALSE),0)</f>
      </c>
      <c r="AB19" s="53">
        <f>IFERROR(VLOOKUP(B19,'กะเช้าวันที่ 12'!$B$8:$AC$102,27,FALSE),0)</f>
      </c>
      <c r="AC19" s="53">
        <f>IFERROR(VLOOKUP(B19,'กะเช้าวันที่ 14'!$B$8:$AC$104,28,FALSE),0)-IFERROR(VLOOKUP(B19,'กะเช้าวันที่ 14'!$B$8:$AC$104,27,FALSE),0)</f>
      </c>
      <c r="AD19" s="53">
        <f>IFERROR(VLOOKUP(B19,'กะเช้าวันที่ 14'!$B$8:$AC$104,27,FALSE),0)</f>
      </c>
      <c r="AE19" s="53">
        <f>IFERROR(VLOOKUP(B19,'กะดึกวันที่ 13'!$B$8:$AC$105,28,FALSE),0)</f>
      </c>
      <c r="AF19" s="53"/>
      <c r="AG19" s="53">
        <f>IFERROR(VLOOKUP(B19,'วันที่ 12'!$B$8:$AH$105,28,FALSE),0)</f>
      </c>
      <c r="AH19" s="53">
        <f>IFERROR(VLOOKUP(B19,'วันที่ 14'!$B$8:$AH$106,28,FALSE),0)</f>
      </c>
      <c r="AI19" s="53">
        <f>IFERROR(VLOOKUP(B19,'วันที่ 15'!$B$8:$AH$106,28,FALSE),0)</f>
      </c>
      <c r="AJ19" s="53">
        <f>IFERROR(VLOOKUP(B19,'วันที่ 16'!$B$8:$AH$105,28,FALSE),0)</f>
      </c>
      <c r="AK19" s="53">
        <f>IFERROR(VLOOKUP(B19,'วันที่ 17'!$B$8:$AH$105,28,FALSE),0)</f>
      </c>
      <c r="AL19" s="53">
        <f>IFERROR(VLOOKUP(B19,'วันที่ 18'!$B$8:$AH$104,28,FALSE),0)</f>
      </c>
      <c r="AM19" s="53">
        <f>IFERROR(VLOOKUP(B19,'วันที่ 19'!$B$8:$AH$106,28,FALSE),0)</f>
      </c>
      <c r="AN19" s="53">
        <f>IFERROR(VLOOKUP(B19,'วันที่ 20'!$B$8:$AH$105,28,FALSE),0)</f>
      </c>
      <c r="AO19" s="53">
        <f>IFERROR(VLOOKUP(B19,'วันที่ 21'!$B$8:$AH$106,28,FALSE),0)</f>
      </c>
      <c r="AP19" s="53">
        <f>IFERROR(VLOOKUP(B19,'วันที่ 22'!$B$8:$AH$105,28,FALSE),0)</f>
      </c>
      <c r="AQ19" s="53">
        <f>IFERROR(VLOOKUP(B19,'วันที่ 23'!$B$8:$AH$107,28,FALSE),0)</f>
      </c>
      <c r="AR19" s="53">
        <f>IFERROR(VLOOKUP(B19,'วันที่ 24'!$B$8:$AH$104,28,FALSE),0)</f>
      </c>
      <c r="AS19" s="53">
        <f>IFERROR(VLOOKUP(B19,'วันที่ 25'!$B$8:$AH$106,28,FALSE),0)</f>
      </c>
      <c r="AT19" s="53">
        <f>IFERROR(VLOOKUP(B19,'วันที่ 26'!$B$8:$AH$105,28,FALSE),0)</f>
      </c>
      <c r="AU19" s="53">
        <f>IFERROR(VLOOKUP(B19,'วันที่ 26'!$B$8:$AH$104,28,FALSE),0)</f>
      </c>
      <c r="AV19" s="53">
        <f>IFERROR(VLOOKUP(B19,'วันที่ 30'!$B$8:$AH$107,28,FALSE),0)</f>
      </c>
      <c r="AW19" s="53">
        <f>IFERROR(VLOOKUP(B19,'วันที่ 31'!$B$8:$AG$105,28,FALSE),0)</f>
      </c>
      <c r="AX19" s="52">
        <f>SUM(E19:AW19)</f>
      </c>
    </row>
    <row r="20">
      <c r="A20" s="52">
        <v>18</v>
      </c>
      <c r="B20" s="54" t="str" xml:space="preserve">
        <v>กัณญาณัฐ เพชรจำรัส </v>
      </c>
      <c r="C20" s="53">
        <f>IFERROR(VLOOKUP(B20,Members!B:C,2,FALSE),0)</f>
      </c>
      <c r="D20" s="53">
        <f>IFERROR(VLOOKUP(B20,Members!$B:$H,7,FALSE),0)</f>
      </c>
      <c r="E20" s="55">
        <f>IFERROR(VLOOKUP(B20,'วันที่ 1'!$B$8:$AH$103,28,FALSE),0) - IFERROR(VLOOKUP(B20,'วันที่ 1'!$B$8:$AH$103,27,FALSE),0)</f>
      </c>
      <c r="F20" s="55">
        <f>IFERROR(VLOOKUP(C20,'วันที่ 1'!$B$8:$AH$103,27,FALSE),0)</f>
      </c>
      <c r="G20" s="53">
        <f>IFERROR(VLOOKUP(B20,'วันที่ 1'!$B$8:$AH$103,28,FALSE),0)-IFERROR(VLOOKUP(B20,'วันที่ 1'!$B$8:$AH$103,27,FALSE),0)</f>
      </c>
      <c r="H20" s="55">
        <f>IFERROR(VLOOKUP(B20,'วันที่ 1'!$B$8:$AH$103,27,FALSE),0)</f>
      </c>
      <c r="I20" s="53">
        <f>IFERROR(VLOOKUP(B20,'วันที่ 2'!$B$8:$AF$106,28,FALSE),0)-IFERROR(VLOOKUP(B20,'วันที่ 2'!$B$8:$AF$106,27,FALSE),0)</f>
      </c>
      <c r="J20" s="53">
        <f>IFERROR(VLOOKUP(B20,'วันที่ 2'!$B$8:$AF$106,27,FALSE),0)</f>
      </c>
      <c r="K20" s="53">
        <f>IFERROR(VLOOKUP(B20,'วันที่ 3 กะเช้า'!$B$8:$AK$106,28,FALSE),0)-IFERROR(VLOOKUP(B20,'วันที่ 3 กะเช้า'!$B$8:$AK$106,27,FALSE),0)</f>
      </c>
      <c r="L20" s="53">
        <f>IFERROR(VLOOKUP(B20,'วันที่ 3 กะเช้า'!$B$8:$AK$106,27,FALSE),0)</f>
      </c>
      <c r="M20" s="53">
        <f>IFERROR(VLOOKUP(B20,'วันที่ 4 กะเช้า'!$B$8:$AG$107,28,FALSE),0)-IFERROR(VLOOKUP(B20,'วันที่ 4 กะเช้า'!$B$8:$AG$107,27,FALSE),0)</f>
      </c>
      <c r="N20" s="53">
        <f>IFERROR(VLOOKUP(B20,'วันที่ 4 กะเช้า'!$B$8:$AG$107,27,FALSE),0)</f>
      </c>
      <c r="O20" s="53">
        <f>IFERROR(VLOOKUP(B20,'วันที่ 4 กะเช้า'!$B$8:$AH$106,28,FALSE),0)-IFERROR(VLOOKUP(B20,'วันที่ 4 กะเช้า'!$B$8:$AH$106,27,FALSE),0)</f>
      </c>
      <c r="P20" s="53">
        <f>IFERROR(VLOOKUP(B20,'วันที่ 4 กะเช้า'!$B$8:$AH$106,27,FALSE),0)</f>
      </c>
      <c r="Q20" s="53">
        <f>IFERROR(VLOOKUP(B20,'วันที่ 4 กะเช้า'!$B$8:$AH$106,28,FALSE),0)-IFERROR(VLOOKUP(B20,'วันที่ 4 กะเช้า'!$B$8:$AH$106,27,FALSE),0)</f>
      </c>
      <c r="R20" s="53">
        <f>IFERROR(VLOOKUP(B20,'วันที่ 4 กะเช้า'!$B$8:$AH$106,27,FALSE),0)</f>
      </c>
      <c r="S20" s="53">
        <f>IFERROR(VLOOKUP(B20,'วันที่ 5 กะเช้า'!$B$8:$AH$107,28,FALSE),0)-IFERROR(VLOOKUP(B20,'วันที่ 5 กะเช้า'!$B$8:$AH$107,27,FALSE),0)</f>
      </c>
      <c r="T20" s="53">
        <f>IFERROR(VLOOKUP(B20,'วันที่ 5 กะเช้า'!$B$8:$AH$107,27,FALSE),0)</f>
      </c>
      <c r="U20" s="53">
        <f>IFERROR(VLOOKUP(B20,'วันที่ 5 กะดึก'!$B$8:$AH$106,27,FALSE),0)</f>
      </c>
      <c r="V20" s="53">
        <f>IFERROR(VLOOKUP(B20,'วันที่ 5 กะดึก'!$B$8:$AH$106,27,FALSE),0)</f>
      </c>
      <c r="W20" s="53">
        <f>IFERROR(VLOOKUP(B20,'วันที่ 7'!$B$8:$AH$105,28,FALSE),0)-IFERROR(VLOOKUP(B20,'วันที่ 7'!$B$8:$AH$105,27,FALSE),0)</f>
      </c>
      <c r="X20" s="53">
        <f>IFERROR(VLOOKUP(B20,'วันที่ 7'!$B$8:$AH$105,27,FALSE),0)</f>
      </c>
      <c r="Y20" s="53">
        <f>IFERROR(VLOOKUP(B20,'วันที่ 8'!$B$8:$AH$109,28,FALSE),0)-IFERROR(VLOOKUP(B20,'วันที่ 8'!$B$8:$AH$109,27,FALSE),0)</f>
      </c>
      <c r="Z20" s="53">
        <f>IFERROR(VLOOKUP(B20,'วันที่ 8'!$B$8:$AH$109,27,FALSE),0)</f>
      </c>
      <c r="AA20" s="53">
        <f>IFERROR(VLOOKUP(B20,'กะเช้าวันที่ 12'!$B$8:$AC$102,28,FALSE),0)-IFERROR(VLOOKUP(B20,'กะเช้าวันที่ 12'!$B$8:$AC$102,27,FALSE),0)</f>
      </c>
      <c r="AB20" s="53">
        <f>IFERROR(VLOOKUP(B20,'กะเช้าวันที่ 12'!$B$8:$AC$102,27,FALSE),0)</f>
      </c>
      <c r="AC20" s="53">
        <f>IFERROR(VLOOKUP(B20,'กะเช้าวันที่ 14'!$B$8:$AC$104,28,FALSE),0)-IFERROR(VLOOKUP(B20,'กะเช้าวันที่ 14'!$B$8:$AC$104,27,FALSE),0)</f>
      </c>
      <c r="AD20" s="53">
        <f>IFERROR(VLOOKUP(B20,'กะเช้าวันที่ 14'!$B$8:$AC$104,27,FALSE),0)</f>
      </c>
      <c r="AE20" s="53">
        <f>IFERROR(VLOOKUP(B20,'กะดึกวันที่ 13'!$B$8:$AC$105,28,FALSE),0)</f>
      </c>
      <c r="AF20" s="53"/>
      <c r="AG20" s="53">
        <f>IFERROR(VLOOKUP(B20,'วันที่ 12'!$B$8:$AH$105,28,FALSE),0)</f>
      </c>
      <c r="AH20" s="53">
        <f>IFERROR(VLOOKUP(B20,'วันที่ 14'!$B$8:$AH$106,28,FALSE),0)</f>
      </c>
      <c r="AI20" s="53">
        <f>IFERROR(VLOOKUP(B20,'วันที่ 15'!$B$8:$AH$106,28,FALSE),0)</f>
      </c>
      <c r="AJ20" s="53">
        <f>IFERROR(VLOOKUP(B20,'วันที่ 16'!$B$8:$AH$105,28,FALSE),0)</f>
      </c>
      <c r="AK20" s="53">
        <f>IFERROR(VLOOKUP(B20,'วันที่ 17'!$B$8:$AH$105,28,FALSE),0)</f>
      </c>
      <c r="AL20" s="53">
        <f>IFERROR(VLOOKUP(B20,'วันที่ 18'!$B$8:$AH$104,28,FALSE),0)</f>
      </c>
      <c r="AM20" s="53">
        <f>IFERROR(VLOOKUP(B20,'วันที่ 19'!$B$8:$AH$106,28,FALSE),0)</f>
      </c>
      <c r="AN20" s="53">
        <f>IFERROR(VLOOKUP(B20,'วันที่ 20'!$B$8:$AH$105,28,FALSE),0)</f>
      </c>
      <c r="AO20" s="53">
        <f>IFERROR(VLOOKUP(B20,'วันที่ 21'!$B$8:$AH$106,28,FALSE),0)</f>
      </c>
      <c r="AP20" s="53">
        <f>IFERROR(VLOOKUP(B20,'วันที่ 22'!$B$8:$AH$105,28,FALSE),0)</f>
      </c>
      <c r="AQ20" s="53">
        <f>IFERROR(VLOOKUP(B20,'วันที่ 23'!$B$8:$AH$107,28,FALSE),0)</f>
      </c>
      <c r="AR20" s="53">
        <f>IFERROR(VLOOKUP(B20,'วันที่ 24'!$B$8:$AH$104,28,FALSE),0)</f>
      </c>
      <c r="AS20" s="53">
        <f>IFERROR(VLOOKUP(B20,'วันที่ 25'!$B$8:$AH$106,28,FALSE),0)</f>
      </c>
      <c r="AT20" s="53">
        <f>IFERROR(VLOOKUP(B20,'วันที่ 26'!$B$8:$AH$105,28,FALSE),0)</f>
      </c>
      <c r="AU20" s="53">
        <f>IFERROR(VLOOKUP(B20,'วันที่ 26'!$B$8:$AH$104,28,FALSE),0)</f>
      </c>
      <c r="AV20" s="53">
        <f>IFERROR(VLOOKUP(B20,'วันที่ 30'!$B$8:$AH$107,28,FALSE),0)</f>
      </c>
      <c r="AW20" s="53">
        <f>IFERROR(VLOOKUP(B20,'วันที่ 31'!$B$8:$AG$105,28,FALSE),0)</f>
      </c>
      <c r="AX20" s="52">
        <f>SUM(E20:AW20)</f>
      </c>
    </row>
    <row r="21">
      <c r="A21" s="52">
        <v>19</v>
      </c>
      <c r="B21" s="54" t="str">
        <v>ตูแวยะ ลอมะ</v>
      </c>
      <c r="C21" s="53">
        <f>IFERROR(VLOOKUP(B21,Members!B:C,2,FALSE),0)</f>
      </c>
      <c r="D21" s="53">
        <f>IFERROR(VLOOKUP(B21,Members!$B:$H,7,FALSE),0)</f>
      </c>
      <c r="E21" s="55">
        <f>IFERROR(VLOOKUP(B21,'วันที่ 1'!$B$8:$AH$103,28,FALSE),0) - IFERROR(VLOOKUP(B21,'วันที่ 1'!$B$8:$AH$103,27,FALSE),0)</f>
      </c>
      <c r="F21" s="55">
        <f>IFERROR(VLOOKUP(C21,'วันที่ 1'!$B$8:$AH$103,27,FALSE),0)</f>
      </c>
      <c r="G21" s="53">
        <f>IFERROR(VLOOKUP(B21,'วันที่ 1'!$B$8:$AH$103,28,FALSE),0)-IFERROR(VLOOKUP(B21,'วันที่ 1'!$B$8:$AH$103,27,FALSE),0)</f>
      </c>
      <c r="H21" s="55">
        <f>IFERROR(VLOOKUP(B21,'วันที่ 1'!$B$8:$AH$103,27,FALSE),0)</f>
      </c>
      <c r="I21" s="53">
        <f>IFERROR(VLOOKUP(B21,'วันที่ 2'!$B$8:$AF$106,28,FALSE),0)-IFERROR(VLOOKUP(B21,'วันที่ 2'!$B$8:$AF$106,27,FALSE),0)</f>
      </c>
      <c r="J21" s="53">
        <f>IFERROR(VLOOKUP(B21,'วันที่ 2'!$B$8:$AF$106,27,FALSE),0)</f>
      </c>
      <c r="K21" s="53">
        <f>IFERROR(VLOOKUP(B21,'วันที่ 3 กะเช้า'!$B$8:$AK$106,28,FALSE),0)-IFERROR(VLOOKUP(B21,'วันที่ 3 กะเช้า'!$B$8:$AK$106,27,FALSE),0)</f>
      </c>
      <c r="L21" s="53">
        <f>IFERROR(VLOOKUP(B21,'วันที่ 3 กะเช้า'!$B$8:$AK$106,27,FALSE),0)</f>
      </c>
      <c r="M21" s="53">
        <f>IFERROR(VLOOKUP(B21,'วันที่ 4 กะเช้า'!$B$8:$AG$107,28,FALSE),0)-IFERROR(VLOOKUP(B21,'วันที่ 4 กะเช้า'!$B$8:$AG$107,27,FALSE),0)</f>
      </c>
      <c r="N21" s="53">
        <f>IFERROR(VLOOKUP(B21,'วันที่ 4 กะเช้า'!$B$8:$AG$107,27,FALSE),0)</f>
      </c>
      <c r="O21" s="53">
        <f>IFERROR(VLOOKUP(B21,'วันที่ 4 กะเช้า'!$B$8:$AH$106,28,FALSE),0)-IFERROR(VLOOKUP(B21,'วันที่ 4 กะเช้า'!$B$8:$AH$106,27,FALSE),0)</f>
      </c>
      <c r="P21" s="53">
        <f>IFERROR(VLOOKUP(B21,'วันที่ 4 กะเช้า'!$B$8:$AH$106,27,FALSE),0)</f>
      </c>
      <c r="Q21" s="53">
        <f>IFERROR(VLOOKUP(B21,'วันที่ 4 กะเช้า'!$B$8:$AH$106,28,FALSE),0)-IFERROR(VLOOKUP(B21,'วันที่ 4 กะเช้า'!$B$8:$AH$106,27,FALSE),0)</f>
      </c>
      <c r="R21" s="53">
        <f>IFERROR(VLOOKUP(B21,'วันที่ 4 กะเช้า'!$B$8:$AH$106,27,FALSE),0)</f>
      </c>
      <c r="S21" s="53">
        <f>IFERROR(VLOOKUP(B21,'วันที่ 5 กะเช้า'!$B$8:$AH$107,28,FALSE),0)-IFERROR(VLOOKUP(B21,'วันที่ 5 กะเช้า'!$B$8:$AH$107,27,FALSE),0)</f>
      </c>
      <c r="T21" s="53">
        <f>IFERROR(VLOOKUP(B21,'วันที่ 5 กะเช้า'!$B$8:$AH$107,27,FALSE),0)</f>
      </c>
      <c r="U21" s="53">
        <f>IFERROR(VLOOKUP(B21,'วันที่ 5 กะดึก'!$B$8:$AH$106,27,FALSE),0)</f>
      </c>
      <c r="V21" s="53">
        <f>IFERROR(VLOOKUP(B21,'วันที่ 5 กะดึก'!$B$8:$AH$106,27,FALSE),0)</f>
      </c>
      <c r="W21" s="53">
        <f>IFERROR(VLOOKUP(B21,'วันที่ 7'!$B$8:$AH$105,28,FALSE),0)-IFERROR(VLOOKUP(B21,'วันที่ 7'!$B$8:$AH$105,27,FALSE),0)</f>
      </c>
      <c r="X21" s="53">
        <f>IFERROR(VLOOKUP(B21,'วันที่ 7'!$B$8:$AH$105,27,FALSE),0)</f>
      </c>
      <c r="Y21" s="53">
        <f>IFERROR(VLOOKUP(B21,'วันที่ 8'!$B$8:$AH$109,28,FALSE),0)-IFERROR(VLOOKUP(B21,'วันที่ 8'!$B$8:$AH$109,27,FALSE),0)</f>
      </c>
      <c r="Z21" s="53">
        <f>IFERROR(VLOOKUP(B21,'วันที่ 8'!$B$8:$AH$109,27,FALSE),0)</f>
      </c>
      <c r="AA21" s="53">
        <f>IFERROR(VLOOKUP(B21,'กะเช้าวันที่ 12'!$B$8:$AC$102,28,FALSE),0)-IFERROR(VLOOKUP(B21,'กะเช้าวันที่ 12'!$B$8:$AC$102,27,FALSE),0)</f>
      </c>
      <c r="AB21" s="53">
        <f>IFERROR(VLOOKUP(B21,'กะเช้าวันที่ 12'!$B$8:$AC$102,27,FALSE),0)</f>
      </c>
      <c r="AC21" s="53">
        <f>IFERROR(VLOOKUP(B21,'กะเช้าวันที่ 14'!$B$8:$AC$104,28,FALSE),0)-IFERROR(VLOOKUP(B21,'กะเช้าวันที่ 14'!$B$8:$AC$104,27,FALSE),0)</f>
      </c>
      <c r="AD21" s="53">
        <f>IFERROR(VLOOKUP(B21,'กะเช้าวันที่ 14'!$B$8:$AC$104,27,FALSE),0)</f>
      </c>
      <c r="AE21" s="53">
        <f>IFERROR(VLOOKUP(B21,'กะดึกวันที่ 13'!$B$8:$AC$105,28,FALSE),0)</f>
      </c>
      <c r="AF21" s="53"/>
      <c r="AG21" s="53">
        <f>IFERROR(VLOOKUP(B21,'วันที่ 12'!$B$8:$AH$105,28,FALSE),0)</f>
      </c>
      <c r="AH21" s="53">
        <f>IFERROR(VLOOKUP(B21,'วันที่ 14'!$B$8:$AH$106,28,FALSE),0)</f>
      </c>
      <c r="AI21" s="53">
        <f>IFERROR(VLOOKUP(B21,'วันที่ 15'!$B$8:$AH$106,28,FALSE),0)</f>
      </c>
      <c r="AJ21" s="53">
        <f>IFERROR(VLOOKUP(B21,'วันที่ 16'!$B$8:$AH$105,28,FALSE),0)</f>
      </c>
      <c r="AK21" s="53">
        <f>IFERROR(VLOOKUP(B21,'วันที่ 17'!$B$8:$AH$105,28,FALSE),0)</f>
      </c>
      <c r="AL21" s="53">
        <f>IFERROR(VLOOKUP(B21,'วันที่ 18'!$B$8:$AH$104,28,FALSE),0)</f>
      </c>
      <c r="AM21" s="53">
        <f>IFERROR(VLOOKUP(B21,'วันที่ 19'!$B$8:$AH$106,28,FALSE),0)</f>
      </c>
      <c r="AN21" s="53">
        <f>IFERROR(VLOOKUP(B21,'วันที่ 20'!$B$8:$AH$105,28,FALSE),0)</f>
      </c>
      <c r="AO21" s="53">
        <f>IFERROR(VLOOKUP(B21,'วันที่ 21'!$B$8:$AH$106,28,FALSE),0)</f>
      </c>
      <c r="AP21" s="53">
        <f>IFERROR(VLOOKUP(B21,'วันที่ 22'!$B$8:$AH$105,28,FALSE),0)</f>
      </c>
      <c r="AQ21" s="53">
        <f>IFERROR(VLOOKUP(B21,'วันที่ 23'!$B$8:$AH$107,28,FALSE),0)</f>
      </c>
      <c r="AR21" s="53">
        <f>IFERROR(VLOOKUP(B21,'วันที่ 24'!$B$8:$AH$104,28,FALSE),0)</f>
      </c>
      <c r="AS21" s="53">
        <f>IFERROR(VLOOKUP(B21,'วันที่ 25'!$B$8:$AH$106,28,FALSE),0)</f>
      </c>
      <c r="AT21" s="53">
        <f>IFERROR(VLOOKUP(B21,'วันที่ 26'!$B$8:$AH$105,28,FALSE),0)</f>
      </c>
      <c r="AU21" s="53">
        <f>IFERROR(VLOOKUP(B21,'วันที่ 26'!$B$8:$AH$104,28,FALSE),0)</f>
      </c>
      <c r="AV21" s="53">
        <f>IFERROR(VLOOKUP(B21,'วันที่ 30'!$B$8:$AH$107,28,FALSE),0)</f>
      </c>
      <c r="AW21" s="53">
        <f>IFERROR(VLOOKUP(B21,'วันที่ 31'!$B$8:$AG$105,28,FALSE),0)</f>
      </c>
      <c r="AX21" s="52">
        <f>SUM(E21:AW21)</f>
      </c>
    </row>
    <row r="22">
      <c r="A22" s="52">
        <v>20</v>
      </c>
      <c r="B22" s="54" t="str">
        <v>ประสิทธิ์ เด๊ะรอฮีม</v>
      </c>
      <c r="C22" s="53">
        <f>IFERROR(VLOOKUP(B22,Members!B:C,2,FALSE),0)</f>
      </c>
      <c r="D22" s="53">
        <f>IFERROR(VLOOKUP(B22,Members!$B:$H,7,FALSE),0)</f>
      </c>
      <c r="E22" s="55">
        <f>IFERROR(VLOOKUP(B22,'วันที่ 1'!$B$8:$AH$103,28,FALSE),0) - IFERROR(VLOOKUP(B22,'วันที่ 1'!$B$8:$AH$103,27,FALSE),0)</f>
      </c>
      <c r="F22" s="55">
        <f>IFERROR(VLOOKUP(C22,'วันที่ 1'!$B$8:$AH$103,27,FALSE),0)</f>
      </c>
      <c r="G22" s="53">
        <f>IFERROR(VLOOKUP(B22,'วันที่ 1'!$B$8:$AH$103,28,FALSE),0)-IFERROR(VLOOKUP(B22,'วันที่ 1'!$B$8:$AH$103,27,FALSE),0)</f>
      </c>
      <c r="H22" s="55">
        <f>IFERROR(VLOOKUP(B22,'วันที่ 1'!$B$8:$AH$103,27,FALSE),0)</f>
      </c>
      <c r="I22" s="53">
        <f>IFERROR(VLOOKUP(B22,'วันที่ 2'!$B$8:$AF$106,28,FALSE),0)-IFERROR(VLOOKUP(B22,'วันที่ 2'!$B$8:$AF$106,27,FALSE),0)</f>
      </c>
      <c r="J22" s="53">
        <f>IFERROR(VLOOKUP(B22,'วันที่ 2'!$B$8:$AF$106,27,FALSE),0)</f>
      </c>
      <c r="K22" s="53">
        <f>IFERROR(VLOOKUP(B22,'วันที่ 3 กะเช้า'!$B$8:$AK$106,28,FALSE),0)-IFERROR(VLOOKUP(B22,'วันที่ 3 กะเช้า'!$B$8:$AK$106,27,FALSE),0)</f>
      </c>
      <c r="L22" s="53">
        <f>IFERROR(VLOOKUP(B22,'วันที่ 3 กะเช้า'!$B$8:$AK$106,27,FALSE),0)</f>
      </c>
      <c r="M22" s="53">
        <f>IFERROR(VLOOKUP(B22,'วันที่ 4 กะเช้า'!$B$8:$AG$107,28,FALSE),0)-IFERROR(VLOOKUP(B22,'วันที่ 4 กะเช้า'!$B$8:$AG$107,27,FALSE),0)</f>
      </c>
      <c r="N22" s="53">
        <f>IFERROR(VLOOKUP(B22,'วันที่ 4 กะเช้า'!$B$8:$AG$107,27,FALSE),0)</f>
      </c>
      <c r="O22" s="53">
        <f>IFERROR(VLOOKUP(B22,'วันที่ 4 กะเช้า'!$B$8:$AH$106,28,FALSE),0)-IFERROR(VLOOKUP(B22,'วันที่ 4 กะเช้า'!$B$8:$AH$106,27,FALSE),0)</f>
      </c>
      <c r="P22" s="53">
        <f>IFERROR(VLOOKUP(B22,'วันที่ 4 กะเช้า'!$B$8:$AH$106,27,FALSE),0)</f>
      </c>
      <c r="Q22" s="53">
        <f>IFERROR(VLOOKUP(B22,'วันที่ 4 กะเช้า'!$B$8:$AH$106,28,FALSE),0)-IFERROR(VLOOKUP(B22,'วันที่ 4 กะเช้า'!$B$8:$AH$106,27,FALSE),0)</f>
      </c>
      <c r="R22" s="53">
        <f>IFERROR(VLOOKUP(B22,'วันที่ 4 กะเช้า'!$B$8:$AH$106,27,FALSE),0)</f>
      </c>
      <c r="S22" s="53">
        <f>IFERROR(VLOOKUP(B22,'วันที่ 5 กะเช้า'!$B$8:$AH$107,28,FALSE),0)-IFERROR(VLOOKUP(B22,'วันที่ 5 กะเช้า'!$B$8:$AH$107,27,FALSE),0)</f>
      </c>
      <c r="T22" s="53">
        <f>IFERROR(VLOOKUP(B22,'วันที่ 5 กะเช้า'!$B$8:$AH$107,27,FALSE),0)</f>
      </c>
      <c r="U22" s="53">
        <f>IFERROR(VLOOKUP(B22,'วันที่ 5 กะดึก'!$B$8:$AH$106,27,FALSE),0)</f>
      </c>
      <c r="V22" s="53">
        <f>IFERROR(VLOOKUP(B22,'วันที่ 5 กะดึก'!$B$8:$AH$106,27,FALSE),0)</f>
      </c>
      <c r="W22" s="53">
        <f>IFERROR(VLOOKUP(B22,'วันที่ 7'!$B$8:$AH$105,28,FALSE),0)-IFERROR(VLOOKUP(B22,'วันที่ 7'!$B$8:$AH$105,27,FALSE),0)</f>
      </c>
      <c r="X22" s="53">
        <f>IFERROR(VLOOKUP(B22,'วันที่ 7'!$B$8:$AH$105,27,FALSE),0)</f>
      </c>
      <c r="Y22" s="53">
        <f>IFERROR(VLOOKUP(B22,'วันที่ 8'!$B$8:$AH$109,28,FALSE),0)-IFERROR(VLOOKUP(B22,'วันที่ 8'!$B$8:$AH$109,27,FALSE),0)</f>
      </c>
      <c r="Z22" s="53">
        <f>IFERROR(VLOOKUP(B22,'วันที่ 8'!$B$8:$AH$109,27,FALSE),0)</f>
      </c>
      <c r="AA22" s="53">
        <f>IFERROR(VLOOKUP(B22,'กะเช้าวันที่ 12'!$B$8:$AC$102,28,FALSE),0)-IFERROR(VLOOKUP(B22,'กะเช้าวันที่ 12'!$B$8:$AC$102,27,FALSE),0)</f>
      </c>
      <c r="AB22" s="53">
        <f>IFERROR(VLOOKUP(B22,'กะเช้าวันที่ 12'!$B$8:$AC$102,27,FALSE),0)</f>
      </c>
      <c r="AC22" s="53">
        <f>IFERROR(VLOOKUP(B22,'กะเช้าวันที่ 14'!$B$8:$AC$104,28,FALSE),0)-IFERROR(VLOOKUP(B22,'กะเช้าวันที่ 14'!$B$8:$AC$104,27,FALSE),0)</f>
      </c>
      <c r="AD22" s="53">
        <f>IFERROR(VLOOKUP(B22,'กะเช้าวันที่ 14'!$B$8:$AC$104,27,FALSE),0)</f>
      </c>
      <c r="AE22" s="53">
        <f>IFERROR(VLOOKUP(B22,'กะดึกวันที่ 13'!$B$8:$AC$105,28,FALSE),0)</f>
      </c>
      <c r="AF22" s="53"/>
      <c r="AG22" s="53">
        <f>IFERROR(VLOOKUP(B22,'วันที่ 12'!$B$8:$AH$105,28,FALSE),0)</f>
      </c>
      <c r="AH22" s="53">
        <f>IFERROR(VLOOKUP(B22,'วันที่ 14'!$B$8:$AH$106,28,FALSE),0)</f>
      </c>
      <c r="AI22" s="53">
        <f>IFERROR(VLOOKUP(B22,'วันที่ 15'!$B$8:$AH$106,28,FALSE),0)</f>
      </c>
      <c r="AJ22" s="53">
        <f>IFERROR(VLOOKUP(B22,'วันที่ 16'!$B$8:$AH$105,28,FALSE),0)</f>
      </c>
      <c r="AK22" s="53">
        <f>IFERROR(VLOOKUP(B22,'วันที่ 17'!$B$8:$AH$105,28,FALSE),0)</f>
      </c>
      <c r="AL22" s="53">
        <f>IFERROR(VLOOKUP(B22,'วันที่ 18'!$B$8:$AH$104,28,FALSE),0)</f>
      </c>
      <c r="AM22" s="53">
        <f>IFERROR(VLOOKUP(B22,'วันที่ 19'!$B$8:$AH$106,28,FALSE),0)</f>
      </c>
      <c r="AN22" s="53">
        <f>IFERROR(VLOOKUP(B22,'วันที่ 20'!$B$8:$AH$105,28,FALSE),0)</f>
      </c>
      <c r="AO22" s="53">
        <f>IFERROR(VLOOKUP(B22,'วันที่ 21'!$B$8:$AH$106,28,FALSE),0)</f>
      </c>
      <c r="AP22" s="53">
        <f>IFERROR(VLOOKUP(B22,'วันที่ 22'!$B$8:$AH$105,28,FALSE),0)</f>
      </c>
      <c r="AQ22" s="53">
        <f>IFERROR(VLOOKUP(B22,'วันที่ 23'!$B$8:$AH$107,28,FALSE),0)</f>
      </c>
      <c r="AR22" s="53">
        <f>IFERROR(VLOOKUP(B22,'วันที่ 24'!$B$8:$AH$104,28,FALSE),0)</f>
      </c>
      <c r="AS22" s="53">
        <f>IFERROR(VLOOKUP(B22,'วันที่ 25'!$B$8:$AH$106,28,FALSE),0)</f>
      </c>
      <c r="AT22" s="53">
        <f>IFERROR(VLOOKUP(B22,'วันที่ 26'!$B$8:$AH$105,28,FALSE),0)</f>
      </c>
      <c r="AU22" s="53">
        <f>IFERROR(VLOOKUP(B22,'วันที่ 26'!$B$8:$AH$104,28,FALSE),0)</f>
      </c>
      <c r="AV22" s="53">
        <f>IFERROR(VLOOKUP(B22,'วันที่ 30'!$B$8:$AH$107,28,FALSE),0)</f>
      </c>
      <c r="AW22" s="53">
        <f>IFERROR(VLOOKUP(B22,'วันที่ 31'!$B$8:$AG$105,28,FALSE),0)</f>
      </c>
      <c r="AX22" s="52">
        <f>SUM(E22:AW22)</f>
      </c>
    </row>
    <row r="23">
      <c r="A23" s="52">
        <v>21</v>
      </c>
      <c r="B23" s="54" t="str">
        <v>รวินท์นิภา คงทะเล</v>
      </c>
      <c r="C23" s="53">
        <f>IFERROR(VLOOKUP(B23,Members!B:C,2,FALSE),0)</f>
      </c>
      <c r="D23" s="53">
        <f>IFERROR(VLOOKUP(B23,Members!$B:$H,7,FALSE),0)</f>
      </c>
      <c r="E23" s="55">
        <f>IFERROR(VLOOKUP(B23,'วันที่ 1'!$B$8:$AH$103,28,FALSE),0) - IFERROR(VLOOKUP(B23,'วันที่ 1'!$B$8:$AH$103,27,FALSE),0)</f>
      </c>
      <c r="F23" s="55">
        <f>IFERROR(VLOOKUP(C23,'วันที่ 1'!$B$8:$AH$103,27,FALSE),0)</f>
      </c>
      <c r="G23" s="53">
        <f>IFERROR(VLOOKUP(B23,'วันที่ 1'!$B$8:$AH$103,28,FALSE),0)-IFERROR(VLOOKUP(B23,'วันที่ 1'!$B$8:$AH$103,27,FALSE),0)</f>
      </c>
      <c r="H23" s="55">
        <f>IFERROR(VLOOKUP(B23,'วันที่ 1'!$B$8:$AH$103,27,FALSE),0)</f>
      </c>
      <c r="I23" s="53">
        <f>IFERROR(VLOOKUP(B23,'วันที่ 2'!$B$8:$AF$106,28,FALSE),0)-IFERROR(VLOOKUP(B23,'วันที่ 2'!$B$8:$AF$106,27,FALSE),0)</f>
      </c>
      <c r="J23" s="53">
        <f>IFERROR(VLOOKUP(B23,'วันที่ 2'!$B$8:$AF$106,27,FALSE),0)</f>
      </c>
      <c r="K23" s="53">
        <f>IFERROR(VLOOKUP(B23,'วันที่ 3 กะเช้า'!$B$8:$AK$106,28,FALSE),0)-IFERROR(VLOOKUP(B23,'วันที่ 3 กะเช้า'!$B$8:$AK$106,27,FALSE),0)</f>
      </c>
      <c r="L23" s="53">
        <f>IFERROR(VLOOKUP(B23,'วันที่ 3 กะเช้า'!$B$8:$AK$106,27,FALSE),0)</f>
      </c>
      <c r="M23" s="53">
        <f>IFERROR(VLOOKUP(B23,'วันที่ 4 กะเช้า'!$B$8:$AG$107,28,FALSE),0)-IFERROR(VLOOKUP(B23,'วันที่ 4 กะเช้า'!$B$8:$AG$107,27,FALSE),0)</f>
      </c>
      <c r="N23" s="53">
        <f>IFERROR(VLOOKUP(B23,'วันที่ 4 กะเช้า'!$B$8:$AG$107,27,FALSE),0)</f>
      </c>
      <c r="O23" s="53">
        <f>IFERROR(VLOOKUP(B23,'วันที่ 4 กะเช้า'!$B$8:$AH$106,28,FALSE),0)-IFERROR(VLOOKUP(B23,'วันที่ 4 กะเช้า'!$B$8:$AH$106,27,FALSE),0)</f>
      </c>
      <c r="P23" s="53">
        <f>IFERROR(VLOOKUP(B23,'วันที่ 4 กะเช้า'!$B$8:$AH$106,27,FALSE),0)</f>
      </c>
      <c r="Q23" s="53">
        <f>IFERROR(VLOOKUP(B23,'วันที่ 4 กะเช้า'!$B$8:$AH$106,28,FALSE),0)-IFERROR(VLOOKUP(B23,'วันที่ 4 กะเช้า'!$B$8:$AH$106,27,FALSE),0)</f>
      </c>
      <c r="R23" s="53">
        <f>IFERROR(VLOOKUP(B23,'วันที่ 4 กะเช้า'!$B$8:$AH$106,27,FALSE),0)</f>
      </c>
      <c r="S23" s="53">
        <f>IFERROR(VLOOKUP(B23,'วันที่ 5 กะเช้า'!$B$8:$AH$107,28,FALSE),0)-IFERROR(VLOOKUP(B23,'วันที่ 5 กะเช้า'!$B$8:$AH$107,27,FALSE),0)</f>
      </c>
      <c r="T23" s="53">
        <f>IFERROR(VLOOKUP(B23,'วันที่ 5 กะเช้า'!$B$8:$AH$107,27,FALSE),0)</f>
      </c>
      <c r="U23" s="53">
        <f>IFERROR(VLOOKUP(B23,'วันที่ 5 กะดึก'!$B$8:$AH$106,27,FALSE),0)</f>
      </c>
      <c r="V23" s="53">
        <f>IFERROR(VLOOKUP(B23,'วันที่ 5 กะดึก'!$B$8:$AH$106,27,FALSE),0)</f>
      </c>
      <c r="W23" s="53">
        <f>IFERROR(VLOOKUP(B23,'วันที่ 7'!$B$8:$AH$105,28,FALSE),0)-IFERROR(VLOOKUP(B23,'วันที่ 7'!$B$8:$AH$105,27,FALSE),0)</f>
      </c>
      <c r="X23" s="53">
        <f>IFERROR(VLOOKUP(B23,'วันที่ 7'!$B$8:$AH$105,27,FALSE),0)</f>
      </c>
      <c r="Y23" s="53">
        <f>IFERROR(VLOOKUP(B23,'วันที่ 8'!$B$8:$AH$109,28,FALSE),0)-IFERROR(VLOOKUP(B23,'วันที่ 8'!$B$8:$AH$109,27,FALSE),0)</f>
      </c>
      <c r="Z23" s="53">
        <f>IFERROR(VLOOKUP(B23,'วันที่ 8'!$B$8:$AH$109,27,FALSE),0)</f>
      </c>
      <c r="AA23" s="53">
        <f>IFERROR(VLOOKUP(B23,'กะเช้าวันที่ 12'!$B$8:$AC$102,28,FALSE),0)-IFERROR(VLOOKUP(B23,'กะเช้าวันที่ 12'!$B$8:$AC$102,27,FALSE),0)</f>
      </c>
      <c r="AB23" s="53">
        <f>IFERROR(VLOOKUP(B23,'กะเช้าวันที่ 12'!$B$8:$AC$102,27,FALSE),0)</f>
      </c>
      <c r="AC23" s="53">
        <f>IFERROR(VLOOKUP(B23,'กะเช้าวันที่ 14'!$B$8:$AC$104,28,FALSE),0)-IFERROR(VLOOKUP(B23,'กะเช้าวันที่ 14'!$B$8:$AC$104,27,FALSE),0)</f>
      </c>
      <c r="AD23" s="53">
        <f>IFERROR(VLOOKUP(B23,'กะเช้าวันที่ 14'!$B$8:$AC$104,27,FALSE),0)</f>
      </c>
      <c r="AE23" s="53">
        <f>IFERROR(VLOOKUP(B23,'กะดึกวันที่ 13'!$B$8:$AC$105,28,FALSE),0)</f>
      </c>
      <c r="AF23" s="53"/>
      <c r="AG23" s="53">
        <f>IFERROR(VLOOKUP(B23,'วันที่ 12'!$B$8:$AH$105,28,FALSE),0)</f>
      </c>
      <c r="AH23" s="53">
        <f>IFERROR(VLOOKUP(B23,'วันที่ 14'!$B$8:$AH$106,28,FALSE),0)</f>
      </c>
      <c r="AI23" s="53">
        <f>IFERROR(VLOOKUP(B23,'วันที่ 15'!$B$8:$AH$106,28,FALSE),0)</f>
      </c>
      <c r="AJ23" s="53">
        <f>IFERROR(VLOOKUP(B23,'วันที่ 16'!$B$8:$AH$105,28,FALSE),0)</f>
      </c>
      <c r="AK23" s="53">
        <f>IFERROR(VLOOKUP(B23,'วันที่ 17'!$B$8:$AH$105,28,FALSE),0)</f>
      </c>
      <c r="AL23" s="53">
        <f>IFERROR(VLOOKUP(B23,'วันที่ 18'!$B$8:$AH$104,28,FALSE),0)</f>
      </c>
      <c r="AM23" s="53">
        <f>IFERROR(VLOOKUP(B23,'วันที่ 19'!$B$8:$AH$106,28,FALSE),0)</f>
      </c>
      <c r="AN23" s="53">
        <f>IFERROR(VLOOKUP(B23,'วันที่ 20'!$B$8:$AH$105,28,FALSE),0)</f>
      </c>
      <c r="AO23" s="53">
        <f>IFERROR(VLOOKUP(B23,'วันที่ 21'!$B$8:$AH$106,28,FALSE),0)</f>
      </c>
      <c r="AP23" s="53">
        <f>IFERROR(VLOOKUP(B23,'วันที่ 22'!$B$8:$AH$105,28,FALSE),0)</f>
      </c>
      <c r="AQ23" s="53">
        <f>IFERROR(VLOOKUP(B23,'วันที่ 23'!$B$8:$AH$107,28,FALSE),0)</f>
      </c>
      <c r="AR23" s="53">
        <f>IFERROR(VLOOKUP(B23,'วันที่ 24'!$B$8:$AH$104,28,FALSE),0)</f>
      </c>
      <c r="AS23" s="53">
        <f>IFERROR(VLOOKUP(B23,'วันที่ 25'!$B$8:$AH$106,28,FALSE),0)</f>
      </c>
      <c r="AT23" s="53">
        <f>IFERROR(VLOOKUP(B23,'วันที่ 26'!$B$8:$AH$105,28,FALSE),0)</f>
      </c>
      <c r="AU23" s="53">
        <f>IFERROR(VLOOKUP(B23,'วันที่ 26'!$B$8:$AH$104,28,FALSE),0)</f>
      </c>
      <c r="AV23" s="53">
        <f>IFERROR(VLOOKUP(B23,'วันที่ 30'!$B$8:$AH$107,28,FALSE),0)</f>
      </c>
      <c r="AW23" s="53">
        <f>IFERROR(VLOOKUP(B23,'วันที่ 31'!$B$8:$AG$105,28,FALSE),0)</f>
      </c>
      <c r="AX23" s="52">
        <f>SUM(E23:AW23)</f>
      </c>
    </row>
    <row r="24">
      <c r="A24" s="52">
        <v>22</v>
      </c>
      <c r="B24" s="54" t="str">
        <v>นรินลักษณ์ สวัสดี</v>
      </c>
      <c r="C24" s="53">
        <f>IFERROR(VLOOKUP(B24,Members!B:C,2,FALSE),0)</f>
      </c>
      <c r="D24" s="53">
        <f>IFERROR(VLOOKUP(B24,Members!$B:$H,7,FALSE),0)</f>
      </c>
      <c r="E24" s="55">
        <f>IFERROR(VLOOKUP(B24,'วันที่ 1'!$B$8:$AH$103,28,FALSE),0) - IFERROR(VLOOKUP(B24,'วันที่ 1'!$B$8:$AH$103,27,FALSE),0)</f>
      </c>
      <c r="F24" s="55">
        <f>IFERROR(VLOOKUP(C24,'วันที่ 1'!$B$8:$AH$103,27,FALSE),0)</f>
      </c>
      <c r="G24" s="53">
        <f>IFERROR(VLOOKUP(B24,'วันที่ 1'!$B$8:$AH$103,28,FALSE),0)-IFERROR(VLOOKUP(B24,'วันที่ 1'!$B$8:$AH$103,27,FALSE),0)</f>
      </c>
      <c r="H24" s="55">
        <f>IFERROR(VLOOKUP(B24,'วันที่ 1'!$B$8:$AH$103,27,FALSE),0)</f>
      </c>
      <c r="I24" s="53">
        <f>IFERROR(VLOOKUP(B24,'วันที่ 2'!$B$8:$AF$106,28,FALSE),0)-IFERROR(VLOOKUP(B24,'วันที่ 2'!$B$8:$AF$106,27,FALSE),0)</f>
      </c>
      <c r="J24" s="53">
        <f>IFERROR(VLOOKUP(B24,'วันที่ 2'!$B$8:$AF$106,27,FALSE),0)</f>
      </c>
      <c r="K24" s="53">
        <f>IFERROR(VLOOKUP(B24,'วันที่ 3 กะเช้า'!$B$8:$AK$106,28,FALSE),0)-IFERROR(VLOOKUP(B24,'วันที่ 3 กะเช้า'!$B$8:$AK$106,27,FALSE),0)</f>
      </c>
      <c r="L24" s="53">
        <f>IFERROR(VLOOKUP(B24,'วันที่ 3 กะเช้า'!$B$8:$AK$106,27,FALSE),0)</f>
      </c>
      <c r="M24" s="53">
        <f>IFERROR(VLOOKUP(B24,'วันที่ 4 กะเช้า'!$B$8:$AG$107,28,FALSE),0)-IFERROR(VLOOKUP(B24,'วันที่ 4 กะเช้า'!$B$8:$AG$107,27,FALSE),0)</f>
      </c>
      <c r="N24" s="53">
        <f>IFERROR(VLOOKUP(B24,'วันที่ 4 กะเช้า'!$B$8:$AG$107,27,FALSE),0)</f>
      </c>
      <c r="O24" s="53">
        <f>IFERROR(VLOOKUP(B24,'วันที่ 4 กะเช้า'!$B$8:$AH$106,28,FALSE),0)-IFERROR(VLOOKUP(B24,'วันที่ 4 กะเช้า'!$B$8:$AH$106,27,FALSE),0)</f>
      </c>
      <c r="P24" s="53">
        <f>IFERROR(VLOOKUP(B24,'วันที่ 4 กะเช้า'!$B$8:$AH$106,27,FALSE),0)</f>
      </c>
      <c r="Q24" s="53">
        <f>IFERROR(VLOOKUP(B24,'วันที่ 4 กะเช้า'!$B$8:$AH$106,28,FALSE),0)-IFERROR(VLOOKUP(B24,'วันที่ 4 กะเช้า'!$B$8:$AH$106,27,FALSE),0)</f>
      </c>
      <c r="R24" s="53">
        <f>IFERROR(VLOOKUP(B24,'วันที่ 4 กะเช้า'!$B$8:$AH$106,27,FALSE),0)</f>
      </c>
      <c r="S24" s="53">
        <f>IFERROR(VLOOKUP(B24,'วันที่ 5 กะเช้า'!$B$8:$AH$107,28,FALSE),0)-IFERROR(VLOOKUP(B24,'วันที่ 5 กะเช้า'!$B$8:$AH$107,27,FALSE),0)</f>
      </c>
      <c r="T24" s="53">
        <f>IFERROR(VLOOKUP(B24,'วันที่ 5 กะเช้า'!$B$8:$AH$107,27,FALSE),0)</f>
      </c>
      <c r="U24" s="53">
        <f>IFERROR(VLOOKUP(B24,'วันที่ 5 กะดึก'!$B$8:$AH$106,27,FALSE),0)</f>
      </c>
      <c r="V24" s="53">
        <f>IFERROR(VLOOKUP(B24,'วันที่ 5 กะดึก'!$B$8:$AH$106,27,FALSE),0)</f>
      </c>
      <c r="W24" s="53">
        <f>IFERROR(VLOOKUP(B24,'วันที่ 7'!$B$8:$AH$105,28,FALSE),0)-IFERROR(VLOOKUP(B24,'วันที่ 7'!$B$8:$AH$105,27,FALSE),0)</f>
      </c>
      <c r="X24" s="53">
        <f>IFERROR(VLOOKUP(B24,'วันที่ 7'!$B$8:$AH$105,27,FALSE),0)</f>
      </c>
      <c r="Y24" s="53">
        <f>IFERROR(VLOOKUP(B24,'วันที่ 8'!$B$8:$AH$109,28,FALSE),0)-IFERROR(VLOOKUP(B24,'วันที่ 8'!$B$8:$AH$109,27,FALSE),0)</f>
      </c>
      <c r="Z24" s="53">
        <f>IFERROR(VLOOKUP(B24,'วันที่ 8'!$B$8:$AH$109,27,FALSE),0)</f>
      </c>
      <c r="AA24" s="53">
        <f>IFERROR(VLOOKUP(B24,'กะเช้าวันที่ 12'!$B$8:$AC$102,28,FALSE),0)-IFERROR(VLOOKUP(B24,'กะเช้าวันที่ 12'!$B$8:$AC$102,27,FALSE),0)</f>
      </c>
      <c r="AB24" s="53">
        <f>IFERROR(VLOOKUP(B24,'กะเช้าวันที่ 12'!$B$8:$AC$102,27,FALSE),0)</f>
      </c>
      <c r="AC24" s="53">
        <f>IFERROR(VLOOKUP(B24,'กะเช้าวันที่ 14'!$B$8:$AC$104,28,FALSE),0)-IFERROR(VLOOKUP(B24,'กะเช้าวันที่ 14'!$B$8:$AC$104,27,FALSE),0)</f>
      </c>
      <c r="AD24" s="53">
        <f>IFERROR(VLOOKUP(B24,'กะเช้าวันที่ 14'!$B$8:$AC$104,27,FALSE),0)</f>
      </c>
      <c r="AE24" s="53">
        <f>IFERROR(VLOOKUP(B24,'กะดึกวันที่ 13'!$B$8:$AC$105,28,FALSE),0)</f>
      </c>
      <c r="AF24" s="53"/>
      <c r="AG24" s="53">
        <f>IFERROR(VLOOKUP(B24,'วันที่ 12'!$B$8:$AH$105,28,FALSE),0)</f>
      </c>
      <c r="AH24" s="53">
        <f>IFERROR(VLOOKUP(B24,'วันที่ 14'!$B$8:$AH$106,28,FALSE),0)</f>
      </c>
      <c r="AI24" s="53">
        <f>IFERROR(VLOOKUP(B24,'วันที่ 15'!$B$8:$AH$106,28,FALSE),0)</f>
      </c>
      <c r="AJ24" s="53">
        <f>IFERROR(VLOOKUP(B24,'วันที่ 16'!$B$8:$AH$105,28,FALSE),0)</f>
      </c>
      <c r="AK24" s="53">
        <f>IFERROR(VLOOKUP(B24,'วันที่ 17'!$B$8:$AH$105,28,FALSE),0)</f>
      </c>
      <c r="AL24" s="53">
        <f>IFERROR(VLOOKUP(B24,'วันที่ 18'!$B$8:$AH$104,28,FALSE),0)</f>
      </c>
      <c r="AM24" s="53">
        <f>IFERROR(VLOOKUP(B24,'วันที่ 19'!$B$8:$AH$106,28,FALSE),0)</f>
      </c>
      <c r="AN24" s="53">
        <f>IFERROR(VLOOKUP(B24,'วันที่ 20'!$B$8:$AH$105,28,FALSE),0)</f>
      </c>
      <c r="AO24" s="53">
        <f>IFERROR(VLOOKUP(B24,'วันที่ 21'!$B$8:$AH$106,28,FALSE),0)</f>
      </c>
      <c r="AP24" s="53">
        <f>IFERROR(VLOOKUP(B24,'วันที่ 22'!$B$8:$AH$105,28,FALSE),0)</f>
      </c>
      <c r="AQ24" s="53">
        <f>IFERROR(VLOOKUP(B24,'วันที่ 23'!$B$8:$AH$107,28,FALSE),0)</f>
      </c>
      <c r="AR24" s="53">
        <f>IFERROR(VLOOKUP(B24,'วันที่ 24'!$B$8:$AH$104,28,FALSE),0)</f>
      </c>
      <c r="AS24" s="53">
        <f>IFERROR(VLOOKUP(B24,'วันที่ 25'!$B$8:$AH$106,28,FALSE),0)</f>
      </c>
      <c r="AT24" s="53">
        <f>IFERROR(VLOOKUP(B24,'วันที่ 26'!$B$8:$AH$105,28,FALSE),0)</f>
      </c>
      <c r="AU24" s="53">
        <f>IFERROR(VLOOKUP(B24,'วันที่ 26'!$B$8:$AH$104,28,FALSE),0)</f>
      </c>
      <c r="AV24" s="53">
        <f>IFERROR(VLOOKUP(B24,'วันที่ 30'!$B$8:$AH$107,28,FALSE),0)</f>
      </c>
      <c r="AW24" s="53">
        <f>IFERROR(VLOOKUP(B24,'วันที่ 31'!$B$8:$AG$105,28,FALSE),0)</f>
      </c>
      <c r="AX24" s="52">
        <f>SUM(E24:AW24)</f>
      </c>
    </row>
    <row r="25">
      <c r="A25" s="52">
        <v>23</v>
      </c>
      <c r="B25" s="54" t="str">
        <v>สุไรณี ตาเละ</v>
      </c>
      <c r="C25" s="53">
        <f>IFERROR(VLOOKUP(B25,Members!B:C,2,FALSE),0)</f>
      </c>
      <c r="D25" s="53">
        <f>IFERROR(VLOOKUP(B25,Members!$B:$H,7,FALSE),0)</f>
      </c>
      <c r="E25" s="55">
        <f>IFERROR(VLOOKUP(B25,'วันที่ 1'!$B$8:$AH$103,28,FALSE),0) - IFERROR(VLOOKUP(B25,'วันที่ 1'!$B$8:$AH$103,27,FALSE),0)</f>
      </c>
      <c r="F25" s="55">
        <f>IFERROR(VLOOKUP(C25,'วันที่ 1'!$B$8:$AH$103,27,FALSE),0)</f>
      </c>
      <c r="G25" s="53">
        <f>IFERROR(VLOOKUP(B25,'วันที่ 1'!$B$8:$AH$103,28,FALSE),0)-IFERROR(VLOOKUP(B25,'วันที่ 1'!$B$8:$AH$103,27,FALSE),0)</f>
      </c>
      <c r="H25" s="55">
        <f>IFERROR(VLOOKUP(B25,'วันที่ 1'!$B$8:$AH$103,27,FALSE),0)</f>
      </c>
      <c r="I25" s="53">
        <f>IFERROR(VLOOKUP(B25,'วันที่ 2'!$B$8:$AF$106,28,FALSE),0)-IFERROR(VLOOKUP(B25,'วันที่ 2'!$B$8:$AF$106,27,FALSE),0)</f>
      </c>
      <c r="J25" s="53">
        <f>IFERROR(VLOOKUP(B25,'วันที่ 2'!$B$8:$AF$106,27,FALSE),0)</f>
      </c>
      <c r="K25" s="53">
        <f>IFERROR(VLOOKUP(B25,'วันที่ 3 กะเช้า'!$B$8:$AK$106,28,FALSE),0)-IFERROR(VLOOKUP(B25,'วันที่ 3 กะเช้า'!$B$8:$AK$106,27,FALSE),0)</f>
      </c>
      <c r="L25" s="53">
        <f>IFERROR(VLOOKUP(B25,'วันที่ 3 กะเช้า'!$B$8:$AK$106,27,FALSE),0)</f>
      </c>
      <c r="M25" s="53">
        <f>IFERROR(VLOOKUP(B25,'วันที่ 4 กะเช้า'!$B$8:$AG$107,28,FALSE),0)-IFERROR(VLOOKUP(B25,'วันที่ 4 กะเช้า'!$B$8:$AG$107,27,FALSE),0)</f>
      </c>
      <c r="N25" s="53">
        <f>IFERROR(VLOOKUP(B25,'วันที่ 4 กะเช้า'!$B$8:$AG$107,27,FALSE),0)</f>
      </c>
      <c r="O25" s="53">
        <f>IFERROR(VLOOKUP(B25,'วันที่ 4 กะเช้า'!$B$8:$AH$106,28,FALSE),0)-IFERROR(VLOOKUP(B25,'วันที่ 4 กะเช้า'!$B$8:$AH$106,27,FALSE),0)</f>
      </c>
      <c r="P25" s="53">
        <f>IFERROR(VLOOKUP(B25,'วันที่ 4 กะเช้า'!$B$8:$AH$106,27,FALSE),0)</f>
      </c>
      <c r="Q25" s="53">
        <f>IFERROR(VLOOKUP(B25,'วันที่ 4 กะเช้า'!$B$8:$AH$106,28,FALSE),0)-IFERROR(VLOOKUP(B25,'วันที่ 4 กะเช้า'!$B$8:$AH$106,27,FALSE),0)</f>
      </c>
      <c r="R25" s="53">
        <f>IFERROR(VLOOKUP(B25,'วันที่ 4 กะเช้า'!$B$8:$AH$106,27,FALSE),0)</f>
      </c>
      <c r="S25" s="53">
        <f>IFERROR(VLOOKUP(B25,'วันที่ 5 กะเช้า'!$B$8:$AH$107,28,FALSE),0)-IFERROR(VLOOKUP(B25,'วันที่ 5 กะเช้า'!$B$8:$AH$107,27,FALSE),0)</f>
      </c>
      <c r="T25" s="53">
        <f>IFERROR(VLOOKUP(B25,'วันที่ 5 กะเช้า'!$B$8:$AH$107,27,FALSE),0)</f>
      </c>
      <c r="U25" s="53">
        <f>IFERROR(VLOOKUP(B25,'วันที่ 5 กะดึก'!$B$8:$AH$106,27,FALSE),0)</f>
      </c>
      <c r="V25" s="53">
        <f>IFERROR(VLOOKUP(B25,'วันที่ 5 กะดึก'!$B$8:$AH$106,27,FALSE),0)</f>
      </c>
      <c r="W25" s="53">
        <f>IFERROR(VLOOKUP(B25,'วันที่ 7'!$B$8:$AH$105,28,FALSE),0)-IFERROR(VLOOKUP(B25,'วันที่ 7'!$B$8:$AH$105,27,FALSE),0)</f>
      </c>
      <c r="X25" s="53">
        <f>IFERROR(VLOOKUP(B25,'วันที่ 7'!$B$8:$AH$105,27,FALSE),0)</f>
      </c>
      <c r="Y25" s="53">
        <f>IFERROR(VLOOKUP(B25,'วันที่ 8'!$B$8:$AH$109,28,FALSE),0)-IFERROR(VLOOKUP(B25,'วันที่ 8'!$B$8:$AH$109,27,FALSE),0)</f>
      </c>
      <c r="Z25" s="53">
        <f>IFERROR(VLOOKUP(B25,'วันที่ 8'!$B$8:$AH$109,27,FALSE),0)</f>
      </c>
      <c r="AA25" s="53">
        <f>IFERROR(VLOOKUP(B25,'กะเช้าวันที่ 12'!$B$8:$AC$102,28,FALSE),0)-IFERROR(VLOOKUP(B25,'กะเช้าวันที่ 12'!$B$8:$AC$102,27,FALSE),0)</f>
      </c>
      <c r="AB25" s="53">
        <f>IFERROR(VLOOKUP(B25,'กะเช้าวันที่ 12'!$B$8:$AC$102,27,FALSE),0)</f>
      </c>
      <c r="AC25" s="53">
        <f>IFERROR(VLOOKUP(B25,'กะเช้าวันที่ 14'!$B$8:$AC$104,28,FALSE),0)-IFERROR(VLOOKUP(B25,'กะเช้าวันที่ 14'!$B$8:$AC$104,27,FALSE),0)</f>
      </c>
      <c r="AD25" s="53">
        <f>IFERROR(VLOOKUP(B25,'กะเช้าวันที่ 14'!$B$8:$AC$104,27,FALSE),0)</f>
      </c>
      <c r="AE25" s="53">
        <f>IFERROR(VLOOKUP(B25,'กะดึกวันที่ 13'!$B$8:$AC$105,28,FALSE),0)</f>
      </c>
      <c r="AF25" s="53"/>
      <c r="AG25" s="53">
        <f>IFERROR(VLOOKUP(B25,'วันที่ 12'!$B$8:$AH$105,28,FALSE),0)</f>
      </c>
      <c r="AH25" s="53">
        <f>IFERROR(VLOOKUP(B25,'วันที่ 14'!$B$8:$AH$106,28,FALSE),0)</f>
      </c>
      <c r="AI25" s="53">
        <f>IFERROR(VLOOKUP(B25,'วันที่ 15'!$B$8:$AH$106,28,FALSE),0)</f>
      </c>
      <c r="AJ25" s="53">
        <f>IFERROR(VLOOKUP(B25,'วันที่ 16'!$B$8:$AH$105,28,FALSE),0)</f>
      </c>
      <c r="AK25" s="53">
        <f>IFERROR(VLOOKUP(B25,'วันที่ 17'!$B$8:$AH$105,28,FALSE),0)</f>
      </c>
      <c r="AL25" s="53">
        <f>IFERROR(VLOOKUP(B25,'วันที่ 18'!$B$8:$AH$104,28,FALSE),0)</f>
      </c>
      <c r="AM25" s="53">
        <f>IFERROR(VLOOKUP(B25,'วันที่ 19'!$B$8:$AH$106,28,FALSE),0)</f>
      </c>
      <c r="AN25" s="53">
        <f>IFERROR(VLOOKUP(B25,'วันที่ 20'!$B$8:$AH$105,28,FALSE),0)</f>
      </c>
      <c r="AO25" s="53">
        <f>IFERROR(VLOOKUP(B25,'วันที่ 21'!$B$8:$AH$106,28,FALSE),0)</f>
      </c>
      <c r="AP25" s="53">
        <f>IFERROR(VLOOKUP(B25,'วันที่ 22'!$B$8:$AH$105,28,FALSE),0)</f>
      </c>
      <c r="AQ25" s="53">
        <f>IFERROR(VLOOKUP(B25,'วันที่ 23'!$B$8:$AH$107,28,FALSE),0)</f>
      </c>
      <c r="AR25" s="53">
        <f>IFERROR(VLOOKUP(B25,'วันที่ 24'!$B$8:$AH$104,28,FALSE),0)</f>
      </c>
      <c r="AS25" s="53">
        <f>IFERROR(VLOOKUP(B25,'วันที่ 25'!$B$8:$AH$106,28,FALSE),0)</f>
      </c>
      <c r="AT25" s="53">
        <f>IFERROR(VLOOKUP(B25,'วันที่ 26'!$B$8:$AH$105,28,FALSE),0)</f>
      </c>
      <c r="AU25" s="53">
        <f>IFERROR(VLOOKUP(B25,'วันที่ 26'!$B$8:$AH$104,28,FALSE),0)</f>
      </c>
      <c r="AV25" s="53">
        <f>IFERROR(VLOOKUP(B25,'วันที่ 30'!$B$8:$AH$107,28,FALSE),0)</f>
      </c>
      <c r="AW25" s="53">
        <f>IFERROR(VLOOKUP(B25,'วันที่ 31'!$B$8:$AG$105,28,FALSE),0)</f>
      </c>
      <c r="AX25" s="52">
        <f>SUM(E25:AW25)</f>
      </c>
    </row>
    <row r="26">
      <c r="A26" s="52">
        <v>24</v>
      </c>
      <c r="B26" s="54" t="str">
        <v>รัชฎาพร สิงห์แก้ว</v>
      </c>
      <c r="C26" s="53">
        <f>IFERROR(VLOOKUP(B26,Members!B:C,2,FALSE),0)</f>
      </c>
      <c r="D26" s="53">
        <f>IFERROR(VLOOKUP(B26,Members!$B:$H,7,FALSE),0)</f>
      </c>
      <c r="E26" s="55">
        <f>IFERROR(VLOOKUP(B26,'วันที่ 1'!$B$8:$AH$103,28,FALSE),0) - IFERROR(VLOOKUP(B26,'วันที่ 1'!$B$8:$AH$103,27,FALSE),0)</f>
      </c>
      <c r="F26" s="55">
        <f>IFERROR(VLOOKUP(C26,'วันที่ 1'!$B$8:$AH$103,27,FALSE),0)</f>
      </c>
      <c r="G26" s="53">
        <f>IFERROR(VLOOKUP(B26,'วันที่ 1'!$B$8:$AH$103,28,FALSE),0)-IFERROR(VLOOKUP(B26,'วันที่ 1'!$B$8:$AH$103,27,FALSE),0)</f>
      </c>
      <c r="H26" s="55">
        <f>IFERROR(VLOOKUP(B26,'วันที่ 1'!$B$8:$AH$103,27,FALSE),0)</f>
      </c>
      <c r="I26" s="53">
        <f>IFERROR(VLOOKUP(B26,'วันที่ 2'!$B$8:$AF$106,28,FALSE),0)-IFERROR(VLOOKUP(B26,'วันที่ 2'!$B$8:$AF$106,27,FALSE),0)</f>
      </c>
      <c r="J26" s="53">
        <f>IFERROR(VLOOKUP(B26,'วันที่ 2'!$B$8:$AF$106,27,FALSE),0)</f>
      </c>
      <c r="K26" s="53">
        <f>IFERROR(VLOOKUP(B26,'วันที่ 3 กะเช้า'!$B$8:$AK$106,28,FALSE),0)-IFERROR(VLOOKUP(B26,'วันที่ 3 กะเช้า'!$B$8:$AK$106,27,FALSE),0)</f>
      </c>
      <c r="L26" s="53">
        <f>IFERROR(VLOOKUP(B26,'วันที่ 3 กะเช้า'!$B$8:$AK$106,27,FALSE),0)</f>
      </c>
      <c r="M26" s="53">
        <f>IFERROR(VLOOKUP(B26,'วันที่ 4 กะเช้า'!$B$8:$AG$107,28,FALSE),0)-IFERROR(VLOOKUP(B26,'วันที่ 4 กะเช้า'!$B$8:$AG$107,27,FALSE),0)</f>
      </c>
      <c r="N26" s="53">
        <f>IFERROR(VLOOKUP(B26,'วันที่ 4 กะเช้า'!$B$8:$AG$107,27,FALSE),0)</f>
      </c>
      <c r="O26" s="53">
        <f>IFERROR(VLOOKUP(B26,'วันที่ 4 กะเช้า'!$B$8:$AH$106,28,FALSE),0)-IFERROR(VLOOKUP(B26,'วันที่ 4 กะเช้า'!$B$8:$AH$106,27,FALSE),0)</f>
      </c>
      <c r="P26" s="53">
        <f>IFERROR(VLOOKUP(B26,'วันที่ 4 กะเช้า'!$B$8:$AH$106,27,FALSE),0)</f>
      </c>
      <c r="Q26" s="53">
        <f>IFERROR(VLOOKUP(B26,'วันที่ 4 กะเช้า'!$B$8:$AH$106,28,FALSE),0)-IFERROR(VLOOKUP(B26,'วันที่ 4 กะเช้า'!$B$8:$AH$106,27,FALSE),0)</f>
      </c>
      <c r="R26" s="53">
        <f>IFERROR(VLOOKUP(B26,'วันที่ 4 กะเช้า'!$B$8:$AH$106,27,FALSE),0)</f>
      </c>
      <c r="S26" s="53">
        <f>IFERROR(VLOOKUP(B26,'วันที่ 5 กะเช้า'!$B$8:$AH$107,28,FALSE),0)-IFERROR(VLOOKUP(B26,'วันที่ 5 กะเช้า'!$B$8:$AH$107,27,FALSE),0)</f>
      </c>
      <c r="T26" s="53">
        <f>IFERROR(VLOOKUP(B26,'วันที่ 5 กะเช้า'!$B$8:$AH$107,27,FALSE),0)</f>
      </c>
      <c r="U26" s="53">
        <f>IFERROR(VLOOKUP(B26,'วันที่ 5 กะดึก'!$B$8:$AH$106,27,FALSE),0)</f>
      </c>
      <c r="V26" s="53">
        <f>IFERROR(VLOOKUP(B26,'วันที่ 5 กะดึก'!$B$8:$AH$106,27,FALSE),0)</f>
      </c>
      <c r="W26" s="53">
        <f>IFERROR(VLOOKUP(B26,'วันที่ 7'!$B$8:$AH$105,28,FALSE),0)-IFERROR(VLOOKUP(B26,'วันที่ 7'!$B$8:$AH$105,27,FALSE),0)</f>
      </c>
      <c r="X26" s="53">
        <f>IFERROR(VLOOKUP(B26,'วันที่ 7'!$B$8:$AH$105,27,FALSE),0)</f>
      </c>
      <c r="Y26" s="53">
        <f>IFERROR(VLOOKUP(B26,'วันที่ 8'!$B$8:$AH$109,28,FALSE),0)-IFERROR(VLOOKUP(B26,'วันที่ 8'!$B$8:$AH$109,27,FALSE),0)</f>
      </c>
      <c r="Z26" s="53">
        <f>IFERROR(VLOOKUP(B26,'วันที่ 8'!$B$8:$AH$109,27,FALSE),0)</f>
      </c>
      <c r="AA26" s="53">
        <f>IFERROR(VLOOKUP(B26,'กะเช้าวันที่ 12'!$B$8:$AC$102,28,FALSE),0)-IFERROR(VLOOKUP(B26,'กะเช้าวันที่ 12'!$B$8:$AC$102,27,FALSE),0)</f>
      </c>
      <c r="AB26" s="53">
        <f>IFERROR(VLOOKUP(B26,'กะเช้าวันที่ 12'!$B$8:$AC$102,27,FALSE),0)</f>
      </c>
      <c r="AC26" s="53">
        <f>IFERROR(VLOOKUP(B26,'กะเช้าวันที่ 14'!$B$8:$AC$104,28,FALSE),0)-IFERROR(VLOOKUP(B26,'กะเช้าวันที่ 14'!$B$8:$AC$104,27,FALSE),0)</f>
      </c>
      <c r="AD26" s="53">
        <f>IFERROR(VLOOKUP(B26,'กะเช้าวันที่ 14'!$B$8:$AC$104,27,FALSE),0)</f>
      </c>
      <c r="AE26" s="53">
        <f>IFERROR(VLOOKUP(B26,'กะดึกวันที่ 13'!$B$8:$AC$105,28,FALSE),0)</f>
      </c>
      <c r="AF26" s="53"/>
      <c r="AG26" s="53">
        <f>IFERROR(VLOOKUP(B26,'วันที่ 12'!$B$8:$AH$105,28,FALSE),0)</f>
      </c>
      <c r="AH26" s="53">
        <f>IFERROR(VLOOKUP(B26,'วันที่ 14'!$B$8:$AH$106,28,FALSE),0)</f>
      </c>
      <c r="AI26" s="53">
        <f>IFERROR(VLOOKUP(B26,'วันที่ 15'!$B$8:$AH$106,28,FALSE),0)</f>
      </c>
      <c r="AJ26" s="53">
        <f>IFERROR(VLOOKUP(B26,'วันที่ 16'!$B$8:$AH$105,28,FALSE),0)</f>
      </c>
      <c r="AK26" s="53">
        <f>IFERROR(VLOOKUP(B26,'วันที่ 17'!$B$8:$AH$105,28,FALSE),0)</f>
      </c>
      <c r="AL26" s="53">
        <f>IFERROR(VLOOKUP(B26,'วันที่ 18'!$B$8:$AH$104,28,FALSE),0)</f>
      </c>
      <c r="AM26" s="53">
        <f>IFERROR(VLOOKUP(B26,'วันที่ 19'!$B$8:$AH$106,28,FALSE),0)</f>
      </c>
      <c r="AN26" s="53">
        <f>IFERROR(VLOOKUP(B26,'วันที่ 20'!$B$8:$AH$105,28,FALSE),0)</f>
      </c>
      <c r="AO26" s="53">
        <f>IFERROR(VLOOKUP(B26,'วันที่ 21'!$B$8:$AH$106,28,FALSE),0)</f>
      </c>
      <c r="AP26" s="53">
        <f>IFERROR(VLOOKUP(B26,'วันที่ 22'!$B$8:$AH$105,28,FALSE),0)</f>
      </c>
      <c r="AQ26" s="53">
        <f>IFERROR(VLOOKUP(B26,'วันที่ 23'!$B$8:$AH$107,28,FALSE),0)</f>
      </c>
      <c r="AR26" s="53">
        <f>IFERROR(VLOOKUP(B26,'วันที่ 24'!$B$8:$AH$104,28,FALSE),0)</f>
      </c>
      <c r="AS26" s="53">
        <f>IFERROR(VLOOKUP(B26,'วันที่ 25'!$B$8:$AH$106,28,FALSE),0)</f>
      </c>
      <c r="AT26" s="53">
        <f>IFERROR(VLOOKUP(B26,'วันที่ 26'!$B$8:$AH$105,28,FALSE),0)</f>
      </c>
      <c r="AU26" s="53">
        <f>IFERROR(VLOOKUP(B26,'วันที่ 26'!$B$8:$AH$104,28,FALSE),0)</f>
      </c>
      <c r="AV26" s="53">
        <f>IFERROR(VLOOKUP(B26,'วันที่ 30'!$B$8:$AH$107,28,FALSE),0)</f>
      </c>
      <c r="AW26" s="53">
        <f>IFERROR(VLOOKUP(B26,'วันที่ 31'!$B$8:$AG$105,28,FALSE),0)</f>
      </c>
      <c r="AX26" s="52">
        <f>SUM(E26:AW26)</f>
      </c>
    </row>
    <row r="27">
      <c r="A27" s="52">
        <v>25</v>
      </c>
      <c r="B27" s="54" t="str">
        <v>จิดาภา แดงประสิทธิ์</v>
      </c>
      <c r="C27" s="53">
        <f>IFERROR(VLOOKUP(B27,Members!B:C,2,FALSE),0)</f>
      </c>
      <c r="D27" s="53">
        <f>IFERROR(VLOOKUP(B27,Members!$B:$H,7,FALSE),0)</f>
      </c>
      <c r="E27" s="55">
        <f>IFERROR(VLOOKUP(B27,'วันที่ 1'!$B$8:$AH$103,28,FALSE),0) - IFERROR(VLOOKUP(B27,'วันที่ 1'!$B$8:$AH$103,27,FALSE),0)</f>
      </c>
      <c r="F27" s="55">
        <f>IFERROR(VLOOKUP(C27,'วันที่ 1'!$B$8:$AH$103,27,FALSE),0)</f>
      </c>
      <c r="G27" s="53">
        <f>IFERROR(VLOOKUP(B27,'วันที่ 1'!$B$8:$AH$103,28,FALSE),0)-IFERROR(VLOOKUP(B27,'วันที่ 1'!$B$8:$AH$103,27,FALSE),0)</f>
      </c>
      <c r="H27" s="55">
        <f>IFERROR(VLOOKUP(B27,'วันที่ 1'!$B$8:$AH$103,27,FALSE),0)</f>
      </c>
      <c r="I27" s="53">
        <f>IFERROR(VLOOKUP(B27,'วันที่ 2'!$B$8:$AF$106,28,FALSE),0)-IFERROR(VLOOKUP(B27,'วันที่ 2'!$B$8:$AF$106,27,FALSE),0)</f>
      </c>
      <c r="J27" s="53">
        <f>IFERROR(VLOOKUP(B27,'วันที่ 2'!$B$8:$AF$106,27,FALSE),0)</f>
      </c>
      <c r="K27" s="53">
        <f>IFERROR(VLOOKUP(B27,'วันที่ 3 กะเช้า'!$B$8:$AK$106,28,FALSE),0)-IFERROR(VLOOKUP(B27,'วันที่ 3 กะเช้า'!$B$8:$AK$106,27,FALSE),0)</f>
      </c>
      <c r="L27" s="53">
        <f>IFERROR(VLOOKUP(B27,'วันที่ 3 กะเช้า'!$B$8:$AK$106,27,FALSE),0)</f>
      </c>
      <c r="M27" s="53">
        <f>IFERROR(VLOOKUP(B27,'วันที่ 4 กะเช้า'!$B$8:$AG$107,28,FALSE),0)-IFERROR(VLOOKUP(B27,'วันที่ 4 กะเช้า'!$B$8:$AG$107,27,FALSE),0)</f>
      </c>
      <c r="N27" s="53">
        <f>IFERROR(VLOOKUP(B27,'วันที่ 4 กะเช้า'!$B$8:$AG$107,27,FALSE),0)</f>
      </c>
      <c r="O27" s="53">
        <f>IFERROR(VLOOKUP(B27,'วันที่ 4 กะเช้า'!$B$8:$AH$106,28,FALSE),0)-IFERROR(VLOOKUP(B27,'วันที่ 4 กะเช้า'!$B$8:$AH$106,27,FALSE),0)</f>
      </c>
      <c r="P27" s="53">
        <f>IFERROR(VLOOKUP(B27,'วันที่ 4 กะเช้า'!$B$8:$AH$106,27,FALSE),0)</f>
      </c>
      <c r="Q27" s="53">
        <f>IFERROR(VLOOKUP(B27,'วันที่ 4 กะเช้า'!$B$8:$AH$106,28,FALSE),0)-IFERROR(VLOOKUP(B27,'วันที่ 4 กะเช้า'!$B$8:$AH$106,27,FALSE),0)</f>
      </c>
      <c r="R27" s="53">
        <f>IFERROR(VLOOKUP(B27,'วันที่ 4 กะเช้า'!$B$8:$AH$106,27,FALSE),0)</f>
      </c>
      <c r="S27" s="53">
        <f>IFERROR(VLOOKUP(B27,'วันที่ 5 กะเช้า'!$B$8:$AH$107,28,FALSE),0)-IFERROR(VLOOKUP(B27,'วันที่ 5 กะเช้า'!$B$8:$AH$107,27,FALSE),0)</f>
      </c>
      <c r="T27" s="53">
        <f>IFERROR(VLOOKUP(B27,'วันที่ 5 กะเช้า'!$B$8:$AH$107,27,FALSE),0)</f>
      </c>
      <c r="U27" s="53">
        <f>IFERROR(VLOOKUP(B27,'วันที่ 5 กะดึก'!$B$8:$AH$106,27,FALSE),0)</f>
      </c>
      <c r="V27" s="53">
        <f>IFERROR(VLOOKUP(B27,'วันที่ 5 กะดึก'!$B$8:$AH$106,27,FALSE),0)</f>
      </c>
      <c r="W27" s="53">
        <f>IFERROR(VLOOKUP(B27,'วันที่ 7'!$B$8:$AH$105,28,FALSE),0)-IFERROR(VLOOKUP(B27,'วันที่ 7'!$B$8:$AH$105,27,FALSE),0)</f>
      </c>
      <c r="X27" s="53">
        <f>IFERROR(VLOOKUP(B27,'วันที่ 7'!$B$8:$AH$105,27,FALSE),0)</f>
      </c>
      <c r="Y27" s="53">
        <f>IFERROR(VLOOKUP(B27,'วันที่ 8'!$B$8:$AH$109,28,FALSE),0)-IFERROR(VLOOKUP(B27,'วันที่ 8'!$B$8:$AH$109,27,FALSE),0)</f>
      </c>
      <c r="Z27" s="53">
        <f>IFERROR(VLOOKUP(B27,'วันที่ 8'!$B$8:$AH$109,27,FALSE),0)</f>
      </c>
      <c r="AA27" s="53">
        <f>IFERROR(VLOOKUP(B27,'กะเช้าวันที่ 12'!$B$8:$AC$102,28,FALSE),0)-IFERROR(VLOOKUP(B27,'กะเช้าวันที่ 12'!$B$8:$AC$102,27,FALSE),0)</f>
      </c>
      <c r="AB27" s="53">
        <f>IFERROR(VLOOKUP(B27,'กะเช้าวันที่ 12'!$B$8:$AC$102,27,FALSE),0)</f>
      </c>
      <c r="AC27" s="53">
        <f>IFERROR(VLOOKUP(B27,'กะเช้าวันที่ 14'!$B$8:$AC$104,28,FALSE),0)-IFERROR(VLOOKUP(B27,'กะเช้าวันที่ 14'!$B$8:$AC$104,27,FALSE),0)</f>
      </c>
      <c r="AD27" s="53">
        <f>IFERROR(VLOOKUP(B27,'กะเช้าวันที่ 14'!$B$8:$AC$104,27,FALSE),0)</f>
      </c>
      <c r="AE27" s="53">
        <f>IFERROR(VLOOKUP(B27,'กะดึกวันที่ 13'!$B$8:$AC$105,28,FALSE),0)</f>
      </c>
      <c r="AF27" s="53"/>
      <c r="AG27" s="53">
        <f>IFERROR(VLOOKUP(B27,'วันที่ 12'!$B$8:$AH$105,28,FALSE),0)</f>
      </c>
      <c r="AH27" s="53">
        <f>IFERROR(VLOOKUP(B27,'วันที่ 14'!$B$8:$AH$106,28,FALSE),0)</f>
      </c>
      <c r="AI27" s="53">
        <f>IFERROR(VLOOKUP(B27,'วันที่ 15'!$B$8:$AH$106,28,FALSE),0)</f>
      </c>
      <c r="AJ27" s="53">
        <f>IFERROR(VLOOKUP(B27,'วันที่ 16'!$B$8:$AH$105,28,FALSE),0)</f>
      </c>
      <c r="AK27" s="53">
        <f>IFERROR(VLOOKUP(B27,'วันที่ 17'!$B$8:$AH$105,28,FALSE),0)</f>
      </c>
      <c r="AL27" s="53">
        <f>IFERROR(VLOOKUP(B27,'วันที่ 18'!$B$8:$AH$104,28,FALSE),0)</f>
      </c>
      <c r="AM27" s="53">
        <f>IFERROR(VLOOKUP(B27,'วันที่ 19'!$B$8:$AH$106,28,FALSE),0)</f>
      </c>
      <c r="AN27" s="53">
        <f>IFERROR(VLOOKUP(B27,'วันที่ 20'!$B$8:$AH$105,28,FALSE),0)</f>
      </c>
      <c r="AO27" s="53">
        <f>IFERROR(VLOOKUP(B27,'วันที่ 21'!$B$8:$AH$106,28,FALSE),0)</f>
      </c>
      <c r="AP27" s="53">
        <f>IFERROR(VLOOKUP(B27,'วันที่ 22'!$B$8:$AH$105,28,FALSE),0)</f>
      </c>
      <c r="AQ27" s="53">
        <f>IFERROR(VLOOKUP(B27,'วันที่ 23'!$B$8:$AH$107,28,FALSE),0)</f>
      </c>
      <c r="AR27" s="53">
        <f>IFERROR(VLOOKUP(B27,'วันที่ 24'!$B$8:$AH$104,28,FALSE),0)</f>
      </c>
      <c r="AS27" s="53">
        <f>IFERROR(VLOOKUP(B27,'วันที่ 25'!$B$8:$AH$106,28,FALSE),0)</f>
      </c>
      <c r="AT27" s="53">
        <f>IFERROR(VLOOKUP(B27,'วันที่ 26'!$B$8:$AH$105,28,FALSE),0)</f>
      </c>
      <c r="AU27" s="53">
        <f>IFERROR(VLOOKUP(B27,'วันที่ 26'!$B$8:$AH$104,28,FALSE),0)</f>
      </c>
      <c r="AV27" s="53">
        <f>IFERROR(VLOOKUP(B27,'วันที่ 30'!$B$8:$AH$107,28,FALSE),0)</f>
      </c>
      <c r="AW27" s="53">
        <f>IFERROR(VLOOKUP(B27,'วันที่ 31'!$B$8:$AG$105,28,FALSE),0)</f>
      </c>
      <c r="AX27" s="52">
        <f>SUM(E27:AW27)</f>
      </c>
    </row>
    <row r="28">
      <c r="A28" s="52">
        <v>26</v>
      </c>
      <c r="B28" s="54" t="str">
        <v>ณัฐวุฒิ ตาลโคกสูง</v>
      </c>
      <c r="C28" s="53">
        <f>IFERROR(VLOOKUP(B28,Members!B:C,2,FALSE),0)</f>
      </c>
      <c r="D28" s="53">
        <f>IFERROR(VLOOKUP(B28,Members!$B:$H,7,FALSE),0)</f>
      </c>
      <c r="E28" s="55">
        <f>IFERROR(VLOOKUP(B28,'วันที่ 1'!$B$8:$AH$103,28,FALSE),0) - IFERROR(VLOOKUP(B28,'วันที่ 1'!$B$8:$AH$103,27,FALSE),0)</f>
      </c>
      <c r="F28" s="55">
        <f>IFERROR(VLOOKUP(C28,'วันที่ 1'!$B$8:$AH$103,27,FALSE),0)</f>
      </c>
      <c r="G28" s="53">
        <f>IFERROR(VLOOKUP(B28,'วันที่ 1'!$B$8:$AH$103,28,FALSE),0)-IFERROR(VLOOKUP(B28,'วันที่ 1'!$B$8:$AH$103,27,FALSE),0)</f>
      </c>
      <c r="H28" s="55">
        <f>IFERROR(VLOOKUP(B28,'วันที่ 1'!$B$8:$AH$103,27,FALSE),0)</f>
      </c>
      <c r="I28" s="53">
        <f>IFERROR(VLOOKUP(B28,'วันที่ 2'!$B$8:$AF$106,28,FALSE),0)-IFERROR(VLOOKUP(B28,'วันที่ 2'!$B$8:$AF$106,27,FALSE),0)</f>
      </c>
      <c r="J28" s="53">
        <f>IFERROR(VLOOKUP(B28,'วันที่ 2'!$B$8:$AF$106,27,FALSE),0)</f>
      </c>
      <c r="K28" s="53">
        <f>IFERROR(VLOOKUP(B28,'วันที่ 3 กะเช้า'!$B$8:$AK$106,28,FALSE),0)-IFERROR(VLOOKUP(B28,'วันที่ 3 กะเช้า'!$B$8:$AK$106,27,FALSE),0)</f>
      </c>
      <c r="L28" s="53">
        <f>IFERROR(VLOOKUP(B28,'วันที่ 3 กะเช้า'!$B$8:$AK$106,27,FALSE),0)</f>
      </c>
      <c r="M28" s="53">
        <f>IFERROR(VLOOKUP(B28,'วันที่ 4 กะเช้า'!$B$8:$AG$107,28,FALSE),0)-IFERROR(VLOOKUP(B28,'วันที่ 4 กะเช้า'!$B$8:$AG$107,27,FALSE),0)</f>
      </c>
      <c r="N28" s="53">
        <f>IFERROR(VLOOKUP(B28,'วันที่ 4 กะเช้า'!$B$8:$AG$107,27,FALSE),0)</f>
      </c>
      <c r="O28" s="53">
        <f>IFERROR(VLOOKUP(B28,'วันที่ 4 กะเช้า'!$B$8:$AH$106,28,FALSE),0)-IFERROR(VLOOKUP(B28,'วันที่ 4 กะเช้า'!$B$8:$AH$106,27,FALSE),0)</f>
      </c>
      <c r="P28" s="53">
        <f>IFERROR(VLOOKUP(B28,'วันที่ 4 กะเช้า'!$B$8:$AH$106,27,FALSE),0)</f>
      </c>
      <c r="Q28" s="53">
        <f>IFERROR(VLOOKUP(B28,'วันที่ 4 กะเช้า'!$B$8:$AH$106,28,FALSE),0)-IFERROR(VLOOKUP(B28,'วันที่ 4 กะเช้า'!$B$8:$AH$106,27,FALSE),0)</f>
      </c>
      <c r="R28" s="53">
        <f>IFERROR(VLOOKUP(B28,'วันที่ 4 กะเช้า'!$B$8:$AH$106,27,FALSE),0)</f>
      </c>
      <c r="S28" s="53">
        <f>IFERROR(VLOOKUP(B28,'วันที่ 5 กะเช้า'!$B$8:$AH$107,28,FALSE),0)-IFERROR(VLOOKUP(B28,'วันที่ 5 กะเช้า'!$B$8:$AH$107,27,FALSE),0)</f>
      </c>
      <c r="T28" s="53">
        <f>IFERROR(VLOOKUP(B28,'วันที่ 5 กะเช้า'!$B$8:$AH$107,27,FALSE),0)</f>
      </c>
      <c r="U28" s="53">
        <f>IFERROR(VLOOKUP(B28,'วันที่ 5 กะดึก'!$B$8:$AH$106,27,FALSE),0)</f>
      </c>
      <c r="V28" s="53">
        <f>IFERROR(VLOOKUP(B28,'วันที่ 5 กะดึก'!$B$8:$AH$106,27,FALSE),0)</f>
      </c>
      <c r="W28" s="53">
        <f>IFERROR(VLOOKUP(B28,'วันที่ 7'!$B$8:$AH$105,28,FALSE),0)-IFERROR(VLOOKUP(B28,'วันที่ 7'!$B$8:$AH$105,27,FALSE),0)</f>
      </c>
      <c r="X28" s="53">
        <f>IFERROR(VLOOKUP(B28,'วันที่ 7'!$B$8:$AH$105,27,FALSE),0)</f>
      </c>
      <c r="Y28" s="53">
        <f>IFERROR(VLOOKUP(B28,'วันที่ 8'!$B$8:$AH$109,28,FALSE),0)-IFERROR(VLOOKUP(B28,'วันที่ 8'!$B$8:$AH$109,27,FALSE),0)</f>
      </c>
      <c r="Z28" s="53">
        <f>IFERROR(VLOOKUP(B28,'วันที่ 8'!$B$8:$AH$109,27,FALSE),0)</f>
      </c>
      <c r="AA28" s="53">
        <f>IFERROR(VLOOKUP(B28,'กะเช้าวันที่ 12'!$B$8:$AC$102,28,FALSE),0)-IFERROR(VLOOKUP(B28,'กะเช้าวันที่ 12'!$B$8:$AC$102,27,FALSE),0)</f>
      </c>
      <c r="AB28" s="53">
        <f>IFERROR(VLOOKUP(B28,'กะเช้าวันที่ 12'!$B$8:$AC$102,27,FALSE),0)</f>
      </c>
      <c r="AC28" s="53">
        <f>IFERROR(VLOOKUP(B28,'กะเช้าวันที่ 14'!$B$8:$AC$104,28,FALSE),0)-IFERROR(VLOOKUP(B28,'กะเช้าวันที่ 14'!$B$8:$AC$104,27,FALSE),0)</f>
      </c>
      <c r="AD28" s="53">
        <f>IFERROR(VLOOKUP(B28,'กะเช้าวันที่ 14'!$B$8:$AC$104,27,FALSE),0)</f>
      </c>
      <c r="AE28" s="53">
        <f>IFERROR(VLOOKUP(B28,'กะดึกวันที่ 13'!$B$8:$AC$105,28,FALSE),0)</f>
      </c>
      <c r="AF28" s="53"/>
      <c r="AG28" s="53">
        <f>IFERROR(VLOOKUP(B28,'วันที่ 12'!$B$8:$AH$105,28,FALSE),0)</f>
      </c>
      <c r="AH28" s="53">
        <f>IFERROR(VLOOKUP(B28,'วันที่ 14'!$B$8:$AH$106,28,FALSE),0)</f>
      </c>
      <c r="AI28" s="53">
        <f>IFERROR(VLOOKUP(B28,'วันที่ 15'!$B$8:$AH$106,28,FALSE),0)</f>
      </c>
      <c r="AJ28" s="53">
        <f>IFERROR(VLOOKUP(B28,'วันที่ 16'!$B$8:$AH$105,28,FALSE),0)</f>
      </c>
      <c r="AK28" s="53">
        <f>IFERROR(VLOOKUP(B28,'วันที่ 17'!$B$8:$AH$105,28,FALSE),0)</f>
      </c>
      <c r="AL28" s="53">
        <f>IFERROR(VLOOKUP(B28,'วันที่ 18'!$B$8:$AH$104,28,FALSE),0)</f>
      </c>
      <c r="AM28" s="53">
        <f>IFERROR(VLOOKUP(B28,'วันที่ 19'!$B$8:$AH$106,28,FALSE),0)</f>
      </c>
      <c r="AN28" s="53">
        <f>IFERROR(VLOOKUP(B28,'วันที่ 20'!$B$8:$AH$105,28,FALSE),0)</f>
      </c>
      <c r="AO28" s="53">
        <f>IFERROR(VLOOKUP(B28,'วันที่ 21'!$B$8:$AH$106,28,FALSE),0)</f>
      </c>
      <c r="AP28" s="53">
        <f>IFERROR(VLOOKUP(B28,'วันที่ 22'!$B$8:$AH$105,28,FALSE),0)</f>
      </c>
      <c r="AQ28" s="53">
        <f>IFERROR(VLOOKUP(B28,'วันที่ 23'!$B$8:$AH$107,28,FALSE),0)</f>
      </c>
      <c r="AR28" s="53">
        <f>IFERROR(VLOOKUP(B28,'วันที่ 24'!$B$8:$AH$104,28,FALSE),0)</f>
      </c>
      <c r="AS28" s="53">
        <f>IFERROR(VLOOKUP(B28,'วันที่ 25'!$B$8:$AH$106,28,FALSE),0)</f>
      </c>
      <c r="AT28" s="53">
        <f>IFERROR(VLOOKUP(B28,'วันที่ 26'!$B$8:$AH$105,28,FALSE),0)</f>
      </c>
      <c r="AU28" s="53">
        <f>IFERROR(VLOOKUP(B28,'วันที่ 26'!$B$8:$AH$104,28,FALSE),0)</f>
      </c>
      <c r="AV28" s="53">
        <f>IFERROR(VLOOKUP(B28,'วันที่ 30'!$B$8:$AH$107,28,FALSE),0)</f>
      </c>
      <c r="AW28" s="53">
        <f>IFERROR(VLOOKUP(B28,'วันที่ 31'!$B$8:$AG$105,28,FALSE),0)</f>
      </c>
      <c r="AX28" s="52">
        <f>SUM(E28:AW28)</f>
      </c>
    </row>
    <row r="29">
      <c r="A29" s="52">
        <v>27</v>
      </c>
      <c r="B29" s="54" t="str">
        <v>สุรพล แหนมเชย</v>
      </c>
      <c r="C29" s="53">
        <f>IFERROR(VLOOKUP(B29,Members!B:C,2,FALSE),0)</f>
      </c>
      <c r="D29" s="53">
        <f>IFERROR(VLOOKUP(B29,Members!$B:$H,7,FALSE),0)</f>
      </c>
      <c r="E29" s="55">
        <f>IFERROR(VLOOKUP(B29,'วันที่ 1'!$B$8:$AH$103,28,FALSE),0) - IFERROR(VLOOKUP(B29,'วันที่ 1'!$B$8:$AH$103,27,FALSE),0)</f>
      </c>
      <c r="F29" s="55">
        <f>IFERROR(VLOOKUP(C29,'วันที่ 1'!$B$8:$AH$103,27,FALSE),0)</f>
      </c>
      <c r="G29" s="53">
        <f>IFERROR(VLOOKUP(B29,'วันที่ 1'!$B$8:$AH$103,28,FALSE),0)-IFERROR(VLOOKUP(B29,'วันที่ 1'!$B$8:$AH$103,27,FALSE),0)</f>
      </c>
      <c r="H29" s="55">
        <f>IFERROR(VLOOKUP(B29,'วันที่ 1'!$B$8:$AH$103,27,FALSE),0)</f>
      </c>
      <c r="I29" s="53">
        <f>IFERROR(VLOOKUP(B29,'วันที่ 2'!$B$8:$AF$106,28,FALSE),0)-IFERROR(VLOOKUP(B29,'วันที่ 2'!$B$8:$AF$106,27,FALSE),0)</f>
      </c>
      <c r="J29" s="53">
        <f>IFERROR(VLOOKUP(B29,'วันที่ 2'!$B$8:$AF$106,27,FALSE),0)</f>
      </c>
      <c r="K29" s="53">
        <f>IFERROR(VLOOKUP(B29,'วันที่ 3 กะเช้า'!$B$8:$AK$106,28,FALSE),0)-IFERROR(VLOOKUP(B29,'วันที่ 3 กะเช้า'!$B$8:$AK$106,27,FALSE),0)</f>
      </c>
      <c r="L29" s="53">
        <f>IFERROR(VLOOKUP(B29,'วันที่ 3 กะเช้า'!$B$8:$AK$106,27,FALSE),0)</f>
      </c>
      <c r="M29" s="53">
        <f>IFERROR(VLOOKUP(B29,'วันที่ 4 กะเช้า'!$B$8:$AG$107,28,FALSE),0)-IFERROR(VLOOKUP(B29,'วันที่ 4 กะเช้า'!$B$8:$AG$107,27,FALSE),0)</f>
      </c>
      <c r="N29" s="53">
        <f>IFERROR(VLOOKUP(B29,'วันที่ 4 กะเช้า'!$B$8:$AG$107,27,FALSE),0)</f>
      </c>
      <c r="O29" s="53">
        <f>IFERROR(VLOOKUP(B29,'วันที่ 4 กะเช้า'!$B$8:$AH$106,28,FALSE),0)-IFERROR(VLOOKUP(B29,'วันที่ 4 กะเช้า'!$B$8:$AH$106,27,FALSE),0)</f>
      </c>
      <c r="P29" s="53">
        <f>IFERROR(VLOOKUP(B29,'วันที่ 4 กะเช้า'!$B$8:$AH$106,27,FALSE),0)</f>
      </c>
      <c r="Q29" s="53">
        <f>IFERROR(VLOOKUP(B29,'วันที่ 4 กะเช้า'!$B$8:$AH$106,28,FALSE),0)-IFERROR(VLOOKUP(B29,'วันที่ 4 กะเช้า'!$B$8:$AH$106,27,FALSE),0)</f>
      </c>
      <c r="R29" s="53">
        <f>IFERROR(VLOOKUP(B29,'วันที่ 4 กะเช้า'!$B$8:$AH$106,27,FALSE),0)</f>
      </c>
      <c r="S29" s="53">
        <f>IFERROR(VLOOKUP(B29,'วันที่ 5 กะเช้า'!$B$8:$AH$107,28,FALSE),0)-IFERROR(VLOOKUP(B29,'วันที่ 5 กะเช้า'!$B$8:$AH$107,27,FALSE),0)</f>
      </c>
      <c r="T29" s="53">
        <f>IFERROR(VLOOKUP(B29,'วันที่ 5 กะเช้า'!$B$8:$AH$107,27,FALSE),0)</f>
      </c>
      <c r="U29" s="53">
        <f>IFERROR(VLOOKUP(B29,'วันที่ 5 กะดึก'!$B$8:$AH$106,27,FALSE),0)</f>
      </c>
      <c r="V29" s="53">
        <f>IFERROR(VLOOKUP(B29,'วันที่ 5 กะดึก'!$B$8:$AH$106,27,FALSE),0)</f>
      </c>
      <c r="W29" s="53">
        <f>IFERROR(VLOOKUP(B29,'วันที่ 7'!$B$8:$AH$105,28,FALSE),0)-IFERROR(VLOOKUP(B29,'วันที่ 7'!$B$8:$AH$105,27,FALSE),0)</f>
      </c>
      <c r="X29" s="53">
        <f>IFERROR(VLOOKUP(B29,'วันที่ 7'!$B$8:$AH$105,27,FALSE),0)</f>
      </c>
      <c r="Y29" s="53">
        <f>IFERROR(VLOOKUP(B29,'วันที่ 8'!$B$8:$AH$109,28,FALSE),0)-IFERROR(VLOOKUP(B29,'วันที่ 8'!$B$8:$AH$109,27,FALSE),0)</f>
      </c>
      <c r="Z29" s="53">
        <f>IFERROR(VLOOKUP(B29,'วันที่ 8'!$B$8:$AH$109,27,FALSE),0)</f>
      </c>
      <c r="AA29" s="53">
        <f>IFERROR(VLOOKUP(B29,'กะเช้าวันที่ 12'!$B$8:$AC$102,28,FALSE),0)-IFERROR(VLOOKUP(B29,'กะเช้าวันที่ 12'!$B$8:$AC$102,27,FALSE),0)</f>
      </c>
      <c r="AB29" s="53">
        <f>IFERROR(VLOOKUP(B29,'กะเช้าวันที่ 12'!$B$8:$AC$102,27,FALSE),0)</f>
      </c>
      <c r="AC29" s="53">
        <f>IFERROR(VLOOKUP(B29,'กะเช้าวันที่ 14'!$B$8:$AC$104,28,FALSE),0)-IFERROR(VLOOKUP(B29,'กะเช้าวันที่ 14'!$B$8:$AC$104,27,FALSE),0)</f>
      </c>
      <c r="AD29" s="53">
        <f>IFERROR(VLOOKUP(B29,'กะเช้าวันที่ 14'!$B$8:$AC$104,27,FALSE),0)</f>
      </c>
      <c r="AE29" s="53">
        <f>IFERROR(VLOOKUP(B29,'กะดึกวันที่ 13'!$B$8:$AC$105,28,FALSE),0)</f>
      </c>
      <c r="AF29" s="53"/>
      <c r="AG29" s="53">
        <f>IFERROR(VLOOKUP(B29,'วันที่ 12'!$B$8:$AH$105,28,FALSE),0)</f>
      </c>
      <c r="AH29" s="53">
        <f>IFERROR(VLOOKUP(B29,'วันที่ 14'!$B$8:$AH$106,28,FALSE),0)</f>
      </c>
      <c r="AI29" s="53">
        <f>IFERROR(VLOOKUP(B29,'วันที่ 15'!$B$8:$AH$106,28,FALSE),0)</f>
      </c>
      <c r="AJ29" s="53">
        <f>IFERROR(VLOOKUP(B29,'วันที่ 16'!$B$8:$AH$105,28,FALSE),0)</f>
      </c>
      <c r="AK29" s="53">
        <f>IFERROR(VLOOKUP(B29,'วันที่ 17'!$B$8:$AH$105,28,FALSE),0)</f>
      </c>
      <c r="AL29" s="53">
        <f>IFERROR(VLOOKUP(B29,'วันที่ 18'!$B$8:$AH$104,28,FALSE),0)</f>
      </c>
      <c r="AM29" s="53">
        <f>IFERROR(VLOOKUP(B29,'วันที่ 19'!$B$8:$AH$106,28,FALSE),0)</f>
      </c>
      <c r="AN29" s="53">
        <f>IFERROR(VLOOKUP(B29,'วันที่ 20'!$B$8:$AH$105,28,FALSE),0)</f>
      </c>
      <c r="AO29" s="53">
        <f>IFERROR(VLOOKUP(B29,'วันที่ 21'!$B$8:$AH$106,28,FALSE),0)</f>
      </c>
      <c r="AP29" s="53">
        <f>IFERROR(VLOOKUP(B29,'วันที่ 22'!$B$8:$AH$105,28,FALSE),0)</f>
      </c>
      <c r="AQ29" s="53">
        <f>IFERROR(VLOOKUP(B29,'วันที่ 23'!$B$8:$AH$107,28,FALSE),0)</f>
      </c>
      <c r="AR29" s="53">
        <f>IFERROR(VLOOKUP(B29,'วันที่ 24'!$B$8:$AH$104,28,FALSE),0)</f>
      </c>
      <c r="AS29" s="53">
        <f>IFERROR(VLOOKUP(B29,'วันที่ 25'!$B$8:$AH$106,28,FALSE),0)</f>
      </c>
      <c r="AT29" s="53">
        <f>IFERROR(VLOOKUP(B29,'วันที่ 26'!$B$8:$AH$105,28,FALSE),0)</f>
      </c>
      <c r="AU29" s="53">
        <f>IFERROR(VLOOKUP(B29,'วันที่ 26'!$B$8:$AH$104,28,FALSE),0)</f>
      </c>
      <c r="AV29" s="53">
        <f>IFERROR(VLOOKUP(B29,'วันที่ 30'!$B$8:$AH$107,28,FALSE),0)</f>
      </c>
      <c r="AW29" s="53">
        <f>IFERROR(VLOOKUP(B29,'วันที่ 31'!$B$8:$AG$105,28,FALSE),0)</f>
      </c>
      <c r="AX29" s="52">
        <f>SUM(E29:AW29)</f>
      </c>
    </row>
    <row r="30">
      <c r="A30" s="52">
        <v>28</v>
      </c>
      <c r="B30" s="57" t="str">
        <v>ณัฐฤดี วึงประโคน</v>
      </c>
      <c r="C30" s="53">
        <f>IFERROR(VLOOKUP(B30,Members!B:C,2,FALSE),0)</f>
      </c>
      <c r="D30" s="53">
        <f>IFERROR(VLOOKUP(B30,Members!$B:$H,7,FALSE),0)</f>
      </c>
      <c r="E30" s="55">
        <f>IFERROR(VLOOKUP(B30,'วันที่ 1'!$B$8:$AH$103,28,FALSE),0) - IFERROR(VLOOKUP(B30,'วันที่ 1'!$B$8:$AH$103,27,FALSE),0)</f>
      </c>
      <c r="F30" s="55">
        <f>IFERROR(VLOOKUP(C30,'วันที่ 1'!$B$8:$AH$103,27,FALSE),0)</f>
      </c>
      <c r="G30" s="53">
        <f>IFERROR(VLOOKUP(B30,'วันที่ 1'!$B$8:$AH$103,28,FALSE),0)-IFERROR(VLOOKUP(B30,'วันที่ 1'!$B$8:$AH$103,27,FALSE),0)</f>
      </c>
      <c r="H30" s="55">
        <f>IFERROR(VLOOKUP(B30,'วันที่ 1'!$B$8:$AH$103,27,FALSE),0)</f>
      </c>
      <c r="I30" s="53">
        <f>IFERROR(VLOOKUP(B30,'วันที่ 2'!$B$8:$AF$106,28,FALSE),0)-IFERROR(VLOOKUP(B30,'วันที่ 2'!$B$8:$AF$106,27,FALSE),0)</f>
      </c>
      <c r="J30" s="53">
        <f>IFERROR(VLOOKUP(B30,'วันที่ 2'!$B$8:$AF$106,27,FALSE),0)</f>
      </c>
      <c r="K30" s="53">
        <f>IFERROR(VLOOKUP(B30,'วันที่ 3 กะเช้า'!$B$8:$AK$106,28,FALSE),0)-IFERROR(VLOOKUP(B30,'วันที่ 3 กะเช้า'!$B$8:$AK$106,27,FALSE),0)</f>
      </c>
      <c r="L30" s="53">
        <f>IFERROR(VLOOKUP(B30,'วันที่ 3 กะเช้า'!$B$8:$AK$106,27,FALSE),0)</f>
      </c>
      <c r="M30" s="53">
        <f>IFERROR(VLOOKUP(B30,'วันที่ 4 กะเช้า'!$B$8:$AG$107,28,FALSE),0)-IFERROR(VLOOKUP(B30,'วันที่ 4 กะเช้า'!$B$8:$AG$107,27,FALSE),0)</f>
      </c>
      <c r="N30" s="53">
        <f>IFERROR(VLOOKUP(B30,'วันที่ 4 กะเช้า'!$B$8:$AG$107,27,FALSE),0)</f>
      </c>
      <c r="O30" s="53">
        <f>IFERROR(VLOOKUP(B30,'วันที่ 4 กะเช้า'!$B$8:$AH$106,28,FALSE),0)-IFERROR(VLOOKUP(B30,'วันที่ 4 กะเช้า'!$B$8:$AH$106,27,FALSE),0)</f>
      </c>
      <c r="P30" s="53">
        <f>IFERROR(VLOOKUP(B30,'วันที่ 4 กะเช้า'!$B$8:$AH$106,27,FALSE),0)</f>
      </c>
      <c r="Q30" s="53">
        <f>IFERROR(VLOOKUP(B30,'วันที่ 4 กะเช้า'!$B$8:$AH$106,28,FALSE),0)-IFERROR(VLOOKUP(B30,'วันที่ 4 กะเช้า'!$B$8:$AH$106,27,FALSE),0)</f>
      </c>
      <c r="R30" s="53">
        <f>IFERROR(VLOOKUP(B30,'วันที่ 4 กะเช้า'!$B$8:$AH$106,27,FALSE),0)</f>
      </c>
      <c r="S30" s="53">
        <f>IFERROR(VLOOKUP(B30,'วันที่ 5 กะเช้า'!$B$8:$AH$107,28,FALSE),0)-IFERROR(VLOOKUP(B30,'วันที่ 5 กะเช้า'!$B$8:$AH$107,27,FALSE),0)</f>
      </c>
      <c r="T30" s="53">
        <f>IFERROR(VLOOKUP(B30,'วันที่ 5 กะเช้า'!$B$8:$AH$107,27,FALSE),0)</f>
      </c>
      <c r="U30" s="53">
        <f>IFERROR(VLOOKUP(B30,'วันที่ 5 กะดึก'!$B$8:$AH$106,27,FALSE),0)</f>
      </c>
      <c r="V30" s="53">
        <f>IFERROR(VLOOKUP(B30,'วันที่ 5 กะดึก'!$B$8:$AH$106,27,FALSE),0)</f>
      </c>
      <c r="W30" s="53">
        <f>IFERROR(VLOOKUP(B30,'วันที่ 7'!$B$8:$AH$105,28,FALSE),0)-IFERROR(VLOOKUP(B30,'วันที่ 7'!$B$8:$AH$105,27,FALSE),0)</f>
      </c>
      <c r="X30" s="53">
        <f>IFERROR(VLOOKUP(B30,'วันที่ 7'!$B$8:$AH$105,27,FALSE),0)</f>
      </c>
      <c r="Y30" s="53">
        <f>IFERROR(VLOOKUP(B30,'วันที่ 8'!$B$8:$AH$109,28,FALSE),0)-IFERROR(VLOOKUP(B30,'วันที่ 8'!$B$8:$AH$109,27,FALSE),0)</f>
      </c>
      <c r="Z30" s="53">
        <f>IFERROR(VLOOKUP(B30,'วันที่ 8'!$B$8:$AH$109,27,FALSE),0)</f>
      </c>
      <c r="AA30" s="53">
        <f>IFERROR(VLOOKUP(B30,'กะเช้าวันที่ 12'!$B$8:$AC$102,28,FALSE),0)-IFERROR(VLOOKUP(B30,'กะเช้าวันที่ 12'!$B$8:$AC$102,27,FALSE),0)</f>
      </c>
      <c r="AB30" s="53">
        <f>IFERROR(VLOOKUP(B30,'กะเช้าวันที่ 12'!$B$8:$AC$102,27,FALSE),0)</f>
      </c>
      <c r="AC30" s="53">
        <f>IFERROR(VLOOKUP(B30,'กะเช้าวันที่ 14'!$B$8:$AC$104,28,FALSE),0)-IFERROR(VLOOKUP(B30,'กะเช้าวันที่ 14'!$B$8:$AC$104,27,FALSE),0)</f>
      </c>
      <c r="AD30" s="53">
        <f>IFERROR(VLOOKUP(B30,'กะเช้าวันที่ 14'!$B$8:$AC$104,27,FALSE),0)</f>
      </c>
      <c r="AE30" s="53">
        <f>IFERROR(VLOOKUP(B30,'กะดึกวันที่ 13'!$B$8:$AC$105,28,FALSE),0)</f>
      </c>
      <c r="AF30" s="53"/>
      <c r="AG30" s="53">
        <f>IFERROR(VLOOKUP(B30,'วันที่ 12'!$B$8:$AH$105,28,FALSE),0)</f>
      </c>
      <c r="AH30" s="53">
        <f>IFERROR(VLOOKUP(B30,'วันที่ 14'!$B$8:$AH$106,28,FALSE),0)</f>
      </c>
      <c r="AI30" s="53">
        <f>IFERROR(VLOOKUP(B30,'วันที่ 15'!$B$8:$AH$106,28,FALSE),0)</f>
      </c>
      <c r="AJ30" s="53">
        <f>IFERROR(VLOOKUP(B30,'วันที่ 16'!$B$8:$AH$105,28,FALSE),0)</f>
      </c>
      <c r="AK30" s="53">
        <f>IFERROR(VLOOKUP(B30,'วันที่ 17'!$B$8:$AH$105,28,FALSE),0)</f>
      </c>
      <c r="AL30" s="53">
        <f>IFERROR(VLOOKUP(B30,'วันที่ 18'!$B$8:$AH$104,28,FALSE),0)</f>
      </c>
      <c r="AM30" s="53">
        <f>IFERROR(VLOOKUP(B30,'วันที่ 19'!$B$8:$AH$106,28,FALSE),0)</f>
      </c>
      <c r="AN30" s="53">
        <f>IFERROR(VLOOKUP(B30,'วันที่ 20'!$B$8:$AH$105,28,FALSE),0)</f>
      </c>
      <c r="AO30" s="53">
        <f>IFERROR(VLOOKUP(B30,'วันที่ 21'!$B$8:$AH$106,28,FALSE),0)</f>
      </c>
      <c r="AP30" s="53">
        <f>IFERROR(VLOOKUP(B30,'วันที่ 22'!$B$8:$AH$105,28,FALSE),0)</f>
      </c>
      <c r="AQ30" s="53">
        <f>IFERROR(VLOOKUP(B30,'วันที่ 23'!$B$8:$AH$107,28,FALSE),0)</f>
      </c>
      <c r="AR30" s="53">
        <f>IFERROR(VLOOKUP(B30,'วันที่ 24'!$B$8:$AH$104,28,FALSE),0)</f>
      </c>
      <c r="AS30" s="53">
        <f>IFERROR(VLOOKUP(B30,'วันที่ 25'!$B$8:$AH$106,28,FALSE),0)</f>
      </c>
      <c r="AT30" s="53">
        <f>IFERROR(VLOOKUP(B30,'วันที่ 26'!$B$8:$AH$105,28,FALSE),0)</f>
      </c>
      <c r="AU30" s="53">
        <f>IFERROR(VLOOKUP(B30,'วันที่ 26'!$B$8:$AH$104,28,FALSE),0)</f>
      </c>
      <c r="AV30" s="53">
        <f>IFERROR(VLOOKUP(B30,'วันที่ 30'!$B$8:$AH$107,28,FALSE),0)</f>
      </c>
      <c r="AW30" s="53">
        <f>IFERROR(VLOOKUP(B30,'วันที่ 31'!$B$8:$AG$105,28,FALSE),0)</f>
      </c>
      <c r="AX30" s="52">
        <f>SUM(E30:AW30)</f>
      </c>
    </row>
    <row r="31">
      <c r="A31" s="52">
        <v>29</v>
      </c>
      <c r="B31" s="54" t="str">
        <v>สาธิกา ชาญกล</v>
      </c>
      <c r="C31" s="53">
        <f>IFERROR(VLOOKUP(B31,Members!B:C,2,FALSE),0)</f>
      </c>
      <c r="D31" s="53">
        <f>IFERROR(VLOOKUP(B31,Members!$B:$H,7,FALSE),0)</f>
      </c>
      <c r="E31" s="55">
        <f>IFERROR(VLOOKUP(B31,'วันที่ 1'!$B$8:$AH$103,28,FALSE),0) - IFERROR(VLOOKUP(B31,'วันที่ 1'!$B$8:$AH$103,27,FALSE),0)</f>
      </c>
      <c r="F31" s="55">
        <f>IFERROR(VLOOKUP(C31,'วันที่ 1'!$B$8:$AH$103,27,FALSE),0)</f>
      </c>
      <c r="G31" s="53">
        <f>IFERROR(VLOOKUP(B31,'วันที่ 1'!$B$8:$AH$103,28,FALSE),0)-IFERROR(VLOOKUP(B31,'วันที่ 1'!$B$8:$AH$103,27,FALSE),0)</f>
      </c>
      <c r="H31" s="55">
        <f>IFERROR(VLOOKUP(B31,'วันที่ 1'!$B$8:$AH$103,27,FALSE),0)</f>
      </c>
      <c r="I31" s="53">
        <f>IFERROR(VLOOKUP(B31,'วันที่ 2'!$B$8:$AF$106,28,FALSE),0)-IFERROR(VLOOKUP(B31,'วันที่ 2'!$B$8:$AF$106,27,FALSE),0)</f>
      </c>
      <c r="J31" s="53">
        <f>IFERROR(VLOOKUP(B31,'วันที่ 2'!$B$8:$AF$106,27,FALSE),0)</f>
      </c>
      <c r="K31" s="53">
        <f>IFERROR(VLOOKUP(B31,'วันที่ 3 กะเช้า'!$B$8:$AK$106,28,FALSE),0)-IFERROR(VLOOKUP(B31,'วันที่ 3 กะเช้า'!$B$8:$AK$106,27,FALSE),0)</f>
      </c>
      <c r="L31" s="53">
        <f>IFERROR(VLOOKUP(B31,'วันที่ 3 กะเช้า'!$B$8:$AK$106,27,FALSE),0)</f>
      </c>
      <c r="M31" s="53">
        <f>IFERROR(VLOOKUP(B31,'วันที่ 4 กะเช้า'!$B$8:$AG$107,28,FALSE),0)-IFERROR(VLOOKUP(B31,'วันที่ 4 กะเช้า'!$B$8:$AG$107,27,FALSE),0)</f>
      </c>
      <c r="N31" s="53">
        <f>IFERROR(VLOOKUP(B31,'วันที่ 4 กะเช้า'!$B$8:$AG$107,27,FALSE),0)</f>
      </c>
      <c r="O31" s="53">
        <f>IFERROR(VLOOKUP(B31,'วันที่ 4 กะเช้า'!$B$8:$AH$106,28,FALSE),0)-IFERROR(VLOOKUP(B31,'วันที่ 4 กะเช้า'!$B$8:$AH$106,27,FALSE),0)</f>
      </c>
      <c r="P31" s="53">
        <f>IFERROR(VLOOKUP(B31,'วันที่ 4 กะเช้า'!$B$8:$AH$106,27,FALSE),0)</f>
      </c>
      <c r="Q31" s="53">
        <f>IFERROR(VLOOKUP(B31,'วันที่ 4 กะเช้า'!$B$8:$AH$106,28,FALSE),0)-IFERROR(VLOOKUP(B31,'วันที่ 4 กะเช้า'!$B$8:$AH$106,27,FALSE),0)</f>
      </c>
      <c r="R31" s="53">
        <f>IFERROR(VLOOKUP(B31,'วันที่ 4 กะเช้า'!$B$8:$AH$106,27,FALSE),0)</f>
      </c>
      <c r="S31" s="53">
        <f>IFERROR(VLOOKUP(B31,'วันที่ 5 กะเช้า'!$B$8:$AH$107,28,FALSE),0)-IFERROR(VLOOKUP(B31,'วันที่ 5 กะเช้า'!$B$8:$AH$107,27,FALSE),0)</f>
      </c>
      <c r="T31" s="53">
        <f>IFERROR(VLOOKUP(B31,'วันที่ 5 กะเช้า'!$B$8:$AH$107,27,FALSE),0)</f>
      </c>
      <c r="U31" s="53">
        <f>IFERROR(VLOOKUP(B31,'วันที่ 5 กะดึก'!$B$8:$AH$106,27,FALSE),0)</f>
      </c>
      <c r="V31" s="53">
        <f>IFERROR(VLOOKUP(B31,'วันที่ 5 กะดึก'!$B$8:$AH$106,27,FALSE),0)</f>
      </c>
      <c r="W31" s="53">
        <f>IFERROR(VLOOKUP(B31,'วันที่ 7'!$B$8:$AH$105,28,FALSE),0)-IFERROR(VLOOKUP(B31,'วันที่ 7'!$B$8:$AH$105,27,FALSE),0)</f>
      </c>
      <c r="X31" s="53">
        <f>IFERROR(VLOOKUP(B31,'วันที่ 7'!$B$8:$AH$105,27,FALSE),0)</f>
      </c>
      <c r="Y31" s="53">
        <f>IFERROR(VLOOKUP(B31,'วันที่ 8'!$B$8:$AH$109,28,FALSE),0)-IFERROR(VLOOKUP(B31,'วันที่ 8'!$B$8:$AH$109,27,FALSE),0)</f>
      </c>
      <c r="Z31" s="53">
        <f>IFERROR(VLOOKUP(B31,'วันที่ 8'!$B$8:$AH$109,27,FALSE),0)</f>
      </c>
      <c r="AA31" s="53">
        <f>IFERROR(VLOOKUP(B31,'กะเช้าวันที่ 12'!$B$8:$AC$102,28,FALSE),0)-IFERROR(VLOOKUP(B31,'กะเช้าวันที่ 12'!$B$8:$AC$102,27,FALSE),0)</f>
      </c>
      <c r="AB31" s="53">
        <f>IFERROR(VLOOKUP(B31,'กะเช้าวันที่ 12'!$B$8:$AC$102,27,FALSE),0)</f>
      </c>
      <c r="AC31" s="53">
        <f>IFERROR(VLOOKUP(B31,'กะเช้าวันที่ 14'!$B$8:$AC$104,28,FALSE),0)-IFERROR(VLOOKUP(B31,'กะเช้าวันที่ 14'!$B$8:$AC$104,27,FALSE),0)</f>
      </c>
      <c r="AD31" s="53">
        <f>IFERROR(VLOOKUP(B31,'กะเช้าวันที่ 14'!$B$8:$AC$104,27,FALSE),0)</f>
      </c>
      <c r="AE31" s="53">
        <f>IFERROR(VLOOKUP(B31,'กะดึกวันที่ 13'!$B$8:$AC$105,28,FALSE),0)</f>
      </c>
      <c r="AF31" s="53"/>
      <c r="AG31" s="53">
        <f>IFERROR(VLOOKUP(B31,'วันที่ 12'!$B$8:$AH$105,28,FALSE),0)</f>
      </c>
      <c r="AH31" s="53">
        <f>IFERROR(VLOOKUP(B31,'วันที่ 14'!$B$8:$AH$106,28,FALSE),0)</f>
      </c>
      <c r="AI31" s="53">
        <f>IFERROR(VLOOKUP(B31,'วันที่ 15'!$B$8:$AH$106,28,FALSE),0)</f>
      </c>
      <c r="AJ31" s="53">
        <f>IFERROR(VLOOKUP(B31,'วันที่ 16'!$B$8:$AH$105,28,FALSE),0)</f>
      </c>
      <c r="AK31" s="53">
        <f>IFERROR(VLOOKUP(B31,'วันที่ 17'!$B$8:$AH$105,28,FALSE),0)</f>
      </c>
      <c r="AL31" s="53">
        <f>IFERROR(VLOOKUP(B31,'วันที่ 18'!$B$8:$AH$104,28,FALSE),0)</f>
      </c>
      <c r="AM31" s="53">
        <f>IFERROR(VLOOKUP(B31,'วันที่ 19'!$B$8:$AH$106,28,FALSE),0)</f>
      </c>
      <c r="AN31" s="53">
        <f>IFERROR(VLOOKUP(B31,'วันที่ 20'!$B$8:$AH$105,28,FALSE),0)</f>
      </c>
      <c r="AO31" s="53">
        <f>IFERROR(VLOOKUP(B31,'วันที่ 21'!$B$8:$AH$106,28,FALSE),0)</f>
      </c>
      <c r="AP31" s="53">
        <f>IFERROR(VLOOKUP(B31,'วันที่ 22'!$B$8:$AH$105,28,FALSE),0)</f>
      </c>
      <c r="AQ31" s="53">
        <f>IFERROR(VLOOKUP(B31,'วันที่ 23'!$B$8:$AH$107,28,FALSE),0)</f>
      </c>
      <c r="AR31" s="53">
        <f>IFERROR(VLOOKUP(B31,'วันที่ 24'!$B$8:$AH$104,28,FALSE),0)</f>
      </c>
      <c r="AS31" s="53">
        <f>IFERROR(VLOOKUP(B31,'วันที่ 25'!$B$8:$AH$106,28,FALSE),0)</f>
      </c>
      <c r="AT31" s="53">
        <f>IFERROR(VLOOKUP(B31,'วันที่ 26'!$B$8:$AH$105,28,FALSE),0)</f>
      </c>
      <c r="AU31" s="53">
        <f>IFERROR(VLOOKUP(B31,'วันที่ 26'!$B$8:$AH$104,28,FALSE),0)</f>
      </c>
      <c r="AV31" s="53">
        <f>IFERROR(VLOOKUP(B31,'วันที่ 30'!$B$8:$AH$107,28,FALSE),0)</f>
      </c>
      <c r="AW31" s="53">
        <f>IFERROR(VLOOKUP(B31,'วันที่ 31'!$B$8:$AG$105,28,FALSE),0)</f>
      </c>
      <c r="AX31" s="52">
        <f>SUM(E31:AW31)</f>
      </c>
    </row>
    <row r="32">
      <c r="A32" s="52">
        <v>30</v>
      </c>
      <c r="B32" s="54" t="str">
        <v>พชร ดวงสิม</v>
      </c>
      <c r="C32" s="53">
        <f>IFERROR(VLOOKUP(B32,Members!B:C,2,FALSE),0)</f>
      </c>
      <c r="D32" s="53">
        <f>IFERROR(VLOOKUP(B32,Members!$B:$H,7,FALSE),0)</f>
      </c>
      <c r="E32" s="55">
        <f>IFERROR(VLOOKUP(B32,'วันที่ 1'!$B$8:$AH$103,28,FALSE),0) - IFERROR(VLOOKUP(B32,'วันที่ 1'!$B$8:$AH$103,27,FALSE),0)</f>
      </c>
      <c r="F32" s="55">
        <f>IFERROR(VLOOKUP(C32,'วันที่ 1'!$B$8:$AH$103,27,FALSE),0)</f>
      </c>
      <c r="G32" s="53">
        <f>IFERROR(VLOOKUP(B32,'วันที่ 1'!$B$8:$AH$103,28,FALSE),0)-IFERROR(VLOOKUP(B32,'วันที่ 1'!$B$8:$AH$103,27,FALSE),0)</f>
      </c>
      <c r="H32" s="55">
        <f>IFERROR(VLOOKUP(B32,'วันที่ 1'!$B$8:$AH$103,27,FALSE),0)</f>
      </c>
      <c r="I32" s="53">
        <f>IFERROR(VLOOKUP(B32,'วันที่ 2'!$B$8:$AF$106,28,FALSE),0)-IFERROR(VLOOKUP(B32,'วันที่ 2'!$B$8:$AF$106,27,FALSE),0)</f>
      </c>
      <c r="J32" s="53">
        <f>IFERROR(VLOOKUP(B32,'วันที่ 2'!$B$8:$AF$106,27,FALSE),0)</f>
      </c>
      <c r="K32" s="53">
        <f>IFERROR(VLOOKUP(B32,'วันที่ 3 กะเช้า'!$B$8:$AK$106,28,FALSE),0)-IFERROR(VLOOKUP(B32,'วันที่ 3 กะเช้า'!$B$8:$AK$106,27,FALSE),0)</f>
      </c>
      <c r="L32" s="53">
        <f>IFERROR(VLOOKUP(B32,'วันที่ 3 กะเช้า'!$B$8:$AK$106,27,FALSE),0)</f>
      </c>
      <c r="M32" s="53">
        <f>IFERROR(VLOOKUP(B32,'วันที่ 4 กะเช้า'!$B$8:$AG$107,28,FALSE),0)-IFERROR(VLOOKUP(B32,'วันที่ 4 กะเช้า'!$B$8:$AG$107,27,FALSE),0)</f>
      </c>
      <c r="N32" s="53">
        <f>IFERROR(VLOOKUP(B32,'วันที่ 4 กะเช้า'!$B$8:$AG$107,27,FALSE),0)</f>
      </c>
      <c r="O32" s="53">
        <f>IFERROR(VLOOKUP(B32,'วันที่ 4 กะเช้า'!$B$8:$AH$106,28,FALSE),0)-IFERROR(VLOOKUP(B32,'วันที่ 4 กะเช้า'!$B$8:$AH$106,27,FALSE),0)</f>
      </c>
      <c r="P32" s="53">
        <f>IFERROR(VLOOKUP(B32,'วันที่ 4 กะเช้า'!$B$8:$AH$106,27,FALSE),0)</f>
      </c>
      <c r="Q32" s="53">
        <f>IFERROR(VLOOKUP(B32,'วันที่ 4 กะเช้า'!$B$8:$AH$106,28,FALSE),0)-IFERROR(VLOOKUP(B32,'วันที่ 4 กะเช้า'!$B$8:$AH$106,27,FALSE),0)</f>
      </c>
      <c r="R32" s="53">
        <f>IFERROR(VLOOKUP(B32,'วันที่ 4 กะเช้า'!$B$8:$AH$106,27,FALSE),0)</f>
      </c>
      <c r="S32" s="53">
        <f>IFERROR(VLOOKUP(B32,'วันที่ 5 กะเช้า'!$B$8:$AH$107,28,FALSE),0)-IFERROR(VLOOKUP(B32,'วันที่ 5 กะเช้า'!$B$8:$AH$107,27,FALSE),0)</f>
      </c>
      <c r="T32" s="53">
        <f>IFERROR(VLOOKUP(B32,'วันที่ 5 กะเช้า'!$B$8:$AH$107,27,FALSE),0)</f>
      </c>
      <c r="U32" s="53">
        <f>IFERROR(VLOOKUP(B32,'วันที่ 5 กะดึก'!$B$8:$AH$106,27,FALSE),0)</f>
      </c>
      <c r="V32" s="53">
        <f>IFERROR(VLOOKUP(B32,'วันที่ 5 กะดึก'!$B$8:$AH$106,27,FALSE),0)</f>
      </c>
      <c r="W32" s="53">
        <f>IFERROR(VLOOKUP(B32,'วันที่ 7'!$B$8:$AH$105,28,FALSE),0)-IFERROR(VLOOKUP(B32,'วันที่ 7'!$B$8:$AH$105,27,FALSE),0)</f>
      </c>
      <c r="X32" s="53">
        <f>IFERROR(VLOOKUP(B32,'วันที่ 7'!$B$8:$AH$105,27,FALSE),0)</f>
      </c>
      <c r="Y32" s="53">
        <f>IFERROR(VLOOKUP(B32,'วันที่ 8'!$B$8:$AH$109,28,FALSE),0)-IFERROR(VLOOKUP(B32,'วันที่ 8'!$B$8:$AH$109,27,FALSE),0)</f>
      </c>
      <c r="Z32" s="53">
        <f>IFERROR(VLOOKUP(B32,'วันที่ 8'!$B$8:$AH$109,27,FALSE),0)</f>
      </c>
      <c r="AA32" s="53">
        <f>IFERROR(VLOOKUP(B32,'กะเช้าวันที่ 12'!$B$8:$AC$102,28,FALSE),0)-IFERROR(VLOOKUP(B32,'กะเช้าวันที่ 12'!$B$8:$AC$102,27,FALSE),0)</f>
      </c>
      <c r="AB32" s="53">
        <f>IFERROR(VLOOKUP(B32,'กะเช้าวันที่ 12'!$B$8:$AC$102,27,FALSE),0)</f>
      </c>
      <c r="AC32" s="53">
        <f>IFERROR(VLOOKUP(B32,'กะเช้าวันที่ 14'!$B$8:$AC$104,28,FALSE),0)-IFERROR(VLOOKUP(B32,'กะเช้าวันที่ 14'!$B$8:$AC$104,27,FALSE),0)</f>
      </c>
      <c r="AD32" s="53">
        <f>IFERROR(VLOOKUP(B32,'กะเช้าวันที่ 14'!$B$8:$AC$104,27,FALSE),0)</f>
      </c>
      <c r="AE32" s="53">
        <f>IFERROR(VLOOKUP(B32,'กะดึกวันที่ 13'!$B$8:$AC$105,28,FALSE),0)</f>
      </c>
      <c r="AF32" s="53"/>
      <c r="AG32" s="53">
        <f>IFERROR(VLOOKUP(B32,'วันที่ 12'!$B$8:$AH$105,28,FALSE),0)</f>
      </c>
      <c r="AH32" s="53">
        <f>IFERROR(VLOOKUP(B32,'วันที่ 14'!$B$8:$AH$106,28,FALSE),0)</f>
      </c>
      <c r="AI32" s="53">
        <f>IFERROR(VLOOKUP(B32,'วันที่ 15'!$B$8:$AH$106,28,FALSE),0)</f>
      </c>
      <c r="AJ32" s="53">
        <f>IFERROR(VLOOKUP(B32,'วันที่ 16'!$B$8:$AH$105,28,FALSE),0)</f>
      </c>
      <c r="AK32" s="53">
        <f>IFERROR(VLOOKUP(B32,'วันที่ 17'!$B$8:$AH$105,28,FALSE),0)</f>
      </c>
      <c r="AL32" s="53">
        <f>IFERROR(VLOOKUP(B32,'วันที่ 18'!$B$8:$AH$104,28,FALSE),0)</f>
      </c>
      <c r="AM32" s="53">
        <f>IFERROR(VLOOKUP(B32,'วันที่ 19'!$B$8:$AH$106,28,FALSE),0)</f>
      </c>
      <c r="AN32" s="53">
        <f>IFERROR(VLOOKUP(B32,'วันที่ 20'!$B$8:$AH$105,28,FALSE),0)</f>
      </c>
      <c r="AO32" s="53">
        <f>IFERROR(VLOOKUP(B32,'วันที่ 21'!$B$8:$AH$106,28,FALSE),0)</f>
      </c>
      <c r="AP32" s="53">
        <f>IFERROR(VLOOKUP(B32,'วันที่ 22'!$B$8:$AH$105,28,FALSE),0)</f>
      </c>
      <c r="AQ32" s="53">
        <f>IFERROR(VLOOKUP(B32,'วันที่ 23'!$B$8:$AH$107,28,FALSE),0)</f>
      </c>
      <c r="AR32" s="53">
        <f>IFERROR(VLOOKUP(B32,'วันที่ 24'!$B$8:$AH$104,28,FALSE),0)</f>
      </c>
      <c r="AS32" s="53">
        <f>IFERROR(VLOOKUP(B32,'วันที่ 25'!$B$8:$AH$106,28,FALSE),0)</f>
      </c>
      <c r="AT32" s="53">
        <f>IFERROR(VLOOKUP(B32,'วันที่ 26'!$B$8:$AH$105,28,FALSE),0)</f>
      </c>
      <c r="AU32" s="53">
        <f>IFERROR(VLOOKUP(B32,'วันที่ 26'!$B$8:$AH$104,28,FALSE),0)</f>
      </c>
      <c r="AV32" s="53">
        <f>IFERROR(VLOOKUP(B32,'วันที่ 30'!$B$8:$AH$107,28,FALSE),0)</f>
      </c>
      <c r="AW32" s="53">
        <f>IFERROR(VLOOKUP(B32,'วันที่ 31'!$B$8:$AG$105,28,FALSE),0)</f>
      </c>
      <c r="AX32" s="52">
        <f>SUM(E32:AW32)</f>
      </c>
    </row>
    <row r="33">
      <c r="A33" s="52">
        <v>31</v>
      </c>
      <c r="B33" s="54" t="str">
        <v>ธราดล​ พันธศรี</v>
      </c>
      <c r="C33" s="53">
        <f>IFERROR(VLOOKUP(B33,Members!B:C,2,FALSE),0)</f>
      </c>
      <c r="D33" s="53">
        <f>IFERROR(VLOOKUP(B33,Members!$B:$H,7,FALSE),0)</f>
      </c>
      <c r="E33" s="55">
        <f>IFERROR(VLOOKUP(B33,'วันที่ 1'!$B$8:$AH$103,28,FALSE),0) - IFERROR(VLOOKUP(B33,'วันที่ 1'!$B$8:$AH$103,27,FALSE),0)</f>
      </c>
      <c r="F33" s="55">
        <f>IFERROR(VLOOKUP(C33,'วันที่ 1'!$B$8:$AH$103,27,FALSE),0)</f>
      </c>
      <c r="G33" s="53">
        <f>IFERROR(VLOOKUP(B33,'วันที่ 1'!$B$8:$AH$103,28,FALSE),0)-IFERROR(VLOOKUP(B33,'วันที่ 1'!$B$8:$AH$103,27,FALSE),0)</f>
      </c>
      <c r="H33" s="55">
        <f>IFERROR(VLOOKUP(B33,'วันที่ 1'!$B$8:$AH$103,27,FALSE),0)</f>
      </c>
      <c r="I33" s="53">
        <f>IFERROR(VLOOKUP(B33,'วันที่ 2'!$B$8:$AF$106,28,FALSE),0)-IFERROR(VLOOKUP(B33,'วันที่ 2'!$B$8:$AF$106,27,FALSE),0)</f>
      </c>
      <c r="J33" s="53">
        <f>IFERROR(VLOOKUP(B33,'วันที่ 2'!$B$8:$AF$106,27,FALSE),0)</f>
      </c>
      <c r="K33" s="53">
        <f>IFERROR(VLOOKUP(B33,'วันที่ 3 กะเช้า'!$B$8:$AK$106,28,FALSE),0)-IFERROR(VLOOKUP(B33,'วันที่ 3 กะเช้า'!$B$8:$AK$106,27,FALSE),0)</f>
      </c>
      <c r="L33" s="53">
        <f>IFERROR(VLOOKUP(B33,'วันที่ 3 กะเช้า'!$B$8:$AK$106,27,FALSE),0)</f>
      </c>
      <c r="M33" s="53">
        <f>IFERROR(VLOOKUP(B33,'วันที่ 4 กะเช้า'!$B$8:$AG$107,28,FALSE),0)-IFERROR(VLOOKUP(B33,'วันที่ 4 กะเช้า'!$B$8:$AG$107,27,FALSE),0)</f>
      </c>
      <c r="N33" s="53">
        <f>IFERROR(VLOOKUP(B33,'วันที่ 4 กะเช้า'!$B$8:$AG$107,27,FALSE),0)</f>
      </c>
      <c r="O33" s="53">
        <f>IFERROR(VLOOKUP(B33,'วันที่ 4 กะเช้า'!$B$8:$AH$106,28,FALSE),0)-IFERROR(VLOOKUP(B33,'วันที่ 4 กะเช้า'!$B$8:$AH$106,27,FALSE),0)</f>
      </c>
      <c r="P33" s="53">
        <f>IFERROR(VLOOKUP(B33,'วันที่ 4 กะเช้า'!$B$8:$AH$106,27,FALSE),0)</f>
      </c>
      <c r="Q33" s="53">
        <f>IFERROR(VLOOKUP(B33,'วันที่ 4 กะเช้า'!$B$8:$AH$106,28,FALSE),0)-IFERROR(VLOOKUP(B33,'วันที่ 4 กะเช้า'!$B$8:$AH$106,27,FALSE),0)</f>
      </c>
      <c r="R33" s="53">
        <f>IFERROR(VLOOKUP(B33,'วันที่ 4 กะเช้า'!$B$8:$AH$106,27,FALSE),0)</f>
      </c>
      <c r="S33" s="53">
        <f>IFERROR(VLOOKUP(B33,'วันที่ 5 กะเช้า'!$B$8:$AH$107,28,FALSE),0)-IFERROR(VLOOKUP(B33,'วันที่ 5 กะเช้า'!$B$8:$AH$107,27,FALSE),0)</f>
      </c>
      <c r="T33" s="53">
        <f>IFERROR(VLOOKUP(B33,'วันที่ 5 กะเช้า'!$B$8:$AH$107,27,FALSE),0)</f>
      </c>
      <c r="U33" s="53">
        <f>IFERROR(VLOOKUP(B33,'วันที่ 5 กะดึก'!$B$8:$AH$106,27,FALSE),0)</f>
      </c>
      <c r="V33" s="53">
        <f>IFERROR(VLOOKUP(B33,'วันที่ 5 กะดึก'!$B$8:$AH$106,27,FALSE),0)</f>
      </c>
      <c r="W33" s="53">
        <f>IFERROR(VLOOKUP(B33,'วันที่ 7'!$B$8:$AH$105,28,FALSE),0)-IFERROR(VLOOKUP(B33,'วันที่ 7'!$B$8:$AH$105,27,FALSE),0)</f>
      </c>
      <c r="X33" s="53">
        <f>IFERROR(VLOOKUP(B33,'วันที่ 7'!$B$8:$AH$105,27,FALSE),0)</f>
      </c>
      <c r="Y33" s="53">
        <f>IFERROR(VLOOKUP(B33,'วันที่ 8'!$B$8:$AH$109,28,FALSE),0)-IFERROR(VLOOKUP(B33,'วันที่ 8'!$B$8:$AH$109,27,FALSE),0)</f>
      </c>
      <c r="Z33" s="53">
        <f>IFERROR(VLOOKUP(B33,'วันที่ 8'!$B$8:$AH$109,27,FALSE),0)</f>
      </c>
      <c r="AA33" s="53">
        <f>IFERROR(VLOOKUP(B33,'กะเช้าวันที่ 12'!$B$8:$AC$102,28,FALSE),0)-IFERROR(VLOOKUP(B33,'กะเช้าวันที่ 12'!$B$8:$AC$102,27,FALSE),0)</f>
      </c>
      <c r="AB33" s="53">
        <f>IFERROR(VLOOKUP(B33,'กะเช้าวันที่ 12'!$B$8:$AC$102,27,FALSE),0)</f>
      </c>
      <c r="AC33" s="53">
        <f>IFERROR(VLOOKUP(B33,'กะเช้าวันที่ 14'!$B$8:$AC$104,28,FALSE),0)-IFERROR(VLOOKUP(B33,'กะเช้าวันที่ 14'!$B$8:$AC$104,27,FALSE),0)</f>
      </c>
      <c r="AD33" s="53">
        <f>IFERROR(VLOOKUP(B33,'กะเช้าวันที่ 14'!$B$8:$AC$104,27,FALSE),0)</f>
      </c>
      <c r="AE33" s="53">
        <f>IFERROR(VLOOKUP(B33,'กะดึกวันที่ 13'!$B$8:$AC$105,28,FALSE),0)</f>
      </c>
      <c r="AF33" s="53"/>
      <c r="AG33" s="53">
        <f>IFERROR(VLOOKUP(B33,'วันที่ 12'!$B$8:$AH$105,28,FALSE),0)</f>
      </c>
      <c r="AH33" s="53">
        <f>IFERROR(VLOOKUP(B33,'วันที่ 14'!$B$8:$AH$106,28,FALSE),0)</f>
      </c>
      <c r="AI33" s="53">
        <f>IFERROR(VLOOKUP(B33,'วันที่ 15'!$B$8:$AH$106,28,FALSE),0)</f>
      </c>
      <c r="AJ33" s="53">
        <f>IFERROR(VLOOKUP(B33,'วันที่ 16'!$B$8:$AH$105,28,FALSE),0)</f>
      </c>
      <c r="AK33" s="53">
        <f>IFERROR(VLOOKUP(B33,'วันที่ 17'!$B$8:$AH$105,28,FALSE),0)</f>
      </c>
      <c r="AL33" s="53">
        <f>IFERROR(VLOOKUP(B33,'วันที่ 18'!$B$8:$AH$104,28,FALSE),0)</f>
      </c>
      <c r="AM33" s="53">
        <f>IFERROR(VLOOKUP(B33,'วันที่ 19'!$B$8:$AH$106,28,FALSE),0)</f>
      </c>
      <c r="AN33" s="53">
        <f>IFERROR(VLOOKUP(B33,'วันที่ 20'!$B$8:$AH$105,28,FALSE),0)</f>
      </c>
      <c r="AO33" s="53">
        <f>IFERROR(VLOOKUP(B33,'วันที่ 21'!$B$8:$AH$106,28,FALSE),0)</f>
      </c>
      <c r="AP33" s="53">
        <f>IFERROR(VLOOKUP(B33,'วันที่ 22'!$B$8:$AH$105,28,FALSE),0)</f>
      </c>
      <c r="AQ33" s="53">
        <f>IFERROR(VLOOKUP(B33,'วันที่ 23'!$B$8:$AH$107,28,FALSE),0)</f>
      </c>
      <c r="AR33" s="53">
        <f>IFERROR(VLOOKUP(B33,'วันที่ 24'!$B$8:$AH$104,28,FALSE),0)</f>
      </c>
      <c r="AS33" s="53">
        <f>IFERROR(VLOOKUP(B33,'วันที่ 25'!$B$8:$AH$106,28,FALSE),0)</f>
      </c>
      <c r="AT33" s="53">
        <f>IFERROR(VLOOKUP(B33,'วันที่ 26'!$B$8:$AH$105,28,FALSE),0)</f>
      </c>
      <c r="AU33" s="53">
        <f>IFERROR(VLOOKUP(B33,'วันที่ 26'!$B$8:$AH$104,28,FALSE),0)</f>
      </c>
      <c r="AV33" s="53">
        <f>IFERROR(VLOOKUP(B33,'วันที่ 30'!$B$8:$AH$107,28,FALSE),0)</f>
      </c>
      <c r="AW33" s="53">
        <f>IFERROR(VLOOKUP(B33,'วันที่ 31'!$B$8:$AG$105,28,FALSE),0)</f>
      </c>
      <c r="AX33" s="52">
        <f>SUM(E33:AW33)</f>
      </c>
    </row>
    <row r="34">
      <c r="A34" s="52">
        <v>32</v>
      </c>
      <c r="B34" s="54" t="str">
        <v>กนกพล บุญสิงห์</v>
      </c>
      <c r="C34" s="53">
        <f>IFERROR(VLOOKUP(B34,Members!B:C,2,FALSE),0)</f>
      </c>
      <c r="D34" s="53">
        <f>IFERROR(VLOOKUP(B34,Members!$B:$H,7,FALSE),0)</f>
      </c>
      <c r="E34" s="55">
        <f>IFERROR(VLOOKUP(B34,'วันที่ 1'!$B$8:$AH$103,28,FALSE),0) - IFERROR(VLOOKUP(B34,'วันที่ 1'!$B$8:$AH$103,27,FALSE),0)</f>
      </c>
      <c r="F34" s="55">
        <f>IFERROR(VLOOKUP(C34,'วันที่ 1'!$B$8:$AH$103,27,FALSE),0)</f>
      </c>
      <c r="G34" s="53">
        <f>IFERROR(VLOOKUP(B34,'วันที่ 1'!$B$8:$AH$103,28,FALSE),0)-IFERROR(VLOOKUP(B34,'วันที่ 1'!$B$8:$AH$103,27,FALSE),0)</f>
      </c>
      <c r="H34" s="55">
        <f>IFERROR(VLOOKUP(B34,'วันที่ 1'!$B$8:$AH$103,27,FALSE),0)</f>
      </c>
      <c r="I34" s="53">
        <f>IFERROR(VLOOKUP(B34,'วันที่ 2'!$B$8:$AF$106,28,FALSE),0)-IFERROR(VLOOKUP(B34,'วันที่ 2'!$B$8:$AF$106,27,FALSE),0)</f>
      </c>
      <c r="J34" s="53">
        <f>IFERROR(VLOOKUP(B34,'วันที่ 2'!$B$8:$AF$106,27,FALSE),0)</f>
      </c>
      <c r="K34" s="53">
        <f>IFERROR(VLOOKUP(B34,'วันที่ 3 กะเช้า'!$B$8:$AK$106,28,FALSE),0)-IFERROR(VLOOKUP(B34,'วันที่ 3 กะเช้า'!$B$8:$AK$106,27,FALSE),0)</f>
      </c>
      <c r="L34" s="53">
        <f>IFERROR(VLOOKUP(B34,'วันที่ 3 กะเช้า'!$B$8:$AK$106,27,FALSE),0)</f>
      </c>
      <c r="M34" s="53">
        <f>IFERROR(VLOOKUP(B34,'วันที่ 4 กะเช้า'!$B$8:$AG$107,28,FALSE),0)-IFERROR(VLOOKUP(B34,'วันที่ 4 กะเช้า'!$B$8:$AG$107,27,FALSE),0)</f>
      </c>
      <c r="N34" s="53">
        <f>IFERROR(VLOOKUP(B34,'วันที่ 4 กะเช้า'!$B$8:$AG$107,27,FALSE),0)</f>
      </c>
      <c r="O34" s="53">
        <f>IFERROR(VLOOKUP(B34,'วันที่ 4 กะเช้า'!$B$8:$AH$106,28,FALSE),0)-IFERROR(VLOOKUP(B34,'วันที่ 4 กะเช้า'!$B$8:$AH$106,27,FALSE),0)</f>
      </c>
      <c r="P34" s="53">
        <f>IFERROR(VLOOKUP(B34,'วันที่ 4 กะเช้า'!$B$8:$AH$106,27,FALSE),0)</f>
      </c>
      <c r="Q34" s="53">
        <f>IFERROR(VLOOKUP(B34,'วันที่ 4 กะเช้า'!$B$8:$AH$106,28,FALSE),0)-IFERROR(VLOOKUP(B34,'วันที่ 4 กะเช้า'!$B$8:$AH$106,27,FALSE),0)</f>
      </c>
      <c r="R34" s="53">
        <f>IFERROR(VLOOKUP(B34,'วันที่ 4 กะเช้า'!$B$8:$AH$106,27,FALSE),0)</f>
      </c>
      <c r="S34" s="53">
        <f>IFERROR(VLOOKUP(B34,'วันที่ 5 กะเช้า'!$B$8:$AH$107,28,FALSE),0)-IFERROR(VLOOKUP(B34,'วันที่ 5 กะเช้า'!$B$8:$AH$107,27,FALSE),0)</f>
      </c>
      <c r="T34" s="53">
        <f>IFERROR(VLOOKUP(B34,'วันที่ 5 กะเช้า'!$B$8:$AH$107,27,FALSE),0)</f>
      </c>
      <c r="U34" s="53">
        <f>IFERROR(VLOOKUP(B34,'วันที่ 5 กะดึก'!$B$8:$AH$106,27,FALSE),0)</f>
      </c>
      <c r="V34" s="53">
        <f>IFERROR(VLOOKUP(B34,'วันที่ 5 กะดึก'!$B$8:$AH$106,27,FALSE),0)</f>
      </c>
      <c r="W34" s="53">
        <f>IFERROR(VLOOKUP(B34,'วันที่ 7'!$B$8:$AH$105,28,FALSE),0)-IFERROR(VLOOKUP(B34,'วันที่ 7'!$B$8:$AH$105,27,FALSE),0)</f>
      </c>
      <c r="X34" s="53">
        <f>IFERROR(VLOOKUP(B34,'วันที่ 7'!$B$8:$AH$105,27,FALSE),0)</f>
      </c>
      <c r="Y34" s="53">
        <f>IFERROR(VLOOKUP(B34,'วันที่ 8'!$B$8:$AH$109,28,FALSE),0)-IFERROR(VLOOKUP(B34,'วันที่ 8'!$B$8:$AH$109,27,FALSE),0)</f>
      </c>
      <c r="Z34" s="53">
        <f>IFERROR(VLOOKUP(B34,'วันที่ 8'!$B$8:$AH$109,27,FALSE),0)</f>
      </c>
      <c r="AA34" s="53">
        <f>IFERROR(VLOOKUP(B34,'กะเช้าวันที่ 12'!$B$8:$AC$102,28,FALSE),0)-IFERROR(VLOOKUP(B34,'กะเช้าวันที่ 12'!$B$8:$AC$102,27,FALSE),0)</f>
      </c>
      <c r="AB34" s="53">
        <f>IFERROR(VLOOKUP(B34,'กะเช้าวันที่ 12'!$B$8:$AC$102,27,FALSE),0)</f>
      </c>
      <c r="AC34" s="53">
        <f>IFERROR(VLOOKUP(B34,'กะเช้าวันที่ 14'!$B$8:$AC$104,28,FALSE),0)-IFERROR(VLOOKUP(B34,'กะเช้าวันที่ 14'!$B$8:$AC$104,27,FALSE),0)</f>
      </c>
      <c r="AD34" s="53">
        <f>IFERROR(VLOOKUP(B34,'กะเช้าวันที่ 14'!$B$8:$AC$104,27,FALSE),0)</f>
      </c>
      <c r="AE34" s="53">
        <f>IFERROR(VLOOKUP(B34,'กะดึกวันที่ 13'!$B$8:$AC$105,28,FALSE),0)</f>
      </c>
      <c r="AF34" s="53"/>
      <c r="AG34" s="53">
        <f>IFERROR(VLOOKUP(B34,'วันที่ 12'!$B$8:$AH$105,28,FALSE),0)</f>
      </c>
      <c r="AH34" s="53">
        <f>IFERROR(VLOOKUP(B34,'วันที่ 14'!$B$8:$AH$106,28,FALSE),0)</f>
      </c>
      <c r="AI34" s="53">
        <f>IFERROR(VLOOKUP(B34,'วันที่ 15'!$B$8:$AH$106,28,FALSE),0)</f>
      </c>
      <c r="AJ34" s="53">
        <f>IFERROR(VLOOKUP(B34,'วันที่ 16'!$B$8:$AH$105,28,FALSE),0)</f>
      </c>
      <c r="AK34" s="53">
        <f>IFERROR(VLOOKUP(B34,'วันที่ 17'!$B$8:$AH$105,28,FALSE),0)</f>
      </c>
      <c r="AL34" s="53">
        <f>IFERROR(VLOOKUP(B34,'วันที่ 18'!$B$8:$AH$104,28,FALSE),0)</f>
      </c>
      <c r="AM34" s="53">
        <f>IFERROR(VLOOKUP(B34,'วันที่ 19'!$B$8:$AH$106,28,FALSE),0)</f>
      </c>
      <c r="AN34" s="53">
        <f>IFERROR(VLOOKUP(B34,'วันที่ 20'!$B$8:$AH$105,28,FALSE),0)</f>
      </c>
      <c r="AO34" s="53">
        <f>IFERROR(VLOOKUP(B34,'วันที่ 21'!$B$8:$AH$106,28,FALSE),0)</f>
      </c>
      <c r="AP34" s="53">
        <f>IFERROR(VLOOKUP(B34,'วันที่ 22'!$B$8:$AH$105,28,FALSE),0)</f>
      </c>
      <c r="AQ34" s="53">
        <f>IFERROR(VLOOKUP(B34,'วันที่ 23'!$B$8:$AH$107,28,FALSE),0)</f>
      </c>
      <c r="AR34" s="53">
        <f>IFERROR(VLOOKUP(B34,'วันที่ 24'!$B$8:$AH$104,28,FALSE),0)</f>
      </c>
      <c r="AS34" s="53">
        <f>IFERROR(VLOOKUP(B34,'วันที่ 25'!$B$8:$AH$106,28,FALSE),0)</f>
      </c>
      <c r="AT34" s="53">
        <f>IFERROR(VLOOKUP(B34,'วันที่ 26'!$B$8:$AH$105,28,FALSE),0)</f>
      </c>
      <c r="AU34" s="53">
        <f>IFERROR(VLOOKUP(B34,'วันที่ 26'!$B$8:$AH$104,28,FALSE),0)</f>
      </c>
      <c r="AV34" s="53">
        <f>IFERROR(VLOOKUP(B34,'วันที่ 30'!$B$8:$AH$107,28,FALSE),0)</f>
      </c>
      <c r="AW34" s="53">
        <f>IFERROR(VLOOKUP(B34,'วันที่ 31'!$B$8:$AG$105,28,FALSE),0)</f>
      </c>
      <c r="AX34" s="52">
        <f>SUM(E34:AW34)</f>
      </c>
    </row>
    <row r="35">
      <c r="A35" s="52">
        <v>33</v>
      </c>
      <c r="B35" s="54" t="str">
        <v>ธวัชชัย พลีใหญ่</v>
      </c>
      <c r="C35" s="53">
        <f>IFERROR(VLOOKUP(B35,Members!B:C,2,FALSE),0)</f>
      </c>
      <c r="D35" s="53">
        <f>IFERROR(VLOOKUP(B35,Members!$B:$H,7,FALSE),0)</f>
      </c>
      <c r="E35" s="55">
        <f>IFERROR(VLOOKUP(B35,'วันที่ 1'!$B$8:$AH$103,28,FALSE),0) - IFERROR(VLOOKUP(B35,'วันที่ 1'!$B$8:$AH$103,27,FALSE),0)</f>
      </c>
      <c r="F35" s="55">
        <f>IFERROR(VLOOKUP(C35,'วันที่ 1'!$B$8:$AH$103,27,FALSE),0)</f>
      </c>
      <c r="G35" s="53">
        <f>IFERROR(VLOOKUP(B35,'วันที่ 1'!$B$8:$AH$103,28,FALSE),0)-IFERROR(VLOOKUP(B35,'วันที่ 1'!$B$8:$AH$103,27,FALSE),0)</f>
      </c>
      <c r="H35" s="55">
        <f>IFERROR(VLOOKUP(B35,'วันที่ 1'!$B$8:$AH$103,27,FALSE),0)</f>
      </c>
      <c r="I35" s="53">
        <f>IFERROR(VLOOKUP(B35,'วันที่ 2'!$B$8:$AF$106,28,FALSE),0)-IFERROR(VLOOKUP(B35,'วันที่ 2'!$B$8:$AF$106,27,FALSE),0)</f>
      </c>
      <c r="J35" s="53">
        <f>IFERROR(VLOOKUP(B35,'วันที่ 2'!$B$8:$AF$106,27,FALSE),0)</f>
      </c>
      <c r="K35" s="53">
        <f>IFERROR(VLOOKUP(B35,'วันที่ 3 กะเช้า'!$B$8:$AK$106,28,FALSE),0)-IFERROR(VLOOKUP(B35,'วันที่ 3 กะเช้า'!$B$8:$AK$106,27,FALSE),0)</f>
      </c>
      <c r="L35" s="53">
        <f>IFERROR(VLOOKUP(B35,'วันที่ 3 กะเช้า'!$B$8:$AK$106,27,FALSE),0)</f>
      </c>
      <c r="M35" s="53">
        <f>IFERROR(VLOOKUP(B35,'วันที่ 4 กะเช้า'!$B$8:$AG$107,28,FALSE),0)-IFERROR(VLOOKUP(B35,'วันที่ 4 กะเช้า'!$B$8:$AG$107,27,FALSE),0)</f>
      </c>
      <c r="N35" s="53">
        <f>IFERROR(VLOOKUP(B35,'วันที่ 4 กะเช้า'!$B$8:$AG$107,27,FALSE),0)</f>
      </c>
      <c r="O35" s="53">
        <f>IFERROR(VLOOKUP(B35,'วันที่ 4 กะเช้า'!$B$8:$AH$106,28,FALSE),0)-IFERROR(VLOOKUP(B35,'วันที่ 4 กะเช้า'!$B$8:$AH$106,27,FALSE),0)</f>
      </c>
      <c r="P35" s="53">
        <f>IFERROR(VLOOKUP(B35,'วันที่ 4 กะเช้า'!$B$8:$AH$106,27,FALSE),0)</f>
      </c>
      <c r="Q35" s="53">
        <f>IFERROR(VLOOKUP(B35,'วันที่ 4 กะเช้า'!$B$8:$AH$106,28,FALSE),0)-IFERROR(VLOOKUP(B35,'วันที่ 4 กะเช้า'!$B$8:$AH$106,27,FALSE),0)</f>
      </c>
      <c r="R35" s="53">
        <f>IFERROR(VLOOKUP(B35,'วันที่ 4 กะเช้า'!$B$8:$AH$106,27,FALSE),0)</f>
      </c>
      <c r="S35" s="53">
        <f>IFERROR(VLOOKUP(B35,'วันที่ 5 กะเช้า'!$B$8:$AH$107,28,FALSE),0)-IFERROR(VLOOKUP(B35,'วันที่ 5 กะเช้า'!$B$8:$AH$107,27,FALSE),0)</f>
      </c>
      <c r="T35" s="53">
        <f>IFERROR(VLOOKUP(B35,'วันที่ 5 กะเช้า'!$B$8:$AH$107,27,FALSE),0)</f>
      </c>
      <c r="U35" s="53">
        <f>IFERROR(VLOOKUP(B35,'วันที่ 5 กะดึก'!$B$8:$AH$106,27,FALSE),0)</f>
      </c>
      <c r="V35" s="53">
        <f>IFERROR(VLOOKUP(B35,'วันที่ 5 กะดึก'!$B$8:$AH$106,27,FALSE),0)</f>
      </c>
      <c r="W35" s="53">
        <f>IFERROR(VLOOKUP(B35,'วันที่ 7'!$B$8:$AH$105,28,FALSE),0)-IFERROR(VLOOKUP(B35,'วันที่ 7'!$B$8:$AH$105,27,FALSE),0)</f>
      </c>
      <c r="X35" s="53">
        <f>IFERROR(VLOOKUP(B35,'วันที่ 7'!$B$8:$AH$105,27,FALSE),0)</f>
      </c>
      <c r="Y35" s="53">
        <f>IFERROR(VLOOKUP(B35,'วันที่ 8'!$B$8:$AH$109,28,FALSE),0)-IFERROR(VLOOKUP(B35,'วันที่ 8'!$B$8:$AH$109,27,FALSE),0)</f>
      </c>
      <c r="Z35" s="53">
        <f>IFERROR(VLOOKUP(B35,'วันที่ 8'!$B$8:$AH$109,27,FALSE),0)</f>
      </c>
      <c r="AA35" s="53">
        <f>IFERROR(VLOOKUP(B35,'กะเช้าวันที่ 12'!$B$8:$AC$102,28,FALSE),0)-IFERROR(VLOOKUP(B35,'กะเช้าวันที่ 12'!$B$8:$AC$102,27,FALSE),0)</f>
      </c>
      <c r="AB35" s="53">
        <f>IFERROR(VLOOKUP(B35,'กะเช้าวันที่ 12'!$B$8:$AC$102,27,FALSE),0)</f>
      </c>
      <c r="AC35" s="53">
        <f>IFERROR(VLOOKUP(B35,'กะเช้าวันที่ 14'!$B$8:$AC$104,28,FALSE),0)-IFERROR(VLOOKUP(B35,'กะเช้าวันที่ 14'!$B$8:$AC$104,27,FALSE),0)</f>
      </c>
      <c r="AD35" s="53">
        <f>IFERROR(VLOOKUP(B35,'กะเช้าวันที่ 14'!$B$8:$AC$104,27,FALSE),0)</f>
      </c>
      <c r="AE35" s="53">
        <f>IFERROR(VLOOKUP(B35,'กะดึกวันที่ 13'!$B$8:$AC$105,28,FALSE),0)</f>
      </c>
      <c r="AF35" s="53"/>
      <c r="AG35" s="53">
        <f>IFERROR(VLOOKUP(B35,'วันที่ 12'!$B$8:$AH$105,28,FALSE),0)</f>
      </c>
      <c r="AH35" s="53">
        <f>IFERROR(VLOOKUP(B35,'วันที่ 14'!$B$8:$AH$106,28,FALSE),0)</f>
      </c>
      <c r="AI35" s="53">
        <f>IFERROR(VLOOKUP(B35,'วันที่ 15'!$B$8:$AH$106,28,FALSE),0)</f>
      </c>
      <c r="AJ35" s="53">
        <f>IFERROR(VLOOKUP(B35,'วันที่ 16'!$B$8:$AH$105,28,FALSE),0)</f>
      </c>
      <c r="AK35" s="53">
        <f>IFERROR(VLOOKUP(B35,'วันที่ 17'!$B$8:$AH$105,28,FALSE),0)</f>
      </c>
      <c r="AL35" s="53">
        <f>IFERROR(VLOOKUP(B35,'วันที่ 18'!$B$8:$AH$104,28,FALSE),0)</f>
      </c>
      <c r="AM35" s="53">
        <f>IFERROR(VLOOKUP(B35,'วันที่ 19'!$B$8:$AH$106,28,FALSE),0)</f>
      </c>
      <c r="AN35" s="53">
        <f>IFERROR(VLOOKUP(B35,'วันที่ 20'!$B$8:$AH$105,28,FALSE),0)</f>
      </c>
      <c r="AO35" s="53">
        <f>IFERROR(VLOOKUP(B35,'วันที่ 21'!$B$8:$AH$106,28,FALSE),0)</f>
      </c>
      <c r="AP35" s="53">
        <f>IFERROR(VLOOKUP(B35,'วันที่ 22'!$B$8:$AH$105,28,FALSE),0)</f>
      </c>
      <c r="AQ35" s="53">
        <f>IFERROR(VLOOKUP(B35,'วันที่ 23'!$B$8:$AH$107,28,FALSE),0)</f>
      </c>
      <c r="AR35" s="53">
        <f>IFERROR(VLOOKUP(B35,'วันที่ 24'!$B$8:$AH$104,28,FALSE),0)</f>
      </c>
      <c r="AS35" s="53">
        <f>IFERROR(VLOOKUP(B35,'วันที่ 25'!$B$8:$AH$106,28,FALSE),0)</f>
      </c>
      <c r="AT35" s="53">
        <f>IFERROR(VLOOKUP(B35,'วันที่ 26'!$B$8:$AH$105,28,FALSE),0)</f>
      </c>
      <c r="AU35" s="53">
        <f>IFERROR(VLOOKUP(B35,'วันที่ 26'!$B$8:$AH$104,28,FALSE),0)</f>
      </c>
      <c r="AV35" s="53">
        <f>IFERROR(VLOOKUP(B35,'วันที่ 30'!$B$8:$AH$107,28,FALSE),0)</f>
      </c>
      <c r="AW35" s="53">
        <f>IFERROR(VLOOKUP(B35,'วันที่ 31'!$B$8:$AG$105,28,FALSE),0)</f>
      </c>
      <c r="AX35" s="52">
        <f>SUM(E35:AW35)</f>
      </c>
    </row>
    <row r="36">
      <c r="A36" s="52">
        <v>34</v>
      </c>
      <c r="B36" s="54" t="str">
        <v>นันท์นภัส เกษี</v>
      </c>
      <c r="C36" s="53">
        <f>IFERROR(VLOOKUP(B36,Members!B:C,2,FALSE),0)</f>
      </c>
      <c r="D36" s="53">
        <f>IFERROR(VLOOKUP(B36,Members!$B:$H,7,FALSE),0)</f>
      </c>
      <c r="E36" s="55">
        <f>IFERROR(VLOOKUP(B36,'วันที่ 1'!$B$8:$AH$103,28,FALSE),0) - IFERROR(VLOOKUP(B36,'วันที่ 1'!$B$8:$AH$103,27,FALSE),0)</f>
      </c>
      <c r="F36" s="55">
        <f>IFERROR(VLOOKUP(C36,'วันที่ 1'!$B$8:$AH$103,27,FALSE),0)</f>
      </c>
      <c r="G36" s="53">
        <f>IFERROR(VLOOKUP(B36,'วันที่ 1'!$B$8:$AH$103,28,FALSE),0)-IFERROR(VLOOKUP(B36,'วันที่ 1'!$B$8:$AH$103,27,FALSE),0)</f>
      </c>
      <c r="H36" s="55">
        <f>IFERROR(VLOOKUP(B36,'วันที่ 1'!$B$8:$AH$103,27,FALSE),0)</f>
      </c>
      <c r="I36" s="53">
        <f>IFERROR(VLOOKUP(B36,'วันที่ 2'!$B$8:$AF$106,28,FALSE),0)-IFERROR(VLOOKUP(B36,'วันที่ 2'!$B$8:$AF$106,27,FALSE),0)</f>
      </c>
      <c r="J36" s="53">
        <f>IFERROR(VLOOKUP(B36,'วันที่ 2'!$B$8:$AF$106,27,FALSE),0)</f>
      </c>
      <c r="K36" s="53">
        <f>IFERROR(VLOOKUP(B36,'วันที่ 3 กะเช้า'!$B$8:$AK$106,28,FALSE),0)-IFERROR(VLOOKUP(B36,'วันที่ 3 กะเช้า'!$B$8:$AK$106,27,FALSE),0)</f>
      </c>
      <c r="L36" s="53">
        <f>IFERROR(VLOOKUP(B36,'วันที่ 3 กะเช้า'!$B$8:$AK$106,27,FALSE),0)</f>
      </c>
      <c r="M36" s="53">
        <f>IFERROR(VLOOKUP(B36,'วันที่ 4 กะเช้า'!$B$8:$AG$107,28,FALSE),0)-IFERROR(VLOOKUP(B36,'วันที่ 4 กะเช้า'!$B$8:$AG$107,27,FALSE),0)</f>
      </c>
      <c r="N36" s="53">
        <f>IFERROR(VLOOKUP(B36,'วันที่ 4 กะเช้า'!$B$8:$AG$107,27,FALSE),0)</f>
      </c>
      <c r="O36" s="53">
        <f>IFERROR(VLOOKUP(B36,'วันที่ 4 กะเช้า'!$B$8:$AH$106,28,FALSE),0)-IFERROR(VLOOKUP(B36,'วันที่ 4 กะเช้า'!$B$8:$AH$106,27,FALSE),0)</f>
      </c>
      <c r="P36" s="53">
        <f>IFERROR(VLOOKUP(B36,'วันที่ 4 กะเช้า'!$B$8:$AH$106,27,FALSE),0)</f>
      </c>
      <c r="Q36" s="53">
        <f>IFERROR(VLOOKUP(B36,'วันที่ 4 กะเช้า'!$B$8:$AH$106,28,FALSE),0)-IFERROR(VLOOKUP(B36,'วันที่ 4 กะเช้า'!$B$8:$AH$106,27,FALSE),0)</f>
      </c>
      <c r="R36" s="53">
        <f>IFERROR(VLOOKUP(B36,'วันที่ 4 กะเช้า'!$B$8:$AH$106,27,FALSE),0)</f>
      </c>
      <c r="S36" s="53">
        <f>IFERROR(VLOOKUP(B36,'วันที่ 5 กะเช้า'!$B$8:$AH$107,28,FALSE),0)-IFERROR(VLOOKUP(B36,'วันที่ 5 กะเช้า'!$B$8:$AH$107,27,FALSE),0)</f>
      </c>
      <c r="T36" s="53">
        <f>IFERROR(VLOOKUP(B36,'วันที่ 5 กะเช้า'!$B$8:$AH$107,27,FALSE),0)</f>
      </c>
      <c r="U36" s="53">
        <f>IFERROR(VLOOKUP(B36,'วันที่ 5 กะดึก'!$B$8:$AH$106,27,FALSE),0)</f>
      </c>
      <c r="V36" s="53">
        <f>IFERROR(VLOOKUP(B36,'วันที่ 5 กะดึก'!$B$8:$AH$106,27,FALSE),0)</f>
      </c>
      <c r="W36" s="53">
        <f>IFERROR(VLOOKUP(B36,'วันที่ 7'!$B$8:$AH$105,28,FALSE),0)-IFERROR(VLOOKUP(B36,'วันที่ 7'!$B$8:$AH$105,27,FALSE),0)</f>
      </c>
      <c r="X36" s="53">
        <f>IFERROR(VLOOKUP(B36,'วันที่ 7'!$B$8:$AH$105,27,FALSE),0)</f>
      </c>
      <c r="Y36" s="53">
        <f>IFERROR(VLOOKUP(B36,'วันที่ 8'!$B$8:$AH$109,28,FALSE),0)-IFERROR(VLOOKUP(B36,'วันที่ 8'!$B$8:$AH$109,27,FALSE),0)</f>
      </c>
      <c r="Z36" s="53">
        <f>IFERROR(VLOOKUP(B36,'วันที่ 8'!$B$8:$AH$109,27,FALSE),0)</f>
      </c>
      <c r="AA36" s="53">
        <f>IFERROR(VLOOKUP(B36,'กะเช้าวันที่ 12'!$B$8:$AC$102,28,FALSE),0)-IFERROR(VLOOKUP(B36,'กะเช้าวันที่ 12'!$B$8:$AC$102,27,FALSE),0)</f>
      </c>
      <c r="AB36" s="53">
        <f>IFERROR(VLOOKUP(B36,'กะเช้าวันที่ 12'!$B$8:$AC$102,27,FALSE),0)</f>
      </c>
      <c r="AC36" s="53">
        <f>IFERROR(VLOOKUP(B36,'กะเช้าวันที่ 14'!$B$8:$AC$104,28,FALSE),0)-IFERROR(VLOOKUP(B36,'กะเช้าวันที่ 14'!$B$8:$AC$104,27,FALSE),0)</f>
      </c>
      <c r="AD36" s="53">
        <f>IFERROR(VLOOKUP(B36,'กะเช้าวันที่ 14'!$B$8:$AC$104,27,FALSE),0)</f>
      </c>
      <c r="AE36" s="53">
        <f>IFERROR(VLOOKUP(B36,'กะดึกวันที่ 13'!$B$8:$AC$105,28,FALSE),0)</f>
      </c>
      <c r="AF36" s="53"/>
      <c r="AG36" s="53">
        <f>IFERROR(VLOOKUP(B36,'วันที่ 12'!$B$8:$AH$105,28,FALSE),0)</f>
      </c>
      <c r="AH36" s="53">
        <f>IFERROR(VLOOKUP(B36,'วันที่ 14'!$B$8:$AH$106,28,FALSE),0)</f>
      </c>
      <c r="AI36" s="53">
        <f>IFERROR(VLOOKUP(B36,'วันที่ 15'!$B$8:$AH$106,28,FALSE),0)</f>
      </c>
      <c r="AJ36" s="53">
        <f>IFERROR(VLOOKUP(B36,'วันที่ 16'!$B$8:$AH$105,28,FALSE),0)</f>
      </c>
      <c r="AK36" s="53">
        <f>IFERROR(VLOOKUP(B36,'วันที่ 17'!$B$8:$AH$105,28,FALSE),0)</f>
      </c>
      <c r="AL36" s="53">
        <f>IFERROR(VLOOKUP(B36,'วันที่ 18'!$B$8:$AH$104,28,FALSE),0)</f>
      </c>
      <c r="AM36" s="53">
        <f>IFERROR(VLOOKUP(B36,'วันที่ 19'!$B$8:$AH$106,28,FALSE),0)</f>
      </c>
      <c r="AN36" s="53">
        <f>IFERROR(VLOOKUP(B36,'วันที่ 20'!$B$8:$AH$105,28,FALSE),0)</f>
      </c>
      <c r="AO36" s="53">
        <f>IFERROR(VLOOKUP(B36,'วันที่ 21'!$B$8:$AH$106,28,FALSE),0)</f>
      </c>
      <c r="AP36" s="53">
        <f>IFERROR(VLOOKUP(B36,'วันที่ 22'!$B$8:$AH$105,28,FALSE),0)</f>
      </c>
      <c r="AQ36" s="53">
        <f>IFERROR(VLOOKUP(B36,'วันที่ 23'!$B$8:$AH$107,28,FALSE),0)</f>
      </c>
      <c r="AR36" s="53">
        <f>IFERROR(VLOOKUP(B36,'วันที่ 24'!$B$8:$AH$104,28,FALSE),0)</f>
      </c>
      <c r="AS36" s="53">
        <f>IFERROR(VLOOKUP(B36,'วันที่ 25'!$B$8:$AH$106,28,FALSE),0)</f>
      </c>
      <c r="AT36" s="53">
        <f>IFERROR(VLOOKUP(B36,'วันที่ 26'!$B$8:$AH$105,28,FALSE),0)</f>
      </c>
      <c r="AU36" s="53">
        <f>IFERROR(VLOOKUP(B36,'วันที่ 26'!$B$8:$AH$104,28,FALSE),0)</f>
      </c>
      <c r="AV36" s="53">
        <f>IFERROR(VLOOKUP(B36,'วันที่ 30'!$B$8:$AH$107,28,FALSE),0)</f>
      </c>
      <c r="AW36" s="53">
        <f>IFERROR(VLOOKUP(B36,'วันที่ 31'!$B$8:$AG$105,28,FALSE),0)</f>
      </c>
      <c r="AX36" s="52">
        <f>SUM(E36:AW36)</f>
      </c>
    </row>
    <row r="37">
      <c r="A37" s="52">
        <v>35</v>
      </c>
      <c r="B37" s="54" t="str">
        <v>ธิดาพร ชาติชำนิ</v>
      </c>
      <c r="C37" s="53">
        <f>IFERROR(VLOOKUP(B37,Members!B:C,2,FALSE),0)</f>
      </c>
      <c r="D37" s="53">
        <f>IFERROR(VLOOKUP(B37,Members!$B:$H,7,FALSE),0)</f>
      </c>
      <c r="E37" s="55">
        <f>IFERROR(VLOOKUP(B37,'วันที่ 1'!$B$8:$AH$103,28,FALSE),0) - IFERROR(VLOOKUP(B37,'วันที่ 1'!$B$8:$AH$103,27,FALSE),0)</f>
      </c>
      <c r="F37" s="55">
        <f>IFERROR(VLOOKUP(C37,'วันที่ 1'!$B$8:$AH$103,27,FALSE),0)</f>
      </c>
      <c r="G37" s="53">
        <f>IFERROR(VLOOKUP(B37,'วันที่ 1'!$B$8:$AH$103,28,FALSE),0)-IFERROR(VLOOKUP(B37,'วันที่ 1'!$B$8:$AH$103,27,FALSE),0)</f>
      </c>
      <c r="H37" s="55">
        <f>IFERROR(VLOOKUP(B37,'วันที่ 1'!$B$8:$AH$103,27,FALSE),0)</f>
      </c>
      <c r="I37" s="53">
        <f>IFERROR(VLOOKUP(B37,'วันที่ 2'!$B$8:$AF$106,28,FALSE),0)-IFERROR(VLOOKUP(B37,'วันที่ 2'!$B$8:$AF$106,27,FALSE),0)</f>
      </c>
      <c r="J37" s="53">
        <f>IFERROR(VLOOKUP(B37,'วันที่ 2'!$B$8:$AF$106,27,FALSE),0)</f>
      </c>
      <c r="K37" s="53">
        <f>IFERROR(VLOOKUP(B37,'วันที่ 3 กะเช้า'!$B$8:$AK$106,28,FALSE),0)-IFERROR(VLOOKUP(B37,'วันที่ 3 กะเช้า'!$B$8:$AK$106,27,FALSE),0)</f>
      </c>
      <c r="L37" s="53">
        <f>IFERROR(VLOOKUP(B37,'วันที่ 3 กะเช้า'!$B$8:$AK$106,27,FALSE),0)</f>
      </c>
      <c r="M37" s="53">
        <f>IFERROR(VLOOKUP(B37,'วันที่ 4 กะเช้า'!$B$8:$AG$107,28,FALSE),0)-IFERROR(VLOOKUP(B37,'วันที่ 4 กะเช้า'!$B$8:$AG$107,27,FALSE),0)</f>
      </c>
      <c r="N37" s="53">
        <f>IFERROR(VLOOKUP(B37,'วันที่ 4 กะเช้า'!$B$8:$AG$107,27,FALSE),0)</f>
      </c>
      <c r="O37" s="53">
        <f>IFERROR(VLOOKUP(B37,'วันที่ 4 กะเช้า'!$B$8:$AH$106,28,FALSE),0)-IFERROR(VLOOKUP(B37,'วันที่ 4 กะเช้า'!$B$8:$AH$106,27,FALSE),0)</f>
      </c>
      <c r="P37" s="53">
        <f>IFERROR(VLOOKUP(B37,'วันที่ 4 กะเช้า'!$B$8:$AH$106,27,FALSE),0)</f>
      </c>
      <c r="Q37" s="53">
        <f>IFERROR(VLOOKUP(B37,'วันที่ 4 กะเช้า'!$B$8:$AH$106,28,FALSE),0)-IFERROR(VLOOKUP(B37,'วันที่ 4 กะเช้า'!$B$8:$AH$106,27,FALSE),0)</f>
      </c>
      <c r="R37" s="53">
        <f>IFERROR(VLOOKUP(B37,'วันที่ 4 กะเช้า'!$B$8:$AH$106,27,FALSE),0)</f>
      </c>
      <c r="S37" s="53">
        <f>IFERROR(VLOOKUP(B37,'วันที่ 5 กะเช้า'!$B$8:$AH$107,28,FALSE),0)-IFERROR(VLOOKUP(B37,'วันที่ 5 กะเช้า'!$B$8:$AH$107,27,FALSE),0)</f>
      </c>
      <c r="T37" s="53">
        <f>IFERROR(VLOOKUP(B37,'วันที่ 5 กะเช้า'!$B$8:$AH$107,27,FALSE),0)</f>
      </c>
      <c r="U37" s="53">
        <f>IFERROR(VLOOKUP(B37,'วันที่ 5 กะดึก'!$B$8:$AH$106,27,FALSE),0)</f>
      </c>
      <c r="V37" s="53">
        <f>IFERROR(VLOOKUP(B37,'วันที่ 5 กะดึก'!$B$8:$AH$106,27,FALSE),0)</f>
      </c>
      <c r="W37" s="53">
        <f>IFERROR(VLOOKUP(B37,'วันที่ 7'!$B$8:$AH$105,28,FALSE),0)-IFERROR(VLOOKUP(B37,'วันที่ 7'!$B$8:$AH$105,27,FALSE),0)</f>
      </c>
      <c r="X37" s="53">
        <f>IFERROR(VLOOKUP(B37,'วันที่ 7'!$B$8:$AH$105,27,FALSE),0)</f>
      </c>
      <c r="Y37" s="53">
        <f>IFERROR(VLOOKUP(B37,'วันที่ 8'!$B$8:$AH$109,28,FALSE),0)-IFERROR(VLOOKUP(B37,'วันที่ 8'!$B$8:$AH$109,27,FALSE),0)</f>
      </c>
      <c r="Z37" s="53">
        <f>IFERROR(VLOOKUP(B37,'วันที่ 8'!$B$8:$AH$109,27,FALSE),0)</f>
      </c>
      <c r="AA37" s="53">
        <f>IFERROR(VLOOKUP(B37,'กะเช้าวันที่ 12'!$B$8:$AC$102,28,FALSE),0)-IFERROR(VLOOKUP(B37,'กะเช้าวันที่ 12'!$B$8:$AC$102,27,FALSE),0)</f>
      </c>
      <c r="AB37" s="53">
        <f>IFERROR(VLOOKUP(B37,'กะเช้าวันที่ 12'!$B$8:$AC$102,27,FALSE),0)</f>
      </c>
      <c r="AC37" s="53">
        <f>IFERROR(VLOOKUP(B37,'กะเช้าวันที่ 14'!$B$8:$AC$104,28,FALSE),0)-IFERROR(VLOOKUP(B37,'กะเช้าวันที่ 14'!$B$8:$AC$104,27,FALSE),0)</f>
      </c>
      <c r="AD37" s="53">
        <f>IFERROR(VLOOKUP(B37,'กะเช้าวันที่ 14'!$B$8:$AC$104,27,FALSE),0)</f>
      </c>
      <c r="AE37" s="53">
        <f>IFERROR(VLOOKUP(B37,'กะดึกวันที่ 13'!$B$8:$AC$105,28,FALSE),0)</f>
      </c>
      <c r="AF37" s="53"/>
      <c r="AG37" s="53">
        <f>IFERROR(VLOOKUP(B37,'วันที่ 12'!$B$8:$AH$105,28,FALSE),0)</f>
      </c>
      <c r="AH37" s="53">
        <f>IFERROR(VLOOKUP(B37,'วันที่ 14'!$B$8:$AH$106,28,FALSE),0)</f>
      </c>
      <c r="AI37" s="53">
        <f>IFERROR(VLOOKUP(B37,'วันที่ 15'!$B$8:$AH$106,28,FALSE),0)</f>
      </c>
      <c r="AJ37" s="53">
        <f>IFERROR(VLOOKUP(B37,'วันที่ 16'!$B$8:$AH$105,28,FALSE),0)</f>
      </c>
      <c r="AK37" s="53">
        <f>IFERROR(VLOOKUP(B37,'วันที่ 17'!$B$8:$AH$105,28,FALSE),0)</f>
      </c>
      <c r="AL37" s="53">
        <f>IFERROR(VLOOKUP(B37,'วันที่ 18'!$B$8:$AH$104,28,FALSE),0)</f>
      </c>
      <c r="AM37" s="53">
        <f>IFERROR(VLOOKUP(B37,'วันที่ 19'!$B$8:$AH$106,28,FALSE),0)</f>
      </c>
      <c r="AN37" s="53">
        <f>IFERROR(VLOOKUP(B37,'วันที่ 20'!$B$8:$AH$105,28,FALSE),0)</f>
      </c>
      <c r="AO37" s="53">
        <f>IFERROR(VLOOKUP(B37,'วันที่ 21'!$B$8:$AH$106,28,FALSE),0)</f>
      </c>
      <c r="AP37" s="53">
        <f>IFERROR(VLOOKUP(B37,'วันที่ 22'!$B$8:$AH$105,28,FALSE),0)</f>
      </c>
      <c r="AQ37" s="53">
        <f>IFERROR(VLOOKUP(B37,'วันที่ 23'!$B$8:$AH$107,28,FALSE),0)</f>
      </c>
      <c r="AR37" s="53">
        <f>IFERROR(VLOOKUP(B37,'วันที่ 24'!$B$8:$AH$104,28,FALSE),0)</f>
      </c>
      <c r="AS37" s="53">
        <f>IFERROR(VLOOKUP(B37,'วันที่ 25'!$B$8:$AH$106,28,FALSE),0)</f>
      </c>
      <c r="AT37" s="53">
        <f>IFERROR(VLOOKUP(B37,'วันที่ 26'!$B$8:$AH$105,28,FALSE),0)</f>
      </c>
      <c r="AU37" s="53">
        <f>IFERROR(VLOOKUP(B37,'วันที่ 26'!$B$8:$AH$104,28,FALSE),0)</f>
      </c>
      <c r="AV37" s="53">
        <f>IFERROR(VLOOKUP(B37,'วันที่ 30'!$B$8:$AH$107,28,FALSE),0)</f>
      </c>
      <c r="AW37" s="53">
        <f>IFERROR(VLOOKUP(B37,'วันที่ 31'!$B$8:$AG$105,28,FALSE),0)</f>
      </c>
      <c r="AX37" s="52">
        <f>SUM(E37:AW37)</f>
      </c>
    </row>
    <row r="38">
      <c r="A38" s="52">
        <v>36</v>
      </c>
      <c r="B38" s="54" t="str">
        <v>นภัสนันท์ บริรักษ์เดชาพร</v>
      </c>
      <c r="C38" s="53">
        <f>IFERROR(VLOOKUP(B38,Members!B:C,2,FALSE),0)</f>
      </c>
      <c r="D38" s="53">
        <f>IFERROR(VLOOKUP(B38,Members!$B:$H,7,FALSE),0)</f>
      </c>
      <c r="E38" s="55">
        <f>IFERROR(VLOOKUP(B38,'วันที่ 1'!$B$8:$AH$103,28,FALSE),0) - IFERROR(VLOOKUP(B38,'วันที่ 1'!$B$8:$AH$103,27,FALSE),0)</f>
      </c>
      <c r="F38" s="55">
        <f>IFERROR(VLOOKUP(C38,'วันที่ 1'!$B$8:$AH$103,27,FALSE),0)</f>
      </c>
      <c r="G38" s="53">
        <f>IFERROR(VLOOKUP(B38,'วันที่ 1'!$B$8:$AH$103,28,FALSE),0)-IFERROR(VLOOKUP(B38,'วันที่ 1'!$B$8:$AH$103,27,FALSE),0)</f>
      </c>
      <c r="H38" s="55">
        <f>IFERROR(VLOOKUP(B38,'วันที่ 1'!$B$8:$AH$103,27,FALSE),0)</f>
      </c>
      <c r="I38" s="53">
        <f>IFERROR(VLOOKUP(B38,'วันที่ 2'!$B$8:$AF$106,28,FALSE),0)-IFERROR(VLOOKUP(B38,'วันที่ 2'!$B$8:$AF$106,27,FALSE),0)</f>
      </c>
      <c r="J38" s="53">
        <f>IFERROR(VLOOKUP(B38,'วันที่ 2'!$B$8:$AF$106,27,FALSE),0)</f>
      </c>
      <c r="K38" s="53">
        <f>IFERROR(VLOOKUP(B38,'วันที่ 3 กะเช้า'!$B$8:$AK$106,28,FALSE),0)-IFERROR(VLOOKUP(B38,'วันที่ 3 กะเช้า'!$B$8:$AK$106,27,FALSE),0)</f>
      </c>
      <c r="L38" s="53">
        <f>IFERROR(VLOOKUP(B38,'วันที่ 3 กะเช้า'!$B$8:$AK$106,27,FALSE),0)</f>
      </c>
      <c r="M38" s="53">
        <f>IFERROR(VLOOKUP(B38,'วันที่ 4 กะเช้า'!$B$8:$AG$107,28,FALSE),0)-IFERROR(VLOOKUP(B38,'วันที่ 4 กะเช้า'!$B$8:$AG$107,27,FALSE),0)</f>
      </c>
      <c r="N38" s="53">
        <f>IFERROR(VLOOKUP(B38,'วันที่ 4 กะเช้า'!$B$8:$AG$107,27,FALSE),0)</f>
      </c>
      <c r="O38" s="53">
        <f>IFERROR(VLOOKUP(B38,'วันที่ 4 กะเช้า'!$B$8:$AH$106,28,FALSE),0)-IFERROR(VLOOKUP(B38,'วันที่ 4 กะเช้า'!$B$8:$AH$106,27,FALSE),0)</f>
      </c>
      <c r="P38" s="53">
        <f>IFERROR(VLOOKUP(B38,'วันที่ 4 กะเช้า'!$B$8:$AH$106,27,FALSE),0)</f>
      </c>
      <c r="Q38" s="53">
        <f>IFERROR(VLOOKUP(B38,'วันที่ 4 กะเช้า'!$B$8:$AH$106,28,FALSE),0)-IFERROR(VLOOKUP(B38,'วันที่ 4 กะเช้า'!$B$8:$AH$106,27,FALSE),0)</f>
      </c>
      <c r="R38" s="53">
        <f>IFERROR(VLOOKUP(B38,'วันที่ 4 กะเช้า'!$B$8:$AH$106,27,FALSE),0)</f>
      </c>
      <c r="S38" s="53">
        <f>IFERROR(VLOOKUP(B38,'วันที่ 5 กะเช้า'!$B$8:$AH$107,28,FALSE),0)-IFERROR(VLOOKUP(B38,'วันที่ 5 กะเช้า'!$B$8:$AH$107,27,FALSE),0)</f>
      </c>
      <c r="T38" s="53">
        <f>IFERROR(VLOOKUP(B38,'วันที่ 5 กะเช้า'!$B$8:$AH$107,27,FALSE),0)</f>
      </c>
      <c r="U38" s="53">
        <f>IFERROR(VLOOKUP(B38,'วันที่ 5 กะดึก'!$B$8:$AH$106,27,FALSE),0)</f>
      </c>
      <c r="V38" s="53">
        <f>IFERROR(VLOOKUP(B38,'วันที่ 5 กะดึก'!$B$8:$AH$106,27,FALSE),0)</f>
      </c>
      <c r="W38" s="53">
        <f>IFERROR(VLOOKUP(B38,'วันที่ 7'!$B$8:$AH$105,28,FALSE),0)-IFERROR(VLOOKUP(B38,'วันที่ 7'!$B$8:$AH$105,27,FALSE),0)</f>
      </c>
      <c r="X38" s="53">
        <f>IFERROR(VLOOKUP(B38,'วันที่ 7'!$B$8:$AH$105,27,FALSE),0)</f>
      </c>
      <c r="Y38" s="53">
        <f>IFERROR(VLOOKUP(B38,'วันที่ 8'!$B$8:$AH$109,28,FALSE),0)-IFERROR(VLOOKUP(B38,'วันที่ 8'!$B$8:$AH$109,27,FALSE),0)</f>
      </c>
      <c r="Z38" s="53">
        <f>IFERROR(VLOOKUP(B38,'วันที่ 8'!$B$8:$AH$109,27,FALSE),0)</f>
      </c>
      <c r="AA38" s="53">
        <f>IFERROR(VLOOKUP(B38,'กะเช้าวันที่ 12'!$B$8:$AC$102,28,FALSE),0)-IFERROR(VLOOKUP(B38,'กะเช้าวันที่ 12'!$B$8:$AC$102,27,FALSE),0)</f>
      </c>
      <c r="AB38" s="53">
        <f>IFERROR(VLOOKUP(B38,'กะเช้าวันที่ 12'!$B$8:$AC$102,27,FALSE),0)</f>
      </c>
      <c r="AC38" s="53">
        <f>IFERROR(VLOOKUP(B38,'กะเช้าวันที่ 14'!$B$8:$AC$104,28,FALSE),0)-IFERROR(VLOOKUP(B38,'กะเช้าวันที่ 14'!$B$8:$AC$104,27,FALSE),0)</f>
      </c>
      <c r="AD38" s="53">
        <f>IFERROR(VLOOKUP(B38,'กะเช้าวันที่ 14'!$B$8:$AC$104,27,FALSE),0)</f>
      </c>
      <c r="AE38" s="53">
        <f>IFERROR(VLOOKUP(B38,'กะดึกวันที่ 13'!$B$8:$AC$105,28,FALSE),0)</f>
      </c>
      <c r="AF38" s="53"/>
      <c r="AG38" s="53">
        <f>IFERROR(VLOOKUP(B38,'วันที่ 12'!$B$8:$AH$105,28,FALSE),0)</f>
      </c>
      <c r="AH38" s="53">
        <f>IFERROR(VLOOKUP(B38,'วันที่ 14'!$B$8:$AH$106,28,FALSE),0)</f>
      </c>
      <c r="AI38" s="53">
        <f>IFERROR(VLOOKUP(B38,'วันที่ 15'!$B$8:$AH$106,28,FALSE),0)</f>
      </c>
      <c r="AJ38" s="53">
        <f>IFERROR(VLOOKUP(B38,'วันที่ 16'!$B$8:$AH$105,28,FALSE),0)</f>
      </c>
      <c r="AK38" s="53">
        <f>IFERROR(VLOOKUP(B38,'วันที่ 17'!$B$8:$AH$105,28,FALSE),0)</f>
      </c>
      <c r="AL38" s="53">
        <f>IFERROR(VLOOKUP(B38,'วันที่ 18'!$B$8:$AH$104,28,FALSE),0)</f>
      </c>
      <c r="AM38" s="53">
        <f>IFERROR(VLOOKUP(B38,'วันที่ 19'!$B$8:$AH$106,28,FALSE),0)</f>
      </c>
      <c r="AN38" s="53">
        <f>IFERROR(VLOOKUP(B38,'วันที่ 20'!$B$8:$AH$105,28,FALSE),0)</f>
      </c>
      <c r="AO38" s="53">
        <f>IFERROR(VLOOKUP(B38,'วันที่ 21'!$B$8:$AH$106,28,FALSE),0)</f>
      </c>
      <c r="AP38" s="53">
        <f>IFERROR(VLOOKUP(B38,'วันที่ 22'!$B$8:$AH$105,28,FALSE),0)</f>
      </c>
      <c r="AQ38" s="53">
        <f>IFERROR(VLOOKUP(B38,'วันที่ 23'!$B$8:$AH$107,28,FALSE),0)</f>
      </c>
      <c r="AR38" s="53">
        <f>IFERROR(VLOOKUP(B38,'วันที่ 24'!$B$8:$AH$104,28,FALSE),0)</f>
      </c>
      <c r="AS38" s="53">
        <f>IFERROR(VLOOKUP(B38,'วันที่ 25'!$B$8:$AH$106,28,FALSE),0)</f>
      </c>
      <c r="AT38" s="53">
        <f>IFERROR(VLOOKUP(B38,'วันที่ 26'!$B$8:$AH$105,28,FALSE),0)</f>
      </c>
      <c r="AU38" s="53">
        <f>IFERROR(VLOOKUP(B38,'วันที่ 26'!$B$8:$AH$104,28,FALSE),0)</f>
      </c>
      <c r="AV38" s="53">
        <f>IFERROR(VLOOKUP(B38,'วันที่ 30'!$B$8:$AH$107,28,FALSE),0)</f>
      </c>
      <c r="AW38" s="53">
        <f>IFERROR(VLOOKUP(B38,'วันที่ 31'!$B$8:$AG$105,28,FALSE),0)</f>
      </c>
      <c r="AX38" s="52">
        <f>SUM(E38:AW38)</f>
      </c>
    </row>
    <row r="39">
      <c r="A39" s="52">
        <v>37</v>
      </c>
      <c r="B39" s="54" t="str">
        <v>นิศา​ เหล่าผัวะ</v>
      </c>
      <c r="C39" s="53">
        <f>IFERROR(VLOOKUP(B39,Members!B:C,2,FALSE),0)</f>
      </c>
      <c r="D39" s="53">
        <f>IFERROR(VLOOKUP(B39,Members!$B:$H,7,FALSE),0)</f>
      </c>
      <c r="E39" s="55">
        <f>IFERROR(VLOOKUP(B39,'วันที่ 1'!$B$8:$AH$103,28,FALSE),0) - IFERROR(VLOOKUP(B39,'วันที่ 1'!$B$8:$AH$103,27,FALSE),0)</f>
      </c>
      <c r="F39" s="55">
        <f>IFERROR(VLOOKUP(C39,'วันที่ 1'!$B$8:$AH$103,27,FALSE),0)</f>
      </c>
      <c r="G39" s="53">
        <f>IFERROR(VLOOKUP(B39,'วันที่ 1'!$B$8:$AH$103,28,FALSE),0)-IFERROR(VLOOKUP(B39,'วันที่ 1'!$B$8:$AH$103,27,FALSE),0)</f>
      </c>
      <c r="H39" s="55">
        <f>IFERROR(VLOOKUP(B39,'วันที่ 1'!$B$8:$AH$103,27,FALSE),0)</f>
      </c>
      <c r="I39" s="53">
        <f>IFERROR(VLOOKUP(B39,'วันที่ 2'!$B$8:$AF$106,28,FALSE),0)-IFERROR(VLOOKUP(B39,'วันที่ 2'!$B$8:$AF$106,27,FALSE),0)</f>
      </c>
      <c r="J39" s="53">
        <f>IFERROR(VLOOKUP(B39,'วันที่ 2'!$B$8:$AF$106,27,FALSE),0)</f>
      </c>
      <c r="K39" s="53">
        <f>IFERROR(VLOOKUP(B39,'วันที่ 3 กะเช้า'!$B$8:$AK$106,28,FALSE),0)-IFERROR(VLOOKUP(B39,'วันที่ 3 กะเช้า'!$B$8:$AK$106,27,FALSE),0)</f>
      </c>
      <c r="L39" s="53">
        <f>IFERROR(VLOOKUP(B39,'วันที่ 3 กะเช้า'!$B$8:$AK$106,27,FALSE),0)</f>
      </c>
      <c r="M39" s="53">
        <f>IFERROR(VLOOKUP(B39,'วันที่ 4 กะเช้า'!$B$8:$AG$107,28,FALSE),0)-IFERROR(VLOOKUP(B39,'วันที่ 4 กะเช้า'!$B$8:$AG$107,27,FALSE),0)</f>
      </c>
      <c r="N39" s="53">
        <f>IFERROR(VLOOKUP(B39,'วันที่ 4 กะเช้า'!$B$8:$AG$107,27,FALSE),0)</f>
      </c>
      <c r="O39" s="53">
        <f>IFERROR(VLOOKUP(B39,'วันที่ 4 กะเช้า'!$B$8:$AH$106,28,FALSE),0)-IFERROR(VLOOKUP(B39,'วันที่ 4 กะเช้า'!$B$8:$AH$106,27,FALSE),0)</f>
      </c>
      <c r="P39" s="53">
        <f>IFERROR(VLOOKUP(B39,'วันที่ 4 กะเช้า'!$B$8:$AH$106,27,FALSE),0)</f>
      </c>
      <c r="Q39" s="53">
        <f>IFERROR(VLOOKUP(B39,'วันที่ 4 กะเช้า'!$B$8:$AH$106,28,FALSE),0)-IFERROR(VLOOKUP(B39,'วันที่ 4 กะเช้า'!$B$8:$AH$106,27,FALSE),0)</f>
      </c>
      <c r="R39" s="53">
        <f>IFERROR(VLOOKUP(B39,'วันที่ 4 กะเช้า'!$B$8:$AH$106,27,FALSE),0)</f>
      </c>
      <c r="S39" s="53">
        <f>IFERROR(VLOOKUP(B39,'วันที่ 5 กะเช้า'!$B$8:$AH$107,28,FALSE),0)-IFERROR(VLOOKUP(B39,'วันที่ 5 กะเช้า'!$B$8:$AH$107,27,FALSE),0)</f>
      </c>
      <c r="T39" s="53">
        <f>IFERROR(VLOOKUP(B39,'วันที่ 5 กะเช้า'!$B$8:$AH$107,27,FALSE),0)</f>
      </c>
      <c r="U39" s="53">
        <f>IFERROR(VLOOKUP(B39,'วันที่ 5 กะดึก'!$B$8:$AH$106,27,FALSE),0)</f>
      </c>
      <c r="V39" s="53">
        <f>IFERROR(VLOOKUP(B39,'วันที่ 5 กะดึก'!$B$8:$AH$106,27,FALSE),0)</f>
      </c>
      <c r="W39" s="53">
        <f>IFERROR(VLOOKUP(B39,'วันที่ 7'!$B$8:$AH$105,28,FALSE),0)-IFERROR(VLOOKUP(B39,'วันที่ 7'!$B$8:$AH$105,27,FALSE),0)</f>
      </c>
      <c r="X39" s="53">
        <f>IFERROR(VLOOKUP(B39,'วันที่ 7'!$B$8:$AH$105,27,FALSE),0)</f>
      </c>
      <c r="Y39" s="53">
        <f>IFERROR(VLOOKUP(B39,'วันที่ 8'!$B$8:$AH$109,28,FALSE),0)-IFERROR(VLOOKUP(B39,'วันที่ 8'!$B$8:$AH$109,27,FALSE),0)</f>
      </c>
      <c r="Z39" s="53">
        <f>IFERROR(VLOOKUP(B39,'วันที่ 8'!$B$8:$AH$109,27,FALSE),0)</f>
      </c>
      <c r="AA39" s="53">
        <f>IFERROR(VLOOKUP(B39,'กะเช้าวันที่ 12'!$B$8:$AC$102,28,FALSE),0)-IFERROR(VLOOKUP(B39,'กะเช้าวันที่ 12'!$B$8:$AC$102,27,FALSE),0)</f>
      </c>
      <c r="AB39" s="53">
        <f>IFERROR(VLOOKUP(B39,'กะเช้าวันที่ 12'!$B$8:$AC$102,27,FALSE),0)</f>
      </c>
      <c r="AC39" s="53">
        <f>IFERROR(VLOOKUP(B39,'กะเช้าวันที่ 14'!$B$8:$AC$104,28,FALSE),0)-IFERROR(VLOOKUP(B39,'กะเช้าวันที่ 14'!$B$8:$AC$104,27,FALSE),0)</f>
      </c>
      <c r="AD39" s="53">
        <f>IFERROR(VLOOKUP(B39,'กะเช้าวันที่ 14'!$B$8:$AC$104,27,FALSE),0)</f>
      </c>
      <c r="AE39" s="53">
        <f>IFERROR(VLOOKUP(B39,'กะดึกวันที่ 13'!$B$8:$AC$105,28,FALSE),0)</f>
      </c>
      <c r="AF39" s="53"/>
      <c r="AG39" s="53">
        <f>IFERROR(VLOOKUP(B39,'วันที่ 12'!$B$8:$AH$105,28,FALSE),0)</f>
      </c>
      <c r="AH39" s="53">
        <f>IFERROR(VLOOKUP(B39,'วันที่ 14'!$B$8:$AH$106,28,FALSE),0)</f>
      </c>
      <c r="AI39" s="53">
        <f>IFERROR(VLOOKUP(B39,'วันที่ 15'!$B$8:$AH$106,28,FALSE),0)</f>
      </c>
      <c r="AJ39" s="53">
        <f>IFERROR(VLOOKUP(B39,'วันที่ 16'!$B$8:$AH$105,28,FALSE),0)</f>
      </c>
      <c r="AK39" s="53">
        <f>IFERROR(VLOOKUP(B39,'วันที่ 17'!$B$8:$AH$105,28,FALSE),0)</f>
      </c>
      <c r="AL39" s="53">
        <f>IFERROR(VLOOKUP(B39,'วันที่ 18'!$B$8:$AH$104,28,FALSE),0)</f>
      </c>
      <c r="AM39" s="53">
        <f>IFERROR(VLOOKUP(B39,'วันที่ 19'!$B$8:$AH$106,28,FALSE),0)</f>
      </c>
      <c r="AN39" s="53">
        <f>IFERROR(VLOOKUP(B39,'วันที่ 20'!$B$8:$AH$105,28,FALSE),0)</f>
      </c>
      <c r="AO39" s="53">
        <f>IFERROR(VLOOKUP(B39,'วันที่ 21'!$B$8:$AH$106,28,FALSE),0)</f>
      </c>
      <c r="AP39" s="53">
        <f>IFERROR(VLOOKUP(B39,'วันที่ 22'!$B$8:$AH$105,28,FALSE),0)</f>
      </c>
      <c r="AQ39" s="53">
        <f>IFERROR(VLOOKUP(B39,'วันที่ 23'!$B$8:$AH$107,28,FALSE),0)</f>
      </c>
      <c r="AR39" s="53">
        <f>IFERROR(VLOOKUP(B39,'วันที่ 24'!$B$8:$AH$104,28,FALSE),0)</f>
      </c>
      <c r="AS39" s="53">
        <f>IFERROR(VLOOKUP(B39,'วันที่ 25'!$B$8:$AH$106,28,FALSE),0)</f>
      </c>
      <c r="AT39" s="53">
        <f>IFERROR(VLOOKUP(B39,'วันที่ 26'!$B$8:$AH$105,28,FALSE),0)</f>
      </c>
      <c r="AU39" s="53">
        <f>IFERROR(VLOOKUP(B39,'วันที่ 26'!$B$8:$AH$104,28,FALSE),0)</f>
      </c>
      <c r="AV39" s="53">
        <f>IFERROR(VLOOKUP(B39,'วันที่ 30'!$B$8:$AH$107,28,FALSE),0)</f>
      </c>
      <c r="AW39" s="53">
        <f>IFERROR(VLOOKUP(B39,'วันที่ 31'!$B$8:$AG$105,28,FALSE),0)</f>
      </c>
      <c r="AX39" s="52">
        <f>SUM(E39:AW39)</f>
      </c>
    </row>
    <row r="40">
      <c r="A40" s="52">
        <v>38</v>
      </c>
      <c r="B40" s="54" t="str">
        <v>พิมญาณิน กมลภพ</v>
      </c>
      <c r="C40" s="53">
        <f>IFERROR(VLOOKUP(B40,Members!B:C,2,FALSE),0)</f>
      </c>
      <c r="D40" s="53">
        <f>IFERROR(VLOOKUP(B40,Members!$B:$H,7,FALSE),0)</f>
      </c>
      <c r="E40" s="55">
        <f>IFERROR(VLOOKUP(B40,'วันที่ 1'!$B$8:$AH$103,28,FALSE),0) - IFERROR(VLOOKUP(B40,'วันที่ 1'!$B$8:$AH$103,27,FALSE),0)</f>
      </c>
      <c r="F40" s="55">
        <f>IFERROR(VLOOKUP(C40,'วันที่ 1'!$B$8:$AH$103,27,FALSE),0)</f>
      </c>
      <c r="G40" s="53">
        <f>IFERROR(VLOOKUP(B40,'วันที่ 1'!$B$8:$AH$103,28,FALSE),0)-IFERROR(VLOOKUP(B40,'วันที่ 1'!$B$8:$AH$103,27,FALSE),0)</f>
      </c>
      <c r="H40" s="55">
        <f>IFERROR(VLOOKUP(B40,'วันที่ 1'!$B$8:$AH$103,27,FALSE),0)</f>
      </c>
      <c r="I40" s="53">
        <f>IFERROR(VLOOKUP(B40,'วันที่ 2'!$B$8:$AF$106,28,FALSE),0)-IFERROR(VLOOKUP(B40,'วันที่ 2'!$B$8:$AF$106,27,FALSE),0)</f>
      </c>
      <c r="J40" s="53">
        <f>IFERROR(VLOOKUP(B40,'วันที่ 2'!$B$8:$AF$106,27,FALSE),0)</f>
      </c>
      <c r="K40" s="53">
        <f>IFERROR(VLOOKUP(B40,'วันที่ 3 กะเช้า'!$B$8:$AK$106,28,FALSE),0)-IFERROR(VLOOKUP(B40,'วันที่ 3 กะเช้า'!$B$8:$AK$106,27,FALSE),0)</f>
      </c>
      <c r="L40" s="53">
        <f>IFERROR(VLOOKUP(B40,'วันที่ 3 กะเช้า'!$B$8:$AK$106,27,FALSE),0)</f>
      </c>
      <c r="M40" s="53">
        <f>IFERROR(VLOOKUP(B40,'วันที่ 4 กะเช้า'!$B$8:$AG$107,28,FALSE),0)-IFERROR(VLOOKUP(B40,'วันที่ 4 กะเช้า'!$B$8:$AG$107,27,FALSE),0)</f>
      </c>
      <c r="N40" s="53">
        <f>IFERROR(VLOOKUP(B40,'วันที่ 4 กะเช้า'!$B$8:$AG$107,27,FALSE),0)</f>
      </c>
      <c r="O40" s="53">
        <f>IFERROR(VLOOKUP(B40,'วันที่ 4 กะเช้า'!$B$8:$AH$106,28,FALSE),0)-IFERROR(VLOOKUP(B40,'วันที่ 4 กะเช้า'!$B$8:$AH$106,27,FALSE),0)</f>
      </c>
      <c r="P40" s="53">
        <f>IFERROR(VLOOKUP(B40,'วันที่ 4 กะเช้า'!$B$8:$AH$106,27,FALSE),0)</f>
      </c>
      <c r="Q40" s="53">
        <f>IFERROR(VLOOKUP(B40,'วันที่ 4 กะเช้า'!$B$8:$AH$106,28,FALSE),0)-IFERROR(VLOOKUP(B40,'วันที่ 4 กะเช้า'!$B$8:$AH$106,27,FALSE),0)</f>
      </c>
      <c r="R40" s="53">
        <f>IFERROR(VLOOKUP(B40,'วันที่ 4 กะเช้า'!$B$8:$AH$106,27,FALSE),0)</f>
      </c>
      <c r="S40" s="53">
        <f>IFERROR(VLOOKUP(B40,'วันที่ 5 กะเช้า'!$B$8:$AH$107,28,FALSE),0)-IFERROR(VLOOKUP(B40,'วันที่ 5 กะเช้า'!$B$8:$AH$107,27,FALSE),0)</f>
      </c>
      <c r="T40" s="53">
        <f>IFERROR(VLOOKUP(B40,'วันที่ 5 กะเช้า'!$B$8:$AH$107,27,FALSE),0)</f>
      </c>
      <c r="U40" s="53">
        <f>IFERROR(VLOOKUP(B40,'วันที่ 5 กะดึก'!$B$8:$AH$106,27,FALSE),0)</f>
      </c>
      <c r="V40" s="53">
        <f>IFERROR(VLOOKUP(B40,'วันที่ 5 กะดึก'!$B$8:$AH$106,27,FALSE),0)</f>
      </c>
      <c r="W40" s="53">
        <f>IFERROR(VLOOKUP(B40,'วันที่ 7'!$B$8:$AH$105,28,FALSE),0)-IFERROR(VLOOKUP(B40,'วันที่ 7'!$B$8:$AH$105,27,FALSE),0)</f>
      </c>
      <c r="X40" s="53">
        <f>IFERROR(VLOOKUP(B40,'วันที่ 7'!$B$8:$AH$105,27,FALSE),0)</f>
      </c>
      <c r="Y40" s="53">
        <f>IFERROR(VLOOKUP(B40,'วันที่ 8'!$B$8:$AH$109,28,FALSE),0)-IFERROR(VLOOKUP(B40,'วันที่ 8'!$B$8:$AH$109,27,FALSE),0)</f>
      </c>
      <c r="Z40" s="53">
        <f>IFERROR(VLOOKUP(B40,'วันที่ 8'!$B$8:$AH$109,27,FALSE),0)</f>
      </c>
      <c r="AA40" s="53">
        <f>IFERROR(VLOOKUP(B40,'กะเช้าวันที่ 12'!$B$8:$AC$102,28,FALSE),0)-IFERROR(VLOOKUP(B40,'กะเช้าวันที่ 12'!$B$8:$AC$102,27,FALSE),0)</f>
      </c>
      <c r="AB40" s="53">
        <f>IFERROR(VLOOKUP(B40,'กะเช้าวันที่ 12'!$B$8:$AC$102,27,FALSE),0)</f>
      </c>
      <c r="AC40" s="53">
        <f>IFERROR(VLOOKUP(B40,'กะเช้าวันที่ 14'!$B$8:$AC$104,28,FALSE),0)-IFERROR(VLOOKUP(B40,'กะเช้าวันที่ 14'!$B$8:$AC$104,27,FALSE),0)</f>
      </c>
      <c r="AD40" s="53">
        <f>IFERROR(VLOOKUP(B40,'กะเช้าวันที่ 14'!$B$8:$AC$104,27,FALSE),0)</f>
      </c>
      <c r="AE40" s="53">
        <f>IFERROR(VLOOKUP(B40,'กะดึกวันที่ 13'!$B$8:$AC$105,28,FALSE),0)</f>
      </c>
      <c r="AF40" s="53"/>
      <c r="AG40" s="53">
        <f>IFERROR(VLOOKUP(B40,'วันที่ 12'!$B$8:$AH$105,28,FALSE),0)</f>
      </c>
      <c r="AH40" s="53">
        <f>IFERROR(VLOOKUP(B40,'วันที่ 14'!$B$8:$AH$106,28,FALSE),0)</f>
      </c>
      <c r="AI40" s="53">
        <f>IFERROR(VLOOKUP(B40,'วันที่ 15'!$B$8:$AH$106,28,FALSE),0)</f>
      </c>
      <c r="AJ40" s="53">
        <f>IFERROR(VLOOKUP(B40,'วันที่ 16'!$B$8:$AH$105,28,FALSE),0)</f>
      </c>
      <c r="AK40" s="53">
        <f>IFERROR(VLOOKUP(B40,'วันที่ 17'!$B$8:$AH$105,28,FALSE),0)</f>
      </c>
      <c r="AL40" s="53">
        <f>IFERROR(VLOOKUP(B40,'วันที่ 18'!$B$8:$AH$104,28,FALSE),0)</f>
      </c>
      <c r="AM40" s="53">
        <f>IFERROR(VLOOKUP(B40,'วันที่ 19'!$B$8:$AH$106,28,FALSE),0)</f>
      </c>
      <c r="AN40" s="53">
        <f>IFERROR(VLOOKUP(B40,'วันที่ 20'!$B$8:$AH$105,28,FALSE),0)</f>
      </c>
      <c r="AO40" s="53">
        <f>IFERROR(VLOOKUP(B40,'วันที่ 21'!$B$8:$AH$106,28,FALSE),0)</f>
      </c>
      <c r="AP40" s="53">
        <f>IFERROR(VLOOKUP(B40,'วันที่ 22'!$B$8:$AH$105,28,FALSE),0)</f>
      </c>
      <c r="AQ40" s="53">
        <f>IFERROR(VLOOKUP(B40,'วันที่ 23'!$B$8:$AH$107,28,FALSE),0)</f>
      </c>
      <c r="AR40" s="53">
        <f>IFERROR(VLOOKUP(B40,'วันที่ 24'!$B$8:$AH$104,28,FALSE),0)</f>
      </c>
      <c r="AS40" s="53">
        <f>IFERROR(VLOOKUP(B40,'วันที่ 25'!$B$8:$AH$106,28,FALSE),0)</f>
      </c>
      <c r="AT40" s="53">
        <f>IFERROR(VLOOKUP(B40,'วันที่ 26'!$B$8:$AH$105,28,FALSE),0)</f>
      </c>
      <c r="AU40" s="53">
        <f>IFERROR(VLOOKUP(B40,'วันที่ 26'!$B$8:$AH$104,28,FALSE),0)</f>
      </c>
      <c r="AV40" s="53">
        <f>IFERROR(VLOOKUP(B40,'วันที่ 30'!$B$8:$AH$107,28,FALSE),0)</f>
      </c>
      <c r="AW40" s="53">
        <f>IFERROR(VLOOKUP(B40,'วันที่ 31'!$B$8:$AG$105,28,FALSE),0)</f>
      </c>
      <c r="AX40" s="52">
        <f>SUM(E40:AW40)</f>
      </c>
    </row>
    <row r="41">
      <c r="A41" s="52">
        <v>39</v>
      </c>
      <c r="B41" s="54" t="str">
        <v>ปิยะพงษ์ ยิ้มแฉล้ม</v>
      </c>
      <c r="C41" s="53">
        <f>IFERROR(VLOOKUP(B41,Members!B:C,2,FALSE),0)</f>
      </c>
      <c r="D41" s="53">
        <f>IFERROR(VLOOKUP(B41,Members!$B:$H,7,FALSE),0)</f>
      </c>
      <c r="E41" s="55">
        <f>IFERROR(VLOOKUP(B41,'วันที่ 1'!$B$8:$AH$103,28,FALSE),0) - IFERROR(VLOOKUP(B41,'วันที่ 1'!$B$8:$AH$103,27,FALSE),0)</f>
      </c>
      <c r="F41" s="55">
        <f>IFERROR(VLOOKUP(C41,'วันที่ 1'!$B$8:$AH$103,27,FALSE),0)</f>
      </c>
      <c r="G41" s="53">
        <f>IFERROR(VLOOKUP(B41,'วันที่ 1'!$B$8:$AH$103,28,FALSE),0)-IFERROR(VLOOKUP(B41,'วันที่ 1'!$B$8:$AH$103,27,FALSE),0)</f>
      </c>
      <c r="H41" s="55">
        <f>IFERROR(VLOOKUP(B41,'วันที่ 1'!$B$8:$AH$103,27,FALSE),0)</f>
      </c>
      <c r="I41" s="53">
        <f>IFERROR(VLOOKUP(B41,'วันที่ 2'!$B$8:$AF$106,28,FALSE),0)-IFERROR(VLOOKUP(B41,'วันที่ 2'!$B$8:$AF$106,27,FALSE),0)</f>
      </c>
      <c r="J41" s="53">
        <f>IFERROR(VLOOKUP(B41,'วันที่ 2'!$B$8:$AF$106,27,FALSE),0)</f>
      </c>
      <c r="K41" s="53">
        <f>IFERROR(VLOOKUP(B41,'วันที่ 3 กะเช้า'!$B$8:$AK$106,28,FALSE),0)-IFERROR(VLOOKUP(B41,'วันที่ 3 กะเช้า'!$B$8:$AK$106,27,FALSE),0)</f>
      </c>
      <c r="L41" s="53">
        <f>IFERROR(VLOOKUP(B41,'วันที่ 3 กะเช้า'!$B$8:$AK$106,27,FALSE),0)</f>
      </c>
      <c r="M41" s="53">
        <f>IFERROR(VLOOKUP(B41,'วันที่ 4 กะเช้า'!$B$8:$AG$107,28,FALSE),0)-IFERROR(VLOOKUP(B41,'วันที่ 4 กะเช้า'!$B$8:$AG$107,27,FALSE),0)</f>
      </c>
      <c r="N41" s="53">
        <f>IFERROR(VLOOKUP(B41,'วันที่ 4 กะเช้า'!$B$8:$AG$107,27,FALSE),0)</f>
      </c>
      <c r="O41" s="53">
        <f>IFERROR(VLOOKUP(B41,'วันที่ 4 กะเช้า'!$B$8:$AH$106,28,FALSE),0)-IFERROR(VLOOKUP(B41,'วันที่ 4 กะเช้า'!$B$8:$AH$106,27,FALSE),0)</f>
      </c>
      <c r="P41" s="53">
        <f>IFERROR(VLOOKUP(B41,'วันที่ 4 กะเช้า'!$B$8:$AH$106,27,FALSE),0)</f>
      </c>
      <c r="Q41" s="53">
        <f>IFERROR(VLOOKUP(B41,'วันที่ 4 กะเช้า'!$B$8:$AH$106,28,FALSE),0)-IFERROR(VLOOKUP(B41,'วันที่ 4 กะเช้า'!$B$8:$AH$106,27,FALSE),0)</f>
      </c>
      <c r="R41" s="53">
        <f>IFERROR(VLOOKUP(B41,'วันที่ 4 กะเช้า'!$B$8:$AH$106,27,FALSE),0)</f>
      </c>
      <c r="S41" s="53">
        <f>IFERROR(VLOOKUP(B41,'วันที่ 5 กะเช้า'!$B$8:$AH$107,28,FALSE),0)-IFERROR(VLOOKUP(B41,'วันที่ 5 กะเช้า'!$B$8:$AH$107,27,FALSE),0)</f>
      </c>
      <c r="T41" s="53">
        <f>IFERROR(VLOOKUP(B41,'วันที่ 5 กะเช้า'!$B$8:$AH$107,27,FALSE),0)</f>
      </c>
      <c r="U41" s="53">
        <f>IFERROR(VLOOKUP(B41,'วันที่ 5 กะดึก'!$B$8:$AH$106,27,FALSE),0)</f>
      </c>
      <c r="V41" s="53">
        <f>IFERROR(VLOOKUP(B41,'วันที่ 5 กะดึก'!$B$8:$AH$106,27,FALSE),0)</f>
      </c>
      <c r="W41" s="53">
        <f>IFERROR(VLOOKUP(B41,'วันที่ 7'!$B$8:$AH$105,28,FALSE),0)-IFERROR(VLOOKUP(B41,'วันที่ 7'!$B$8:$AH$105,27,FALSE),0)</f>
      </c>
      <c r="X41" s="53">
        <f>IFERROR(VLOOKUP(B41,'วันที่ 7'!$B$8:$AH$105,27,FALSE),0)</f>
      </c>
      <c r="Y41" s="53">
        <f>IFERROR(VLOOKUP(B41,'วันที่ 8'!$B$8:$AH$109,28,FALSE),0)-IFERROR(VLOOKUP(B41,'วันที่ 8'!$B$8:$AH$109,27,FALSE),0)</f>
      </c>
      <c r="Z41" s="53">
        <f>IFERROR(VLOOKUP(B41,'วันที่ 8'!$B$8:$AH$109,27,FALSE),0)</f>
      </c>
      <c r="AA41" s="53">
        <f>IFERROR(VLOOKUP(B41,'กะเช้าวันที่ 12'!$B$8:$AC$102,28,FALSE),0)-IFERROR(VLOOKUP(B41,'กะเช้าวันที่ 12'!$B$8:$AC$102,27,FALSE),0)</f>
      </c>
      <c r="AB41" s="53">
        <f>IFERROR(VLOOKUP(B41,'กะเช้าวันที่ 12'!$B$8:$AC$102,27,FALSE),0)</f>
      </c>
      <c r="AC41" s="53">
        <f>IFERROR(VLOOKUP(B41,'กะเช้าวันที่ 14'!$B$8:$AC$104,28,FALSE),0)-IFERROR(VLOOKUP(B41,'กะเช้าวันที่ 14'!$B$8:$AC$104,27,FALSE),0)</f>
      </c>
      <c r="AD41" s="53">
        <f>IFERROR(VLOOKUP(B41,'กะเช้าวันที่ 14'!$B$8:$AC$104,27,FALSE),0)</f>
      </c>
      <c r="AE41" s="53">
        <f>IFERROR(VLOOKUP(B41,'กะดึกวันที่ 13'!$B$8:$AC$105,28,FALSE),0)</f>
      </c>
      <c r="AF41" s="53"/>
      <c r="AG41" s="53">
        <f>IFERROR(VLOOKUP(B41,'วันที่ 12'!$B$8:$AH$105,28,FALSE),0)</f>
      </c>
      <c r="AH41" s="53">
        <f>IFERROR(VLOOKUP(B41,'วันที่ 14'!$B$8:$AH$106,28,FALSE),0)</f>
      </c>
      <c r="AI41" s="53">
        <f>IFERROR(VLOOKUP(B41,'วันที่ 15'!$B$8:$AH$106,28,FALSE),0)</f>
      </c>
      <c r="AJ41" s="53">
        <f>IFERROR(VLOOKUP(B41,'วันที่ 16'!$B$8:$AH$105,28,FALSE),0)</f>
      </c>
      <c r="AK41" s="53">
        <f>IFERROR(VLOOKUP(B41,'วันที่ 17'!$B$8:$AH$105,28,FALSE),0)</f>
      </c>
      <c r="AL41" s="53">
        <f>IFERROR(VLOOKUP(B41,'วันที่ 18'!$B$8:$AH$104,28,FALSE),0)</f>
      </c>
      <c r="AM41" s="53">
        <f>IFERROR(VLOOKUP(B41,'วันที่ 19'!$B$8:$AH$106,28,FALSE),0)</f>
      </c>
      <c r="AN41" s="53">
        <f>IFERROR(VLOOKUP(B41,'วันที่ 20'!$B$8:$AH$105,28,FALSE),0)</f>
      </c>
      <c r="AO41" s="53">
        <f>IFERROR(VLOOKUP(B41,'วันที่ 21'!$B$8:$AH$106,28,FALSE),0)</f>
      </c>
      <c r="AP41" s="53">
        <f>IFERROR(VLOOKUP(B41,'วันที่ 22'!$B$8:$AH$105,28,FALSE),0)</f>
      </c>
      <c r="AQ41" s="53">
        <f>IFERROR(VLOOKUP(B41,'วันที่ 23'!$B$8:$AH$107,28,FALSE),0)</f>
      </c>
      <c r="AR41" s="53">
        <f>IFERROR(VLOOKUP(B41,'วันที่ 24'!$B$8:$AH$104,28,FALSE),0)</f>
      </c>
      <c r="AS41" s="53">
        <f>IFERROR(VLOOKUP(B41,'วันที่ 25'!$B$8:$AH$106,28,FALSE),0)</f>
      </c>
      <c r="AT41" s="53">
        <f>IFERROR(VLOOKUP(B41,'วันที่ 26'!$B$8:$AH$105,28,FALSE),0)</f>
      </c>
      <c r="AU41" s="53">
        <f>IFERROR(VLOOKUP(B41,'วันที่ 26'!$B$8:$AH$104,28,FALSE),0)</f>
      </c>
      <c r="AV41" s="53">
        <f>IFERROR(VLOOKUP(B41,'วันที่ 30'!$B$8:$AH$107,28,FALSE),0)</f>
      </c>
      <c r="AW41" s="53">
        <f>IFERROR(VLOOKUP(B41,'วันที่ 31'!$B$8:$AG$105,28,FALSE),0)</f>
      </c>
      <c r="AX41" s="52">
        <f>SUM(E41:AW41)</f>
      </c>
    </row>
    <row r="42">
      <c r="A42" s="52">
        <v>40</v>
      </c>
      <c r="B42" s="54" t="str">
        <v>รวิช พึ่งอ่อน</v>
      </c>
      <c r="C42" s="53">
        <f>IFERROR(VLOOKUP(B42,Members!B:C,2,FALSE),0)</f>
      </c>
      <c r="D42" s="53">
        <f>IFERROR(VLOOKUP(B42,Members!$B:$H,7,FALSE),0)</f>
      </c>
      <c r="E42" s="55">
        <f>IFERROR(VLOOKUP(B42,'วันที่ 1'!$B$8:$AH$103,28,FALSE),0) - IFERROR(VLOOKUP(B42,'วันที่ 1'!$B$8:$AH$103,27,FALSE),0)</f>
      </c>
      <c r="F42" s="55">
        <f>IFERROR(VLOOKUP(C42,'วันที่ 1'!$B$8:$AH$103,27,FALSE),0)</f>
      </c>
      <c r="G42" s="53">
        <f>IFERROR(VLOOKUP(B42,'วันที่ 1'!$B$8:$AH$103,28,FALSE),0)-IFERROR(VLOOKUP(B42,'วันที่ 1'!$B$8:$AH$103,27,FALSE),0)</f>
      </c>
      <c r="H42" s="55">
        <f>IFERROR(VLOOKUP(B42,'วันที่ 1'!$B$8:$AH$103,27,FALSE),0)</f>
      </c>
      <c r="I42" s="53">
        <f>IFERROR(VLOOKUP(B42,'วันที่ 2'!$B$8:$AF$106,28,FALSE),0)-IFERROR(VLOOKUP(B42,'วันที่ 2'!$B$8:$AF$106,27,FALSE),0)</f>
      </c>
      <c r="J42" s="53">
        <f>IFERROR(VLOOKUP(B42,'วันที่ 2'!$B$8:$AF$106,27,FALSE),0)</f>
      </c>
      <c r="K42" s="53">
        <f>IFERROR(VLOOKUP(B42,'วันที่ 3 กะเช้า'!$B$8:$AK$106,28,FALSE),0)-IFERROR(VLOOKUP(B42,'วันที่ 3 กะเช้า'!$B$8:$AK$106,27,FALSE),0)</f>
      </c>
      <c r="L42" s="53">
        <f>IFERROR(VLOOKUP(B42,'วันที่ 3 กะเช้า'!$B$8:$AK$106,27,FALSE),0)</f>
      </c>
      <c r="M42" s="53">
        <f>IFERROR(VLOOKUP(B42,'วันที่ 4 กะเช้า'!$B$8:$AG$107,28,FALSE),0)-IFERROR(VLOOKUP(B42,'วันที่ 4 กะเช้า'!$B$8:$AG$107,27,FALSE),0)</f>
      </c>
      <c r="N42" s="53">
        <f>IFERROR(VLOOKUP(B42,'วันที่ 4 กะเช้า'!$B$8:$AG$107,27,FALSE),0)</f>
      </c>
      <c r="O42" s="53">
        <f>IFERROR(VLOOKUP(B42,'วันที่ 4 กะเช้า'!$B$8:$AH$106,28,FALSE),0)-IFERROR(VLOOKUP(B42,'วันที่ 4 กะเช้า'!$B$8:$AH$106,27,FALSE),0)</f>
      </c>
      <c r="P42" s="53">
        <f>IFERROR(VLOOKUP(B42,'วันที่ 4 กะเช้า'!$B$8:$AH$106,27,FALSE),0)</f>
      </c>
      <c r="Q42" s="53">
        <f>IFERROR(VLOOKUP(B42,'วันที่ 4 กะเช้า'!$B$8:$AH$106,28,FALSE),0)-IFERROR(VLOOKUP(B42,'วันที่ 4 กะเช้า'!$B$8:$AH$106,27,FALSE),0)</f>
      </c>
      <c r="R42" s="53">
        <f>IFERROR(VLOOKUP(B42,'วันที่ 4 กะเช้า'!$B$8:$AH$106,27,FALSE),0)</f>
      </c>
      <c r="S42" s="53">
        <f>IFERROR(VLOOKUP(B42,'วันที่ 5 กะเช้า'!$B$8:$AH$107,28,FALSE),0)-IFERROR(VLOOKUP(B42,'วันที่ 5 กะเช้า'!$B$8:$AH$107,27,FALSE),0)</f>
      </c>
      <c r="T42" s="53">
        <f>IFERROR(VLOOKUP(B42,'วันที่ 5 กะเช้า'!$B$8:$AH$107,27,FALSE),0)</f>
      </c>
      <c r="U42" s="53">
        <f>IFERROR(VLOOKUP(B42,'วันที่ 5 กะดึก'!$B$8:$AH$106,27,FALSE),0)</f>
      </c>
      <c r="V42" s="53">
        <f>IFERROR(VLOOKUP(B42,'วันที่ 5 กะดึก'!$B$8:$AH$106,27,FALSE),0)</f>
      </c>
      <c r="W42" s="53">
        <f>IFERROR(VLOOKUP(B42,'วันที่ 7'!$B$8:$AH$105,28,FALSE),0)-IFERROR(VLOOKUP(B42,'วันที่ 7'!$B$8:$AH$105,27,FALSE),0)</f>
      </c>
      <c r="X42" s="53">
        <f>IFERROR(VLOOKUP(B42,'วันที่ 7'!$B$8:$AH$105,27,FALSE),0)</f>
      </c>
      <c r="Y42" s="53">
        <f>IFERROR(VLOOKUP(B42,'วันที่ 8'!$B$8:$AH$109,28,FALSE),0)-IFERROR(VLOOKUP(B42,'วันที่ 8'!$B$8:$AH$109,27,FALSE),0)</f>
      </c>
      <c r="Z42" s="53">
        <f>IFERROR(VLOOKUP(B42,'วันที่ 8'!$B$8:$AH$109,27,FALSE),0)</f>
      </c>
      <c r="AA42" s="53">
        <f>IFERROR(VLOOKUP(B42,'กะเช้าวันที่ 12'!$B$8:$AC$102,28,FALSE),0)-IFERROR(VLOOKUP(B42,'กะเช้าวันที่ 12'!$B$8:$AC$102,27,FALSE),0)</f>
      </c>
      <c r="AB42" s="53">
        <f>IFERROR(VLOOKUP(B42,'กะเช้าวันที่ 12'!$B$8:$AC$102,27,FALSE),0)</f>
      </c>
      <c r="AC42" s="53">
        <f>IFERROR(VLOOKUP(B42,'กะเช้าวันที่ 14'!$B$8:$AC$104,28,FALSE),0)-IFERROR(VLOOKUP(B42,'กะเช้าวันที่ 14'!$B$8:$AC$104,27,FALSE),0)</f>
      </c>
      <c r="AD42" s="53">
        <f>IFERROR(VLOOKUP(B42,'กะเช้าวันที่ 14'!$B$8:$AC$104,27,FALSE),0)</f>
      </c>
      <c r="AE42" s="53">
        <f>IFERROR(VLOOKUP(B42,'กะดึกวันที่ 13'!$B$8:$AC$105,28,FALSE),0)</f>
      </c>
      <c r="AF42" s="53"/>
      <c r="AG42" s="53">
        <f>IFERROR(VLOOKUP(B42,'วันที่ 12'!$B$8:$AH$105,28,FALSE),0)</f>
      </c>
      <c r="AH42" s="53">
        <f>IFERROR(VLOOKUP(B42,'วันที่ 14'!$B$8:$AH$106,28,FALSE),0)</f>
      </c>
      <c r="AI42" s="53">
        <f>IFERROR(VLOOKUP(B42,'วันที่ 15'!$B$8:$AH$106,28,FALSE),0)</f>
      </c>
      <c r="AJ42" s="53">
        <f>IFERROR(VLOOKUP(B42,'วันที่ 16'!$B$8:$AH$105,28,FALSE),0)</f>
      </c>
      <c r="AK42" s="53">
        <f>IFERROR(VLOOKUP(B42,'วันที่ 17'!$B$8:$AH$105,28,FALSE),0)</f>
      </c>
      <c r="AL42" s="53">
        <f>IFERROR(VLOOKUP(B42,'วันที่ 18'!$B$8:$AH$104,28,FALSE),0)</f>
      </c>
      <c r="AM42" s="53">
        <f>IFERROR(VLOOKUP(B42,'วันที่ 19'!$B$8:$AH$106,28,FALSE),0)</f>
      </c>
      <c r="AN42" s="53">
        <f>IFERROR(VLOOKUP(B42,'วันที่ 20'!$B$8:$AH$105,28,FALSE),0)</f>
      </c>
      <c r="AO42" s="53">
        <f>IFERROR(VLOOKUP(B42,'วันที่ 21'!$B$8:$AH$106,28,FALSE),0)</f>
      </c>
      <c r="AP42" s="53">
        <f>IFERROR(VLOOKUP(B42,'วันที่ 22'!$B$8:$AH$105,28,FALSE),0)</f>
      </c>
      <c r="AQ42" s="53">
        <f>IFERROR(VLOOKUP(B42,'วันที่ 23'!$B$8:$AH$107,28,FALSE),0)</f>
      </c>
      <c r="AR42" s="53">
        <f>IFERROR(VLOOKUP(B42,'วันที่ 24'!$B$8:$AH$104,28,FALSE),0)</f>
      </c>
      <c r="AS42" s="53">
        <f>IFERROR(VLOOKUP(B42,'วันที่ 25'!$B$8:$AH$106,28,FALSE),0)</f>
      </c>
      <c r="AT42" s="53">
        <f>IFERROR(VLOOKUP(B42,'วันที่ 26'!$B$8:$AH$105,28,FALSE),0)</f>
      </c>
      <c r="AU42" s="53">
        <f>IFERROR(VLOOKUP(B42,'วันที่ 26'!$B$8:$AH$104,28,FALSE),0)</f>
      </c>
      <c r="AV42" s="53">
        <f>IFERROR(VLOOKUP(B42,'วันที่ 30'!$B$8:$AH$107,28,FALSE),0)</f>
      </c>
      <c r="AW42" s="53">
        <f>IFERROR(VLOOKUP(B42,'วันที่ 31'!$B$8:$AG$105,28,FALSE),0)</f>
      </c>
      <c r="AX42" s="52">
        <f>SUM(E42:AW42)</f>
      </c>
    </row>
    <row r="43">
      <c r="A43" s="52">
        <v>41</v>
      </c>
      <c r="B43" s="54" t="str">
        <v>ทัศศิลา มิตรน้อย</v>
      </c>
      <c r="C43" s="53">
        <f>IFERROR(VLOOKUP(B43,Members!B:C,2,FALSE),0)</f>
      </c>
      <c r="D43" s="53">
        <f>IFERROR(VLOOKUP(B43,Members!$B:$H,7,FALSE),0)</f>
      </c>
      <c r="E43" s="55">
        <f>IFERROR(VLOOKUP(B43,'วันที่ 1'!$B$8:$AH$103,28,FALSE),0) - IFERROR(VLOOKUP(B43,'วันที่ 1'!$B$8:$AH$103,27,FALSE),0)</f>
      </c>
      <c r="F43" s="55">
        <f>IFERROR(VLOOKUP(C43,'วันที่ 1'!$B$8:$AH$103,27,FALSE),0)</f>
      </c>
      <c r="G43" s="53">
        <f>IFERROR(VLOOKUP(B43,'วันที่ 1'!$B$8:$AH$103,28,FALSE),0)-IFERROR(VLOOKUP(B43,'วันที่ 1'!$B$8:$AH$103,27,FALSE),0)</f>
      </c>
      <c r="H43" s="55">
        <f>IFERROR(VLOOKUP(B43,'วันที่ 1'!$B$8:$AH$103,27,FALSE),0)</f>
      </c>
      <c r="I43" s="53">
        <f>IFERROR(VLOOKUP(B43,'วันที่ 2'!$B$8:$AF$106,28,FALSE),0)-IFERROR(VLOOKUP(B43,'วันที่ 2'!$B$8:$AF$106,27,FALSE),0)</f>
      </c>
      <c r="J43" s="53">
        <f>IFERROR(VLOOKUP(B43,'วันที่ 2'!$B$8:$AF$106,27,FALSE),0)</f>
      </c>
      <c r="K43" s="53">
        <f>IFERROR(VLOOKUP(B43,'วันที่ 3 กะเช้า'!$B$8:$AK$106,28,FALSE),0)-IFERROR(VLOOKUP(B43,'วันที่ 3 กะเช้า'!$B$8:$AK$106,27,FALSE),0)</f>
      </c>
      <c r="L43" s="53">
        <f>IFERROR(VLOOKUP(B43,'วันที่ 3 กะเช้า'!$B$8:$AK$106,27,FALSE),0)</f>
      </c>
      <c r="M43" s="53">
        <f>IFERROR(VLOOKUP(B43,'วันที่ 4 กะเช้า'!$B$8:$AG$107,28,FALSE),0)-IFERROR(VLOOKUP(B43,'วันที่ 4 กะเช้า'!$B$8:$AG$107,27,FALSE),0)</f>
      </c>
      <c r="N43" s="53">
        <f>IFERROR(VLOOKUP(B43,'วันที่ 4 กะเช้า'!$B$8:$AG$107,27,FALSE),0)</f>
      </c>
      <c r="O43" s="53">
        <f>IFERROR(VLOOKUP(B43,'วันที่ 4 กะเช้า'!$B$8:$AH$106,28,FALSE),0)-IFERROR(VLOOKUP(B43,'วันที่ 4 กะเช้า'!$B$8:$AH$106,27,FALSE),0)</f>
      </c>
      <c r="P43" s="53">
        <f>IFERROR(VLOOKUP(B43,'วันที่ 4 กะเช้า'!$B$8:$AH$106,27,FALSE),0)</f>
      </c>
      <c r="Q43" s="53">
        <f>IFERROR(VLOOKUP(B43,'วันที่ 4 กะเช้า'!$B$8:$AH$106,28,FALSE),0)-IFERROR(VLOOKUP(B43,'วันที่ 4 กะเช้า'!$B$8:$AH$106,27,FALSE),0)</f>
      </c>
      <c r="R43" s="53">
        <f>IFERROR(VLOOKUP(B43,'วันที่ 4 กะเช้า'!$B$8:$AH$106,27,FALSE),0)</f>
      </c>
      <c r="S43" s="53">
        <f>IFERROR(VLOOKUP(B43,'วันที่ 5 กะเช้า'!$B$8:$AH$107,28,FALSE),0)-IFERROR(VLOOKUP(B43,'วันที่ 5 กะเช้า'!$B$8:$AH$107,27,FALSE),0)</f>
      </c>
      <c r="T43" s="53">
        <f>IFERROR(VLOOKUP(B43,'วันที่ 5 กะเช้า'!$B$8:$AH$107,27,FALSE),0)</f>
      </c>
      <c r="U43" s="53">
        <f>IFERROR(VLOOKUP(B43,'วันที่ 5 กะดึก'!$B$8:$AH$106,27,FALSE),0)</f>
      </c>
      <c r="V43" s="53">
        <f>IFERROR(VLOOKUP(B43,'วันที่ 5 กะดึก'!$B$8:$AH$106,27,FALSE),0)</f>
      </c>
      <c r="W43" s="53">
        <f>IFERROR(VLOOKUP(B43,'วันที่ 7'!$B$8:$AH$105,28,FALSE),0)-IFERROR(VLOOKUP(B43,'วันที่ 7'!$B$8:$AH$105,27,FALSE),0)</f>
      </c>
      <c r="X43" s="53">
        <f>IFERROR(VLOOKUP(B43,'วันที่ 7'!$B$8:$AH$105,27,FALSE),0)</f>
      </c>
      <c r="Y43" s="53">
        <f>IFERROR(VLOOKUP(B43,'วันที่ 8'!$B$8:$AH$109,28,FALSE),0)-IFERROR(VLOOKUP(B43,'วันที่ 8'!$B$8:$AH$109,27,FALSE),0)</f>
      </c>
      <c r="Z43" s="53">
        <f>IFERROR(VLOOKUP(B43,'วันที่ 8'!$B$8:$AH$109,27,FALSE),0)</f>
      </c>
      <c r="AA43" s="53">
        <f>IFERROR(VLOOKUP(B43,'กะเช้าวันที่ 12'!$B$8:$AC$102,28,FALSE),0)-IFERROR(VLOOKUP(B43,'กะเช้าวันที่ 12'!$B$8:$AC$102,27,FALSE),0)</f>
      </c>
      <c r="AB43" s="53">
        <f>IFERROR(VLOOKUP(B43,'กะเช้าวันที่ 12'!$B$8:$AC$102,27,FALSE),0)</f>
      </c>
      <c r="AC43" s="53">
        <f>IFERROR(VLOOKUP(B43,'กะเช้าวันที่ 14'!$B$8:$AC$104,28,FALSE),0)-IFERROR(VLOOKUP(B43,'กะเช้าวันที่ 14'!$B$8:$AC$104,27,FALSE),0)</f>
      </c>
      <c r="AD43" s="53">
        <f>IFERROR(VLOOKUP(B43,'กะเช้าวันที่ 14'!$B$8:$AC$104,27,FALSE),0)</f>
      </c>
      <c r="AE43" s="53">
        <f>IFERROR(VLOOKUP(B43,'กะดึกวันที่ 13'!$B$8:$AC$105,28,FALSE),0)</f>
      </c>
      <c r="AF43" s="53"/>
      <c r="AG43" s="53">
        <f>IFERROR(VLOOKUP(B43,'วันที่ 12'!$B$8:$AH$105,28,FALSE),0)</f>
      </c>
      <c r="AH43" s="53">
        <f>IFERROR(VLOOKUP(B43,'วันที่ 14'!$B$8:$AH$106,28,FALSE),0)</f>
      </c>
      <c r="AI43" s="53">
        <f>IFERROR(VLOOKUP(B43,'วันที่ 15'!$B$8:$AH$106,28,FALSE),0)</f>
      </c>
      <c r="AJ43" s="53">
        <f>IFERROR(VLOOKUP(B43,'วันที่ 16'!$B$8:$AH$105,28,FALSE),0)</f>
      </c>
      <c r="AK43" s="53">
        <f>IFERROR(VLOOKUP(B43,'วันที่ 17'!$B$8:$AH$105,28,FALSE),0)</f>
      </c>
      <c r="AL43" s="53">
        <f>IFERROR(VLOOKUP(B43,'วันที่ 18'!$B$8:$AH$104,28,FALSE),0)</f>
      </c>
      <c r="AM43" s="53">
        <f>IFERROR(VLOOKUP(B43,'วันที่ 19'!$B$8:$AH$106,28,FALSE),0)</f>
      </c>
      <c r="AN43" s="53">
        <f>IFERROR(VLOOKUP(B43,'วันที่ 20'!$B$8:$AH$105,28,FALSE),0)</f>
      </c>
      <c r="AO43" s="53">
        <f>IFERROR(VLOOKUP(B43,'วันที่ 21'!$B$8:$AH$106,28,FALSE),0)</f>
      </c>
      <c r="AP43" s="53">
        <f>IFERROR(VLOOKUP(B43,'วันที่ 22'!$B$8:$AH$105,28,FALSE),0)</f>
      </c>
      <c r="AQ43" s="53">
        <f>IFERROR(VLOOKUP(B43,'วันที่ 23'!$B$8:$AH$107,28,FALSE),0)</f>
      </c>
      <c r="AR43" s="53">
        <f>IFERROR(VLOOKUP(B43,'วันที่ 24'!$B$8:$AH$104,28,FALSE),0)</f>
      </c>
      <c r="AS43" s="53">
        <f>IFERROR(VLOOKUP(B43,'วันที่ 25'!$B$8:$AH$106,28,FALSE),0)</f>
      </c>
      <c r="AT43" s="53">
        <f>IFERROR(VLOOKUP(B43,'วันที่ 26'!$B$8:$AH$105,28,FALSE),0)</f>
      </c>
      <c r="AU43" s="53">
        <f>IFERROR(VLOOKUP(B43,'วันที่ 26'!$B$8:$AH$104,28,FALSE),0)</f>
      </c>
      <c r="AV43" s="53">
        <f>IFERROR(VLOOKUP(B43,'วันที่ 30'!$B$8:$AH$107,28,FALSE),0)</f>
      </c>
      <c r="AW43" s="53">
        <f>IFERROR(VLOOKUP(B43,'วันที่ 31'!$B$8:$AG$105,28,FALSE),0)</f>
      </c>
      <c r="AX43" s="52">
        <f>SUM(E43:AW43)</f>
      </c>
    </row>
    <row r="44">
      <c r="A44" s="52">
        <v>42</v>
      </c>
      <c r="B44" s="54" t="str">
        <v>ณัฐธิตา รอดนิยม</v>
      </c>
      <c r="C44" s="53">
        <f>IFERROR(VLOOKUP(B44,Members!B:C,2,FALSE),0)</f>
      </c>
      <c r="D44" s="53">
        <f>IFERROR(VLOOKUP(B44,Members!$B:$H,7,FALSE),0)</f>
      </c>
      <c r="E44" s="55">
        <f>IFERROR(VLOOKUP(B44,'วันที่ 1'!$B$8:$AH$103,28,FALSE),0) - IFERROR(VLOOKUP(B44,'วันที่ 1'!$B$8:$AH$103,27,FALSE),0)</f>
      </c>
      <c r="F44" s="55">
        <f>IFERROR(VLOOKUP(C44,'วันที่ 1'!$B$8:$AH$103,27,FALSE),0)</f>
      </c>
      <c r="G44" s="53">
        <f>IFERROR(VLOOKUP(B44,'วันที่ 1'!$B$8:$AH$103,28,FALSE),0)-IFERROR(VLOOKUP(B44,'วันที่ 1'!$B$8:$AH$103,27,FALSE),0)</f>
      </c>
      <c r="H44" s="55">
        <f>IFERROR(VLOOKUP(B44,'วันที่ 1'!$B$8:$AH$103,27,FALSE),0)</f>
      </c>
      <c r="I44" s="53">
        <f>IFERROR(VLOOKUP(B44,'วันที่ 2'!$B$8:$AF$106,28,FALSE),0)-IFERROR(VLOOKUP(B44,'วันที่ 2'!$B$8:$AF$106,27,FALSE),0)</f>
      </c>
      <c r="J44" s="53">
        <f>IFERROR(VLOOKUP(B44,'วันที่ 2'!$B$8:$AF$106,27,FALSE),0)</f>
      </c>
      <c r="K44" s="53">
        <f>IFERROR(VLOOKUP(B44,'วันที่ 3 กะเช้า'!$B$8:$AK$106,28,FALSE),0)-IFERROR(VLOOKUP(B44,'วันที่ 3 กะเช้า'!$B$8:$AK$106,27,FALSE),0)</f>
      </c>
      <c r="L44" s="53">
        <f>IFERROR(VLOOKUP(B44,'วันที่ 3 กะเช้า'!$B$8:$AK$106,27,FALSE),0)</f>
      </c>
      <c r="M44" s="53">
        <f>IFERROR(VLOOKUP(B44,'วันที่ 4 กะเช้า'!$B$8:$AG$107,28,FALSE),0)-IFERROR(VLOOKUP(B44,'วันที่ 4 กะเช้า'!$B$8:$AG$107,27,FALSE),0)</f>
      </c>
      <c r="N44" s="53">
        <f>IFERROR(VLOOKUP(B44,'วันที่ 4 กะเช้า'!$B$8:$AG$107,27,FALSE),0)</f>
      </c>
      <c r="O44" s="53">
        <f>IFERROR(VLOOKUP(B44,'วันที่ 4 กะเช้า'!$B$8:$AH$106,28,FALSE),0)-IFERROR(VLOOKUP(B44,'วันที่ 4 กะเช้า'!$B$8:$AH$106,27,FALSE),0)</f>
      </c>
      <c r="P44" s="53">
        <f>IFERROR(VLOOKUP(B44,'วันที่ 4 กะเช้า'!$B$8:$AH$106,27,FALSE),0)</f>
      </c>
      <c r="Q44" s="53">
        <f>IFERROR(VLOOKUP(B44,'วันที่ 4 กะเช้า'!$B$8:$AH$106,28,FALSE),0)-IFERROR(VLOOKUP(B44,'วันที่ 4 กะเช้า'!$B$8:$AH$106,27,FALSE),0)</f>
      </c>
      <c r="R44" s="53">
        <f>IFERROR(VLOOKUP(B44,'วันที่ 4 กะเช้า'!$B$8:$AH$106,27,FALSE),0)</f>
      </c>
      <c r="S44" s="53">
        <f>IFERROR(VLOOKUP(B44,'วันที่ 5 กะเช้า'!$B$8:$AH$107,28,FALSE),0)-IFERROR(VLOOKUP(B44,'วันที่ 5 กะเช้า'!$B$8:$AH$107,27,FALSE),0)</f>
      </c>
      <c r="T44" s="53">
        <f>IFERROR(VLOOKUP(B44,'วันที่ 5 กะเช้า'!$B$8:$AH$107,27,FALSE),0)</f>
      </c>
      <c r="U44" s="53">
        <f>IFERROR(VLOOKUP(B44,'วันที่ 5 กะดึก'!$B$8:$AH$106,27,FALSE),0)</f>
      </c>
      <c r="V44" s="53">
        <f>IFERROR(VLOOKUP(B44,'วันที่ 5 กะดึก'!$B$8:$AH$106,27,FALSE),0)</f>
      </c>
      <c r="W44" s="53">
        <f>IFERROR(VLOOKUP(B44,'วันที่ 7'!$B$8:$AH$105,28,FALSE),0)-IFERROR(VLOOKUP(B44,'วันที่ 7'!$B$8:$AH$105,27,FALSE),0)</f>
      </c>
      <c r="X44" s="53">
        <f>IFERROR(VLOOKUP(B44,'วันที่ 7'!$B$8:$AH$105,27,FALSE),0)</f>
      </c>
      <c r="Y44" s="53">
        <f>IFERROR(VLOOKUP(B44,'วันที่ 8'!$B$8:$AH$109,28,FALSE),0)-IFERROR(VLOOKUP(B44,'วันที่ 8'!$B$8:$AH$109,27,FALSE),0)</f>
      </c>
      <c r="Z44" s="53">
        <f>IFERROR(VLOOKUP(B44,'วันที่ 8'!$B$8:$AH$109,27,FALSE),0)</f>
      </c>
      <c r="AA44" s="53">
        <f>IFERROR(VLOOKUP(B44,'กะเช้าวันที่ 12'!$B$8:$AC$102,28,FALSE),0)-IFERROR(VLOOKUP(B44,'กะเช้าวันที่ 12'!$B$8:$AC$102,27,FALSE),0)</f>
      </c>
      <c r="AB44" s="53">
        <f>IFERROR(VLOOKUP(B44,'กะเช้าวันที่ 12'!$B$8:$AC$102,27,FALSE),0)</f>
      </c>
      <c r="AC44" s="53">
        <f>IFERROR(VLOOKUP(B44,'กะเช้าวันที่ 14'!$B$8:$AC$104,28,FALSE),0)-IFERROR(VLOOKUP(B44,'กะเช้าวันที่ 14'!$B$8:$AC$104,27,FALSE),0)</f>
      </c>
      <c r="AD44" s="53">
        <f>IFERROR(VLOOKUP(B44,'กะเช้าวันที่ 14'!$B$8:$AC$104,27,FALSE),0)</f>
      </c>
      <c r="AE44" s="53">
        <f>IFERROR(VLOOKUP(B44,'กะดึกวันที่ 13'!$B$8:$AC$105,28,FALSE),0)</f>
      </c>
      <c r="AF44" s="53"/>
      <c r="AG44" s="53">
        <f>IFERROR(VLOOKUP(B44,'วันที่ 12'!$B$8:$AH$105,28,FALSE),0)</f>
      </c>
      <c r="AH44" s="53">
        <f>IFERROR(VLOOKUP(B44,'วันที่ 14'!$B$8:$AH$106,28,FALSE),0)</f>
      </c>
      <c r="AI44" s="53">
        <f>IFERROR(VLOOKUP(B44,'วันที่ 15'!$B$8:$AH$106,28,FALSE),0)</f>
      </c>
      <c r="AJ44" s="53">
        <f>IFERROR(VLOOKUP(B44,'วันที่ 16'!$B$8:$AH$105,28,FALSE),0)</f>
      </c>
      <c r="AK44" s="53">
        <f>IFERROR(VLOOKUP(B44,'วันที่ 17'!$B$8:$AH$105,28,FALSE),0)</f>
      </c>
      <c r="AL44" s="53">
        <f>IFERROR(VLOOKUP(B44,'วันที่ 18'!$B$8:$AH$104,28,FALSE),0)</f>
      </c>
      <c r="AM44" s="53">
        <f>IFERROR(VLOOKUP(B44,'วันที่ 19'!$B$8:$AH$106,28,FALSE),0)</f>
      </c>
      <c r="AN44" s="53">
        <f>IFERROR(VLOOKUP(B44,'วันที่ 20'!$B$8:$AH$105,28,FALSE),0)</f>
      </c>
      <c r="AO44" s="53">
        <f>IFERROR(VLOOKUP(B44,'วันที่ 21'!$B$8:$AH$106,28,FALSE),0)</f>
      </c>
      <c r="AP44" s="53">
        <f>IFERROR(VLOOKUP(B44,'วันที่ 22'!$B$8:$AH$105,28,FALSE),0)</f>
      </c>
      <c r="AQ44" s="53">
        <f>IFERROR(VLOOKUP(B44,'วันที่ 23'!$B$8:$AH$107,28,FALSE),0)</f>
      </c>
      <c r="AR44" s="53">
        <f>IFERROR(VLOOKUP(B44,'วันที่ 24'!$B$8:$AH$104,28,FALSE),0)</f>
      </c>
      <c r="AS44" s="53">
        <f>IFERROR(VLOOKUP(B44,'วันที่ 25'!$B$8:$AH$106,28,FALSE),0)</f>
      </c>
      <c r="AT44" s="53">
        <f>IFERROR(VLOOKUP(B44,'วันที่ 26'!$B$8:$AH$105,28,FALSE),0)</f>
      </c>
      <c r="AU44" s="53">
        <f>IFERROR(VLOOKUP(B44,'วันที่ 26'!$B$8:$AH$104,28,FALSE),0)</f>
      </c>
      <c r="AV44" s="53">
        <f>IFERROR(VLOOKUP(B44,'วันที่ 30'!$B$8:$AH$107,28,FALSE),0)</f>
      </c>
      <c r="AW44" s="53">
        <f>IFERROR(VLOOKUP(B44,'วันที่ 31'!$B$8:$AG$105,28,FALSE),0)</f>
      </c>
      <c r="AX44" s="52">
        <f>SUM(E44:AW44)</f>
      </c>
    </row>
    <row r="45">
      <c r="A45" s="52">
        <v>43</v>
      </c>
      <c r="B45" s="54" t="str">
        <v>รัตนา ดวงจันทร์โคตร</v>
      </c>
      <c r="C45" s="53">
        <f>IFERROR(VLOOKUP(B45,Members!B:C,2,FALSE),0)</f>
      </c>
      <c r="D45" s="53">
        <f>IFERROR(VLOOKUP(B45,Members!$B:$H,7,FALSE),0)</f>
      </c>
      <c r="E45" s="55">
        <f>IFERROR(VLOOKUP(B45,'วันที่ 1'!$B$8:$AH$103,28,FALSE),0) - IFERROR(VLOOKUP(B45,'วันที่ 1'!$B$8:$AH$103,27,FALSE),0)</f>
      </c>
      <c r="F45" s="55">
        <f>IFERROR(VLOOKUP(C45,'วันที่ 1'!$B$8:$AH$103,27,FALSE),0)</f>
      </c>
      <c r="G45" s="53">
        <f>IFERROR(VLOOKUP(B45,'วันที่ 1'!$B$8:$AH$103,28,FALSE),0)-IFERROR(VLOOKUP(B45,'วันที่ 1'!$B$8:$AH$103,27,FALSE),0)</f>
      </c>
      <c r="H45" s="55">
        <f>IFERROR(VLOOKUP(B45,'วันที่ 1'!$B$8:$AH$103,27,FALSE),0)</f>
      </c>
      <c r="I45" s="53">
        <f>IFERROR(VLOOKUP(B45,'วันที่ 2'!$B$8:$AF$106,28,FALSE),0)-IFERROR(VLOOKUP(B45,'วันที่ 2'!$B$8:$AF$106,27,FALSE),0)</f>
      </c>
      <c r="J45" s="53">
        <f>IFERROR(VLOOKUP(B45,'วันที่ 2'!$B$8:$AF$106,27,FALSE),0)</f>
      </c>
      <c r="K45" s="53">
        <f>IFERROR(VLOOKUP(B45,'วันที่ 3 กะเช้า'!$B$8:$AK$106,28,FALSE),0)-IFERROR(VLOOKUP(B45,'วันที่ 3 กะเช้า'!$B$8:$AK$106,27,FALSE),0)</f>
      </c>
      <c r="L45" s="53">
        <f>IFERROR(VLOOKUP(B45,'วันที่ 3 กะเช้า'!$B$8:$AK$106,27,FALSE),0)</f>
      </c>
      <c r="M45" s="53">
        <f>IFERROR(VLOOKUP(B45,'วันที่ 4 กะเช้า'!$B$8:$AG$107,28,FALSE),0)-IFERROR(VLOOKUP(B45,'วันที่ 4 กะเช้า'!$B$8:$AG$107,27,FALSE),0)</f>
      </c>
      <c r="N45" s="53">
        <f>IFERROR(VLOOKUP(B45,'วันที่ 4 กะเช้า'!$B$8:$AG$107,27,FALSE),0)</f>
      </c>
      <c r="O45" s="53">
        <f>IFERROR(VLOOKUP(B45,'วันที่ 4 กะเช้า'!$B$8:$AH$106,28,FALSE),0)-IFERROR(VLOOKUP(B45,'วันที่ 4 กะเช้า'!$B$8:$AH$106,27,FALSE),0)</f>
      </c>
      <c r="P45" s="53">
        <f>IFERROR(VLOOKUP(B45,'วันที่ 4 กะเช้า'!$B$8:$AH$106,27,FALSE),0)</f>
      </c>
      <c r="Q45" s="53">
        <f>IFERROR(VLOOKUP(B45,'วันที่ 4 กะเช้า'!$B$8:$AH$106,28,FALSE),0)-IFERROR(VLOOKUP(B45,'วันที่ 4 กะเช้า'!$B$8:$AH$106,27,FALSE),0)</f>
      </c>
      <c r="R45" s="53">
        <f>IFERROR(VLOOKUP(B45,'วันที่ 4 กะเช้า'!$B$8:$AH$106,27,FALSE),0)</f>
      </c>
      <c r="S45" s="53">
        <f>IFERROR(VLOOKUP(B45,'วันที่ 5 กะเช้า'!$B$8:$AH$107,28,FALSE),0)-IFERROR(VLOOKUP(B45,'วันที่ 5 กะเช้า'!$B$8:$AH$107,27,FALSE),0)</f>
      </c>
      <c r="T45" s="53">
        <f>IFERROR(VLOOKUP(B45,'วันที่ 5 กะเช้า'!$B$8:$AH$107,27,FALSE),0)</f>
      </c>
      <c r="U45" s="53">
        <f>IFERROR(VLOOKUP(B45,'วันที่ 5 กะดึก'!$B$8:$AH$106,27,FALSE),0)</f>
      </c>
      <c r="V45" s="53">
        <f>IFERROR(VLOOKUP(B45,'วันที่ 5 กะดึก'!$B$8:$AH$106,27,FALSE),0)</f>
      </c>
      <c r="W45" s="53">
        <f>IFERROR(VLOOKUP(B45,'วันที่ 7'!$B$8:$AH$105,28,FALSE),0)-IFERROR(VLOOKUP(B45,'วันที่ 7'!$B$8:$AH$105,27,FALSE),0)</f>
      </c>
      <c r="X45" s="53">
        <f>IFERROR(VLOOKUP(B45,'วันที่ 7'!$B$8:$AH$105,27,FALSE),0)</f>
      </c>
      <c r="Y45" s="53">
        <f>IFERROR(VLOOKUP(B45,'วันที่ 8'!$B$8:$AH$109,28,FALSE),0)-IFERROR(VLOOKUP(B45,'วันที่ 8'!$B$8:$AH$109,27,FALSE),0)</f>
      </c>
      <c r="Z45" s="53">
        <f>IFERROR(VLOOKUP(B45,'วันที่ 8'!$B$8:$AH$109,27,FALSE),0)</f>
      </c>
      <c r="AA45" s="53">
        <f>IFERROR(VLOOKUP(B45,'กะเช้าวันที่ 12'!$B$8:$AC$102,28,FALSE),0)-IFERROR(VLOOKUP(B45,'กะเช้าวันที่ 12'!$B$8:$AC$102,27,FALSE),0)</f>
      </c>
      <c r="AB45" s="53">
        <f>IFERROR(VLOOKUP(B45,'กะเช้าวันที่ 12'!$B$8:$AC$102,27,FALSE),0)</f>
      </c>
      <c r="AC45" s="53">
        <f>IFERROR(VLOOKUP(B45,'กะเช้าวันที่ 14'!$B$8:$AC$104,28,FALSE),0)-IFERROR(VLOOKUP(B45,'กะเช้าวันที่ 14'!$B$8:$AC$104,27,FALSE),0)</f>
      </c>
      <c r="AD45" s="53">
        <f>IFERROR(VLOOKUP(B45,'กะเช้าวันที่ 14'!$B$8:$AC$104,27,FALSE),0)</f>
      </c>
      <c r="AE45" s="53">
        <f>IFERROR(VLOOKUP(B45,'กะดึกวันที่ 13'!$B$8:$AC$105,28,FALSE),0)</f>
      </c>
      <c r="AF45" s="53"/>
      <c r="AG45" s="53">
        <f>IFERROR(VLOOKUP(B45,'วันที่ 12'!$B$8:$AH$105,28,FALSE),0)</f>
      </c>
      <c r="AH45" s="53">
        <f>IFERROR(VLOOKUP(B45,'วันที่ 14'!$B$8:$AH$106,28,FALSE),0)</f>
      </c>
      <c r="AI45" s="53">
        <f>IFERROR(VLOOKUP(B45,'วันที่ 15'!$B$8:$AH$106,28,FALSE),0)</f>
      </c>
      <c r="AJ45" s="53">
        <f>IFERROR(VLOOKUP(B45,'วันที่ 16'!$B$8:$AH$105,28,FALSE),0)</f>
      </c>
      <c r="AK45" s="53">
        <f>IFERROR(VLOOKUP(B45,'วันที่ 17'!$B$8:$AH$105,28,FALSE),0)</f>
      </c>
      <c r="AL45" s="53">
        <f>IFERROR(VLOOKUP(B45,'วันที่ 18'!$B$8:$AH$104,28,FALSE),0)</f>
      </c>
      <c r="AM45" s="53">
        <f>IFERROR(VLOOKUP(B45,'วันที่ 19'!$B$8:$AH$106,28,FALSE),0)</f>
      </c>
      <c r="AN45" s="53">
        <f>IFERROR(VLOOKUP(B45,'วันที่ 20'!$B$8:$AH$105,28,FALSE),0)</f>
      </c>
      <c r="AO45" s="53">
        <f>IFERROR(VLOOKUP(B45,'วันที่ 21'!$B$8:$AH$106,28,FALSE),0)</f>
      </c>
      <c r="AP45" s="53">
        <f>IFERROR(VLOOKUP(B45,'วันที่ 22'!$B$8:$AH$105,28,FALSE),0)</f>
      </c>
      <c r="AQ45" s="53">
        <f>IFERROR(VLOOKUP(B45,'วันที่ 23'!$B$8:$AH$107,28,FALSE),0)</f>
      </c>
      <c r="AR45" s="53">
        <f>IFERROR(VLOOKUP(B45,'วันที่ 24'!$B$8:$AH$104,28,FALSE),0)</f>
      </c>
      <c r="AS45" s="53">
        <f>IFERROR(VLOOKUP(B45,'วันที่ 25'!$B$8:$AH$106,28,FALSE),0)</f>
      </c>
      <c r="AT45" s="53">
        <f>IFERROR(VLOOKUP(B45,'วันที่ 26'!$B$8:$AH$105,28,FALSE),0)</f>
      </c>
      <c r="AU45" s="53">
        <f>IFERROR(VLOOKUP(B45,'วันที่ 26'!$B$8:$AH$104,28,FALSE),0)</f>
      </c>
      <c r="AV45" s="53">
        <f>IFERROR(VLOOKUP(B45,'วันที่ 30'!$B$8:$AH$107,28,FALSE),0)</f>
      </c>
      <c r="AW45" s="53">
        <f>IFERROR(VLOOKUP(B45,'วันที่ 31'!$B$8:$AG$105,28,FALSE),0)</f>
      </c>
      <c r="AX45" s="52">
        <f>SUM(E45:AW45)</f>
      </c>
    </row>
    <row r="46">
      <c r="A46" s="52">
        <v>44</v>
      </c>
      <c r="B46" s="54" t="str">
        <v>ปุณยวีร์ ดัชถุยาวัตร</v>
      </c>
      <c r="C46" s="53">
        <f>IFERROR(VLOOKUP(B46,Members!B:C,2,FALSE),0)</f>
      </c>
      <c r="D46" s="53">
        <f>IFERROR(VLOOKUP(B46,Members!$B:$H,7,FALSE),0)</f>
      </c>
      <c r="E46" s="55">
        <f>IFERROR(VLOOKUP(B46,'วันที่ 1'!$B$8:$AH$103,28,FALSE),0) - IFERROR(VLOOKUP(B46,'วันที่ 1'!$B$8:$AH$103,27,FALSE),0)</f>
      </c>
      <c r="F46" s="55">
        <f>IFERROR(VLOOKUP(C46,'วันที่ 1'!$B$8:$AH$103,27,FALSE),0)</f>
      </c>
      <c r="G46" s="53">
        <f>IFERROR(VLOOKUP(B46,'วันที่ 1'!$B$8:$AH$103,28,FALSE),0)-IFERROR(VLOOKUP(B46,'วันที่ 1'!$B$8:$AH$103,27,FALSE),0)</f>
      </c>
      <c r="H46" s="55">
        <f>IFERROR(VLOOKUP(B46,'วันที่ 1'!$B$8:$AH$103,27,FALSE),0)</f>
      </c>
      <c r="I46" s="53">
        <f>IFERROR(VLOOKUP(B46,'วันที่ 2'!$B$8:$AF$106,28,FALSE),0)-IFERROR(VLOOKUP(B46,'วันที่ 2'!$B$8:$AF$106,27,FALSE),0)</f>
      </c>
      <c r="J46" s="53">
        <f>IFERROR(VLOOKUP(B46,'วันที่ 2'!$B$8:$AF$106,27,FALSE),0)</f>
      </c>
      <c r="K46" s="53">
        <f>IFERROR(VLOOKUP(B46,'วันที่ 3 กะเช้า'!$B$8:$AK$106,28,FALSE),0)-IFERROR(VLOOKUP(B46,'วันที่ 3 กะเช้า'!$B$8:$AK$106,27,FALSE),0)</f>
      </c>
      <c r="L46" s="53">
        <f>IFERROR(VLOOKUP(B46,'วันที่ 3 กะเช้า'!$B$8:$AK$106,27,FALSE),0)</f>
      </c>
      <c r="M46" s="53">
        <f>IFERROR(VLOOKUP(B46,'วันที่ 4 กะเช้า'!$B$8:$AG$107,28,FALSE),0)-IFERROR(VLOOKUP(B46,'วันที่ 4 กะเช้า'!$B$8:$AG$107,27,FALSE),0)</f>
      </c>
      <c r="N46" s="53">
        <f>IFERROR(VLOOKUP(B46,'วันที่ 4 กะเช้า'!$B$8:$AG$107,27,FALSE),0)</f>
      </c>
      <c r="O46" s="53">
        <f>IFERROR(VLOOKUP(B46,'วันที่ 4 กะเช้า'!$B$8:$AH$106,28,FALSE),0)-IFERROR(VLOOKUP(B46,'วันที่ 4 กะเช้า'!$B$8:$AH$106,27,FALSE),0)</f>
      </c>
      <c r="P46" s="53">
        <f>IFERROR(VLOOKUP(B46,'วันที่ 4 กะเช้า'!$B$8:$AH$106,27,FALSE),0)</f>
      </c>
      <c r="Q46" s="53">
        <f>IFERROR(VLOOKUP(B46,'วันที่ 4 กะเช้า'!$B$8:$AH$106,28,FALSE),0)-IFERROR(VLOOKUP(B46,'วันที่ 4 กะเช้า'!$B$8:$AH$106,27,FALSE),0)</f>
      </c>
      <c r="R46" s="53">
        <f>IFERROR(VLOOKUP(B46,'วันที่ 4 กะเช้า'!$B$8:$AH$106,27,FALSE),0)</f>
      </c>
      <c r="S46" s="53">
        <f>IFERROR(VLOOKUP(B46,'วันที่ 5 กะเช้า'!$B$8:$AH$107,28,FALSE),0)-IFERROR(VLOOKUP(B46,'วันที่ 5 กะเช้า'!$B$8:$AH$107,27,FALSE),0)</f>
      </c>
      <c r="T46" s="53">
        <f>IFERROR(VLOOKUP(B46,'วันที่ 5 กะเช้า'!$B$8:$AH$107,27,FALSE),0)</f>
      </c>
      <c r="U46" s="53">
        <f>IFERROR(VLOOKUP(B46,'วันที่ 5 กะดึก'!$B$8:$AH$106,27,FALSE),0)</f>
      </c>
      <c r="V46" s="53">
        <f>IFERROR(VLOOKUP(B46,'วันที่ 5 กะดึก'!$B$8:$AH$106,27,FALSE),0)</f>
      </c>
      <c r="W46" s="53">
        <f>IFERROR(VLOOKUP(B46,'วันที่ 7'!$B$8:$AH$105,28,FALSE),0)-IFERROR(VLOOKUP(B46,'วันที่ 7'!$B$8:$AH$105,27,FALSE),0)</f>
      </c>
      <c r="X46" s="53">
        <f>IFERROR(VLOOKUP(B46,'วันที่ 7'!$B$8:$AH$105,27,FALSE),0)</f>
      </c>
      <c r="Y46" s="53">
        <f>IFERROR(VLOOKUP(B46,'วันที่ 8'!$B$8:$AH$109,28,FALSE),0)-IFERROR(VLOOKUP(B46,'วันที่ 8'!$B$8:$AH$109,27,FALSE),0)</f>
      </c>
      <c r="Z46" s="53">
        <f>IFERROR(VLOOKUP(B46,'วันที่ 8'!$B$8:$AH$109,27,FALSE),0)</f>
      </c>
      <c r="AA46" s="53">
        <f>IFERROR(VLOOKUP(B46,'กะเช้าวันที่ 12'!$B$8:$AC$102,28,FALSE),0)-IFERROR(VLOOKUP(B46,'กะเช้าวันที่ 12'!$B$8:$AC$102,27,FALSE),0)</f>
      </c>
      <c r="AB46" s="53">
        <f>IFERROR(VLOOKUP(B46,'กะเช้าวันที่ 12'!$B$8:$AC$102,27,FALSE),0)</f>
      </c>
      <c r="AC46" s="53">
        <f>IFERROR(VLOOKUP(B46,'กะเช้าวันที่ 14'!$B$8:$AC$104,28,FALSE),0)-IFERROR(VLOOKUP(B46,'กะเช้าวันที่ 14'!$B$8:$AC$104,27,FALSE),0)</f>
      </c>
      <c r="AD46" s="53">
        <f>IFERROR(VLOOKUP(B46,'กะเช้าวันที่ 14'!$B$8:$AC$104,27,FALSE),0)</f>
      </c>
      <c r="AE46" s="53">
        <f>IFERROR(VLOOKUP(B46,'กะดึกวันที่ 13'!$B$8:$AC$105,28,FALSE),0)</f>
      </c>
      <c r="AF46" s="53"/>
      <c r="AG46" s="53">
        <f>IFERROR(VLOOKUP(B46,'วันที่ 12'!$B$8:$AH$105,28,FALSE),0)</f>
      </c>
      <c r="AH46" s="53">
        <f>IFERROR(VLOOKUP(B46,'วันที่ 14'!$B$8:$AH$106,28,FALSE),0)</f>
      </c>
      <c r="AI46" s="53">
        <f>IFERROR(VLOOKUP(B46,'วันที่ 15'!$B$8:$AH$106,28,FALSE),0)</f>
      </c>
      <c r="AJ46" s="53">
        <f>IFERROR(VLOOKUP(B46,'วันที่ 16'!$B$8:$AH$105,28,FALSE),0)</f>
      </c>
      <c r="AK46" s="53">
        <f>IFERROR(VLOOKUP(B46,'วันที่ 17'!$B$8:$AH$105,28,FALSE),0)</f>
      </c>
      <c r="AL46" s="53">
        <f>IFERROR(VLOOKUP(B46,'วันที่ 18'!$B$8:$AH$104,28,FALSE),0)</f>
      </c>
      <c r="AM46" s="53">
        <f>IFERROR(VLOOKUP(B46,'วันที่ 19'!$B$8:$AH$106,28,FALSE),0)</f>
      </c>
      <c r="AN46" s="53">
        <f>IFERROR(VLOOKUP(B46,'วันที่ 20'!$B$8:$AH$105,28,FALSE),0)</f>
      </c>
      <c r="AO46" s="53">
        <f>IFERROR(VLOOKUP(B46,'วันที่ 21'!$B$8:$AH$106,28,FALSE),0)</f>
      </c>
      <c r="AP46" s="53">
        <f>IFERROR(VLOOKUP(B46,'วันที่ 22'!$B$8:$AH$105,28,FALSE),0)</f>
      </c>
      <c r="AQ46" s="53">
        <f>IFERROR(VLOOKUP(B46,'วันที่ 23'!$B$8:$AH$107,28,FALSE),0)</f>
      </c>
      <c r="AR46" s="53">
        <f>IFERROR(VLOOKUP(B46,'วันที่ 24'!$B$8:$AH$104,28,FALSE),0)</f>
      </c>
      <c r="AS46" s="53">
        <f>IFERROR(VLOOKUP(B46,'วันที่ 25'!$B$8:$AH$106,28,FALSE),0)</f>
      </c>
      <c r="AT46" s="53">
        <f>IFERROR(VLOOKUP(B46,'วันที่ 26'!$B$8:$AH$105,28,FALSE),0)</f>
      </c>
      <c r="AU46" s="53">
        <f>IFERROR(VLOOKUP(B46,'วันที่ 26'!$B$8:$AH$104,28,FALSE),0)</f>
      </c>
      <c r="AV46" s="53">
        <f>IFERROR(VLOOKUP(B46,'วันที่ 30'!$B$8:$AH$107,28,FALSE),0)</f>
      </c>
      <c r="AW46" s="53">
        <f>IFERROR(VLOOKUP(B46,'วันที่ 31'!$B$8:$AG$105,28,FALSE),0)</f>
      </c>
      <c r="AX46" s="52">
        <f>SUM(E46:AW46)</f>
      </c>
    </row>
    <row r="47">
      <c r="A47" s="52">
        <v>45</v>
      </c>
      <c r="B47" s="54" t="str">
        <v>กานต์เก้า แจ้งสว่าง</v>
      </c>
      <c r="C47" s="53">
        <f>IFERROR(VLOOKUP(B47,Members!B:C,2,FALSE),0)</f>
      </c>
      <c r="D47" s="53">
        <f>IFERROR(VLOOKUP(B47,Members!$B:$H,7,FALSE),0)</f>
      </c>
      <c r="E47" s="55">
        <f>IFERROR(VLOOKUP(B47,'วันที่ 1'!$B$8:$AH$103,28,FALSE),0) - IFERROR(VLOOKUP(B47,'วันที่ 1'!$B$8:$AH$103,27,FALSE),0)</f>
      </c>
      <c r="F47" s="55">
        <f>IFERROR(VLOOKUP(C47,'วันที่ 1'!$B$8:$AH$103,27,FALSE),0)</f>
      </c>
      <c r="G47" s="53">
        <f>IFERROR(VLOOKUP(B47,'วันที่ 1'!$B$8:$AH$103,28,FALSE),0)-IFERROR(VLOOKUP(B47,'วันที่ 1'!$B$8:$AH$103,27,FALSE),0)</f>
      </c>
      <c r="H47" s="55">
        <f>IFERROR(VLOOKUP(B47,'วันที่ 1'!$B$8:$AH$103,27,FALSE),0)</f>
      </c>
      <c r="I47" s="53">
        <f>IFERROR(VLOOKUP(B47,'วันที่ 2'!$B$8:$AF$106,28,FALSE),0)-IFERROR(VLOOKUP(B47,'วันที่ 2'!$B$8:$AF$106,27,FALSE),0)</f>
      </c>
      <c r="J47" s="53">
        <f>IFERROR(VLOOKUP(B47,'วันที่ 2'!$B$8:$AF$106,27,FALSE),0)</f>
      </c>
      <c r="K47" s="53">
        <f>IFERROR(VLOOKUP(B47,'วันที่ 3 กะเช้า'!$B$8:$AK$106,28,FALSE),0)-IFERROR(VLOOKUP(B47,'วันที่ 3 กะเช้า'!$B$8:$AK$106,27,FALSE),0)</f>
      </c>
      <c r="L47" s="53">
        <f>IFERROR(VLOOKUP(B47,'วันที่ 3 กะเช้า'!$B$8:$AK$106,27,FALSE),0)</f>
      </c>
      <c r="M47" s="53">
        <f>IFERROR(VLOOKUP(B47,'วันที่ 4 กะเช้า'!$B$8:$AG$107,28,FALSE),0)-IFERROR(VLOOKUP(B47,'วันที่ 4 กะเช้า'!$B$8:$AG$107,27,FALSE),0)</f>
      </c>
      <c r="N47" s="53">
        <f>IFERROR(VLOOKUP(B47,'วันที่ 4 กะเช้า'!$B$8:$AG$107,27,FALSE),0)</f>
      </c>
      <c r="O47" s="53">
        <f>IFERROR(VLOOKUP(B47,'วันที่ 4 กะเช้า'!$B$8:$AH$106,28,FALSE),0)-IFERROR(VLOOKUP(B47,'วันที่ 4 กะเช้า'!$B$8:$AH$106,27,FALSE),0)</f>
      </c>
      <c r="P47" s="53">
        <f>IFERROR(VLOOKUP(B47,'วันที่ 4 กะเช้า'!$B$8:$AH$106,27,FALSE),0)</f>
      </c>
      <c r="Q47" s="53">
        <f>IFERROR(VLOOKUP(B47,'วันที่ 4 กะเช้า'!$B$8:$AH$106,28,FALSE),0)-IFERROR(VLOOKUP(B47,'วันที่ 4 กะเช้า'!$B$8:$AH$106,27,FALSE),0)</f>
      </c>
      <c r="R47" s="53">
        <f>IFERROR(VLOOKUP(B47,'วันที่ 4 กะเช้า'!$B$8:$AH$106,27,FALSE),0)</f>
      </c>
      <c r="S47" s="53">
        <f>IFERROR(VLOOKUP(B47,'วันที่ 5 กะเช้า'!$B$8:$AH$107,28,FALSE),0)-IFERROR(VLOOKUP(B47,'วันที่ 5 กะเช้า'!$B$8:$AH$107,27,FALSE),0)</f>
      </c>
      <c r="T47" s="53">
        <f>IFERROR(VLOOKUP(B47,'วันที่ 5 กะเช้า'!$B$8:$AH$107,27,FALSE),0)</f>
      </c>
      <c r="U47" s="53">
        <f>IFERROR(VLOOKUP(B47,'วันที่ 5 กะดึก'!$B$8:$AH$106,27,FALSE),0)</f>
      </c>
      <c r="V47" s="53">
        <f>IFERROR(VLOOKUP(B47,'วันที่ 5 กะดึก'!$B$8:$AH$106,27,FALSE),0)</f>
      </c>
      <c r="W47" s="53">
        <f>IFERROR(VLOOKUP(B47,'วันที่ 7'!$B$8:$AH$105,28,FALSE),0)-IFERROR(VLOOKUP(B47,'วันที่ 7'!$B$8:$AH$105,27,FALSE),0)</f>
      </c>
      <c r="X47" s="53">
        <f>IFERROR(VLOOKUP(B47,'วันที่ 7'!$B$8:$AH$105,27,FALSE),0)</f>
      </c>
      <c r="Y47" s="53">
        <f>IFERROR(VLOOKUP(B47,'วันที่ 8'!$B$8:$AH$109,28,FALSE),0)-IFERROR(VLOOKUP(B47,'วันที่ 8'!$B$8:$AH$109,27,FALSE),0)</f>
      </c>
      <c r="Z47" s="53">
        <f>IFERROR(VLOOKUP(B47,'วันที่ 8'!$B$8:$AH$109,27,FALSE),0)</f>
      </c>
      <c r="AA47" s="53">
        <f>IFERROR(VLOOKUP(B47,'กะเช้าวันที่ 12'!$B$8:$AC$102,28,FALSE),0)-IFERROR(VLOOKUP(B47,'กะเช้าวันที่ 12'!$B$8:$AC$102,27,FALSE),0)</f>
      </c>
      <c r="AB47" s="53">
        <f>IFERROR(VLOOKUP(B47,'กะเช้าวันที่ 12'!$B$8:$AC$102,27,FALSE),0)</f>
      </c>
      <c r="AC47" s="53">
        <f>IFERROR(VLOOKUP(B47,'กะเช้าวันที่ 14'!$B$8:$AC$104,28,FALSE),0)-IFERROR(VLOOKUP(B47,'กะเช้าวันที่ 14'!$B$8:$AC$104,27,FALSE),0)</f>
      </c>
      <c r="AD47" s="53">
        <f>IFERROR(VLOOKUP(B47,'กะเช้าวันที่ 14'!$B$8:$AC$104,27,FALSE),0)</f>
      </c>
      <c r="AE47" s="53">
        <f>IFERROR(VLOOKUP(B47,'กะดึกวันที่ 13'!$B$8:$AC$105,28,FALSE),0)</f>
      </c>
      <c r="AF47" s="53"/>
      <c r="AG47" s="53">
        <f>IFERROR(VLOOKUP(B47,'วันที่ 12'!$B$8:$AH$105,28,FALSE),0)</f>
      </c>
      <c r="AH47" s="53">
        <f>IFERROR(VLOOKUP(B47,'วันที่ 14'!$B$8:$AH$106,28,FALSE),0)</f>
      </c>
      <c r="AI47" s="53">
        <f>IFERROR(VLOOKUP(B47,'วันที่ 15'!$B$8:$AH$106,28,FALSE),0)</f>
      </c>
      <c r="AJ47" s="53">
        <f>IFERROR(VLOOKUP(B47,'วันที่ 16'!$B$8:$AH$105,28,FALSE),0)</f>
      </c>
      <c r="AK47" s="53">
        <f>IFERROR(VLOOKUP(B47,'วันที่ 17'!$B$8:$AH$105,28,FALSE),0)</f>
      </c>
      <c r="AL47" s="53">
        <f>IFERROR(VLOOKUP(B47,'วันที่ 18'!$B$8:$AH$104,28,FALSE),0)</f>
      </c>
      <c r="AM47" s="53">
        <f>IFERROR(VLOOKUP(B47,'วันที่ 19'!$B$8:$AH$106,28,FALSE),0)</f>
      </c>
      <c r="AN47" s="53">
        <f>IFERROR(VLOOKUP(B47,'วันที่ 20'!$B$8:$AH$105,28,FALSE),0)</f>
      </c>
      <c r="AO47" s="53">
        <f>IFERROR(VLOOKUP(B47,'วันที่ 21'!$B$8:$AH$106,28,FALSE),0)</f>
      </c>
      <c r="AP47" s="53">
        <f>IFERROR(VLOOKUP(B47,'วันที่ 22'!$B$8:$AH$105,28,FALSE),0)</f>
      </c>
      <c r="AQ47" s="53">
        <f>IFERROR(VLOOKUP(B47,'วันที่ 23'!$B$8:$AH$107,28,FALSE),0)</f>
      </c>
      <c r="AR47" s="53">
        <f>IFERROR(VLOOKUP(B47,'วันที่ 24'!$B$8:$AH$104,28,FALSE),0)</f>
      </c>
      <c r="AS47" s="53">
        <f>IFERROR(VLOOKUP(B47,'วันที่ 25'!$B$8:$AH$106,28,FALSE),0)</f>
      </c>
      <c r="AT47" s="53">
        <f>IFERROR(VLOOKUP(B47,'วันที่ 26'!$B$8:$AH$105,28,FALSE),0)</f>
      </c>
      <c r="AU47" s="53">
        <f>IFERROR(VLOOKUP(B47,'วันที่ 26'!$B$8:$AH$104,28,FALSE),0)</f>
      </c>
      <c r="AV47" s="53">
        <f>IFERROR(VLOOKUP(B47,'วันที่ 30'!$B$8:$AH$107,28,FALSE),0)</f>
      </c>
      <c r="AW47" s="53">
        <f>IFERROR(VLOOKUP(B47,'วันที่ 31'!$B$8:$AG$105,28,FALSE),0)</f>
      </c>
      <c r="AX47" s="52">
        <f>SUM(E47:AW47)</f>
      </c>
    </row>
    <row r="48">
      <c r="A48" s="52">
        <v>46</v>
      </c>
      <c r="B48" s="54" t="str">
        <v>อรรคเดช หวังโซ๊ะ</v>
      </c>
      <c r="C48" s="53">
        <f>IFERROR(VLOOKUP(B48,Members!B:C,2,FALSE),0)</f>
      </c>
      <c r="D48" s="53">
        <f>IFERROR(VLOOKUP(B48,Members!$B:$H,7,FALSE),0)</f>
      </c>
      <c r="E48" s="55">
        <f>IFERROR(VLOOKUP(B48,'วันที่ 1'!$B$8:$AH$103,28,FALSE),0) - IFERROR(VLOOKUP(B48,'วันที่ 1'!$B$8:$AH$103,27,FALSE),0)</f>
      </c>
      <c r="F48" s="55">
        <f>IFERROR(VLOOKUP(C48,'วันที่ 1'!$B$8:$AH$103,27,FALSE),0)</f>
      </c>
      <c r="G48" s="53">
        <f>IFERROR(VLOOKUP(B48,'วันที่ 1'!$B$8:$AH$103,28,FALSE),0)-IFERROR(VLOOKUP(B48,'วันที่ 1'!$B$8:$AH$103,27,FALSE),0)</f>
      </c>
      <c r="H48" s="55">
        <f>IFERROR(VLOOKUP(B48,'วันที่ 1'!$B$8:$AH$103,27,FALSE),0)</f>
      </c>
      <c r="I48" s="53">
        <f>IFERROR(VLOOKUP(B48,'วันที่ 2'!$B$8:$AF$106,28,FALSE),0)-IFERROR(VLOOKUP(B48,'วันที่ 2'!$B$8:$AF$106,27,FALSE),0)</f>
      </c>
      <c r="J48" s="53">
        <f>IFERROR(VLOOKUP(B48,'วันที่ 2'!$B$8:$AF$106,27,FALSE),0)</f>
      </c>
      <c r="K48" s="53">
        <f>IFERROR(VLOOKUP(B48,'วันที่ 3 กะเช้า'!$B$8:$AK$106,28,FALSE),0)-IFERROR(VLOOKUP(B48,'วันที่ 3 กะเช้า'!$B$8:$AK$106,27,FALSE),0)</f>
      </c>
      <c r="L48" s="53">
        <f>IFERROR(VLOOKUP(B48,'วันที่ 3 กะเช้า'!$B$8:$AK$106,27,FALSE),0)</f>
      </c>
      <c r="M48" s="53">
        <f>IFERROR(VLOOKUP(B48,'วันที่ 4 กะเช้า'!$B$8:$AG$107,28,FALSE),0)-IFERROR(VLOOKUP(B48,'วันที่ 4 กะเช้า'!$B$8:$AG$107,27,FALSE),0)</f>
      </c>
      <c r="N48" s="53">
        <f>IFERROR(VLOOKUP(B48,'วันที่ 4 กะเช้า'!$B$8:$AG$107,27,FALSE),0)</f>
      </c>
      <c r="O48" s="53">
        <f>IFERROR(VLOOKUP(B48,'วันที่ 4 กะเช้า'!$B$8:$AH$106,28,FALSE),0)-IFERROR(VLOOKUP(B48,'วันที่ 4 กะเช้า'!$B$8:$AH$106,27,FALSE),0)</f>
      </c>
      <c r="P48" s="53">
        <f>IFERROR(VLOOKUP(B48,'วันที่ 4 กะเช้า'!$B$8:$AH$106,27,FALSE),0)</f>
      </c>
      <c r="Q48" s="53">
        <f>IFERROR(VLOOKUP(B48,'วันที่ 4 กะเช้า'!$B$8:$AH$106,28,FALSE),0)-IFERROR(VLOOKUP(B48,'วันที่ 4 กะเช้า'!$B$8:$AH$106,27,FALSE),0)</f>
      </c>
      <c r="R48" s="53">
        <f>IFERROR(VLOOKUP(B48,'วันที่ 4 กะเช้า'!$B$8:$AH$106,27,FALSE),0)</f>
      </c>
      <c r="S48" s="53">
        <f>IFERROR(VLOOKUP(B48,'วันที่ 5 กะเช้า'!$B$8:$AH$107,28,FALSE),0)-IFERROR(VLOOKUP(B48,'วันที่ 5 กะเช้า'!$B$8:$AH$107,27,FALSE),0)</f>
      </c>
      <c r="T48" s="53">
        <f>IFERROR(VLOOKUP(B48,'วันที่ 5 กะเช้า'!$B$8:$AH$107,27,FALSE),0)</f>
      </c>
      <c r="U48" s="53">
        <f>IFERROR(VLOOKUP(B48,'วันที่ 5 กะดึก'!$B$8:$AH$106,27,FALSE),0)</f>
      </c>
      <c r="V48" s="53">
        <f>IFERROR(VLOOKUP(B48,'วันที่ 5 กะดึก'!$B$8:$AH$106,27,FALSE),0)</f>
      </c>
      <c r="W48" s="53">
        <f>IFERROR(VLOOKUP(B48,'วันที่ 7'!$B$8:$AH$105,28,FALSE),0)-IFERROR(VLOOKUP(B48,'วันที่ 7'!$B$8:$AH$105,27,FALSE),0)</f>
      </c>
      <c r="X48" s="53">
        <f>IFERROR(VLOOKUP(B48,'วันที่ 7'!$B$8:$AH$105,27,FALSE),0)</f>
      </c>
      <c r="Y48" s="53">
        <f>IFERROR(VLOOKUP(B48,'วันที่ 8'!$B$8:$AH$109,28,FALSE),0)-IFERROR(VLOOKUP(B48,'วันที่ 8'!$B$8:$AH$109,27,FALSE),0)</f>
      </c>
      <c r="Z48" s="53">
        <f>IFERROR(VLOOKUP(B48,'วันที่ 8'!$B$8:$AH$109,27,FALSE),0)</f>
      </c>
      <c r="AA48" s="53">
        <f>IFERROR(VLOOKUP(B48,'กะเช้าวันที่ 12'!$B$8:$AC$102,28,FALSE),0)-IFERROR(VLOOKUP(B48,'กะเช้าวันที่ 12'!$B$8:$AC$102,27,FALSE),0)</f>
      </c>
      <c r="AB48" s="53">
        <f>IFERROR(VLOOKUP(B48,'กะเช้าวันที่ 12'!$B$8:$AC$102,27,FALSE),0)</f>
      </c>
      <c r="AC48" s="53">
        <f>IFERROR(VLOOKUP(B48,'กะเช้าวันที่ 14'!$B$8:$AC$104,28,FALSE),0)-IFERROR(VLOOKUP(B48,'กะเช้าวันที่ 14'!$B$8:$AC$104,27,FALSE),0)</f>
      </c>
      <c r="AD48" s="53">
        <f>IFERROR(VLOOKUP(B48,'กะเช้าวันที่ 14'!$B$8:$AC$104,27,FALSE),0)</f>
      </c>
      <c r="AE48" s="53">
        <f>IFERROR(VLOOKUP(B48,'กะดึกวันที่ 13'!$B$8:$AC$105,28,FALSE),0)</f>
      </c>
      <c r="AF48" s="53"/>
      <c r="AG48" s="53">
        <f>IFERROR(VLOOKUP(B48,'วันที่ 12'!$B$8:$AH$105,28,FALSE),0)</f>
      </c>
      <c r="AH48" s="53">
        <f>IFERROR(VLOOKUP(B48,'วันที่ 14'!$B$8:$AH$106,28,FALSE),0)</f>
      </c>
      <c r="AI48" s="53">
        <f>IFERROR(VLOOKUP(B48,'วันที่ 15'!$B$8:$AH$106,28,FALSE),0)</f>
      </c>
      <c r="AJ48" s="53">
        <f>IFERROR(VLOOKUP(B48,'วันที่ 16'!$B$8:$AH$105,28,FALSE),0)</f>
      </c>
      <c r="AK48" s="53">
        <f>IFERROR(VLOOKUP(B48,'วันที่ 17'!$B$8:$AH$105,28,FALSE),0)</f>
      </c>
      <c r="AL48" s="53">
        <f>IFERROR(VLOOKUP(B48,'วันที่ 18'!$B$8:$AH$104,28,FALSE),0)</f>
      </c>
      <c r="AM48" s="53">
        <f>IFERROR(VLOOKUP(B48,'วันที่ 19'!$B$8:$AH$106,28,FALSE),0)</f>
      </c>
      <c r="AN48" s="53">
        <f>IFERROR(VLOOKUP(B48,'วันที่ 20'!$B$8:$AH$105,28,FALSE),0)</f>
      </c>
      <c r="AO48" s="53">
        <f>IFERROR(VLOOKUP(B48,'วันที่ 21'!$B$8:$AH$106,28,FALSE),0)</f>
      </c>
      <c r="AP48" s="53">
        <f>IFERROR(VLOOKUP(B48,'วันที่ 22'!$B$8:$AH$105,28,FALSE),0)</f>
      </c>
      <c r="AQ48" s="53">
        <f>IFERROR(VLOOKUP(B48,'วันที่ 23'!$B$8:$AH$107,28,FALSE),0)</f>
      </c>
      <c r="AR48" s="53">
        <f>IFERROR(VLOOKUP(B48,'วันที่ 24'!$B$8:$AH$104,28,FALSE),0)</f>
      </c>
      <c r="AS48" s="53">
        <f>IFERROR(VLOOKUP(B48,'วันที่ 25'!$B$8:$AH$106,28,FALSE),0)</f>
      </c>
      <c r="AT48" s="53">
        <f>IFERROR(VLOOKUP(B48,'วันที่ 26'!$B$8:$AH$105,28,FALSE),0)</f>
      </c>
      <c r="AU48" s="53">
        <f>IFERROR(VLOOKUP(B48,'วันที่ 26'!$B$8:$AH$104,28,FALSE),0)</f>
      </c>
      <c r="AV48" s="53">
        <f>IFERROR(VLOOKUP(B48,'วันที่ 30'!$B$8:$AH$107,28,FALSE),0)</f>
      </c>
      <c r="AW48" s="53">
        <f>IFERROR(VLOOKUP(B48,'วันที่ 31'!$B$8:$AG$105,28,FALSE),0)</f>
      </c>
      <c r="AX48" s="52">
        <f>SUM(E48:AW48)</f>
      </c>
    </row>
    <row r="49">
      <c r="A49" s="52">
        <v>47</v>
      </c>
      <c r="B49" s="54" t="str">
        <v>กนกอร สีพูล</v>
      </c>
      <c r="C49" s="53">
        <f>IFERROR(VLOOKUP(B49,Members!B:C,2,FALSE),0)</f>
      </c>
      <c r="D49" s="53">
        <f>IFERROR(VLOOKUP(B49,Members!$B:$H,7,FALSE),0)</f>
      </c>
      <c r="E49" s="55">
        <f>IFERROR(VLOOKUP(B49,'วันที่ 1'!$B$8:$AH$103,28,FALSE),0) - IFERROR(VLOOKUP(B49,'วันที่ 1'!$B$8:$AH$103,27,FALSE),0)</f>
      </c>
      <c r="F49" s="55">
        <f>IFERROR(VLOOKUP(C49,'วันที่ 1'!$B$8:$AH$103,27,FALSE),0)</f>
      </c>
      <c r="G49" s="53">
        <f>IFERROR(VLOOKUP(B49,'วันที่ 1'!$B$8:$AH$103,28,FALSE),0)-IFERROR(VLOOKUP(B49,'วันที่ 1'!$B$8:$AH$103,27,FALSE),0)</f>
      </c>
      <c r="H49" s="55">
        <f>IFERROR(VLOOKUP(B49,'วันที่ 1'!$B$8:$AH$103,27,FALSE),0)</f>
      </c>
      <c r="I49" s="53">
        <f>IFERROR(VLOOKUP(B49,'วันที่ 2'!$B$8:$AF$106,28,FALSE),0)-IFERROR(VLOOKUP(B49,'วันที่ 2'!$B$8:$AF$106,27,FALSE),0)</f>
      </c>
      <c r="J49" s="53">
        <f>IFERROR(VLOOKUP(B49,'วันที่ 2'!$B$8:$AF$106,27,FALSE),0)</f>
      </c>
      <c r="K49" s="53">
        <f>IFERROR(VLOOKUP(B49,'วันที่ 3 กะเช้า'!$B$8:$AK$106,28,FALSE),0)-IFERROR(VLOOKUP(B49,'วันที่ 3 กะเช้า'!$B$8:$AK$106,27,FALSE),0)</f>
      </c>
      <c r="L49" s="53">
        <f>IFERROR(VLOOKUP(B49,'วันที่ 3 กะเช้า'!$B$8:$AK$106,27,FALSE),0)</f>
      </c>
      <c r="M49" s="53">
        <f>IFERROR(VLOOKUP(B49,'วันที่ 4 กะเช้า'!$B$8:$AG$107,28,FALSE),0)-IFERROR(VLOOKUP(B49,'วันที่ 4 กะเช้า'!$B$8:$AG$107,27,FALSE),0)</f>
      </c>
      <c r="N49" s="53">
        <f>IFERROR(VLOOKUP(B49,'วันที่ 4 กะเช้า'!$B$8:$AG$107,27,FALSE),0)</f>
      </c>
      <c r="O49" s="53">
        <f>IFERROR(VLOOKUP(B49,'วันที่ 4 กะเช้า'!$B$8:$AH$106,28,FALSE),0)-IFERROR(VLOOKUP(B49,'วันที่ 4 กะเช้า'!$B$8:$AH$106,27,FALSE),0)</f>
      </c>
      <c r="P49" s="53">
        <f>IFERROR(VLOOKUP(B49,'วันที่ 4 กะเช้า'!$B$8:$AH$106,27,FALSE),0)</f>
      </c>
      <c r="Q49" s="53">
        <f>IFERROR(VLOOKUP(B49,'วันที่ 4 กะเช้า'!$B$8:$AH$106,28,FALSE),0)-IFERROR(VLOOKUP(B49,'วันที่ 4 กะเช้า'!$B$8:$AH$106,27,FALSE),0)</f>
      </c>
      <c r="R49" s="53">
        <f>IFERROR(VLOOKUP(B49,'วันที่ 4 กะเช้า'!$B$8:$AH$106,27,FALSE),0)</f>
      </c>
      <c r="S49" s="53">
        <f>IFERROR(VLOOKUP(B49,'วันที่ 5 กะเช้า'!$B$8:$AH$107,28,FALSE),0)-IFERROR(VLOOKUP(B49,'วันที่ 5 กะเช้า'!$B$8:$AH$107,27,FALSE),0)</f>
      </c>
      <c r="T49" s="53">
        <f>IFERROR(VLOOKUP(B49,'วันที่ 5 กะเช้า'!$B$8:$AH$107,27,FALSE),0)</f>
      </c>
      <c r="U49" s="53">
        <f>IFERROR(VLOOKUP(B49,'วันที่ 5 กะดึก'!$B$8:$AH$106,27,FALSE),0)</f>
      </c>
      <c r="V49" s="53">
        <f>IFERROR(VLOOKUP(B49,'วันที่ 5 กะดึก'!$B$8:$AH$106,27,FALSE),0)</f>
      </c>
      <c r="W49" s="53">
        <f>IFERROR(VLOOKUP(B49,'วันที่ 7'!$B$8:$AH$105,28,FALSE),0)-IFERROR(VLOOKUP(B49,'วันที่ 7'!$B$8:$AH$105,27,FALSE),0)</f>
      </c>
      <c r="X49" s="53">
        <f>IFERROR(VLOOKUP(B49,'วันที่ 7'!$B$8:$AH$105,27,FALSE),0)</f>
      </c>
      <c r="Y49" s="53">
        <f>IFERROR(VLOOKUP(B49,'วันที่ 8'!$B$8:$AH$109,28,FALSE),0)-IFERROR(VLOOKUP(B49,'วันที่ 8'!$B$8:$AH$109,27,FALSE),0)</f>
      </c>
      <c r="Z49" s="53">
        <f>IFERROR(VLOOKUP(B49,'วันที่ 8'!$B$8:$AH$109,27,FALSE),0)</f>
      </c>
      <c r="AA49" s="53">
        <f>IFERROR(VLOOKUP(B49,'กะเช้าวันที่ 12'!$B$8:$AC$102,28,FALSE),0)-IFERROR(VLOOKUP(B49,'กะเช้าวันที่ 12'!$B$8:$AC$102,27,FALSE),0)</f>
      </c>
      <c r="AB49" s="53">
        <f>IFERROR(VLOOKUP(B49,'กะเช้าวันที่ 12'!$B$8:$AC$102,27,FALSE),0)</f>
      </c>
      <c r="AC49" s="53">
        <f>IFERROR(VLOOKUP(B49,'กะเช้าวันที่ 14'!$B$8:$AC$104,28,FALSE),0)-IFERROR(VLOOKUP(B49,'กะเช้าวันที่ 14'!$B$8:$AC$104,27,FALSE),0)</f>
      </c>
      <c r="AD49" s="53">
        <f>IFERROR(VLOOKUP(B49,'กะเช้าวันที่ 14'!$B$8:$AC$104,27,FALSE),0)</f>
      </c>
      <c r="AE49" s="53">
        <f>IFERROR(VLOOKUP(B49,'กะดึกวันที่ 13'!$B$8:$AC$105,28,FALSE),0)</f>
      </c>
      <c r="AF49" s="53"/>
      <c r="AG49" s="53">
        <f>IFERROR(VLOOKUP(B49,'วันที่ 12'!$B$8:$AH$105,28,FALSE),0)</f>
      </c>
      <c r="AH49" s="53">
        <f>IFERROR(VLOOKUP(B49,'วันที่ 14'!$B$8:$AH$106,28,FALSE),0)</f>
      </c>
      <c r="AI49" s="53">
        <f>IFERROR(VLOOKUP(B49,'วันที่ 15'!$B$8:$AH$106,28,FALSE),0)</f>
      </c>
      <c r="AJ49" s="53">
        <f>IFERROR(VLOOKUP(B49,'วันที่ 16'!$B$8:$AH$105,28,FALSE),0)</f>
      </c>
      <c r="AK49" s="53">
        <f>IFERROR(VLOOKUP(B49,'วันที่ 17'!$B$8:$AH$105,28,FALSE),0)</f>
      </c>
      <c r="AL49" s="53">
        <f>IFERROR(VLOOKUP(B49,'วันที่ 18'!$B$8:$AH$104,28,FALSE),0)</f>
      </c>
      <c r="AM49" s="53">
        <f>IFERROR(VLOOKUP(B49,'วันที่ 19'!$B$8:$AH$106,28,FALSE),0)</f>
      </c>
      <c r="AN49" s="53">
        <f>IFERROR(VLOOKUP(B49,'วันที่ 20'!$B$8:$AH$105,28,FALSE),0)</f>
      </c>
      <c r="AO49" s="53">
        <f>IFERROR(VLOOKUP(B49,'วันที่ 21'!$B$8:$AH$106,28,FALSE),0)</f>
      </c>
      <c r="AP49" s="53">
        <f>IFERROR(VLOOKUP(B49,'วันที่ 22'!$B$8:$AH$105,28,FALSE),0)</f>
      </c>
      <c r="AQ49" s="53">
        <f>IFERROR(VLOOKUP(B49,'วันที่ 23'!$B$8:$AH$107,28,FALSE),0)</f>
      </c>
      <c r="AR49" s="53">
        <f>IFERROR(VLOOKUP(B49,'วันที่ 24'!$B$8:$AH$104,28,FALSE),0)</f>
      </c>
      <c r="AS49" s="53">
        <f>IFERROR(VLOOKUP(B49,'วันที่ 25'!$B$8:$AH$106,28,FALSE),0)</f>
      </c>
      <c r="AT49" s="53">
        <f>IFERROR(VLOOKUP(B49,'วันที่ 26'!$B$8:$AH$105,28,FALSE),0)</f>
      </c>
      <c r="AU49" s="53">
        <f>IFERROR(VLOOKUP(B49,'วันที่ 26'!$B$8:$AH$104,28,FALSE),0)</f>
      </c>
      <c r="AV49" s="53">
        <f>IFERROR(VLOOKUP(B49,'วันที่ 30'!$B$8:$AH$107,28,FALSE),0)</f>
      </c>
      <c r="AW49" s="53">
        <f>IFERROR(VLOOKUP(B49,'วันที่ 31'!$B$8:$AG$105,28,FALSE),0)</f>
      </c>
      <c r="AX49" s="52">
        <f>SUM(E49:AW49)</f>
      </c>
    </row>
    <row r="50">
      <c r="A50" s="52">
        <v>48</v>
      </c>
      <c r="B50" s="54" t="str">
        <v>ธัญญรัตน์ เครือคำ</v>
      </c>
      <c r="C50" s="53">
        <f>IFERROR(VLOOKUP(B50,Members!B:C,2,FALSE),0)</f>
      </c>
      <c r="D50" s="53">
        <f>IFERROR(VLOOKUP(B50,Members!$B:$H,7,FALSE),0)</f>
      </c>
      <c r="E50" s="55">
        <f>IFERROR(VLOOKUP(B50,'วันที่ 1'!$B$8:$AH$103,28,FALSE),0) - IFERROR(VLOOKUP(B50,'วันที่ 1'!$B$8:$AH$103,27,FALSE),0)</f>
      </c>
      <c r="F50" s="55">
        <f>IFERROR(VLOOKUP(C50,'วันที่ 1'!$B$8:$AH$103,27,FALSE),0)</f>
      </c>
      <c r="G50" s="53">
        <f>IFERROR(VLOOKUP(B50,'วันที่ 1'!$B$8:$AH$103,28,FALSE),0)-IFERROR(VLOOKUP(B50,'วันที่ 1'!$B$8:$AH$103,27,FALSE),0)</f>
      </c>
      <c r="H50" s="55">
        <f>IFERROR(VLOOKUP(B50,'วันที่ 1'!$B$8:$AH$103,27,FALSE),0)</f>
      </c>
      <c r="I50" s="53">
        <f>IFERROR(VLOOKUP(B50,'วันที่ 2'!$B$8:$AF$106,28,FALSE),0)-IFERROR(VLOOKUP(B50,'วันที่ 2'!$B$8:$AF$106,27,FALSE),0)</f>
      </c>
      <c r="J50" s="53">
        <f>IFERROR(VLOOKUP(B50,'วันที่ 2'!$B$8:$AF$106,27,FALSE),0)</f>
      </c>
      <c r="K50" s="53">
        <f>IFERROR(VLOOKUP(B50,'วันที่ 3 กะเช้า'!$B$8:$AK$106,28,FALSE),0)-IFERROR(VLOOKUP(B50,'วันที่ 3 กะเช้า'!$B$8:$AK$106,27,FALSE),0)</f>
      </c>
      <c r="L50" s="53">
        <f>IFERROR(VLOOKUP(B50,'วันที่ 3 กะเช้า'!$B$8:$AK$106,27,FALSE),0)</f>
      </c>
      <c r="M50" s="53">
        <f>IFERROR(VLOOKUP(B50,'วันที่ 4 กะเช้า'!$B$8:$AG$107,28,FALSE),0)-IFERROR(VLOOKUP(B50,'วันที่ 4 กะเช้า'!$B$8:$AG$107,27,FALSE),0)</f>
      </c>
      <c r="N50" s="53">
        <f>IFERROR(VLOOKUP(B50,'วันที่ 4 กะเช้า'!$B$8:$AG$107,27,FALSE),0)</f>
      </c>
      <c r="O50" s="53">
        <f>IFERROR(VLOOKUP(B50,'วันที่ 4 กะเช้า'!$B$8:$AH$106,28,FALSE),0)-IFERROR(VLOOKUP(B50,'วันที่ 4 กะเช้า'!$B$8:$AH$106,27,FALSE),0)</f>
      </c>
      <c r="P50" s="53">
        <f>IFERROR(VLOOKUP(B50,'วันที่ 4 กะเช้า'!$B$8:$AH$106,27,FALSE),0)</f>
      </c>
      <c r="Q50" s="53">
        <f>IFERROR(VLOOKUP(B50,'วันที่ 4 กะเช้า'!$B$8:$AH$106,28,FALSE),0)-IFERROR(VLOOKUP(B50,'วันที่ 4 กะเช้า'!$B$8:$AH$106,27,FALSE),0)</f>
      </c>
      <c r="R50" s="53">
        <f>IFERROR(VLOOKUP(B50,'วันที่ 4 กะเช้า'!$B$8:$AH$106,27,FALSE),0)</f>
      </c>
      <c r="S50" s="53">
        <f>IFERROR(VLOOKUP(B50,'วันที่ 5 กะเช้า'!$B$8:$AH$107,28,FALSE),0)-IFERROR(VLOOKUP(B50,'วันที่ 5 กะเช้า'!$B$8:$AH$107,27,FALSE),0)</f>
      </c>
      <c r="T50" s="53">
        <f>IFERROR(VLOOKUP(B50,'วันที่ 5 กะเช้า'!$B$8:$AH$107,27,FALSE),0)</f>
      </c>
      <c r="U50" s="53">
        <f>IFERROR(VLOOKUP(B50,'วันที่ 5 กะดึก'!$B$8:$AH$106,27,FALSE),0)</f>
      </c>
      <c r="V50" s="53">
        <f>IFERROR(VLOOKUP(B50,'วันที่ 5 กะดึก'!$B$8:$AH$106,27,FALSE),0)</f>
      </c>
      <c r="W50" s="53">
        <f>IFERROR(VLOOKUP(B50,'วันที่ 7'!$B$8:$AH$105,28,FALSE),0)-IFERROR(VLOOKUP(B50,'วันที่ 7'!$B$8:$AH$105,27,FALSE),0)</f>
      </c>
      <c r="X50" s="53">
        <f>IFERROR(VLOOKUP(B50,'วันที่ 7'!$B$8:$AH$105,27,FALSE),0)</f>
      </c>
      <c r="Y50" s="53">
        <f>IFERROR(VLOOKUP(B50,'วันที่ 8'!$B$8:$AH$109,28,FALSE),0)-IFERROR(VLOOKUP(B50,'วันที่ 8'!$B$8:$AH$109,27,FALSE),0)</f>
      </c>
      <c r="Z50" s="53">
        <f>IFERROR(VLOOKUP(B50,'วันที่ 8'!$B$8:$AH$109,27,FALSE),0)</f>
      </c>
      <c r="AA50" s="53">
        <f>IFERROR(VLOOKUP(B50,'กะเช้าวันที่ 12'!$B$8:$AC$102,28,FALSE),0)-IFERROR(VLOOKUP(B50,'กะเช้าวันที่ 12'!$B$8:$AC$102,27,FALSE),0)</f>
      </c>
      <c r="AB50" s="53">
        <f>IFERROR(VLOOKUP(B50,'กะเช้าวันที่ 12'!$B$8:$AC$102,27,FALSE),0)</f>
      </c>
      <c r="AC50" s="53">
        <f>IFERROR(VLOOKUP(B50,'กะเช้าวันที่ 14'!$B$8:$AC$104,28,FALSE),0)-IFERROR(VLOOKUP(B50,'กะเช้าวันที่ 14'!$B$8:$AC$104,27,FALSE),0)</f>
      </c>
      <c r="AD50" s="53">
        <f>IFERROR(VLOOKUP(B50,'กะเช้าวันที่ 14'!$B$8:$AC$104,27,FALSE),0)</f>
      </c>
      <c r="AE50" s="53">
        <f>IFERROR(VLOOKUP(B50,'กะดึกวันที่ 13'!$B$8:$AC$105,28,FALSE),0)</f>
      </c>
      <c r="AF50" s="53"/>
      <c r="AG50" s="53">
        <f>IFERROR(VLOOKUP(B50,'วันที่ 12'!$B$8:$AH$105,28,FALSE),0)</f>
      </c>
      <c r="AH50" s="53">
        <f>IFERROR(VLOOKUP(B50,'วันที่ 14'!$B$8:$AH$106,28,FALSE),0)</f>
      </c>
      <c r="AI50" s="53">
        <f>IFERROR(VLOOKUP(B50,'วันที่ 15'!$B$8:$AH$106,28,FALSE),0)</f>
      </c>
      <c r="AJ50" s="53">
        <f>IFERROR(VLOOKUP(B50,'วันที่ 16'!$B$8:$AH$105,28,FALSE),0)</f>
      </c>
      <c r="AK50" s="53">
        <f>IFERROR(VLOOKUP(B50,'วันที่ 17'!$B$8:$AH$105,28,FALSE),0)</f>
      </c>
      <c r="AL50" s="53">
        <f>IFERROR(VLOOKUP(B50,'วันที่ 18'!$B$8:$AH$104,28,FALSE),0)</f>
      </c>
      <c r="AM50" s="53">
        <f>IFERROR(VLOOKUP(B50,'วันที่ 19'!$B$8:$AH$106,28,FALSE),0)</f>
      </c>
      <c r="AN50" s="53">
        <f>IFERROR(VLOOKUP(B50,'วันที่ 20'!$B$8:$AH$105,28,FALSE),0)</f>
      </c>
      <c r="AO50" s="53">
        <f>IFERROR(VLOOKUP(B50,'วันที่ 21'!$B$8:$AH$106,28,FALSE),0)</f>
      </c>
      <c r="AP50" s="53">
        <f>IFERROR(VLOOKUP(B50,'วันที่ 22'!$B$8:$AH$105,28,FALSE),0)</f>
      </c>
      <c r="AQ50" s="53">
        <f>IFERROR(VLOOKUP(B50,'วันที่ 23'!$B$8:$AH$107,28,FALSE),0)</f>
      </c>
      <c r="AR50" s="53">
        <f>IFERROR(VLOOKUP(B50,'วันที่ 24'!$B$8:$AH$104,28,FALSE),0)</f>
      </c>
      <c r="AS50" s="53">
        <f>IFERROR(VLOOKUP(B50,'วันที่ 25'!$B$8:$AH$106,28,FALSE),0)</f>
      </c>
      <c r="AT50" s="53">
        <f>IFERROR(VLOOKUP(B50,'วันที่ 26'!$B$8:$AH$105,28,FALSE),0)</f>
      </c>
      <c r="AU50" s="53">
        <f>IFERROR(VLOOKUP(B50,'วันที่ 26'!$B$8:$AH$104,28,FALSE),0)</f>
      </c>
      <c r="AV50" s="53">
        <f>IFERROR(VLOOKUP(B50,'วันที่ 30'!$B$8:$AH$107,28,FALSE),0)</f>
      </c>
      <c r="AW50" s="53">
        <f>IFERROR(VLOOKUP(B50,'วันที่ 31'!$B$8:$AG$105,28,FALSE),0)</f>
      </c>
      <c r="AX50" s="52">
        <f>SUM(E50:AW50)</f>
      </c>
    </row>
    <row r="51">
      <c r="A51" s="52">
        <v>49</v>
      </c>
      <c r="B51" s="54" t="str">
        <v>สดลพร คำเคน</v>
      </c>
      <c r="C51" s="53">
        <f>IFERROR(VLOOKUP(B51,Members!B:C,2,FALSE),0)</f>
      </c>
      <c r="D51" s="53">
        <f>IFERROR(VLOOKUP(B51,Members!$B:$H,7,FALSE),0)</f>
      </c>
      <c r="E51" s="55">
        <f>IFERROR(VLOOKUP(B51,'วันที่ 1'!$B$8:$AH$103,28,FALSE),0) - IFERROR(VLOOKUP(B51,'วันที่ 1'!$B$8:$AH$103,27,FALSE),0)</f>
      </c>
      <c r="F51" s="55">
        <f>IFERROR(VLOOKUP(C51,'วันที่ 1'!$B$8:$AH$103,27,FALSE),0)</f>
      </c>
      <c r="G51" s="53">
        <f>IFERROR(VLOOKUP(B51,'วันที่ 1'!$B$8:$AH$103,28,FALSE),0)-IFERROR(VLOOKUP(B51,'วันที่ 1'!$B$8:$AH$103,27,FALSE),0)</f>
      </c>
      <c r="H51" s="55">
        <f>IFERROR(VLOOKUP(B51,'วันที่ 1'!$B$8:$AH$103,27,FALSE),0)</f>
      </c>
      <c r="I51" s="53">
        <f>IFERROR(VLOOKUP(B51,'วันที่ 2'!$B$8:$AF$106,28,FALSE),0)-IFERROR(VLOOKUP(B51,'วันที่ 2'!$B$8:$AF$106,27,FALSE),0)</f>
      </c>
      <c r="J51" s="53">
        <f>IFERROR(VLOOKUP(B51,'วันที่ 2'!$B$8:$AF$106,27,FALSE),0)</f>
      </c>
      <c r="K51" s="53">
        <f>IFERROR(VLOOKUP(B51,'วันที่ 3 กะเช้า'!$B$8:$AK$106,28,FALSE),0)-IFERROR(VLOOKUP(B51,'วันที่ 3 กะเช้า'!$B$8:$AK$106,27,FALSE),0)</f>
      </c>
      <c r="L51" s="53">
        <f>IFERROR(VLOOKUP(B51,'วันที่ 3 กะเช้า'!$B$8:$AK$106,27,FALSE),0)</f>
      </c>
      <c r="M51" s="53">
        <f>IFERROR(VLOOKUP(B51,'วันที่ 4 กะเช้า'!$B$8:$AG$107,28,FALSE),0)-IFERROR(VLOOKUP(B51,'วันที่ 4 กะเช้า'!$B$8:$AG$107,27,FALSE),0)</f>
      </c>
      <c r="N51" s="53">
        <f>IFERROR(VLOOKUP(B51,'วันที่ 4 กะเช้า'!$B$8:$AG$107,27,FALSE),0)</f>
      </c>
      <c r="O51" s="53">
        <f>IFERROR(VLOOKUP(B51,'วันที่ 4 กะเช้า'!$B$8:$AH$106,28,FALSE),0)-IFERROR(VLOOKUP(B51,'วันที่ 4 กะเช้า'!$B$8:$AH$106,27,FALSE),0)</f>
      </c>
      <c r="P51" s="53">
        <f>IFERROR(VLOOKUP(B51,'วันที่ 4 กะเช้า'!$B$8:$AH$106,27,FALSE),0)</f>
      </c>
      <c r="Q51" s="53">
        <f>IFERROR(VLOOKUP(B51,'วันที่ 4 กะเช้า'!$B$8:$AH$106,28,FALSE),0)-IFERROR(VLOOKUP(B51,'วันที่ 4 กะเช้า'!$B$8:$AH$106,27,FALSE),0)</f>
      </c>
      <c r="R51" s="53">
        <f>IFERROR(VLOOKUP(B51,'วันที่ 4 กะเช้า'!$B$8:$AH$106,27,FALSE),0)</f>
      </c>
      <c r="S51" s="53">
        <f>IFERROR(VLOOKUP(B51,'วันที่ 5 กะเช้า'!$B$8:$AH$107,28,FALSE),0)-IFERROR(VLOOKUP(B51,'วันที่ 5 กะเช้า'!$B$8:$AH$107,27,FALSE),0)</f>
      </c>
      <c r="T51" s="53">
        <f>IFERROR(VLOOKUP(B51,'วันที่ 5 กะเช้า'!$B$8:$AH$107,27,FALSE),0)</f>
      </c>
      <c r="U51" s="53">
        <f>IFERROR(VLOOKUP(B51,'วันที่ 5 กะดึก'!$B$8:$AH$106,27,FALSE),0)</f>
      </c>
      <c r="V51" s="53">
        <f>IFERROR(VLOOKUP(B51,'วันที่ 5 กะดึก'!$B$8:$AH$106,27,FALSE),0)</f>
      </c>
      <c r="W51" s="53">
        <f>IFERROR(VLOOKUP(B51,'วันที่ 7'!$B$8:$AH$105,28,FALSE),0)-IFERROR(VLOOKUP(B51,'วันที่ 7'!$B$8:$AH$105,27,FALSE),0)</f>
      </c>
      <c r="X51" s="53">
        <f>IFERROR(VLOOKUP(B51,'วันที่ 7'!$B$8:$AH$105,27,FALSE),0)</f>
      </c>
      <c r="Y51" s="53">
        <f>IFERROR(VLOOKUP(B51,'วันที่ 8'!$B$8:$AH$109,28,FALSE),0)-IFERROR(VLOOKUP(B51,'วันที่ 8'!$B$8:$AH$109,27,FALSE),0)</f>
      </c>
      <c r="Z51" s="53">
        <f>IFERROR(VLOOKUP(B51,'วันที่ 8'!$B$8:$AH$109,27,FALSE),0)</f>
      </c>
      <c r="AA51" s="53">
        <f>IFERROR(VLOOKUP(B51,'กะเช้าวันที่ 12'!$B$8:$AC$102,28,FALSE),0)-IFERROR(VLOOKUP(B51,'กะเช้าวันที่ 12'!$B$8:$AC$102,27,FALSE),0)</f>
      </c>
      <c r="AB51" s="53">
        <f>IFERROR(VLOOKUP(B51,'กะเช้าวันที่ 12'!$B$8:$AC$102,27,FALSE),0)</f>
      </c>
      <c r="AC51" s="53">
        <f>IFERROR(VLOOKUP(B51,'กะเช้าวันที่ 14'!$B$8:$AC$104,28,FALSE),0)-IFERROR(VLOOKUP(B51,'กะเช้าวันที่ 14'!$B$8:$AC$104,27,FALSE),0)</f>
      </c>
      <c r="AD51" s="53">
        <f>IFERROR(VLOOKUP(B51,'กะเช้าวันที่ 14'!$B$8:$AC$104,27,FALSE),0)</f>
      </c>
      <c r="AE51" s="53">
        <f>IFERROR(VLOOKUP(B51,'กะดึกวันที่ 13'!$B$8:$AC$105,28,FALSE),0)</f>
      </c>
      <c r="AF51" s="53"/>
      <c r="AG51" s="53">
        <f>IFERROR(VLOOKUP(B51,'วันที่ 12'!$B$8:$AH$105,28,FALSE),0)</f>
      </c>
      <c r="AH51" s="53">
        <f>IFERROR(VLOOKUP(B51,'วันที่ 14'!$B$8:$AH$106,28,FALSE),0)</f>
      </c>
      <c r="AI51" s="53">
        <f>IFERROR(VLOOKUP(B51,'วันที่ 15'!$B$8:$AH$106,28,FALSE),0)</f>
      </c>
      <c r="AJ51" s="53">
        <f>IFERROR(VLOOKUP(B51,'วันที่ 16'!$B$8:$AH$105,28,FALSE),0)</f>
      </c>
      <c r="AK51" s="53">
        <f>IFERROR(VLOOKUP(B51,'วันที่ 17'!$B$8:$AH$105,28,FALSE),0)</f>
      </c>
      <c r="AL51" s="53">
        <f>IFERROR(VLOOKUP(B51,'วันที่ 18'!$B$8:$AH$104,28,FALSE),0)</f>
      </c>
      <c r="AM51" s="53">
        <f>IFERROR(VLOOKUP(B51,'วันที่ 19'!$B$8:$AH$106,28,FALSE),0)</f>
      </c>
      <c r="AN51" s="53">
        <f>IFERROR(VLOOKUP(B51,'วันที่ 20'!$B$8:$AH$105,28,FALSE),0)</f>
      </c>
      <c r="AO51" s="53">
        <f>IFERROR(VLOOKUP(B51,'วันที่ 21'!$B$8:$AH$106,28,FALSE),0)</f>
      </c>
      <c r="AP51" s="53">
        <f>IFERROR(VLOOKUP(B51,'วันที่ 22'!$B$8:$AH$105,28,FALSE),0)</f>
      </c>
      <c r="AQ51" s="53">
        <f>IFERROR(VLOOKUP(B51,'วันที่ 23'!$B$8:$AH$107,28,FALSE),0)</f>
      </c>
      <c r="AR51" s="53">
        <f>IFERROR(VLOOKUP(B51,'วันที่ 24'!$B$8:$AH$104,28,FALSE),0)</f>
      </c>
      <c r="AS51" s="53">
        <f>IFERROR(VLOOKUP(B51,'วันที่ 25'!$B$8:$AH$106,28,FALSE),0)</f>
      </c>
      <c r="AT51" s="53">
        <f>IFERROR(VLOOKUP(B51,'วันที่ 26'!$B$8:$AH$105,28,FALSE),0)</f>
      </c>
      <c r="AU51" s="53">
        <f>IFERROR(VLOOKUP(B51,'วันที่ 26'!$B$8:$AH$104,28,FALSE),0)</f>
      </c>
      <c r="AV51" s="53">
        <f>IFERROR(VLOOKUP(B51,'วันที่ 30'!$B$8:$AH$107,28,FALSE),0)</f>
      </c>
      <c r="AW51" s="53">
        <f>IFERROR(VLOOKUP(B51,'วันที่ 31'!$B$8:$AG$105,28,FALSE),0)</f>
      </c>
      <c r="AX51" s="52">
        <f>SUM(E51:AW51)</f>
      </c>
    </row>
    <row r="52">
      <c r="A52" s="52">
        <v>50</v>
      </c>
      <c r="B52" s="54" t="str">
        <v>ยงยุทธ สินจะวัตร์</v>
      </c>
      <c r="C52" s="53">
        <f>IFERROR(VLOOKUP(B52,Members!B:C,2,FALSE),0)</f>
      </c>
      <c r="D52" s="53">
        <f>IFERROR(VLOOKUP(B52,Members!$B:$H,7,FALSE),0)</f>
      </c>
      <c r="E52" s="55">
        <f>IFERROR(VLOOKUP(B52,'วันที่ 1'!$B$8:$AH$103,28,FALSE),0) - IFERROR(VLOOKUP(B52,'วันที่ 1'!$B$8:$AH$103,27,FALSE),0)</f>
      </c>
      <c r="F52" s="55">
        <f>IFERROR(VLOOKUP(C52,'วันที่ 1'!$B$8:$AH$103,27,FALSE),0)</f>
      </c>
      <c r="G52" s="53">
        <f>IFERROR(VLOOKUP(B52,'วันที่ 1'!$B$8:$AH$103,28,FALSE),0)-IFERROR(VLOOKUP(B52,'วันที่ 1'!$B$8:$AH$103,27,FALSE),0)</f>
      </c>
      <c r="H52" s="55">
        <f>IFERROR(VLOOKUP(B52,'วันที่ 1'!$B$8:$AH$103,27,FALSE),0)</f>
      </c>
      <c r="I52" s="53">
        <f>IFERROR(VLOOKUP(B52,'วันที่ 2'!$B$8:$AF$106,28,FALSE),0)-IFERROR(VLOOKUP(B52,'วันที่ 2'!$B$8:$AF$106,27,FALSE),0)</f>
      </c>
      <c r="J52" s="53">
        <f>IFERROR(VLOOKUP(B52,'วันที่ 2'!$B$8:$AF$106,27,FALSE),0)</f>
      </c>
      <c r="K52" s="53">
        <f>IFERROR(VLOOKUP(B52,'วันที่ 3 กะเช้า'!$B$8:$AK$106,28,FALSE),0)-IFERROR(VLOOKUP(B52,'วันที่ 3 กะเช้า'!$B$8:$AK$106,27,FALSE),0)</f>
      </c>
      <c r="L52" s="53">
        <f>IFERROR(VLOOKUP(B52,'วันที่ 3 กะเช้า'!$B$8:$AK$106,27,FALSE),0)</f>
      </c>
      <c r="M52" s="53">
        <f>IFERROR(VLOOKUP(B52,'วันที่ 4 กะเช้า'!$B$8:$AG$107,28,FALSE),0)-IFERROR(VLOOKUP(B52,'วันที่ 4 กะเช้า'!$B$8:$AG$107,27,FALSE),0)</f>
      </c>
      <c r="N52" s="53">
        <f>IFERROR(VLOOKUP(B52,'วันที่ 4 กะเช้า'!$B$8:$AG$107,27,FALSE),0)</f>
      </c>
      <c r="O52" s="53">
        <f>IFERROR(VLOOKUP(B52,'วันที่ 4 กะเช้า'!$B$8:$AH$106,28,FALSE),0)-IFERROR(VLOOKUP(B52,'วันที่ 4 กะเช้า'!$B$8:$AH$106,27,FALSE),0)</f>
      </c>
      <c r="P52" s="53">
        <f>IFERROR(VLOOKUP(B52,'วันที่ 4 กะเช้า'!$B$8:$AH$106,27,FALSE),0)</f>
      </c>
      <c r="Q52" s="53">
        <f>IFERROR(VLOOKUP(B52,'วันที่ 4 กะเช้า'!$B$8:$AH$106,28,FALSE),0)-IFERROR(VLOOKUP(B52,'วันที่ 4 กะเช้า'!$B$8:$AH$106,27,FALSE),0)</f>
      </c>
      <c r="R52" s="53">
        <f>IFERROR(VLOOKUP(B52,'วันที่ 4 กะเช้า'!$B$8:$AH$106,27,FALSE),0)</f>
      </c>
      <c r="S52" s="53">
        <f>IFERROR(VLOOKUP(B52,'วันที่ 5 กะเช้า'!$B$8:$AH$107,28,FALSE),0)-IFERROR(VLOOKUP(B52,'วันที่ 5 กะเช้า'!$B$8:$AH$107,27,FALSE),0)</f>
      </c>
      <c r="T52" s="53">
        <f>IFERROR(VLOOKUP(B52,'วันที่ 5 กะเช้า'!$B$8:$AH$107,27,FALSE),0)</f>
      </c>
      <c r="U52" s="53">
        <f>IFERROR(VLOOKUP(B52,'วันที่ 5 กะดึก'!$B$8:$AH$106,27,FALSE),0)</f>
      </c>
      <c r="V52" s="53">
        <f>IFERROR(VLOOKUP(B52,'วันที่ 5 กะดึก'!$B$8:$AH$106,27,FALSE),0)</f>
      </c>
      <c r="W52" s="53">
        <f>IFERROR(VLOOKUP(B52,'วันที่ 7'!$B$8:$AH$105,28,FALSE),0)-IFERROR(VLOOKUP(B52,'วันที่ 7'!$B$8:$AH$105,27,FALSE),0)</f>
      </c>
      <c r="X52" s="53">
        <f>IFERROR(VLOOKUP(B52,'วันที่ 7'!$B$8:$AH$105,27,FALSE),0)</f>
      </c>
      <c r="Y52" s="53">
        <f>IFERROR(VLOOKUP(B52,'วันที่ 8'!$B$8:$AH$109,28,FALSE),0)-IFERROR(VLOOKUP(B52,'วันที่ 8'!$B$8:$AH$109,27,FALSE),0)</f>
      </c>
      <c r="Z52" s="53">
        <f>IFERROR(VLOOKUP(B52,'วันที่ 8'!$B$8:$AH$109,27,FALSE),0)</f>
      </c>
      <c r="AA52" s="53">
        <f>IFERROR(VLOOKUP(B52,'กะเช้าวันที่ 12'!$B$8:$AC$102,28,FALSE),0)-IFERROR(VLOOKUP(B52,'กะเช้าวันที่ 12'!$B$8:$AC$102,27,FALSE),0)</f>
      </c>
      <c r="AB52" s="53">
        <f>IFERROR(VLOOKUP(B52,'กะเช้าวันที่ 12'!$B$8:$AC$102,27,FALSE),0)</f>
      </c>
      <c r="AC52" s="53">
        <f>IFERROR(VLOOKUP(B52,'กะเช้าวันที่ 14'!$B$8:$AC$104,28,FALSE),0)-IFERROR(VLOOKUP(B52,'กะเช้าวันที่ 14'!$B$8:$AC$104,27,FALSE),0)</f>
      </c>
      <c r="AD52" s="53">
        <f>IFERROR(VLOOKUP(B52,'กะเช้าวันที่ 14'!$B$8:$AC$104,27,FALSE),0)</f>
      </c>
      <c r="AE52" s="53">
        <f>IFERROR(VLOOKUP(B52,'กะดึกวันที่ 13'!$B$8:$AC$105,28,FALSE),0)</f>
      </c>
      <c r="AF52" s="53"/>
      <c r="AG52" s="53">
        <f>IFERROR(VLOOKUP(B52,'วันที่ 12'!$B$8:$AH$105,28,FALSE),0)</f>
      </c>
      <c r="AH52" s="53">
        <f>IFERROR(VLOOKUP(B52,'วันที่ 14'!$B$8:$AH$106,28,FALSE),0)</f>
      </c>
      <c r="AI52" s="53">
        <f>IFERROR(VLOOKUP(B52,'วันที่ 15'!$B$8:$AH$106,28,FALSE),0)</f>
      </c>
      <c r="AJ52" s="53">
        <f>IFERROR(VLOOKUP(B52,'วันที่ 16'!$B$8:$AH$105,28,FALSE),0)</f>
      </c>
      <c r="AK52" s="53">
        <f>IFERROR(VLOOKUP(B52,'วันที่ 17'!$B$8:$AH$105,28,FALSE),0)</f>
      </c>
      <c r="AL52" s="53">
        <f>IFERROR(VLOOKUP(B52,'วันที่ 18'!$B$8:$AH$104,28,FALSE),0)</f>
      </c>
      <c r="AM52" s="53">
        <f>IFERROR(VLOOKUP(B52,'วันที่ 19'!$B$8:$AH$106,28,FALSE),0)</f>
      </c>
      <c r="AN52" s="53">
        <f>IFERROR(VLOOKUP(B52,'วันที่ 20'!$B$8:$AH$105,28,FALSE),0)</f>
      </c>
      <c r="AO52" s="53">
        <f>IFERROR(VLOOKUP(B52,'วันที่ 21'!$B$8:$AH$106,28,FALSE),0)</f>
      </c>
      <c r="AP52" s="53">
        <f>IFERROR(VLOOKUP(B52,'วันที่ 22'!$B$8:$AH$105,28,FALSE),0)</f>
      </c>
      <c r="AQ52" s="53">
        <f>IFERROR(VLOOKUP(B52,'วันที่ 23'!$B$8:$AH$107,28,FALSE),0)</f>
      </c>
      <c r="AR52" s="53">
        <f>IFERROR(VLOOKUP(B52,'วันที่ 24'!$B$8:$AH$104,28,FALSE),0)</f>
      </c>
      <c r="AS52" s="53">
        <f>IFERROR(VLOOKUP(B52,'วันที่ 25'!$B$8:$AH$106,28,FALSE),0)</f>
      </c>
      <c r="AT52" s="53">
        <f>IFERROR(VLOOKUP(B52,'วันที่ 26'!$B$8:$AH$105,28,FALSE),0)</f>
      </c>
      <c r="AU52" s="53">
        <f>IFERROR(VLOOKUP(B52,'วันที่ 26'!$B$8:$AH$104,28,FALSE),0)</f>
      </c>
      <c r="AV52" s="53">
        <f>IFERROR(VLOOKUP(B52,'วันที่ 30'!$B$8:$AH$107,28,FALSE),0)</f>
      </c>
      <c r="AW52" s="53">
        <f>IFERROR(VLOOKUP(B52,'วันที่ 31'!$B$8:$AG$105,28,FALSE),0)</f>
      </c>
      <c r="AX52" s="52">
        <f>SUM(E52:AW52)</f>
      </c>
    </row>
    <row r="53">
      <c r="A53" s="52">
        <v>51</v>
      </c>
      <c r="B53" s="54" t="str">
        <v>อภิษฏา วิมลโนช</v>
      </c>
      <c r="C53" s="53">
        <f>IFERROR(VLOOKUP(B53,Members!B:C,2,FALSE),0)</f>
      </c>
      <c r="D53" s="53">
        <f>IFERROR(VLOOKUP(B53,Members!$B:$H,7,FALSE),0)</f>
      </c>
      <c r="E53" s="55">
        <f>IFERROR(VLOOKUP(B53,'วันที่ 1'!$B$8:$AH$103,28,FALSE),0) - IFERROR(VLOOKUP(B53,'วันที่ 1'!$B$8:$AH$103,27,FALSE),0)</f>
      </c>
      <c r="F53" s="55">
        <f>IFERROR(VLOOKUP(C53,'วันที่ 1'!$B$8:$AH$103,27,FALSE),0)</f>
      </c>
      <c r="G53" s="53">
        <f>IFERROR(VLOOKUP(B53,'วันที่ 1'!$B$8:$AH$103,28,FALSE),0)-IFERROR(VLOOKUP(B53,'วันที่ 1'!$B$8:$AH$103,27,FALSE),0)</f>
      </c>
      <c r="H53" s="55">
        <f>IFERROR(VLOOKUP(B53,'วันที่ 1'!$B$8:$AH$103,27,FALSE),0)</f>
      </c>
      <c r="I53" s="53">
        <f>IFERROR(VLOOKUP(B53,'วันที่ 2'!$B$8:$AF$106,28,FALSE),0)-IFERROR(VLOOKUP(B53,'วันที่ 2'!$B$8:$AF$106,27,FALSE),0)</f>
      </c>
      <c r="J53" s="53">
        <f>IFERROR(VLOOKUP(B53,'วันที่ 2'!$B$8:$AF$106,27,FALSE),0)</f>
      </c>
      <c r="K53" s="53">
        <f>IFERROR(VLOOKUP(B53,'วันที่ 3 กะเช้า'!$B$8:$AK$106,28,FALSE),0)-IFERROR(VLOOKUP(B53,'วันที่ 3 กะเช้า'!$B$8:$AK$106,27,FALSE),0)</f>
      </c>
      <c r="L53" s="53">
        <f>IFERROR(VLOOKUP(B53,'วันที่ 3 กะเช้า'!$B$8:$AK$106,27,FALSE),0)</f>
      </c>
      <c r="M53" s="53">
        <f>IFERROR(VLOOKUP(B53,'วันที่ 4 กะเช้า'!$B$8:$AG$107,28,FALSE),0)-IFERROR(VLOOKUP(B53,'วันที่ 4 กะเช้า'!$B$8:$AG$107,27,FALSE),0)</f>
      </c>
      <c r="N53" s="53">
        <f>IFERROR(VLOOKUP(B53,'วันที่ 4 กะเช้า'!$B$8:$AG$107,27,FALSE),0)</f>
      </c>
      <c r="O53" s="53">
        <f>IFERROR(VLOOKUP(B53,'วันที่ 4 กะเช้า'!$B$8:$AH$106,28,FALSE),0)-IFERROR(VLOOKUP(B53,'วันที่ 4 กะเช้า'!$B$8:$AH$106,27,FALSE),0)</f>
      </c>
      <c r="P53" s="53">
        <f>IFERROR(VLOOKUP(B53,'วันที่ 4 กะเช้า'!$B$8:$AH$106,27,FALSE),0)</f>
      </c>
      <c r="Q53" s="53">
        <f>IFERROR(VLOOKUP(B53,'วันที่ 4 กะเช้า'!$B$8:$AH$106,28,FALSE),0)-IFERROR(VLOOKUP(B53,'วันที่ 4 กะเช้า'!$B$8:$AH$106,27,FALSE),0)</f>
      </c>
      <c r="R53" s="53">
        <f>IFERROR(VLOOKUP(B53,'วันที่ 4 กะเช้า'!$B$8:$AH$106,27,FALSE),0)</f>
      </c>
      <c r="S53" s="53">
        <f>IFERROR(VLOOKUP(B53,'วันที่ 5 กะเช้า'!$B$8:$AH$107,28,FALSE),0)-IFERROR(VLOOKUP(B53,'วันที่ 5 กะเช้า'!$B$8:$AH$107,27,FALSE),0)</f>
      </c>
      <c r="T53" s="53">
        <f>IFERROR(VLOOKUP(B53,'วันที่ 5 กะเช้า'!$B$8:$AH$107,27,FALSE),0)</f>
      </c>
      <c r="U53" s="53">
        <f>IFERROR(VLOOKUP(B53,'วันที่ 5 กะดึก'!$B$8:$AH$106,27,FALSE),0)</f>
      </c>
      <c r="V53" s="53">
        <f>IFERROR(VLOOKUP(B53,'วันที่ 5 กะดึก'!$B$8:$AH$106,27,FALSE),0)</f>
      </c>
      <c r="W53" s="53">
        <f>IFERROR(VLOOKUP(B53,'วันที่ 7'!$B$8:$AH$105,28,FALSE),0)-IFERROR(VLOOKUP(B53,'วันที่ 7'!$B$8:$AH$105,27,FALSE),0)</f>
      </c>
      <c r="X53" s="53">
        <f>IFERROR(VLOOKUP(B53,'วันที่ 7'!$B$8:$AH$105,27,FALSE),0)</f>
      </c>
      <c r="Y53" s="53">
        <f>IFERROR(VLOOKUP(B53,'วันที่ 8'!$B$8:$AH$109,28,FALSE),0)-IFERROR(VLOOKUP(B53,'วันที่ 8'!$B$8:$AH$109,27,FALSE),0)</f>
      </c>
      <c r="Z53" s="53">
        <f>IFERROR(VLOOKUP(B53,'วันที่ 8'!$B$8:$AH$109,27,FALSE),0)</f>
      </c>
      <c r="AA53" s="53">
        <f>IFERROR(VLOOKUP(B53,'กะเช้าวันที่ 12'!$B$8:$AC$102,28,FALSE),0)-IFERROR(VLOOKUP(B53,'กะเช้าวันที่ 12'!$B$8:$AC$102,27,FALSE),0)</f>
      </c>
      <c r="AB53" s="53">
        <f>IFERROR(VLOOKUP(B53,'กะเช้าวันที่ 12'!$B$8:$AC$102,27,FALSE),0)</f>
      </c>
      <c r="AC53" s="53">
        <f>IFERROR(VLOOKUP(B53,'กะเช้าวันที่ 14'!$B$8:$AC$104,28,FALSE),0)-IFERROR(VLOOKUP(B53,'กะเช้าวันที่ 14'!$B$8:$AC$104,27,FALSE),0)</f>
      </c>
      <c r="AD53" s="53">
        <f>IFERROR(VLOOKUP(B53,'กะเช้าวันที่ 14'!$B$8:$AC$104,27,FALSE),0)</f>
      </c>
      <c r="AE53" s="53">
        <f>IFERROR(VLOOKUP(B53,'กะดึกวันที่ 13'!$B$8:$AC$105,28,FALSE),0)</f>
      </c>
      <c r="AF53" s="53"/>
      <c r="AG53" s="53">
        <f>IFERROR(VLOOKUP(B53,'วันที่ 12'!$B$8:$AH$105,28,FALSE),0)</f>
      </c>
      <c r="AH53" s="53">
        <f>IFERROR(VLOOKUP(B53,'วันที่ 14'!$B$8:$AH$106,28,FALSE),0)</f>
      </c>
      <c r="AI53" s="53">
        <f>IFERROR(VLOOKUP(B53,'วันที่ 15'!$B$8:$AH$106,28,FALSE),0)</f>
      </c>
      <c r="AJ53" s="53">
        <f>IFERROR(VLOOKUP(B53,'วันที่ 16'!$B$8:$AH$105,28,FALSE),0)</f>
      </c>
      <c r="AK53" s="53">
        <f>IFERROR(VLOOKUP(B53,'วันที่ 17'!$B$8:$AH$105,28,FALSE),0)</f>
      </c>
      <c r="AL53" s="53">
        <f>IFERROR(VLOOKUP(B53,'วันที่ 18'!$B$8:$AH$104,28,FALSE),0)</f>
      </c>
      <c r="AM53" s="53">
        <f>IFERROR(VLOOKUP(B53,'วันที่ 19'!$B$8:$AH$106,28,FALSE),0)</f>
      </c>
      <c r="AN53" s="53">
        <f>IFERROR(VLOOKUP(B53,'วันที่ 20'!$B$8:$AH$105,28,FALSE),0)</f>
      </c>
      <c r="AO53" s="53">
        <f>IFERROR(VLOOKUP(B53,'วันที่ 21'!$B$8:$AH$106,28,FALSE),0)</f>
      </c>
      <c r="AP53" s="53">
        <f>IFERROR(VLOOKUP(B53,'วันที่ 22'!$B$8:$AH$105,28,FALSE),0)</f>
      </c>
      <c r="AQ53" s="53">
        <f>IFERROR(VLOOKUP(B53,'วันที่ 23'!$B$8:$AH$107,28,FALSE),0)</f>
      </c>
      <c r="AR53" s="53">
        <f>IFERROR(VLOOKUP(B53,'วันที่ 24'!$B$8:$AH$104,28,FALSE),0)</f>
      </c>
      <c r="AS53" s="53">
        <f>IFERROR(VLOOKUP(B53,'วันที่ 25'!$B$8:$AH$106,28,FALSE),0)</f>
      </c>
      <c r="AT53" s="53">
        <f>IFERROR(VLOOKUP(B53,'วันที่ 26'!$B$8:$AH$105,28,FALSE),0)</f>
      </c>
      <c r="AU53" s="53">
        <f>IFERROR(VLOOKUP(B53,'วันที่ 26'!$B$8:$AH$104,28,FALSE),0)</f>
      </c>
      <c r="AV53" s="53">
        <f>IFERROR(VLOOKUP(B53,'วันที่ 30'!$B$8:$AH$107,28,FALSE),0)</f>
      </c>
      <c r="AW53" s="53">
        <f>IFERROR(VLOOKUP(B53,'วันที่ 31'!$B$8:$AG$105,28,FALSE),0)</f>
      </c>
      <c r="AX53" s="52">
        <f>SUM(E53:AW53)</f>
      </c>
    </row>
    <row r="54">
      <c r="A54" s="52">
        <v>52</v>
      </c>
      <c r="B54" s="54" t="str">
        <v>ธนพร ปุริตัง</v>
      </c>
      <c r="C54" s="53">
        <f>IFERROR(VLOOKUP(B54,Members!B:C,2,FALSE),0)</f>
      </c>
      <c r="D54" s="53">
        <f>IFERROR(VLOOKUP(B54,Members!$B:$H,7,FALSE),0)</f>
      </c>
      <c r="E54" s="55">
        <f>IFERROR(VLOOKUP(B54,'วันที่ 1'!$B$8:$AH$103,28,FALSE),0) - IFERROR(VLOOKUP(B54,'วันที่ 1'!$B$8:$AH$103,27,FALSE),0)</f>
      </c>
      <c r="F54" s="55">
        <f>IFERROR(VLOOKUP(C54,'วันที่ 1'!$B$8:$AH$103,27,FALSE),0)</f>
      </c>
      <c r="G54" s="53">
        <f>IFERROR(VLOOKUP(B54,'วันที่ 1'!$B$8:$AH$103,28,FALSE),0)-IFERROR(VLOOKUP(B54,'วันที่ 1'!$B$8:$AH$103,27,FALSE),0)</f>
      </c>
      <c r="H54" s="55">
        <f>IFERROR(VLOOKUP(B54,'วันที่ 1'!$B$8:$AH$103,27,FALSE),0)</f>
      </c>
      <c r="I54" s="53">
        <f>IFERROR(VLOOKUP(B54,'วันที่ 2'!$B$8:$AF$106,28,FALSE),0)-IFERROR(VLOOKUP(B54,'วันที่ 2'!$B$8:$AF$106,27,FALSE),0)</f>
      </c>
      <c r="J54" s="53">
        <f>IFERROR(VLOOKUP(B54,'วันที่ 2'!$B$8:$AF$106,27,FALSE),0)</f>
      </c>
      <c r="K54" s="53">
        <f>IFERROR(VLOOKUP(B54,'วันที่ 3 กะเช้า'!$B$8:$AK$106,28,FALSE),0)-IFERROR(VLOOKUP(B54,'วันที่ 3 กะเช้า'!$B$8:$AK$106,27,FALSE),0)</f>
      </c>
      <c r="L54" s="53">
        <f>IFERROR(VLOOKUP(B54,'วันที่ 3 กะเช้า'!$B$8:$AK$106,27,FALSE),0)</f>
      </c>
      <c r="M54" s="53">
        <f>IFERROR(VLOOKUP(B54,'วันที่ 4 กะเช้า'!$B$8:$AG$107,28,FALSE),0)-IFERROR(VLOOKUP(B54,'วันที่ 4 กะเช้า'!$B$8:$AG$107,27,FALSE),0)</f>
      </c>
      <c r="N54" s="53">
        <f>IFERROR(VLOOKUP(B54,'วันที่ 4 กะเช้า'!$B$8:$AG$107,27,FALSE),0)</f>
      </c>
      <c r="O54" s="53">
        <f>IFERROR(VLOOKUP(B54,'วันที่ 4 กะเช้า'!$B$8:$AH$106,28,FALSE),0)-IFERROR(VLOOKUP(B54,'วันที่ 4 กะเช้า'!$B$8:$AH$106,27,FALSE),0)</f>
      </c>
      <c r="P54" s="53">
        <f>IFERROR(VLOOKUP(B54,'วันที่ 4 กะเช้า'!$B$8:$AH$106,27,FALSE),0)</f>
      </c>
      <c r="Q54" s="53">
        <f>IFERROR(VLOOKUP(B54,'วันที่ 4 กะเช้า'!$B$8:$AH$106,28,FALSE),0)-IFERROR(VLOOKUP(B54,'วันที่ 4 กะเช้า'!$B$8:$AH$106,27,FALSE),0)</f>
      </c>
      <c r="R54" s="53">
        <f>IFERROR(VLOOKUP(B54,'วันที่ 4 กะเช้า'!$B$8:$AH$106,27,FALSE),0)</f>
      </c>
      <c r="S54" s="53">
        <f>IFERROR(VLOOKUP(B54,'วันที่ 5 กะเช้า'!$B$8:$AH$107,28,FALSE),0)-IFERROR(VLOOKUP(B54,'วันที่ 5 กะเช้า'!$B$8:$AH$107,27,FALSE),0)</f>
      </c>
      <c r="T54" s="53">
        <f>IFERROR(VLOOKUP(B54,'วันที่ 5 กะเช้า'!$B$8:$AH$107,27,FALSE),0)</f>
      </c>
      <c r="U54" s="53">
        <f>IFERROR(VLOOKUP(B54,'วันที่ 5 กะดึก'!$B$8:$AH$106,27,FALSE),0)</f>
      </c>
      <c r="V54" s="53">
        <f>IFERROR(VLOOKUP(B54,'วันที่ 5 กะดึก'!$B$8:$AH$106,27,FALSE),0)</f>
      </c>
      <c r="W54" s="53">
        <f>IFERROR(VLOOKUP(B54,'วันที่ 7'!$B$8:$AH$105,28,FALSE),0)-IFERROR(VLOOKUP(B54,'วันที่ 7'!$B$8:$AH$105,27,FALSE),0)</f>
      </c>
      <c r="X54" s="53">
        <f>IFERROR(VLOOKUP(B54,'วันที่ 7'!$B$8:$AH$105,27,FALSE),0)</f>
      </c>
      <c r="Y54" s="53">
        <f>IFERROR(VLOOKUP(B54,'วันที่ 8'!$B$8:$AH$109,28,FALSE),0)-IFERROR(VLOOKUP(B54,'วันที่ 8'!$B$8:$AH$109,27,FALSE),0)</f>
      </c>
      <c r="Z54" s="53">
        <f>IFERROR(VLOOKUP(B54,'วันที่ 8'!$B$8:$AH$109,27,FALSE),0)</f>
      </c>
      <c r="AA54" s="53">
        <f>IFERROR(VLOOKUP(B54,'กะเช้าวันที่ 12'!$B$8:$AC$102,28,FALSE),0)-IFERROR(VLOOKUP(B54,'กะเช้าวันที่ 12'!$B$8:$AC$102,27,FALSE),0)</f>
      </c>
      <c r="AB54" s="53">
        <f>IFERROR(VLOOKUP(B54,'กะเช้าวันที่ 12'!$B$8:$AC$102,27,FALSE),0)</f>
      </c>
      <c r="AC54" s="53">
        <f>IFERROR(VLOOKUP(B54,'กะเช้าวันที่ 14'!$B$8:$AC$104,28,FALSE),0)-IFERROR(VLOOKUP(B54,'กะเช้าวันที่ 14'!$B$8:$AC$104,27,FALSE),0)</f>
      </c>
      <c r="AD54" s="53">
        <f>IFERROR(VLOOKUP(B54,'กะเช้าวันที่ 14'!$B$8:$AC$104,27,FALSE),0)</f>
      </c>
      <c r="AE54" s="53">
        <f>IFERROR(VLOOKUP(B54,'กะดึกวันที่ 13'!$B$8:$AC$105,28,FALSE),0)</f>
      </c>
      <c r="AF54" s="53"/>
      <c r="AG54" s="53">
        <f>IFERROR(VLOOKUP(B54,'วันที่ 12'!$B$8:$AH$105,28,FALSE),0)</f>
      </c>
      <c r="AH54" s="53">
        <f>IFERROR(VLOOKUP(B54,'วันที่ 14'!$B$8:$AH$106,28,FALSE),0)</f>
      </c>
      <c r="AI54" s="53">
        <f>IFERROR(VLOOKUP(B54,'วันที่ 15'!$B$8:$AH$106,28,FALSE),0)</f>
      </c>
      <c r="AJ54" s="53">
        <f>IFERROR(VLOOKUP(B54,'วันที่ 16'!$B$8:$AH$105,28,FALSE),0)</f>
      </c>
      <c r="AK54" s="53">
        <f>IFERROR(VLOOKUP(B54,'วันที่ 17'!$B$8:$AH$105,28,FALSE),0)</f>
      </c>
      <c r="AL54" s="53">
        <f>IFERROR(VLOOKUP(B54,'วันที่ 18'!$B$8:$AH$104,28,FALSE),0)</f>
      </c>
      <c r="AM54" s="53">
        <f>IFERROR(VLOOKUP(B54,'วันที่ 19'!$B$8:$AH$106,28,FALSE),0)</f>
      </c>
      <c r="AN54" s="53">
        <f>IFERROR(VLOOKUP(B54,'วันที่ 20'!$B$8:$AH$105,28,FALSE),0)</f>
      </c>
      <c r="AO54" s="53">
        <f>IFERROR(VLOOKUP(B54,'วันที่ 21'!$B$8:$AH$106,28,FALSE),0)</f>
      </c>
      <c r="AP54" s="53">
        <f>IFERROR(VLOOKUP(B54,'วันที่ 22'!$B$8:$AH$105,28,FALSE),0)</f>
      </c>
      <c r="AQ54" s="53">
        <f>IFERROR(VLOOKUP(B54,'วันที่ 23'!$B$8:$AH$107,28,FALSE),0)</f>
      </c>
      <c r="AR54" s="53">
        <f>IFERROR(VLOOKUP(B54,'วันที่ 24'!$B$8:$AH$104,28,FALSE),0)</f>
      </c>
      <c r="AS54" s="53">
        <f>IFERROR(VLOOKUP(B54,'วันที่ 25'!$B$8:$AH$106,28,FALSE),0)</f>
      </c>
      <c r="AT54" s="53">
        <f>IFERROR(VLOOKUP(B54,'วันที่ 26'!$B$8:$AH$105,28,FALSE),0)</f>
      </c>
      <c r="AU54" s="53">
        <f>IFERROR(VLOOKUP(B54,'วันที่ 26'!$B$8:$AH$104,28,FALSE),0)</f>
      </c>
      <c r="AV54" s="53">
        <f>IFERROR(VLOOKUP(B54,'วันที่ 30'!$B$8:$AH$107,28,FALSE),0)</f>
      </c>
      <c r="AW54" s="53">
        <f>IFERROR(VLOOKUP(B54,'วันที่ 31'!$B$8:$AG$105,28,FALSE),0)</f>
      </c>
      <c r="AX54" s="52">
        <f>SUM(E54:AW54)</f>
      </c>
    </row>
    <row r="55">
      <c r="A55" s="52">
        <v>53</v>
      </c>
      <c r="B55" s="54" t="str">
        <v>เกณิกา ศรีกัสสป</v>
      </c>
      <c r="C55" s="53">
        <f>IFERROR(VLOOKUP(B55,Members!B:C,2,FALSE),0)</f>
      </c>
      <c r="D55" s="53">
        <f>IFERROR(VLOOKUP(B55,Members!$B:$H,7,FALSE),0)</f>
      </c>
      <c r="E55" s="55">
        <f>IFERROR(VLOOKUP(B55,'วันที่ 1'!$B$8:$AH$103,28,FALSE),0) - IFERROR(VLOOKUP(B55,'วันที่ 1'!$B$8:$AH$103,27,FALSE),0)</f>
      </c>
      <c r="F55" s="55">
        <f>IFERROR(VLOOKUP(C55,'วันที่ 1'!$B$8:$AH$103,27,FALSE),0)</f>
      </c>
      <c r="G55" s="53">
        <f>IFERROR(VLOOKUP(B55,'วันที่ 1'!$B$8:$AH$103,28,FALSE),0)-IFERROR(VLOOKUP(B55,'วันที่ 1'!$B$8:$AH$103,27,FALSE),0)</f>
      </c>
      <c r="H55" s="55">
        <f>IFERROR(VLOOKUP(B55,'วันที่ 1'!$B$8:$AH$103,27,FALSE),0)</f>
      </c>
      <c r="I55" s="53">
        <f>IFERROR(VLOOKUP(B55,'วันที่ 2'!$B$8:$AF$106,28,FALSE),0)-IFERROR(VLOOKUP(B55,'วันที่ 2'!$B$8:$AF$106,27,FALSE),0)</f>
      </c>
      <c r="J55" s="53">
        <f>IFERROR(VLOOKUP(B55,'วันที่ 2'!$B$8:$AF$106,27,FALSE),0)</f>
      </c>
      <c r="K55" s="53">
        <f>IFERROR(VLOOKUP(B55,'วันที่ 3 กะเช้า'!$B$8:$AK$106,28,FALSE),0)-IFERROR(VLOOKUP(B55,'วันที่ 3 กะเช้า'!$B$8:$AK$106,27,FALSE),0)</f>
      </c>
      <c r="L55" s="53">
        <f>IFERROR(VLOOKUP(B55,'วันที่ 3 กะเช้า'!$B$8:$AK$106,27,FALSE),0)</f>
      </c>
      <c r="M55" s="53">
        <f>IFERROR(VLOOKUP(B55,'วันที่ 4 กะเช้า'!$B$8:$AG$107,28,FALSE),0)-IFERROR(VLOOKUP(B55,'วันที่ 4 กะเช้า'!$B$8:$AG$107,27,FALSE),0)</f>
      </c>
      <c r="N55" s="53">
        <f>IFERROR(VLOOKUP(B55,'วันที่ 4 กะเช้า'!$B$8:$AG$107,27,FALSE),0)</f>
      </c>
      <c r="O55" s="53">
        <f>IFERROR(VLOOKUP(B55,'วันที่ 4 กะเช้า'!$B$8:$AH$106,28,FALSE),0)-IFERROR(VLOOKUP(B55,'วันที่ 4 กะเช้า'!$B$8:$AH$106,27,FALSE),0)</f>
      </c>
      <c r="P55" s="53">
        <f>IFERROR(VLOOKUP(B55,'วันที่ 4 กะเช้า'!$B$8:$AH$106,27,FALSE),0)</f>
      </c>
      <c r="Q55" s="53">
        <f>IFERROR(VLOOKUP(B55,'วันที่ 4 กะเช้า'!$B$8:$AH$106,28,FALSE),0)-IFERROR(VLOOKUP(B55,'วันที่ 4 กะเช้า'!$B$8:$AH$106,27,FALSE),0)</f>
      </c>
      <c r="R55" s="53">
        <f>IFERROR(VLOOKUP(B55,'วันที่ 4 กะเช้า'!$B$8:$AH$106,27,FALSE),0)</f>
      </c>
      <c r="S55" s="53">
        <f>IFERROR(VLOOKUP(B55,'วันที่ 5 กะเช้า'!$B$8:$AH$107,28,FALSE),0)-IFERROR(VLOOKUP(B55,'วันที่ 5 กะเช้า'!$B$8:$AH$107,27,FALSE),0)</f>
      </c>
      <c r="T55" s="53">
        <f>IFERROR(VLOOKUP(B55,'วันที่ 5 กะเช้า'!$B$8:$AH$107,27,FALSE),0)</f>
      </c>
      <c r="U55" s="53">
        <f>IFERROR(VLOOKUP(B55,'วันที่ 5 กะดึก'!$B$8:$AH$106,27,FALSE),0)</f>
      </c>
      <c r="V55" s="53">
        <f>IFERROR(VLOOKUP(B55,'วันที่ 5 กะดึก'!$B$8:$AH$106,27,FALSE),0)</f>
      </c>
      <c r="W55" s="53">
        <f>IFERROR(VLOOKUP(B55,'วันที่ 7'!$B$8:$AH$105,28,FALSE),0)-IFERROR(VLOOKUP(B55,'วันที่ 7'!$B$8:$AH$105,27,FALSE),0)</f>
      </c>
      <c r="X55" s="53">
        <f>IFERROR(VLOOKUP(B55,'วันที่ 7'!$B$8:$AH$105,27,FALSE),0)</f>
      </c>
      <c r="Y55" s="53">
        <f>IFERROR(VLOOKUP(B55,'วันที่ 8'!$B$8:$AH$109,28,FALSE),0)-IFERROR(VLOOKUP(B55,'วันที่ 8'!$B$8:$AH$109,27,FALSE),0)</f>
      </c>
      <c r="Z55" s="53">
        <f>IFERROR(VLOOKUP(B55,'วันที่ 8'!$B$8:$AH$109,27,FALSE),0)</f>
      </c>
      <c r="AA55" s="53">
        <f>IFERROR(VLOOKUP(B55,'กะเช้าวันที่ 12'!$B$8:$AC$102,28,FALSE),0)-IFERROR(VLOOKUP(B55,'กะเช้าวันที่ 12'!$B$8:$AC$102,27,FALSE),0)</f>
      </c>
      <c r="AB55" s="53">
        <f>IFERROR(VLOOKUP(B55,'กะเช้าวันที่ 12'!$B$8:$AC$102,27,FALSE),0)</f>
      </c>
      <c r="AC55" s="53">
        <f>IFERROR(VLOOKUP(B55,'กะเช้าวันที่ 14'!$B$8:$AC$104,28,FALSE),0)-IFERROR(VLOOKUP(B55,'กะเช้าวันที่ 14'!$B$8:$AC$104,27,FALSE),0)</f>
      </c>
      <c r="AD55" s="53">
        <f>IFERROR(VLOOKUP(B55,'กะเช้าวันที่ 14'!$B$8:$AC$104,27,FALSE),0)</f>
      </c>
      <c r="AE55" s="53">
        <f>IFERROR(VLOOKUP(B55,'กะดึกวันที่ 13'!$B$8:$AC$105,28,FALSE),0)</f>
      </c>
      <c r="AF55" s="53"/>
      <c r="AG55" s="53">
        <f>IFERROR(VLOOKUP(B55,'วันที่ 12'!$B$8:$AH$105,28,FALSE),0)</f>
      </c>
      <c r="AH55" s="53">
        <f>IFERROR(VLOOKUP(B55,'วันที่ 14'!$B$8:$AH$106,28,FALSE),0)</f>
      </c>
      <c r="AI55" s="53">
        <f>IFERROR(VLOOKUP(B55,'วันที่ 15'!$B$8:$AH$106,28,FALSE),0)</f>
      </c>
      <c r="AJ55" s="53">
        <f>IFERROR(VLOOKUP(B55,'วันที่ 16'!$B$8:$AH$105,28,FALSE),0)</f>
      </c>
      <c r="AK55" s="53">
        <f>IFERROR(VLOOKUP(B55,'วันที่ 17'!$B$8:$AH$105,28,FALSE),0)</f>
      </c>
      <c r="AL55" s="53">
        <f>IFERROR(VLOOKUP(B55,'วันที่ 18'!$B$8:$AH$104,28,FALSE),0)</f>
      </c>
      <c r="AM55" s="53">
        <f>IFERROR(VLOOKUP(B55,'วันที่ 19'!$B$8:$AH$106,28,FALSE),0)</f>
      </c>
      <c r="AN55" s="53">
        <f>IFERROR(VLOOKUP(B55,'วันที่ 20'!$B$8:$AH$105,28,FALSE),0)</f>
      </c>
      <c r="AO55" s="53">
        <f>IFERROR(VLOOKUP(B55,'วันที่ 21'!$B$8:$AH$106,28,FALSE),0)</f>
      </c>
      <c r="AP55" s="53">
        <f>IFERROR(VLOOKUP(B55,'วันที่ 22'!$B$8:$AH$105,28,FALSE),0)</f>
      </c>
      <c r="AQ55" s="53">
        <f>IFERROR(VLOOKUP(B55,'วันที่ 23'!$B$8:$AH$107,28,FALSE),0)</f>
      </c>
      <c r="AR55" s="53">
        <f>IFERROR(VLOOKUP(B55,'วันที่ 24'!$B$8:$AH$104,28,FALSE),0)</f>
      </c>
      <c r="AS55" s="53">
        <f>IFERROR(VLOOKUP(B55,'วันที่ 25'!$B$8:$AH$106,28,FALSE),0)</f>
      </c>
      <c r="AT55" s="53">
        <f>IFERROR(VLOOKUP(B55,'วันที่ 26'!$B$8:$AH$105,28,FALSE),0)</f>
      </c>
      <c r="AU55" s="53">
        <f>IFERROR(VLOOKUP(B55,'วันที่ 26'!$B$8:$AH$104,28,FALSE),0)</f>
      </c>
      <c r="AV55" s="53">
        <f>IFERROR(VLOOKUP(B55,'วันที่ 30'!$B$8:$AH$107,28,FALSE),0)</f>
      </c>
      <c r="AW55" s="53">
        <f>IFERROR(VLOOKUP(B55,'วันที่ 31'!$B$8:$AG$105,28,FALSE),0)</f>
      </c>
      <c r="AX55" s="52">
        <f>SUM(E55:AW55)</f>
      </c>
    </row>
    <row r="56">
      <c r="A56" s="52">
        <v>54</v>
      </c>
      <c r="B56" s="54" t="str">
        <v>อรุณี ต้นฟู</v>
      </c>
      <c r="C56" s="53">
        <f>IFERROR(VLOOKUP(B56,Members!B:C,2,FALSE),0)</f>
      </c>
      <c r="D56" s="53">
        <f>IFERROR(VLOOKUP(B56,Members!$B:$H,7,FALSE),0)</f>
      </c>
      <c r="E56" s="55">
        <f>IFERROR(VLOOKUP(B56,'วันที่ 1'!$B$8:$AH$103,28,FALSE),0) - IFERROR(VLOOKUP(B56,'วันที่ 1'!$B$8:$AH$103,27,FALSE),0)</f>
      </c>
      <c r="F56" s="55">
        <f>IFERROR(VLOOKUP(C56,'วันที่ 1'!$B$8:$AH$103,27,FALSE),0)</f>
      </c>
      <c r="G56" s="53">
        <f>IFERROR(VLOOKUP(B56,'วันที่ 1'!$B$8:$AH$103,28,FALSE),0)-IFERROR(VLOOKUP(B56,'วันที่ 1'!$B$8:$AH$103,27,FALSE),0)</f>
      </c>
      <c r="H56" s="55">
        <f>IFERROR(VLOOKUP(B56,'วันที่ 1'!$B$8:$AH$103,27,FALSE),0)</f>
      </c>
      <c r="I56" s="53">
        <f>IFERROR(VLOOKUP(B56,'วันที่ 2'!$B$8:$AF$106,28,FALSE),0)-IFERROR(VLOOKUP(B56,'วันที่ 2'!$B$8:$AF$106,27,FALSE),0)</f>
      </c>
      <c r="J56" s="53">
        <f>IFERROR(VLOOKUP(B56,'วันที่ 2'!$B$8:$AF$106,27,FALSE),0)</f>
      </c>
      <c r="K56" s="53">
        <f>IFERROR(VLOOKUP(B56,'วันที่ 3 กะเช้า'!$B$8:$AK$106,28,FALSE),0)-IFERROR(VLOOKUP(B56,'วันที่ 3 กะเช้า'!$B$8:$AK$106,27,FALSE),0)</f>
      </c>
      <c r="L56" s="53">
        <f>IFERROR(VLOOKUP(B56,'วันที่ 3 กะเช้า'!$B$8:$AK$106,27,FALSE),0)</f>
      </c>
      <c r="M56" s="53">
        <f>IFERROR(VLOOKUP(B56,'วันที่ 4 กะเช้า'!$B$8:$AG$107,28,FALSE),0)-IFERROR(VLOOKUP(B56,'วันที่ 4 กะเช้า'!$B$8:$AG$107,27,FALSE),0)</f>
      </c>
      <c r="N56" s="53">
        <f>IFERROR(VLOOKUP(B56,'วันที่ 4 กะเช้า'!$B$8:$AG$107,27,FALSE),0)</f>
      </c>
      <c r="O56" s="53">
        <f>IFERROR(VLOOKUP(B56,'วันที่ 4 กะเช้า'!$B$8:$AH$106,28,FALSE),0)-IFERROR(VLOOKUP(B56,'วันที่ 4 กะเช้า'!$B$8:$AH$106,27,FALSE),0)</f>
      </c>
      <c r="P56" s="53">
        <f>IFERROR(VLOOKUP(B56,'วันที่ 4 กะเช้า'!$B$8:$AH$106,27,FALSE),0)</f>
      </c>
      <c r="Q56" s="53">
        <f>IFERROR(VLOOKUP(B56,'วันที่ 4 กะเช้า'!$B$8:$AH$106,28,FALSE),0)-IFERROR(VLOOKUP(B56,'วันที่ 4 กะเช้า'!$B$8:$AH$106,27,FALSE),0)</f>
      </c>
      <c r="R56" s="53">
        <f>IFERROR(VLOOKUP(B56,'วันที่ 4 กะเช้า'!$B$8:$AH$106,27,FALSE),0)</f>
      </c>
      <c r="S56" s="53">
        <f>IFERROR(VLOOKUP(B56,'วันที่ 5 กะเช้า'!$B$8:$AH$107,28,FALSE),0)-IFERROR(VLOOKUP(B56,'วันที่ 5 กะเช้า'!$B$8:$AH$107,27,FALSE),0)</f>
      </c>
      <c r="T56" s="53">
        <f>IFERROR(VLOOKUP(B56,'วันที่ 5 กะเช้า'!$B$8:$AH$107,27,FALSE),0)</f>
      </c>
      <c r="U56" s="53">
        <f>IFERROR(VLOOKUP(B56,'วันที่ 5 กะดึก'!$B$8:$AH$106,27,FALSE),0)</f>
      </c>
      <c r="V56" s="53">
        <f>IFERROR(VLOOKUP(B56,'วันที่ 5 กะดึก'!$B$8:$AH$106,27,FALSE),0)</f>
      </c>
      <c r="W56" s="53">
        <f>IFERROR(VLOOKUP(B56,'วันที่ 7'!$B$8:$AH$105,28,FALSE),0)-IFERROR(VLOOKUP(B56,'วันที่ 7'!$B$8:$AH$105,27,FALSE),0)</f>
      </c>
      <c r="X56" s="53">
        <f>IFERROR(VLOOKUP(B56,'วันที่ 7'!$B$8:$AH$105,27,FALSE),0)</f>
      </c>
      <c r="Y56" s="53">
        <f>IFERROR(VLOOKUP(B56,'วันที่ 8'!$B$8:$AH$109,28,FALSE),0)-IFERROR(VLOOKUP(B56,'วันที่ 8'!$B$8:$AH$109,27,FALSE),0)</f>
      </c>
      <c r="Z56" s="53">
        <f>IFERROR(VLOOKUP(B56,'วันที่ 8'!$B$8:$AH$109,27,FALSE),0)</f>
      </c>
      <c r="AA56" s="53">
        <f>IFERROR(VLOOKUP(B56,'กะเช้าวันที่ 12'!$B$8:$AC$102,28,FALSE),0)-IFERROR(VLOOKUP(B56,'กะเช้าวันที่ 12'!$B$8:$AC$102,27,FALSE),0)</f>
      </c>
      <c r="AB56" s="53">
        <f>IFERROR(VLOOKUP(B56,'กะเช้าวันที่ 12'!$B$8:$AC$102,27,FALSE),0)</f>
      </c>
      <c r="AC56" s="53">
        <f>IFERROR(VLOOKUP(B56,'กะเช้าวันที่ 14'!$B$8:$AC$104,28,FALSE),0)-IFERROR(VLOOKUP(B56,'กะเช้าวันที่ 14'!$B$8:$AC$104,27,FALSE),0)</f>
      </c>
      <c r="AD56" s="53">
        <f>IFERROR(VLOOKUP(B56,'กะเช้าวันที่ 14'!$B$8:$AC$104,27,FALSE),0)</f>
      </c>
      <c r="AE56" s="53">
        <f>IFERROR(VLOOKUP(B56,'กะดึกวันที่ 13'!$B$8:$AC$105,28,FALSE),0)</f>
      </c>
      <c r="AF56" s="53"/>
      <c r="AG56" s="53">
        <f>IFERROR(VLOOKUP(B56,'วันที่ 12'!$B$8:$AH$105,28,FALSE),0)</f>
      </c>
      <c r="AH56" s="53">
        <f>IFERROR(VLOOKUP(B56,'วันที่ 14'!$B$8:$AH$106,28,FALSE),0)</f>
      </c>
      <c r="AI56" s="53">
        <f>IFERROR(VLOOKUP(B56,'วันที่ 15'!$B$8:$AH$106,28,FALSE),0)</f>
      </c>
      <c r="AJ56" s="53">
        <f>IFERROR(VLOOKUP(B56,'วันที่ 16'!$B$8:$AH$105,28,FALSE),0)</f>
      </c>
      <c r="AK56" s="53">
        <f>IFERROR(VLOOKUP(B56,'วันที่ 17'!$B$8:$AH$105,28,FALSE),0)</f>
      </c>
      <c r="AL56" s="53">
        <f>IFERROR(VLOOKUP(B56,'วันที่ 18'!$B$8:$AH$104,28,FALSE),0)</f>
      </c>
      <c r="AM56" s="53">
        <f>IFERROR(VLOOKUP(B56,'วันที่ 19'!$B$8:$AH$106,28,FALSE),0)</f>
      </c>
      <c r="AN56" s="53">
        <f>IFERROR(VLOOKUP(B56,'วันที่ 20'!$B$8:$AH$105,28,FALSE),0)</f>
      </c>
      <c r="AO56" s="53">
        <f>IFERROR(VLOOKUP(B56,'วันที่ 21'!$B$8:$AH$106,28,FALSE),0)</f>
      </c>
      <c r="AP56" s="53">
        <f>IFERROR(VLOOKUP(B56,'วันที่ 22'!$B$8:$AH$105,28,FALSE),0)</f>
      </c>
      <c r="AQ56" s="53">
        <f>IFERROR(VLOOKUP(B56,'วันที่ 23'!$B$8:$AH$107,28,FALSE),0)</f>
      </c>
      <c r="AR56" s="53">
        <f>IFERROR(VLOOKUP(B56,'วันที่ 24'!$B$8:$AH$104,28,FALSE),0)</f>
      </c>
      <c r="AS56" s="53">
        <f>IFERROR(VLOOKUP(B56,'วันที่ 25'!$B$8:$AH$106,28,FALSE),0)</f>
      </c>
      <c r="AT56" s="53">
        <f>IFERROR(VLOOKUP(B56,'วันที่ 26'!$B$8:$AH$105,28,FALSE),0)</f>
      </c>
      <c r="AU56" s="53">
        <f>IFERROR(VLOOKUP(B56,'วันที่ 26'!$B$8:$AH$104,28,FALSE),0)</f>
      </c>
      <c r="AV56" s="53">
        <f>IFERROR(VLOOKUP(B56,'วันที่ 30'!$B$8:$AH$107,28,FALSE),0)</f>
      </c>
      <c r="AW56" s="53">
        <f>IFERROR(VLOOKUP(B56,'วันที่ 31'!$B$8:$AG$105,28,FALSE),0)</f>
      </c>
      <c r="AX56" s="52">
        <f>SUM(E56:AW56)</f>
      </c>
    </row>
    <row r="57">
      <c r="A57" s="52">
        <v>55</v>
      </c>
      <c r="B57" s="54" t="str">
        <v>ภูวนาถ สิงหานนท์</v>
      </c>
      <c r="C57" s="53">
        <f>IFERROR(VLOOKUP(B57,Members!B:C,2,FALSE),0)</f>
      </c>
      <c r="D57" s="53">
        <f>IFERROR(VLOOKUP(B57,Members!$B:$H,7,FALSE),0)</f>
      </c>
      <c r="E57" s="55">
        <f>IFERROR(VLOOKUP(B57,'วันที่ 1'!$B$8:$AH$103,28,FALSE),0) - IFERROR(VLOOKUP(B57,'วันที่ 1'!$B$8:$AH$103,27,FALSE),0)</f>
      </c>
      <c r="F57" s="55">
        <f>IFERROR(VLOOKUP(C57,'วันที่ 1'!$B$8:$AH$103,27,FALSE),0)</f>
      </c>
      <c r="G57" s="53">
        <f>IFERROR(VLOOKUP(B57,'วันที่ 1'!$B$8:$AH$103,28,FALSE),0)-IFERROR(VLOOKUP(B57,'วันที่ 1'!$B$8:$AH$103,27,FALSE),0)</f>
      </c>
      <c r="H57" s="55">
        <f>IFERROR(VLOOKUP(B57,'วันที่ 1'!$B$8:$AH$103,27,FALSE),0)</f>
      </c>
      <c r="I57" s="53">
        <f>IFERROR(VLOOKUP(B57,'วันที่ 2'!$B$8:$AF$106,28,FALSE),0)-IFERROR(VLOOKUP(B57,'วันที่ 2'!$B$8:$AF$106,27,FALSE),0)</f>
      </c>
      <c r="J57" s="53">
        <f>IFERROR(VLOOKUP(B57,'วันที่ 2'!$B$8:$AF$106,27,FALSE),0)</f>
      </c>
      <c r="K57" s="53">
        <f>IFERROR(VLOOKUP(B57,'วันที่ 3 กะเช้า'!$B$8:$AK$106,28,FALSE),0)-IFERROR(VLOOKUP(B57,'วันที่ 3 กะเช้า'!$B$8:$AK$106,27,FALSE),0)</f>
      </c>
      <c r="L57" s="53">
        <f>IFERROR(VLOOKUP(B57,'วันที่ 3 กะเช้า'!$B$8:$AK$106,27,FALSE),0)</f>
      </c>
      <c r="M57" s="53">
        <f>IFERROR(VLOOKUP(B57,'วันที่ 4 กะเช้า'!$B$8:$AG$107,28,FALSE),0)-IFERROR(VLOOKUP(B57,'วันที่ 4 กะเช้า'!$B$8:$AG$107,27,FALSE),0)</f>
      </c>
      <c r="N57" s="53">
        <f>IFERROR(VLOOKUP(B57,'วันที่ 4 กะเช้า'!$B$8:$AG$107,27,FALSE),0)</f>
      </c>
      <c r="O57" s="53">
        <f>IFERROR(VLOOKUP(B57,'วันที่ 4 กะเช้า'!$B$8:$AH$106,28,FALSE),0)-IFERROR(VLOOKUP(B57,'วันที่ 4 กะเช้า'!$B$8:$AH$106,27,FALSE),0)</f>
      </c>
      <c r="P57" s="53">
        <f>IFERROR(VLOOKUP(B57,'วันที่ 4 กะเช้า'!$B$8:$AH$106,27,FALSE),0)</f>
      </c>
      <c r="Q57" s="53">
        <f>IFERROR(VLOOKUP(B57,'วันที่ 4 กะเช้า'!$B$8:$AH$106,28,FALSE),0)-IFERROR(VLOOKUP(B57,'วันที่ 4 กะเช้า'!$B$8:$AH$106,27,FALSE),0)</f>
      </c>
      <c r="R57" s="53">
        <f>IFERROR(VLOOKUP(B57,'วันที่ 4 กะเช้า'!$B$8:$AH$106,27,FALSE),0)</f>
      </c>
      <c r="S57" s="53">
        <f>IFERROR(VLOOKUP(B57,'วันที่ 5 กะเช้า'!$B$8:$AH$107,28,FALSE),0)-IFERROR(VLOOKUP(B57,'วันที่ 5 กะเช้า'!$B$8:$AH$107,27,FALSE),0)</f>
      </c>
      <c r="T57" s="53">
        <f>IFERROR(VLOOKUP(B57,'วันที่ 5 กะเช้า'!$B$8:$AH$107,27,FALSE),0)</f>
      </c>
      <c r="U57" s="53">
        <f>IFERROR(VLOOKUP(B57,'วันที่ 5 กะดึก'!$B$8:$AH$106,27,FALSE),0)</f>
      </c>
      <c r="V57" s="53">
        <f>IFERROR(VLOOKUP(B57,'วันที่ 5 กะดึก'!$B$8:$AH$106,27,FALSE),0)</f>
      </c>
      <c r="W57" s="53">
        <f>IFERROR(VLOOKUP(B57,'วันที่ 7'!$B$8:$AH$105,28,FALSE),0)-IFERROR(VLOOKUP(B57,'วันที่ 7'!$B$8:$AH$105,27,FALSE),0)</f>
      </c>
      <c r="X57" s="53">
        <f>IFERROR(VLOOKUP(B57,'วันที่ 7'!$B$8:$AH$105,27,FALSE),0)</f>
      </c>
      <c r="Y57" s="53">
        <f>IFERROR(VLOOKUP(B57,'วันที่ 8'!$B$8:$AH$109,28,FALSE),0)-IFERROR(VLOOKUP(B57,'วันที่ 8'!$B$8:$AH$109,27,FALSE),0)</f>
      </c>
      <c r="Z57" s="53">
        <f>IFERROR(VLOOKUP(B57,'วันที่ 8'!$B$8:$AH$109,27,FALSE),0)</f>
      </c>
      <c r="AA57" s="53">
        <f>IFERROR(VLOOKUP(B57,'กะเช้าวันที่ 12'!$B$8:$AC$102,28,FALSE),0)-IFERROR(VLOOKUP(B57,'กะเช้าวันที่ 12'!$B$8:$AC$102,27,FALSE),0)</f>
      </c>
      <c r="AB57" s="53">
        <f>IFERROR(VLOOKUP(B57,'กะเช้าวันที่ 12'!$B$8:$AC$102,27,FALSE),0)</f>
      </c>
      <c r="AC57" s="53">
        <f>IFERROR(VLOOKUP(B57,'กะเช้าวันที่ 14'!$B$8:$AC$104,28,FALSE),0)-IFERROR(VLOOKUP(B57,'กะเช้าวันที่ 14'!$B$8:$AC$104,27,FALSE),0)</f>
      </c>
      <c r="AD57" s="53">
        <f>IFERROR(VLOOKUP(B57,'กะเช้าวันที่ 14'!$B$8:$AC$104,27,FALSE),0)</f>
      </c>
      <c r="AE57" s="53">
        <f>IFERROR(VLOOKUP(B57,'กะดึกวันที่ 13'!$B$8:$AC$105,28,FALSE),0)</f>
      </c>
      <c r="AF57" s="53"/>
      <c r="AG57" s="53">
        <f>IFERROR(VLOOKUP(B57,'วันที่ 12'!$B$8:$AH$105,28,FALSE),0)</f>
      </c>
      <c r="AH57" s="53">
        <f>IFERROR(VLOOKUP(B57,'วันที่ 14'!$B$8:$AH$106,28,FALSE),0)</f>
      </c>
      <c r="AI57" s="53">
        <f>IFERROR(VLOOKUP(B57,'วันที่ 15'!$B$8:$AH$106,28,FALSE),0)</f>
      </c>
      <c r="AJ57" s="53">
        <f>IFERROR(VLOOKUP(B57,'วันที่ 16'!$B$8:$AH$105,28,FALSE),0)</f>
      </c>
      <c r="AK57" s="53">
        <f>IFERROR(VLOOKUP(B57,'วันที่ 17'!$B$8:$AH$105,28,FALSE),0)</f>
      </c>
      <c r="AL57" s="53">
        <f>IFERROR(VLOOKUP(B57,'วันที่ 18'!$B$8:$AH$104,28,FALSE),0)</f>
      </c>
      <c r="AM57" s="53">
        <f>IFERROR(VLOOKUP(B57,'วันที่ 19'!$B$8:$AH$106,28,FALSE),0)</f>
      </c>
      <c r="AN57" s="53">
        <f>IFERROR(VLOOKUP(B57,'วันที่ 20'!$B$8:$AH$105,28,FALSE),0)</f>
      </c>
      <c r="AO57" s="53">
        <f>IFERROR(VLOOKUP(B57,'วันที่ 21'!$B$8:$AH$106,28,FALSE),0)</f>
      </c>
      <c r="AP57" s="53">
        <f>IFERROR(VLOOKUP(B57,'วันที่ 22'!$B$8:$AH$105,28,FALSE),0)</f>
      </c>
      <c r="AQ57" s="53">
        <f>IFERROR(VLOOKUP(B57,'วันที่ 23'!$B$8:$AH$107,28,FALSE),0)</f>
      </c>
      <c r="AR57" s="53">
        <f>IFERROR(VLOOKUP(B57,'วันที่ 24'!$B$8:$AH$104,28,FALSE),0)</f>
      </c>
      <c r="AS57" s="53">
        <f>IFERROR(VLOOKUP(B57,'วันที่ 25'!$B$8:$AH$106,28,FALSE),0)</f>
      </c>
      <c r="AT57" s="53">
        <f>IFERROR(VLOOKUP(B57,'วันที่ 26'!$B$8:$AH$105,28,FALSE),0)</f>
      </c>
      <c r="AU57" s="53">
        <f>IFERROR(VLOOKUP(B57,'วันที่ 26'!$B$8:$AH$104,28,FALSE),0)</f>
      </c>
      <c r="AV57" s="53">
        <f>IFERROR(VLOOKUP(B57,'วันที่ 30'!$B$8:$AH$107,28,FALSE),0)</f>
      </c>
      <c r="AW57" s="53">
        <f>IFERROR(VLOOKUP(B57,'วันที่ 31'!$B$8:$AG$105,28,FALSE),0)</f>
      </c>
      <c r="AX57" s="52">
        <f>SUM(E57:AW57)</f>
      </c>
    </row>
    <row r="58">
      <c r="A58" s="52">
        <v>56</v>
      </c>
      <c r="B58" s="54" t="str">
        <v>อรอุมา สวายประโคน</v>
      </c>
      <c r="C58" s="53">
        <f>IFERROR(VLOOKUP(B58,Members!B:C,2,FALSE),0)</f>
      </c>
      <c r="D58" s="53">
        <f>IFERROR(VLOOKUP(B58,Members!$B:$H,7,FALSE),0)</f>
      </c>
      <c r="E58" s="55">
        <f>IFERROR(VLOOKUP(B58,'วันที่ 1'!$B$8:$AH$103,28,FALSE),0) - IFERROR(VLOOKUP(B58,'วันที่ 1'!$B$8:$AH$103,27,FALSE),0)</f>
      </c>
      <c r="F58" s="55">
        <f>IFERROR(VLOOKUP(C58,'วันที่ 1'!$B$8:$AH$103,27,FALSE),0)</f>
      </c>
      <c r="G58" s="53">
        <f>IFERROR(VLOOKUP(B58,'วันที่ 1'!$B$8:$AH$103,28,FALSE),0)-IFERROR(VLOOKUP(B58,'วันที่ 1'!$B$8:$AH$103,27,FALSE),0)</f>
      </c>
      <c r="H58" s="55">
        <f>IFERROR(VLOOKUP(B58,'วันที่ 1'!$B$8:$AH$103,27,FALSE),0)</f>
      </c>
      <c r="I58" s="53">
        <f>IFERROR(VLOOKUP(B58,'วันที่ 2'!$B$8:$AF$106,28,FALSE),0)-IFERROR(VLOOKUP(B58,'วันที่ 2'!$B$8:$AF$106,27,FALSE),0)</f>
      </c>
      <c r="J58" s="53">
        <f>IFERROR(VLOOKUP(B58,'วันที่ 2'!$B$8:$AF$106,27,FALSE),0)</f>
      </c>
      <c r="K58" s="53">
        <f>IFERROR(VLOOKUP(B58,'วันที่ 3 กะเช้า'!$B$8:$AK$106,28,FALSE),0)-IFERROR(VLOOKUP(B58,'วันที่ 3 กะเช้า'!$B$8:$AK$106,27,FALSE),0)</f>
      </c>
      <c r="L58" s="53">
        <f>IFERROR(VLOOKUP(B58,'วันที่ 3 กะเช้า'!$B$8:$AK$106,27,FALSE),0)</f>
      </c>
      <c r="M58" s="53">
        <f>IFERROR(VLOOKUP(B58,'วันที่ 4 กะเช้า'!$B$8:$AG$107,28,FALSE),0)-IFERROR(VLOOKUP(B58,'วันที่ 4 กะเช้า'!$B$8:$AG$107,27,FALSE),0)</f>
      </c>
      <c r="N58" s="53">
        <f>IFERROR(VLOOKUP(B58,'วันที่ 4 กะเช้า'!$B$8:$AG$107,27,FALSE),0)</f>
      </c>
      <c r="O58" s="53">
        <f>IFERROR(VLOOKUP(B58,'วันที่ 4 กะเช้า'!$B$8:$AH$106,28,FALSE),0)-IFERROR(VLOOKUP(B58,'วันที่ 4 กะเช้า'!$B$8:$AH$106,27,FALSE),0)</f>
      </c>
      <c r="P58" s="53">
        <f>IFERROR(VLOOKUP(B58,'วันที่ 4 กะเช้า'!$B$8:$AH$106,27,FALSE),0)</f>
      </c>
      <c r="Q58" s="53">
        <f>IFERROR(VLOOKUP(B58,'วันที่ 4 กะเช้า'!$B$8:$AH$106,28,FALSE),0)-IFERROR(VLOOKUP(B58,'วันที่ 4 กะเช้า'!$B$8:$AH$106,27,FALSE),0)</f>
      </c>
      <c r="R58" s="53">
        <f>IFERROR(VLOOKUP(B58,'วันที่ 4 กะเช้า'!$B$8:$AH$106,27,FALSE),0)</f>
      </c>
      <c r="S58" s="53">
        <f>IFERROR(VLOOKUP(B58,'วันที่ 5 กะเช้า'!$B$8:$AH$107,28,FALSE),0)-IFERROR(VLOOKUP(B58,'วันที่ 5 กะเช้า'!$B$8:$AH$107,27,FALSE),0)</f>
      </c>
      <c r="T58" s="53">
        <f>IFERROR(VLOOKUP(B58,'วันที่ 5 กะเช้า'!$B$8:$AH$107,27,FALSE),0)</f>
      </c>
      <c r="U58" s="53">
        <f>IFERROR(VLOOKUP(B58,'วันที่ 5 กะดึก'!$B$8:$AH$106,27,FALSE),0)</f>
      </c>
      <c r="V58" s="53">
        <f>IFERROR(VLOOKUP(B58,'วันที่ 5 กะดึก'!$B$8:$AH$106,27,FALSE),0)</f>
      </c>
      <c r="W58" s="53">
        <f>IFERROR(VLOOKUP(B58,'วันที่ 7'!$B$8:$AH$105,28,FALSE),0)-IFERROR(VLOOKUP(B58,'วันที่ 7'!$B$8:$AH$105,27,FALSE),0)</f>
      </c>
      <c r="X58" s="53">
        <f>IFERROR(VLOOKUP(B58,'วันที่ 7'!$B$8:$AH$105,27,FALSE),0)</f>
      </c>
      <c r="Y58" s="53">
        <f>IFERROR(VLOOKUP(B58,'วันที่ 8'!$B$8:$AH$109,28,FALSE),0)-IFERROR(VLOOKUP(B58,'วันที่ 8'!$B$8:$AH$109,27,FALSE),0)</f>
      </c>
      <c r="Z58" s="53">
        <f>IFERROR(VLOOKUP(B58,'วันที่ 8'!$B$8:$AH$109,27,FALSE),0)</f>
      </c>
      <c r="AA58" s="53">
        <f>IFERROR(VLOOKUP(B58,'กะเช้าวันที่ 12'!$B$8:$AC$102,28,FALSE),0)-IFERROR(VLOOKUP(B58,'กะเช้าวันที่ 12'!$B$8:$AC$102,27,FALSE),0)</f>
      </c>
      <c r="AB58" s="53">
        <f>IFERROR(VLOOKUP(B58,'กะเช้าวันที่ 12'!$B$8:$AC$102,27,FALSE),0)</f>
      </c>
      <c r="AC58" s="53">
        <f>IFERROR(VLOOKUP(B58,'กะเช้าวันที่ 14'!$B$8:$AC$104,28,FALSE),0)-IFERROR(VLOOKUP(B58,'กะเช้าวันที่ 14'!$B$8:$AC$104,27,FALSE),0)</f>
      </c>
      <c r="AD58" s="53">
        <f>IFERROR(VLOOKUP(B58,'กะเช้าวันที่ 14'!$B$8:$AC$104,27,FALSE),0)</f>
      </c>
      <c r="AE58" s="53">
        <f>IFERROR(VLOOKUP(B58,'กะดึกวันที่ 13'!$B$8:$AC$105,28,FALSE),0)</f>
      </c>
      <c r="AF58" s="53"/>
      <c r="AG58" s="53">
        <f>IFERROR(VLOOKUP(B58,'วันที่ 12'!$B$8:$AH$105,28,FALSE),0)</f>
      </c>
      <c r="AH58" s="53">
        <f>IFERROR(VLOOKUP(B58,'วันที่ 14'!$B$8:$AH$106,28,FALSE),0)</f>
      </c>
      <c r="AI58" s="53">
        <f>IFERROR(VLOOKUP(B58,'วันที่ 15'!$B$8:$AH$106,28,FALSE),0)</f>
      </c>
      <c r="AJ58" s="53">
        <f>IFERROR(VLOOKUP(B58,'วันที่ 16'!$B$8:$AH$105,28,FALSE),0)</f>
      </c>
      <c r="AK58" s="53">
        <f>IFERROR(VLOOKUP(B58,'วันที่ 17'!$B$8:$AH$105,28,FALSE),0)</f>
      </c>
      <c r="AL58" s="53">
        <f>IFERROR(VLOOKUP(B58,'วันที่ 18'!$B$8:$AH$104,28,FALSE),0)</f>
      </c>
      <c r="AM58" s="53">
        <f>IFERROR(VLOOKUP(B58,'วันที่ 19'!$B$8:$AH$106,28,FALSE),0)</f>
      </c>
      <c r="AN58" s="53">
        <f>IFERROR(VLOOKUP(B58,'วันที่ 20'!$B$8:$AH$105,28,FALSE),0)</f>
      </c>
      <c r="AO58" s="53">
        <f>IFERROR(VLOOKUP(B58,'วันที่ 21'!$B$8:$AH$106,28,FALSE),0)</f>
      </c>
      <c r="AP58" s="53">
        <f>IFERROR(VLOOKUP(B58,'วันที่ 22'!$B$8:$AH$105,28,FALSE),0)</f>
      </c>
      <c r="AQ58" s="53">
        <f>IFERROR(VLOOKUP(B58,'วันที่ 23'!$B$8:$AH$107,28,FALSE),0)</f>
      </c>
      <c r="AR58" s="53">
        <f>IFERROR(VLOOKUP(B58,'วันที่ 24'!$B$8:$AH$104,28,FALSE),0)</f>
      </c>
      <c r="AS58" s="53">
        <f>IFERROR(VLOOKUP(B58,'วันที่ 25'!$B$8:$AH$106,28,FALSE),0)</f>
      </c>
      <c r="AT58" s="53">
        <f>IFERROR(VLOOKUP(B58,'วันที่ 26'!$B$8:$AH$105,28,FALSE),0)</f>
      </c>
      <c r="AU58" s="53">
        <f>IFERROR(VLOOKUP(B58,'วันที่ 26'!$B$8:$AH$104,28,FALSE),0)</f>
      </c>
      <c r="AV58" s="53">
        <f>IFERROR(VLOOKUP(B58,'วันที่ 30'!$B$8:$AH$107,28,FALSE),0)</f>
      </c>
      <c r="AW58" s="53">
        <f>IFERROR(VLOOKUP(B58,'วันที่ 31'!$B$8:$AG$105,28,FALSE),0)</f>
      </c>
      <c r="AX58" s="52">
        <f>SUM(E58:AW58)</f>
      </c>
    </row>
    <row r="59">
      <c r="A59" s="52">
        <v>57</v>
      </c>
      <c r="B59" s="54" t="str">
        <v>อารอบี มูฮำหมัด</v>
      </c>
      <c r="C59" s="53">
        <f>IFERROR(VLOOKUP(B59,Members!B:C,2,FALSE),0)</f>
      </c>
      <c r="D59" s="53">
        <f>IFERROR(VLOOKUP(B59,Members!$B:$H,7,FALSE),0)</f>
      </c>
      <c r="E59" s="55">
        <f>IFERROR(VLOOKUP(B59,'วันที่ 1'!$B$8:$AH$103,28,FALSE),0) - IFERROR(VLOOKUP(B59,'วันที่ 1'!$B$8:$AH$103,27,FALSE),0)</f>
      </c>
      <c r="F59" s="55">
        <f>IFERROR(VLOOKUP(C59,'วันที่ 1'!$B$8:$AH$103,27,FALSE),0)</f>
      </c>
      <c r="G59" s="53">
        <f>IFERROR(VLOOKUP(B59,'วันที่ 1'!$B$8:$AH$103,28,FALSE),0)-IFERROR(VLOOKUP(B59,'วันที่ 1'!$B$8:$AH$103,27,FALSE),0)</f>
      </c>
      <c r="H59" s="55">
        <f>IFERROR(VLOOKUP(B59,'วันที่ 1'!$B$8:$AH$103,27,FALSE),0)</f>
      </c>
      <c r="I59" s="53">
        <f>IFERROR(VLOOKUP(B59,'วันที่ 2'!$B$8:$AF$106,28,FALSE),0)-IFERROR(VLOOKUP(B59,'วันที่ 2'!$B$8:$AF$106,27,FALSE),0)</f>
      </c>
      <c r="J59" s="53">
        <f>IFERROR(VLOOKUP(B59,'วันที่ 2'!$B$8:$AF$106,27,FALSE),0)</f>
      </c>
      <c r="K59" s="53">
        <f>IFERROR(VLOOKUP(B59,'วันที่ 3 กะเช้า'!$B$8:$AK$106,28,FALSE),0)-IFERROR(VLOOKUP(B59,'วันที่ 3 กะเช้า'!$B$8:$AK$106,27,FALSE),0)</f>
      </c>
      <c r="L59" s="53">
        <f>IFERROR(VLOOKUP(B59,'วันที่ 3 กะเช้า'!$B$8:$AK$106,27,FALSE),0)</f>
      </c>
      <c r="M59" s="53">
        <f>IFERROR(VLOOKUP(B59,'วันที่ 4 กะเช้า'!$B$8:$AG$107,28,FALSE),0)-IFERROR(VLOOKUP(B59,'วันที่ 4 กะเช้า'!$B$8:$AG$107,27,FALSE),0)</f>
      </c>
      <c r="N59" s="53">
        <f>IFERROR(VLOOKUP(B59,'วันที่ 4 กะเช้า'!$B$8:$AG$107,27,FALSE),0)</f>
      </c>
      <c r="O59" s="53">
        <f>IFERROR(VLOOKUP(B59,'วันที่ 4 กะเช้า'!$B$8:$AH$106,28,FALSE),0)-IFERROR(VLOOKUP(B59,'วันที่ 4 กะเช้า'!$B$8:$AH$106,27,FALSE),0)</f>
      </c>
      <c r="P59" s="53">
        <f>IFERROR(VLOOKUP(B59,'วันที่ 4 กะเช้า'!$B$8:$AH$106,27,FALSE),0)</f>
      </c>
      <c r="Q59" s="53">
        <f>IFERROR(VLOOKUP(B59,'วันที่ 4 กะเช้า'!$B$8:$AH$106,28,FALSE),0)-IFERROR(VLOOKUP(B59,'วันที่ 4 กะเช้า'!$B$8:$AH$106,27,FALSE),0)</f>
      </c>
      <c r="R59" s="53">
        <f>IFERROR(VLOOKUP(B59,'วันที่ 4 กะเช้า'!$B$8:$AH$106,27,FALSE),0)</f>
      </c>
      <c r="S59" s="53">
        <f>IFERROR(VLOOKUP(B59,'วันที่ 5 กะเช้า'!$B$8:$AH$107,28,FALSE),0)-IFERROR(VLOOKUP(B59,'วันที่ 5 กะเช้า'!$B$8:$AH$107,27,FALSE),0)</f>
      </c>
      <c r="T59" s="53">
        <f>IFERROR(VLOOKUP(B59,'วันที่ 5 กะเช้า'!$B$8:$AH$107,27,FALSE),0)</f>
      </c>
      <c r="U59" s="53">
        <f>IFERROR(VLOOKUP(B59,'วันที่ 5 กะดึก'!$B$8:$AH$106,27,FALSE),0)</f>
      </c>
      <c r="V59" s="53">
        <f>IFERROR(VLOOKUP(B59,'วันที่ 5 กะดึก'!$B$8:$AH$106,27,FALSE),0)</f>
      </c>
      <c r="W59" s="53">
        <f>IFERROR(VLOOKUP(B59,'วันที่ 7'!$B$8:$AH$105,28,FALSE),0)-IFERROR(VLOOKUP(B59,'วันที่ 7'!$B$8:$AH$105,27,FALSE),0)</f>
      </c>
      <c r="X59" s="53">
        <f>IFERROR(VLOOKUP(B59,'วันที่ 7'!$B$8:$AH$105,27,FALSE),0)</f>
      </c>
      <c r="Y59" s="53">
        <f>IFERROR(VLOOKUP(B59,'วันที่ 8'!$B$8:$AH$109,28,FALSE),0)-IFERROR(VLOOKUP(B59,'วันที่ 8'!$B$8:$AH$109,27,FALSE),0)</f>
      </c>
      <c r="Z59" s="53">
        <f>IFERROR(VLOOKUP(B59,'วันที่ 8'!$B$8:$AH$109,27,FALSE),0)</f>
      </c>
      <c r="AA59" s="53">
        <f>IFERROR(VLOOKUP(B59,'กะเช้าวันที่ 12'!$B$8:$AC$102,28,FALSE),0)-IFERROR(VLOOKUP(B59,'กะเช้าวันที่ 12'!$B$8:$AC$102,27,FALSE),0)</f>
      </c>
      <c r="AB59" s="53">
        <f>IFERROR(VLOOKUP(B59,'กะเช้าวันที่ 12'!$B$8:$AC$102,27,FALSE),0)</f>
      </c>
      <c r="AC59" s="53">
        <f>IFERROR(VLOOKUP(B59,'กะเช้าวันที่ 14'!$B$8:$AC$104,28,FALSE),0)-IFERROR(VLOOKUP(B59,'กะเช้าวันที่ 14'!$B$8:$AC$104,27,FALSE),0)</f>
      </c>
      <c r="AD59" s="53">
        <f>IFERROR(VLOOKUP(B59,'กะเช้าวันที่ 14'!$B$8:$AC$104,27,FALSE),0)</f>
      </c>
      <c r="AE59" s="53">
        <f>IFERROR(VLOOKUP(B59,'กะดึกวันที่ 13'!$B$8:$AC$105,28,FALSE),0)</f>
      </c>
      <c r="AF59" s="53"/>
      <c r="AG59" s="53">
        <f>IFERROR(VLOOKUP(B59,'วันที่ 12'!$B$8:$AH$105,28,FALSE),0)</f>
      </c>
      <c r="AH59" s="53">
        <f>IFERROR(VLOOKUP(B59,'วันที่ 14'!$B$8:$AH$106,28,FALSE),0)</f>
      </c>
      <c r="AI59" s="53">
        <f>IFERROR(VLOOKUP(B59,'วันที่ 15'!$B$8:$AH$106,28,FALSE),0)</f>
      </c>
      <c r="AJ59" s="53">
        <f>IFERROR(VLOOKUP(B59,'วันที่ 16'!$B$8:$AH$105,28,FALSE),0)</f>
      </c>
      <c r="AK59" s="53">
        <f>IFERROR(VLOOKUP(B59,'วันที่ 17'!$B$8:$AH$105,28,FALSE),0)</f>
      </c>
      <c r="AL59" s="53">
        <f>IFERROR(VLOOKUP(B59,'วันที่ 18'!$B$8:$AH$104,28,FALSE),0)</f>
      </c>
      <c r="AM59" s="53">
        <f>IFERROR(VLOOKUP(B59,'วันที่ 19'!$B$8:$AH$106,28,FALSE),0)</f>
      </c>
      <c r="AN59" s="53">
        <f>IFERROR(VLOOKUP(B59,'วันที่ 20'!$B$8:$AH$105,28,FALSE),0)</f>
      </c>
      <c r="AO59" s="53">
        <f>IFERROR(VLOOKUP(B59,'วันที่ 21'!$B$8:$AH$106,28,FALSE),0)</f>
      </c>
      <c r="AP59" s="53">
        <f>IFERROR(VLOOKUP(B59,'วันที่ 22'!$B$8:$AH$105,28,FALSE),0)</f>
      </c>
      <c r="AQ59" s="53">
        <f>IFERROR(VLOOKUP(B59,'วันที่ 23'!$B$8:$AH$107,28,FALSE),0)</f>
      </c>
      <c r="AR59" s="53">
        <f>IFERROR(VLOOKUP(B59,'วันที่ 24'!$B$8:$AH$104,28,FALSE),0)</f>
      </c>
      <c r="AS59" s="53">
        <f>IFERROR(VLOOKUP(B59,'วันที่ 25'!$B$8:$AH$106,28,FALSE),0)</f>
      </c>
      <c r="AT59" s="53">
        <f>IFERROR(VLOOKUP(B59,'วันที่ 26'!$B$8:$AH$105,28,FALSE),0)</f>
      </c>
      <c r="AU59" s="53">
        <f>IFERROR(VLOOKUP(B59,'วันที่ 26'!$B$8:$AH$104,28,FALSE),0)</f>
      </c>
      <c r="AV59" s="53">
        <f>IFERROR(VLOOKUP(B59,'วันที่ 30'!$B$8:$AH$107,28,FALSE),0)</f>
      </c>
      <c r="AW59" s="53">
        <f>IFERROR(VLOOKUP(B59,'วันที่ 31'!$B$8:$AG$105,28,FALSE),0)</f>
      </c>
      <c r="AX59" s="52">
        <f>SUM(E59:AW59)</f>
      </c>
    </row>
    <row r="60">
      <c r="A60" s="52">
        <v>58</v>
      </c>
      <c r="B60" s="54" t="str">
        <v>อิสรีย์ สงเคราะห์</v>
      </c>
      <c r="C60" s="53">
        <f>IFERROR(VLOOKUP(B60,Members!B:C,2,FALSE),0)</f>
      </c>
      <c r="D60" s="53">
        <f>IFERROR(VLOOKUP(B60,Members!$B:$H,7,FALSE),0)</f>
      </c>
      <c r="E60" s="55">
        <f>IFERROR(VLOOKUP(B60,'วันที่ 1'!$B$8:$AH$103,28,FALSE),0) - IFERROR(VLOOKUP(B60,'วันที่ 1'!$B$8:$AH$103,27,FALSE),0)</f>
      </c>
      <c r="F60" s="55">
        <f>IFERROR(VLOOKUP(C60,'วันที่ 1'!$B$8:$AH$103,27,FALSE),0)</f>
      </c>
      <c r="G60" s="53">
        <f>IFERROR(VLOOKUP(B60,'วันที่ 1'!$B$8:$AH$103,28,FALSE),0)-IFERROR(VLOOKUP(B60,'วันที่ 1'!$B$8:$AH$103,27,FALSE),0)</f>
      </c>
      <c r="H60" s="55">
        <f>IFERROR(VLOOKUP(B60,'วันที่ 1'!$B$8:$AH$103,27,FALSE),0)</f>
      </c>
      <c r="I60" s="53">
        <f>IFERROR(VLOOKUP(B60,'วันที่ 2'!$B$8:$AF$106,28,FALSE),0)-IFERROR(VLOOKUP(B60,'วันที่ 2'!$B$8:$AF$106,27,FALSE),0)</f>
      </c>
      <c r="J60" s="53">
        <f>IFERROR(VLOOKUP(B60,'วันที่ 2'!$B$8:$AF$106,27,FALSE),0)</f>
      </c>
      <c r="K60" s="53">
        <f>IFERROR(VLOOKUP(B60,'วันที่ 3 กะเช้า'!$B$8:$AK$106,28,FALSE),0)-IFERROR(VLOOKUP(B60,'วันที่ 3 กะเช้า'!$B$8:$AK$106,27,FALSE),0)</f>
      </c>
      <c r="L60" s="53">
        <f>IFERROR(VLOOKUP(B60,'วันที่ 3 กะเช้า'!$B$8:$AK$106,27,FALSE),0)</f>
      </c>
      <c r="M60" s="53">
        <f>IFERROR(VLOOKUP(B60,'วันที่ 4 กะเช้า'!$B$8:$AG$107,28,FALSE),0)-IFERROR(VLOOKUP(B60,'วันที่ 4 กะเช้า'!$B$8:$AG$107,27,FALSE),0)</f>
      </c>
      <c r="N60" s="53">
        <f>IFERROR(VLOOKUP(B60,'วันที่ 4 กะเช้า'!$B$8:$AG$107,27,FALSE),0)</f>
      </c>
      <c r="O60" s="53">
        <f>IFERROR(VLOOKUP(B60,'วันที่ 4 กะเช้า'!$B$8:$AH$106,28,FALSE),0)-IFERROR(VLOOKUP(B60,'วันที่ 4 กะเช้า'!$B$8:$AH$106,27,FALSE),0)</f>
      </c>
      <c r="P60" s="53">
        <f>IFERROR(VLOOKUP(B60,'วันที่ 4 กะเช้า'!$B$8:$AH$106,27,FALSE),0)</f>
      </c>
      <c r="Q60" s="53">
        <f>IFERROR(VLOOKUP(B60,'วันที่ 4 กะเช้า'!$B$8:$AH$106,28,FALSE),0)-IFERROR(VLOOKUP(B60,'วันที่ 4 กะเช้า'!$B$8:$AH$106,27,FALSE),0)</f>
      </c>
      <c r="R60" s="53">
        <f>IFERROR(VLOOKUP(B60,'วันที่ 4 กะเช้า'!$B$8:$AH$106,27,FALSE),0)</f>
      </c>
      <c r="S60" s="53">
        <f>IFERROR(VLOOKUP(B60,'วันที่ 5 กะเช้า'!$B$8:$AH$107,28,FALSE),0)-IFERROR(VLOOKUP(B60,'วันที่ 5 กะเช้า'!$B$8:$AH$107,27,FALSE),0)</f>
      </c>
      <c r="T60" s="53">
        <f>IFERROR(VLOOKUP(B60,'วันที่ 5 กะเช้า'!$B$8:$AH$107,27,FALSE),0)</f>
      </c>
      <c r="U60" s="53">
        <f>IFERROR(VLOOKUP(B60,'วันที่ 5 กะดึก'!$B$8:$AH$106,27,FALSE),0)</f>
      </c>
      <c r="V60" s="53">
        <f>IFERROR(VLOOKUP(B60,'วันที่ 5 กะดึก'!$B$8:$AH$106,27,FALSE),0)</f>
      </c>
      <c r="W60" s="53">
        <f>IFERROR(VLOOKUP(B60,'วันที่ 7'!$B$8:$AH$105,28,FALSE),0)-IFERROR(VLOOKUP(B60,'วันที่ 7'!$B$8:$AH$105,27,FALSE),0)</f>
      </c>
      <c r="X60" s="53">
        <f>IFERROR(VLOOKUP(B60,'วันที่ 7'!$B$8:$AH$105,27,FALSE),0)</f>
      </c>
      <c r="Y60" s="53">
        <f>IFERROR(VLOOKUP(B60,'วันที่ 8'!$B$8:$AH$109,28,FALSE),0)-IFERROR(VLOOKUP(B60,'วันที่ 8'!$B$8:$AH$109,27,FALSE),0)</f>
      </c>
      <c r="Z60" s="53">
        <f>IFERROR(VLOOKUP(B60,'วันที่ 8'!$B$8:$AH$109,27,FALSE),0)</f>
      </c>
      <c r="AA60" s="53">
        <f>IFERROR(VLOOKUP(B60,'กะเช้าวันที่ 12'!$B$8:$AC$102,28,FALSE),0)-IFERROR(VLOOKUP(B60,'กะเช้าวันที่ 12'!$B$8:$AC$102,27,FALSE),0)</f>
      </c>
      <c r="AB60" s="53">
        <f>IFERROR(VLOOKUP(B60,'กะเช้าวันที่ 12'!$B$8:$AC$102,27,FALSE),0)</f>
      </c>
      <c r="AC60" s="53">
        <f>IFERROR(VLOOKUP(B60,'กะเช้าวันที่ 14'!$B$8:$AC$104,28,FALSE),0)-IFERROR(VLOOKUP(B60,'กะเช้าวันที่ 14'!$B$8:$AC$104,27,FALSE),0)</f>
      </c>
      <c r="AD60" s="53">
        <f>IFERROR(VLOOKUP(B60,'กะเช้าวันที่ 14'!$B$8:$AC$104,27,FALSE),0)</f>
      </c>
      <c r="AE60" s="53">
        <f>IFERROR(VLOOKUP(B60,'กะดึกวันที่ 13'!$B$8:$AC$105,28,FALSE),0)</f>
      </c>
      <c r="AF60" s="53"/>
      <c r="AG60" s="53">
        <f>IFERROR(VLOOKUP(B60,'วันที่ 12'!$B$8:$AH$105,28,FALSE),0)</f>
      </c>
      <c r="AH60" s="53">
        <f>IFERROR(VLOOKUP(B60,'วันที่ 14'!$B$8:$AH$106,28,FALSE),0)</f>
      </c>
      <c r="AI60" s="53">
        <f>IFERROR(VLOOKUP(B60,'วันที่ 15'!$B$8:$AH$106,28,FALSE),0)</f>
      </c>
      <c r="AJ60" s="53">
        <f>IFERROR(VLOOKUP(B60,'วันที่ 16'!$B$8:$AH$105,28,FALSE),0)</f>
      </c>
      <c r="AK60" s="53">
        <f>IFERROR(VLOOKUP(B60,'วันที่ 17'!$B$8:$AH$105,28,FALSE),0)</f>
      </c>
      <c r="AL60" s="53">
        <f>IFERROR(VLOOKUP(B60,'วันที่ 18'!$B$8:$AH$104,28,FALSE),0)</f>
      </c>
      <c r="AM60" s="53">
        <f>IFERROR(VLOOKUP(B60,'วันที่ 19'!$B$8:$AH$106,28,FALSE),0)</f>
      </c>
      <c r="AN60" s="53">
        <f>IFERROR(VLOOKUP(B60,'วันที่ 20'!$B$8:$AH$105,28,FALSE),0)</f>
      </c>
      <c r="AO60" s="53">
        <f>IFERROR(VLOOKUP(B60,'วันที่ 21'!$B$8:$AH$106,28,FALSE),0)</f>
      </c>
      <c r="AP60" s="53">
        <f>IFERROR(VLOOKUP(B60,'วันที่ 22'!$B$8:$AH$105,28,FALSE),0)</f>
      </c>
      <c r="AQ60" s="53">
        <f>IFERROR(VLOOKUP(B60,'วันที่ 23'!$B$8:$AH$107,28,FALSE),0)</f>
      </c>
      <c r="AR60" s="53">
        <f>IFERROR(VLOOKUP(B60,'วันที่ 24'!$B$8:$AH$104,28,FALSE),0)</f>
      </c>
      <c r="AS60" s="53">
        <f>IFERROR(VLOOKUP(B60,'วันที่ 25'!$B$8:$AH$106,28,FALSE),0)</f>
      </c>
      <c r="AT60" s="53">
        <f>IFERROR(VLOOKUP(B60,'วันที่ 26'!$B$8:$AH$105,28,FALSE),0)</f>
      </c>
      <c r="AU60" s="53">
        <f>IFERROR(VLOOKUP(B60,'วันที่ 26'!$B$8:$AH$104,28,FALSE),0)</f>
      </c>
      <c r="AV60" s="53">
        <f>IFERROR(VLOOKUP(B60,'วันที่ 30'!$B$8:$AH$107,28,FALSE),0)</f>
      </c>
      <c r="AW60" s="53">
        <f>IFERROR(VLOOKUP(B60,'วันที่ 31'!$B$8:$AG$105,28,FALSE),0)</f>
      </c>
      <c r="AX60" s="52">
        <f>SUM(E60:AW60)</f>
      </c>
    </row>
    <row r="61">
      <c r="A61" s="52">
        <v>59</v>
      </c>
      <c r="B61" s="54" t="str">
        <v>รุ่งอรุณ อุโคตร</v>
      </c>
      <c r="C61" s="53">
        <f>IFERROR(VLOOKUP(B61,Members!B:C,2,FALSE),0)</f>
      </c>
      <c r="D61" s="53">
        <f>IFERROR(VLOOKUP(B61,Members!$B:$H,7,FALSE),0)</f>
      </c>
      <c r="E61" s="55">
        <f>IFERROR(VLOOKUP(B61,'วันที่ 1'!$B$8:$AH$103,28,FALSE),0) - IFERROR(VLOOKUP(B61,'วันที่ 1'!$B$8:$AH$103,27,FALSE),0)</f>
      </c>
      <c r="F61" s="55">
        <f>IFERROR(VLOOKUP(C61,'วันที่ 1'!$B$8:$AH$103,27,FALSE),0)</f>
      </c>
      <c r="G61" s="53">
        <f>IFERROR(VLOOKUP(B61,'วันที่ 1'!$B$8:$AH$103,28,FALSE),0)-IFERROR(VLOOKUP(B61,'วันที่ 1'!$B$8:$AH$103,27,FALSE),0)</f>
      </c>
      <c r="H61" s="55">
        <f>IFERROR(VLOOKUP(B61,'วันที่ 1'!$B$8:$AH$103,27,FALSE),0)</f>
      </c>
      <c r="I61" s="53">
        <f>IFERROR(VLOOKUP(B61,'วันที่ 2'!$B$8:$AF$106,28,FALSE),0)-IFERROR(VLOOKUP(B61,'วันที่ 2'!$B$8:$AF$106,27,FALSE),0)</f>
      </c>
      <c r="J61" s="53">
        <f>IFERROR(VLOOKUP(B61,'วันที่ 2'!$B$8:$AF$106,27,FALSE),0)</f>
      </c>
      <c r="K61" s="53">
        <f>IFERROR(VLOOKUP(B61,'วันที่ 3 กะเช้า'!$B$8:$AK$106,28,FALSE),0)-IFERROR(VLOOKUP(B61,'วันที่ 3 กะเช้า'!$B$8:$AK$106,27,FALSE),0)</f>
      </c>
      <c r="L61" s="53">
        <f>IFERROR(VLOOKUP(B61,'วันที่ 3 กะเช้า'!$B$8:$AK$106,27,FALSE),0)</f>
      </c>
      <c r="M61" s="53">
        <f>IFERROR(VLOOKUP(B61,'วันที่ 4 กะเช้า'!$B$8:$AG$107,28,FALSE),0)-IFERROR(VLOOKUP(B61,'วันที่ 4 กะเช้า'!$B$8:$AG$107,27,FALSE),0)</f>
      </c>
      <c r="N61" s="53">
        <f>IFERROR(VLOOKUP(B61,'วันที่ 4 กะเช้า'!$B$8:$AG$107,27,FALSE),0)</f>
      </c>
      <c r="O61" s="53">
        <f>IFERROR(VLOOKUP(B61,'วันที่ 4 กะเช้า'!$B$8:$AH$106,28,FALSE),0)-IFERROR(VLOOKUP(B61,'วันที่ 4 กะเช้า'!$B$8:$AH$106,27,FALSE),0)</f>
      </c>
      <c r="P61" s="53">
        <f>IFERROR(VLOOKUP(B61,'วันที่ 4 กะเช้า'!$B$8:$AH$106,27,FALSE),0)</f>
      </c>
      <c r="Q61" s="53">
        <f>IFERROR(VLOOKUP(B61,'วันที่ 4 กะเช้า'!$B$8:$AH$106,28,FALSE),0)-IFERROR(VLOOKUP(B61,'วันที่ 4 กะเช้า'!$B$8:$AH$106,27,FALSE),0)</f>
      </c>
      <c r="R61" s="53">
        <f>IFERROR(VLOOKUP(B61,'วันที่ 4 กะเช้า'!$B$8:$AH$106,27,FALSE),0)</f>
      </c>
      <c r="S61" s="53">
        <f>IFERROR(VLOOKUP(B61,'วันที่ 5 กะเช้า'!$B$8:$AH$107,28,FALSE),0)-IFERROR(VLOOKUP(B61,'วันที่ 5 กะเช้า'!$B$8:$AH$107,27,FALSE),0)</f>
      </c>
      <c r="T61" s="53">
        <f>IFERROR(VLOOKUP(B61,'วันที่ 5 กะเช้า'!$B$8:$AH$107,27,FALSE),0)</f>
      </c>
      <c r="U61" s="53">
        <f>IFERROR(VLOOKUP(B61,'วันที่ 5 กะดึก'!$B$8:$AH$106,27,FALSE),0)</f>
      </c>
      <c r="V61" s="53">
        <f>IFERROR(VLOOKUP(B61,'วันที่ 5 กะดึก'!$B$8:$AH$106,27,FALSE),0)</f>
      </c>
      <c r="W61" s="53">
        <f>IFERROR(VLOOKUP(B61,'วันที่ 7'!$B$8:$AH$105,28,FALSE),0)-IFERROR(VLOOKUP(B61,'วันที่ 7'!$B$8:$AH$105,27,FALSE),0)</f>
      </c>
      <c r="X61" s="53">
        <f>IFERROR(VLOOKUP(B61,'วันที่ 7'!$B$8:$AH$105,27,FALSE),0)</f>
      </c>
      <c r="Y61" s="53">
        <f>IFERROR(VLOOKUP(B61,'วันที่ 8'!$B$8:$AH$109,28,FALSE),0)-IFERROR(VLOOKUP(B61,'วันที่ 8'!$B$8:$AH$109,27,FALSE),0)</f>
      </c>
      <c r="Z61" s="53">
        <f>IFERROR(VLOOKUP(B61,'วันที่ 8'!$B$8:$AH$109,27,FALSE),0)</f>
      </c>
      <c r="AA61" s="53">
        <f>IFERROR(VLOOKUP(B61,'กะเช้าวันที่ 12'!$B$8:$AC$102,28,FALSE),0)-IFERROR(VLOOKUP(B61,'กะเช้าวันที่ 12'!$B$8:$AC$102,27,FALSE),0)</f>
      </c>
      <c r="AB61" s="53">
        <f>IFERROR(VLOOKUP(B61,'กะเช้าวันที่ 12'!$B$8:$AC$102,27,FALSE),0)</f>
      </c>
      <c r="AC61" s="53">
        <f>IFERROR(VLOOKUP(B61,'กะเช้าวันที่ 14'!$B$8:$AC$104,28,FALSE),0)-IFERROR(VLOOKUP(B61,'กะเช้าวันที่ 14'!$B$8:$AC$104,27,FALSE),0)</f>
      </c>
      <c r="AD61" s="53">
        <f>IFERROR(VLOOKUP(B61,'กะเช้าวันที่ 14'!$B$8:$AC$104,27,FALSE),0)</f>
      </c>
      <c r="AE61" s="53">
        <f>IFERROR(VLOOKUP(B61,'กะดึกวันที่ 13'!$B$8:$AC$105,28,FALSE),0)</f>
      </c>
      <c r="AF61" s="53"/>
      <c r="AG61" s="53">
        <f>IFERROR(VLOOKUP(B61,'วันที่ 12'!$B$8:$AH$105,28,FALSE),0)</f>
      </c>
      <c r="AH61" s="53">
        <f>IFERROR(VLOOKUP(B61,'วันที่ 14'!$B$8:$AH$106,28,FALSE),0)</f>
      </c>
      <c r="AI61" s="53">
        <f>IFERROR(VLOOKUP(B61,'วันที่ 15'!$B$8:$AH$106,28,FALSE),0)</f>
      </c>
      <c r="AJ61" s="53">
        <f>IFERROR(VLOOKUP(B61,'วันที่ 16'!$B$8:$AH$105,28,FALSE),0)</f>
      </c>
      <c r="AK61" s="53">
        <f>IFERROR(VLOOKUP(B61,'วันที่ 17'!$B$8:$AH$105,28,FALSE),0)</f>
      </c>
      <c r="AL61" s="53">
        <f>IFERROR(VLOOKUP(B61,'วันที่ 18'!$B$8:$AH$104,28,FALSE),0)</f>
      </c>
      <c r="AM61" s="53">
        <f>IFERROR(VLOOKUP(B61,'วันที่ 19'!$B$8:$AH$106,28,FALSE),0)</f>
      </c>
      <c r="AN61" s="53">
        <f>IFERROR(VLOOKUP(B61,'วันที่ 20'!$B$8:$AH$105,28,FALSE),0)</f>
      </c>
      <c r="AO61" s="53">
        <f>IFERROR(VLOOKUP(B61,'วันที่ 21'!$B$8:$AH$106,28,FALSE),0)</f>
      </c>
      <c r="AP61" s="53">
        <f>IFERROR(VLOOKUP(B61,'วันที่ 22'!$B$8:$AH$105,28,FALSE),0)</f>
      </c>
      <c r="AQ61" s="53">
        <f>IFERROR(VLOOKUP(B61,'วันที่ 23'!$B$8:$AH$107,28,FALSE),0)</f>
      </c>
      <c r="AR61" s="53">
        <f>IFERROR(VLOOKUP(B61,'วันที่ 24'!$B$8:$AH$104,28,FALSE),0)</f>
      </c>
      <c r="AS61" s="53">
        <f>IFERROR(VLOOKUP(B61,'วันที่ 25'!$B$8:$AH$106,28,FALSE),0)</f>
      </c>
      <c r="AT61" s="53">
        <f>IFERROR(VLOOKUP(B61,'วันที่ 26'!$B$8:$AH$105,28,FALSE),0)</f>
      </c>
      <c r="AU61" s="53">
        <f>IFERROR(VLOOKUP(B61,'วันที่ 26'!$B$8:$AH$104,28,FALSE),0)</f>
      </c>
      <c r="AV61" s="53">
        <f>IFERROR(VLOOKUP(B61,'วันที่ 30'!$B$8:$AH$107,28,FALSE),0)</f>
      </c>
      <c r="AW61" s="53">
        <f>IFERROR(VLOOKUP(B61,'วันที่ 31'!$B$8:$AG$105,28,FALSE),0)</f>
      </c>
      <c r="AX61" s="52">
        <f>SUM(E61:AW61)</f>
      </c>
    </row>
    <row r="62">
      <c r="A62" s="52">
        <v>60</v>
      </c>
      <c r="B62" s="54" t="str">
        <v>คุณวุฒิ เรืองพงษ์</v>
      </c>
      <c r="C62" s="53">
        <f>IFERROR(VLOOKUP(B62,Members!B:C,2,FALSE),0)</f>
      </c>
      <c r="D62" s="53">
        <f>IFERROR(VLOOKUP(B62,Members!$B:$H,7,FALSE),0)</f>
      </c>
      <c r="E62" s="55">
        <f>IFERROR(VLOOKUP(B62,'วันที่ 1'!$B$8:$AH$103,28,FALSE),0) - IFERROR(VLOOKUP(B62,'วันที่ 1'!$B$8:$AH$103,27,FALSE),0)</f>
      </c>
      <c r="F62" s="55">
        <f>IFERROR(VLOOKUP(C62,'วันที่ 1'!$B$8:$AH$103,27,FALSE),0)</f>
      </c>
      <c r="G62" s="53">
        <f>IFERROR(VLOOKUP(B62,'วันที่ 1'!$B$8:$AH$103,28,FALSE),0)-IFERROR(VLOOKUP(B62,'วันที่ 1'!$B$8:$AH$103,27,FALSE),0)</f>
      </c>
      <c r="H62" s="55">
        <f>IFERROR(VLOOKUP(B62,'วันที่ 1'!$B$8:$AH$103,27,FALSE),0)</f>
      </c>
      <c r="I62" s="53">
        <f>IFERROR(VLOOKUP(B62,'วันที่ 2'!$B$8:$AF$106,28,FALSE),0)-IFERROR(VLOOKUP(B62,'วันที่ 2'!$B$8:$AF$106,27,FALSE),0)</f>
      </c>
      <c r="J62" s="53">
        <f>IFERROR(VLOOKUP(B62,'วันที่ 2'!$B$8:$AF$106,27,FALSE),0)</f>
      </c>
      <c r="K62" s="53">
        <f>IFERROR(VLOOKUP(B62,'วันที่ 3 กะเช้า'!$B$8:$AK$106,28,FALSE),0)-IFERROR(VLOOKUP(B62,'วันที่ 3 กะเช้า'!$B$8:$AK$106,27,FALSE),0)</f>
      </c>
      <c r="L62" s="53">
        <f>IFERROR(VLOOKUP(B62,'วันที่ 3 กะเช้า'!$B$8:$AK$106,27,FALSE),0)</f>
      </c>
      <c r="M62" s="53">
        <f>IFERROR(VLOOKUP(B62,'วันที่ 4 กะเช้า'!$B$8:$AG$107,28,FALSE),0)-IFERROR(VLOOKUP(B62,'วันที่ 4 กะเช้า'!$B$8:$AG$107,27,FALSE),0)</f>
      </c>
      <c r="N62" s="53">
        <f>IFERROR(VLOOKUP(B62,'วันที่ 4 กะเช้า'!$B$8:$AG$107,27,FALSE),0)</f>
      </c>
      <c r="O62" s="53">
        <f>IFERROR(VLOOKUP(B62,'วันที่ 4 กะเช้า'!$B$8:$AH$106,28,FALSE),0)-IFERROR(VLOOKUP(B62,'วันที่ 4 กะเช้า'!$B$8:$AH$106,27,FALSE),0)</f>
      </c>
      <c r="P62" s="53">
        <f>IFERROR(VLOOKUP(B62,'วันที่ 4 กะเช้า'!$B$8:$AH$106,27,FALSE),0)</f>
      </c>
      <c r="Q62" s="53">
        <f>IFERROR(VLOOKUP(B62,'วันที่ 4 กะเช้า'!$B$8:$AH$106,28,FALSE),0)-IFERROR(VLOOKUP(B62,'วันที่ 4 กะเช้า'!$B$8:$AH$106,27,FALSE),0)</f>
      </c>
      <c r="R62" s="53">
        <f>IFERROR(VLOOKUP(B62,'วันที่ 4 กะเช้า'!$B$8:$AH$106,27,FALSE),0)</f>
      </c>
      <c r="S62" s="53">
        <f>IFERROR(VLOOKUP(B62,'วันที่ 5 กะเช้า'!$B$8:$AH$107,28,FALSE),0)-IFERROR(VLOOKUP(B62,'วันที่ 5 กะเช้า'!$B$8:$AH$107,27,FALSE),0)</f>
      </c>
      <c r="T62" s="53">
        <f>IFERROR(VLOOKUP(B62,'วันที่ 5 กะเช้า'!$B$8:$AH$107,27,FALSE),0)</f>
      </c>
      <c r="U62" s="53">
        <f>IFERROR(VLOOKUP(B62,'วันที่ 5 กะดึก'!$B$8:$AH$106,27,FALSE),0)</f>
      </c>
      <c r="V62" s="53">
        <f>IFERROR(VLOOKUP(B62,'วันที่ 5 กะดึก'!$B$8:$AH$106,27,FALSE),0)</f>
      </c>
      <c r="W62" s="53">
        <f>IFERROR(VLOOKUP(B62,'วันที่ 7'!$B$8:$AH$105,28,FALSE),0)-IFERROR(VLOOKUP(B62,'วันที่ 7'!$B$8:$AH$105,27,FALSE),0)</f>
      </c>
      <c r="X62" s="53">
        <f>IFERROR(VLOOKUP(B62,'วันที่ 7'!$B$8:$AH$105,27,FALSE),0)</f>
      </c>
      <c r="Y62" s="53">
        <f>IFERROR(VLOOKUP(B62,'วันที่ 8'!$B$8:$AH$109,28,FALSE),0)-IFERROR(VLOOKUP(B62,'วันที่ 8'!$B$8:$AH$109,27,FALSE),0)</f>
      </c>
      <c r="Z62" s="53">
        <f>IFERROR(VLOOKUP(B62,'วันที่ 8'!$B$8:$AH$109,27,FALSE),0)</f>
      </c>
      <c r="AA62" s="53">
        <f>IFERROR(VLOOKUP(B62,'กะเช้าวันที่ 12'!$B$8:$AC$102,28,FALSE),0)-IFERROR(VLOOKUP(B62,'กะเช้าวันที่ 12'!$B$8:$AC$102,27,FALSE),0)</f>
      </c>
      <c r="AB62" s="53">
        <f>IFERROR(VLOOKUP(B62,'กะเช้าวันที่ 12'!$B$8:$AC$102,27,FALSE),0)</f>
      </c>
      <c r="AC62" s="53">
        <f>IFERROR(VLOOKUP(B62,'กะเช้าวันที่ 14'!$B$8:$AC$104,28,FALSE),0)-IFERROR(VLOOKUP(B62,'กะเช้าวันที่ 14'!$B$8:$AC$104,27,FALSE),0)</f>
      </c>
      <c r="AD62" s="53">
        <f>IFERROR(VLOOKUP(B62,'กะเช้าวันที่ 14'!$B$8:$AC$104,27,FALSE),0)</f>
      </c>
      <c r="AE62" s="53">
        <f>IFERROR(VLOOKUP(B62,'กะดึกวันที่ 13'!$B$8:$AC$105,28,FALSE),0)</f>
      </c>
      <c r="AF62" s="53"/>
      <c r="AG62" s="53">
        <f>IFERROR(VLOOKUP(B62,'วันที่ 12'!$B$8:$AH$105,28,FALSE),0)</f>
      </c>
      <c r="AH62" s="53">
        <f>IFERROR(VLOOKUP(B62,'วันที่ 14'!$B$8:$AH$106,28,FALSE),0)</f>
      </c>
      <c r="AI62" s="53">
        <f>IFERROR(VLOOKUP(B62,'วันที่ 15'!$B$8:$AH$106,28,FALSE),0)</f>
      </c>
      <c r="AJ62" s="53">
        <f>IFERROR(VLOOKUP(B62,'วันที่ 16'!$B$8:$AH$105,28,FALSE),0)</f>
      </c>
      <c r="AK62" s="53">
        <f>IFERROR(VLOOKUP(B62,'วันที่ 17'!$B$8:$AH$105,28,FALSE),0)</f>
      </c>
      <c r="AL62" s="53">
        <f>IFERROR(VLOOKUP(B62,'วันที่ 18'!$B$8:$AH$104,28,FALSE),0)</f>
      </c>
      <c r="AM62" s="53">
        <f>IFERROR(VLOOKUP(B62,'วันที่ 19'!$B$8:$AH$106,28,FALSE),0)</f>
      </c>
      <c r="AN62" s="53">
        <f>IFERROR(VLOOKUP(B62,'วันที่ 20'!$B$8:$AH$105,28,FALSE),0)</f>
      </c>
      <c r="AO62" s="53">
        <f>IFERROR(VLOOKUP(B62,'วันที่ 21'!$B$8:$AH$106,28,FALSE),0)</f>
      </c>
      <c r="AP62" s="53">
        <f>IFERROR(VLOOKUP(B62,'วันที่ 22'!$B$8:$AH$105,28,FALSE),0)</f>
      </c>
      <c r="AQ62" s="53">
        <f>IFERROR(VLOOKUP(B62,'วันที่ 23'!$B$8:$AH$107,28,FALSE),0)</f>
      </c>
      <c r="AR62" s="53">
        <f>IFERROR(VLOOKUP(B62,'วันที่ 24'!$B$8:$AH$104,28,FALSE),0)</f>
      </c>
      <c r="AS62" s="53">
        <f>IFERROR(VLOOKUP(B62,'วันที่ 25'!$B$8:$AH$106,28,FALSE),0)</f>
      </c>
      <c r="AT62" s="53">
        <f>IFERROR(VLOOKUP(B62,'วันที่ 26'!$B$8:$AH$105,28,FALSE),0)</f>
      </c>
      <c r="AU62" s="53">
        <f>IFERROR(VLOOKUP(B62,'วันที่ 26'!$B$8:$AH$104,28,FALSE),0)</f>
      </c>
      <c r="AV62" s="53">
        <f>IFERROR(VLOOKUP(B62,'วันที่ 30'!$B$8:$AH$107,28,FALSE),0)</f>
      </c>
      <c r="AW62" s="53">
        <f>IFERROR(VLOOKUP(B62,'วันที่ 31'!$B$8:$AG$105,28,FALSE),0)</f>
      </c>
      <c r="AX62" s="52">
        <f>SUM(E62:AW62)</f>
      </c>
    </row>
    <row r="63">
      <c r="A63" s="52">
        <v>61</v>
      </c>
      <c r="B63" s="54" t="str">
        <v>พิชิต หัสดา</v>
      </c>
      <c r="C63" s="53">
        <f>IFERROR(VLOOKUP(B63,Members!B:C,2,FALSE),0)</f>
      </c>
      <c r="D63" s="53">
        <f>IFERROR(VLOOKUP(B63,Members!$B:$H,7,FALSE),0)</f>
      </c>
      <c r="E63" s="55">
        <f>IFERROR(VLOOKUP(B63,'วันที่ 1'!$B$8:$AH$103,28,FALSE),0) - IFERROR(VLOOKUP(B63,'วันที่ 1'!$B$8:$AH$103,27,FALSE),0)</f>
      </c>
      <c r="F63" s="55">
        <f>IFERROR(VLOOKUP(C63,'วันที่ 1'!$B$8:$AH$103,27,FALSE),0)</f>
      </c>
      <c r="G63" s="53">
        <f>IFERROR(VLOOKUP(B63,'วันที่ 1'!$B$8:$AH$103,28,FALSE),0)-IFERROR(VLOOKUP(B63,'วันที่ 1'!$B$8:$AH$103,27,FALSE),0)</f>
      </c>
      <c r="H63" s="55">
        <f>IFERROR(VLOOKUP(B63,'วันที่ 1'!$B$8:$AH$103,27,FALSE),0)</f>
      </c>
      <c r="I63" s="53">
        <f>IFERROR(VLOOKUP(B63,'วันที่ 2'!$B$8:$AF$106,28,FALSE),0)-IFERROR(VLOOKUP(B63,'วันที่ 2'!$B$8:$AF$106,27,FALSE),0)</f>
      </c>
      <c r="J63" s="53">
        <f>IFERROR(VLOOKUP(B63,'วันที่ 2'!$B$8:$AF$106,27,FALSE),0)</f>
      </c>
      <c r="K63" s="53">
        <f>IFERROR(VLOOKUP(B63,'วันที่ 3 กะเช้า'!$B$8:$AK$106,28,FALSE),0)-IFERROR(VLOOKUP(B63,'วันที่ 3 กะเช้า'!$B$8:$AK$106,27,FALSE),0)</f>
      </c>
      <c r="L63" s="53">
        <f>IFERROR(VLOOKUP(B63,'วันที่ 3 กะเช้า'!$B$8:$AK$106,27,FALSE),0)</f>
      </c>
      <c r="M63" s="53">
        <f>IFERROR(VLOOKUP(B63,'วันที่ 4 กะเช้า'!$B$8:$AG$107,28,FALSE),0)-IFERROR(VLOOKUP(B63,'วันที่ 4 กะเช้า'!$B$8:$AG$107,27,FALSE),0)</f>
      </c>
      <c r="N63" s="53">
        <f>IFERROR(VLOOKUP(B63,'วันที่ 4 กะเช้า'!$B$8:$AG$107,27,FALSE),0)</f>
      </c>
      <c r="O63" s="53">
        <f>IFERROR(VLOOKUP(B63,'วันที่ 4 กะเช้า'!$B$8:$AH$106,28,FALSE),0)-IFERROR(VLOOKUP(B63,'วันที่ 4 กะเช้า'!$B$8:$AH$106,27,FALSE),0)</f>
      </c>
      <c r="P63" s="53">
        <f>IFERROR(VLOOKUP(B63,'วันที่ 4 กะเช้า'!$B$8:$AH$106,27,FALSE),0)</f>
      </c>
      <c r="Q63" s="53">
        <f>IFERROR(VLOOKUP(B63,'วันที่ 4 กะเช้า'!$B$8:$AH$106,28,FALSE),0)-IFERROR(VLOOKUP(B63,'วันที่ 4 กะเช้า'!$B$8:$AH$106,27,FALSE),0)</f>
      </c>
      <c r="R63" s="53">
        <f>IFERROR(VLOOKUP(B63,'วันที่ 4 กะเช้า'!$B$8:$AH$106,27,FALSE),0)</f>
      </c>
      <c r="S63" s="53">
        <f>IFERROR(VLOOKUP(B63,'วันที่ 5 กะเช้า'!$B$8:$AH$107,28,FALSE),0)-IFERROR(VLOOKUP(B63,'วันที่ 5 กะเช้า'!$B$8:$AH$107,27,FALSE),0)</f>
      </c>
      <c r="T63" s="53">
        <f>IFERROR(VLOOKUP(B63,'วันที่ 5 กะเช้า'!$B$8:$AH$107,27,FALSE),0)</f>
      </c>
      <c r="U63" s="53">
        <f>IFERROR(VLOOKUP(B63,'วันที่ 5 กะดึก'!$B$8:$AH$106,27,FALSE),0)</f>
      </c>
      <c r="V63" s="53">
        <f>IFERROR(VLOOKUP(B63,'วันที่ 5 กะดึก'!$B$8:$AH$106,27,FALSE),0)</f>
      </c>
      <c r="W63" s="53">
        <f>IFERROR(VLOOKUP(B63,'วันที่ 7'!$B$8:$AH$105,28,FALSE),0)-IFERROR(VLOOKUP(B63,'วันที่ 7'!$B$8:$AH$105,27,FALSE),0)</f>
      </c>
      <c r="X63" s="53">
        <f>IFERROR(VLOOKUP(B63,'วันที่ 7'!$B$8:$AH$105,27,FALSE),0)</f>
      </c>
      <c r="Y63" s="53">
        <f>IFERROR(VLOOKUP(B63,'วันที่ 8'!$B$8:$AH$109,28,FALSE),0)-IFERROR(VLOOKUP(B63,'วันที่ 8'!$B$8:$AH$109,27,FALSE),0)</f>
      </c>
      <c r="Z63" s="53">
        <f>IFERROR(VLOOKUP(B63,'วันที่ 8'!$B$8:$AH$109,27,FALSE),0)</f>
      </c>
      <c r="AA63" s="53">
        <f>IFERROR(VLOOKUP(B63,'กะเช้าวันที่ 12'!$B$8:$AC$102,28,FALSE),0)-IFERROR(VLOOKUP(B63,'กะเช้าวันที่ 12'!$B$8:$AC$102,27,FALSE),0)</f>
      </c>
      <c r="AB63" s="53">
        <f>IFERROR(VLOOKUP(B63,'กะเช้าวันที่ 12'!$B$8:$AC$102,27,FALSE),0)</f>
      </c>
      <c r="AC63" s="53">
        <f>IFERROR(VLOOKUP(B63,'กะเช้าวันที่ 14'!$B$8:$AC$104,28,FALSE),0)-IFERROR(VLOOKUP(B63,'กะเช้าวันที่ 14'!$B$8:$AC$104,27,FALSE),0)</f>
      </c>
      <c r="AD63" s="53">
        <f>IFERROR(VLOOKUP(B63,'กะเช้าวันที่ 14'!$B$8:$AC$104,27,FALSE),0)</f>
      </c>
      <c r="AE63" s="53">
        <f>IFERROR(VLOOKUP(B63,'กะดึกวันที่ 13'!$B$8:$AC$105,28,FALSE),0)</f>
      </c>
      <c r="AF63" s="53"/>
      <c r="AG63" s="53">
        <f>IFERROR(VLOOKUP(B63,'วันที่ 12'!$B$8:$AH$105,28,FALSE),0)</f>
      </c>
      <c r="AH63" s="53">
        <f>IFERROR(VLOOKUP(B63,'วันที่ 14'!$B$8:$AH$106,28,FALSE),0)</f>
      </c>
      <c r="AI63" s="53">
        <f>IFERROR(VLOOKUP(B63,'วันที่ 15'!$B$8:$AH$106,28,FALSE),0)</f>
      </c>
      <c r="AJ63" s="53">
        <f>IFERROR(VLOOKUP(B63,'วันที่ 16'!$B$8:$AH$105,28,FALSE),0)</f>
      </c>
      <c r="AK63" s="53">
        <f>IFERROR(VLOOKUP(B63,'วันที่ 17'!$B$8:$AH$105,28,FALSE),0)</f>
      </c>
      <c r="AL63" s="53">
        <f>IFERROR(VLOOKUP(B63,'วันที่ 18'!$B$8:$AH$104,28,FALSE),0)</f>
      </c>
      <c r="AM63" s="53">
        <f>IFERROR(VLOOKUP(B63,'วันที่ 19'!$B$8:$AH$106,28,FALSE),0)</f>
      </c>
      <c r="AN63" s="53">
        <f>IFERROR(VLOOKUP(B63,'วันที่ 20'!$B$8:$AH$105,28,FALSE),0)</f>
      </c>
      <c r="AO63" s="53">
        <f>IFERROR(VLOOKUP(B63,'วันที่ 21'!$B$8:$AH$106,28,FALSE),0)</f>
      </c>
      <c r="AP63" s="53">
        <f>IFERROR(VLOOKUP(B63,'วันที่ 22'!$B$8:$AH$105,28,FALSE),0)</f>
      </c>
      <c r="AQ63" s="53">
        <f>IFERROR(VLOOKUP(B63,'วันที่ 23'!$B$8:$AH$107,28,FALSE),0)</f>
      </c>
      <c r="AR63" s="53">
        <f>IFERROR(VLOOKUP(B63,'วันที่ 24'!$B$8:$AH$104,28,FALSE),0)</f>
      </c>
      <c r="AS63" s="53">
        <f>IFERROR(VLOOKUP(B63,'วันที่ 25'!$B$8:$AH$106,28,FALSE),0)</f>
      </c>
      <c r="AT63" s="53">
        <f>IFERROR(VLOOKUP(B63,'วันที่ 26'!$B$8:$AH$105,28,FALSE),0)</f>
      </c>
      <c r="AU63" s="53">
        <f>IFERROR(VLOOKUP(B63,'วันที่ 26'!$B$8:$AH$104,28,FALSE),0)</f>
      </c>
      <c r="AV63" s="53">
        <f>IFERROR(VLOOKUP(B63,'วันที่ 30'!$B$8:$AH$107,28,FALSE),0)</f>
      </c>
      <c r="AW63" s="53">
        <f>IFERROR(VLOOKUP(B63,'วันที่ 31'!$B$8:$AG$105,28,FALSE),0)</f>
      </c>
      <c r="AX63" s="52">
        <f>SUM(E63:AW63)</f>
      </c>
    </row>
    <row r="64">
      <c r="A64" s="52">
        <v>62</v>
      </c>
      <c r="B64" s="56" t="str">
        <v>จรุณ กอมณี</v>
      </c>
      <c r="C64" s="53">
        <f>IFERROR(VLOOKUP(B64,Members!B:C,2,FALSE),0)</f>
      </c>
      <c r="D64" s="53">
        <f>IFERROR(VLOOKUP(B64,Members!$B:$H,7,FALSE),0)</f>
      </c>
      <c r="E64" s="55">
        <f>IFERROR(VLOOKUP(B64,'วันที่ 1'!$B$8:$AH$103,28,FALSE),0) - IFERROR(VLOOKUP(B64,'วันที่ 1'!$B$8:$AH$103,27,FALSE),0)</f>
      </c>
      <c r="F64" s="55">
        <f>IFERROR(VLOOKUP(C64,'วันที่ 1'!$B$8:$AH$103,27,FALSE),0)</f>
      </c>
      <c r="G64" s="53">
        <f>IFERROR(VLOOKUP(B64,'วันที่ 1'!$B$8:$AH$103,28,FALSE),0)-IFERROR(VLOOKUP(B64,'วันที่ 1'!$B$8:$AH$103,27,FALSE),0)</f>
      </c>
      <c r="H64" s="55">
        <f>IFERROR(VLOOKUP(B64,'วันที่ 1'!$B$8:$AH$103,27,FALSE),0)</f>
      </c>
      <c r="I64" s="53">
        <f>IFERROR(VLOOKUP(B64,'วันที่ 2'!$B$8:$AF$106,28,FALSE),0)-IFERROR(VLOOKUP(B64,'วันที่ 2'!$B$8:$AF$106,27,FALSE),0)</f>
      </c>
      <c r="J64" s="53">
        <f>IFERROR(VLOOKUP(B64,'วันที่ 2'!$B$8:$AF$106,27,FALSE),0)</f>
      </c>
      <c r="K64" s="53">
        <f>IFERROR(VLOOKUP(B64,'วันที่ 3 กะเช้า'!$B$8:$AK$106,28,FALSE),0)-IFERROR(VLOOKUP(B64,'วันที่ 3 กะเช้า'!$B$8:$AK$106,27,FALSE),0)</f>
      </c>
      <c r="L64" s="53">
        <f>IFERROR(VLOOKUP(B64,'วันที่ 3 กะเช้า'!$B$8:$AK$106,27,FALSE),0)</f>
      </c>
      <c r="M64" s="53">
        <f>IFERROR(VLOOKUP(B64,'วันที่ 4 กะเช้า'!$B$8:$AG$107,28,FALSE),0)-IFERROR(VLOOKUP(B64,'วันที่ 4 กะเช้า'!$B$8:$AG$107,27,FALSE),0)</f>
      </c>
      <c r="N64" s="53">
        <f>IFERROR(VLOOKUP(B64,'วันที่ 4 กะเช้า'!$B$8:$AG$107,27,FALSE),0)</f>
      </c>
      <c r="O64" s="53">
        <f>IFERROR(VLOOKUP(B64,'วันที่ 4 กะเช้า'!$B$8:$AH$106,28,FALSE),0)-IFERROR(VLOOKUP(B64,'วันที่ 4 กะเช้า'!$B$8:$AH$106,27,FALSE),0)</f>
      </c>
      <c r="P64" s="53">
        <f>IFERROR(VLOOKUP(B64,'วันที่ 4 กะเช้า'!$B$8:$AH$106,27,FALSE),0)</f>
      </c>
      <c r="Q64" s="53">
        <f>IFERROR(VLOOKUP(B64,'วันที่ 4 กะเช้า'!$B$8:$AH$106,28,FALSE),0)-IFERROR(VLOOKUP(B64,'วันที่ 4 กะเช้า'!$B$8:$AH$106,27,FALSE),0)</f>
      </c>
      <c r="R64" s="53">
        <f>IFERROR(VLOOKUP(B64,'วันที่ 4 กะเช้า'!$B$8:$AH$106,27,FALSE),0)</f>
      </c>
      <c r="S64" s="53">
        <f>IFERROR(VLOOKUP(B64,'วันที่ 5 กะเช้า'!$B$8:$AH$107,28,FALSE),0)-IFERROR(VLOOKUP(B64,'วันที่ 5 กะเช้า'!$B$8:$AH$107,27,FALSE),0)</f>
      </c>
      <c r="T64" s="53">
        <f>IFERROR(VLOOKUP(B64,'วันที่ 5 กะเช้า'!$B$8:$AH$107,27,FALSE),0)</f>
      </c>
      <c r="U64" s="53">
        <f>IFERROR(VLOOKUP(B64,'วันที่ 5 กะดึก'!$B$8:$AH$106,27,FALSE),0)</f>
      </c>
      <c r="V64" s="53">
        <f>IFERROR(VLOOKUP(B64,'วันที่ 5 กะดึก'!$B$8:$AH$106,27,FALSE),0)</f>
      </c>
      <c r="W64" s="53">
        <f>IFERROR(VLOOKUP(B64,'วันที่ 7'!$B$8:$AH$105,28,FALSE),0)-IFERROR(VLOOKUP(B64,'วันที่ 7'!$B$8:$AH$105,27,FALSE),0)</f>
      </c>
      <c r="X64" s="53">
        <f>IFERROR(VLOOKUP(B64,'วันที่ 7'!$B$8:$AH$105,27,FALSE),0)</f>
      </c>
      <c r="Y64" s="53">
        <f>IFERROR(VLOOKUP(B64,'วันที่ 8'!$B$8:$AH$109,28,FALSE),0)-IFERROR(VLOOKUP(B64,'วันที่ 8'!$B$8:$AH$109,27,FALSE),0)</f>
      </c>
      <c r="Z64" s="53">
        <f>IFERROR(VLOOKUP(B64,'วันที่ 8'!$B$8:$AH$109,27,FALSE),0)</f>
      </c>
      <c r="AA64" s="53">
        <f>IFERROR(VLOOKUP(B64,'กะเช้าวันที่ 12'!$B$8:$AC$102,28,FALSE),0)-IFERROR(VLOOKUP(B64,'กะเช้าวันที่ 12'!$B$8:$AC$102,27,FALSE),0)</f>
      </c>
      <c r="AB64" s="53">
        <f>IFERROR(VLOOKUP(B64,'กะเช้าวันที่ 12'!$B$8:$AC$102,27,FALSE),0)</f>
      </c>
      <c r="AC64" s="53">
        <f>IFERROR(VLOOKUP(B64,'กะเช้าวันที่ 14'!$B$8:$AC$104,28,FALSE),0)-IFERROR(VLOOKUP(B64,'กะเช้าวันที่ 14'!$B$8:$AC$104,27,FALSE),0)</f>
      </c>
      <c r="AD64" s="53">
        <f>IFERROR(VLOOKUP(B64,'กะเช้าวันที่ 14'!$B$8:$AC$104,27,FALSE),0)</f>
      </c>
      <c r="AE64" s="53">
        <f>IFERROR(VLOOKUP(B64,'กะดึกวันที่ 13'!$B$8:$AC$105,28,FALSE),0)</f>
      </c>
      <c r="AF64" s="53"/>
      <c r="AG64" s="53">
        <f>IFERROR(VLOOKUP(B64,'วันที่ 12'!$B$8:$AH$105,28,FALSE),0)</f>
      </c>
      <c r="AH64" s="53">
        <f>IFERROR(VLOOKUP(B64,'วันที่ 14'!$B$8:$AH$106,28,FALSE),0)</f>
      </c>
      <c r="AI64" s="53">
        <f>IFERROR(VLOOKUP(B64,'วันที่ 15'!$B$8:$AH$106,28,FALSE),0)</f>
      </c>
      <c r="AJ64" s="53">
        <f>IFERROR(VLOOKUP(B64,'วันที่ 16'!$B$8:$AH$105,28,FALSE),0)</f>
      </c>
      <c r="AK64" s="53">
        <f>IFERROR(VLOOKUP(B64,'วันที่ 17'!$B$8:$AH$105,28,FALSE),0)</f>
      </c>
      <c r="AL64" s="53">
        <f>IFERROR(VLOOKUP(B64,'วันที่ 18'!$B$8:$AH$104,28,FALSE),0)</f>
      </c>
      <c r="AM64" s="53">
        <f>IFERROR(VLOOKUP(B64,'วันที่ 19'!$B$8:$AH$106,28,FALSE),0)</f>
      </c>
      <c r="AN64" s="53">
        <f>IFERROR(VLOOKUP(B64,'วันที่ 20'!$B$8:$AH$105,28,FALSE),0)</f>
      </c>
      <c r="AO64" s="53">
        <f>IFERROR(VLOOKUP(B64,'วันที่ 21'!$B$8:$AH$106,28,FALSE),0)</f>
      </c>
      <c r="AP64" s="53">
        <f>IFERROR(VLOOKUP(B64,'วันที่ 22'!$B$8:$AH$105,28,FALSE),0)</f>
      </c>
      <c r="AQ64" s="53">
        <f>IFERROR(VLOOKUP(B64,'วันที่ 23'!$B$8:$AH$107,28,FALSE),0)</f>
      </c>
      <c r="AR64" s="53">
        <f>IFERROR(VLOOKUP(B64,'วันที่ 24'!$B$8:$AH$104,28,FALSE),0)</f>
      </c>
      <c r="AS64" s="53">
        <f>IFERROR(VLOOKUP(B64,'วันที่ 25'!$B$8:$AH$106,28,FALSE),0)</f>
      </c>
      <c r="AT64" s="53">
        <f>IFERROR(VLOOKUP(B64,'วันที่ 26'!$B$8:$AH$105,28,FALSE),0)</f>
      </c>
      <c r="AU64" s="53">
        <f>IFERROR(VLOOKUP(B64,'วันที่ 26'!$B$8:$AH$104,28,FALSE),0)</f>
      </c>
      <c r="AV64" s="53">
        <f>IFERROR(VLOOKUP(B64,'วันที่ 30'!$B$8:$AH$107,28,FALSE),0)</f>
      </c>
      <c r="AW64" s="53">
        <f>IFERROR(VLOOKUP(B64,'วันที่ 31'!$B$8:$AG$105,28,FALSE),0)</f>
      </c>
      <c r="AX64" s="52">
        <f>SUM(E64:AW64)</f>
      </c>
    </row>
    <row r="65">
      <c r="A65" s="52">
        <v>63</v>
      </c>
      <c r="B65" s="56" t="str">
        <v>ชนวีร์ รุ่งกาญจนศักดิ์</v>
      </c>
      <c r="C65" s="53">
        <f>IFERROR(VLOOKUP(B65,Members!B:C,2,FALSE),0)</f>
      </c>
      <c r="D65" s="53">
        <f>IFERROR(VLOOKUP(B65,Members!$B:$H,7,FALSE),0)</f>
      </c>
      <c r="E65" s="55">
        <f>IFERROR(VLOOKUP(B65,'วันที่ 1'!$B$8:$AH$103,28,FALSE),0) - IFERROR(VLOOKUP(B65,'วันที่ 1'!$B$8:$AH$103,27,FALSE),0)</f>
      </c>
      <c r="F65" s="55">
        <f>IFERROR(VLOOKUP(C65,'วันที่ 1'!$B$8:$AH$103,27,FALSE),0)</f>
      </c>
      <c r="G65" s="53">
        <f>IFERROR(VLOOKUP(B65,'วันที่ 1'!$B$8:$AH$103,28,FALSE),0)-IFERROR(VLOOKUP(B65,'วันที่ 1'!$B$8:$AH$103,27,FALSE),0)</f>
      </c>
      <c r="H65" s="55">
        <f>IFERROR(VLOOKUP(B65,'วันที่ 1'!$B$8:$AH$103,27,FALSE),0)</f>
      </c>
      <c r="I65" s="53">
        <f>IFERROR(VLOOKUP(B65,'วันที่ 2'!$B$8:$AF$106,28,FALSE),0)-IFERROR(VLOOKUP(B65,'วันที่ 2'!$B$8:$AF$106,27,FALSE),0)</f>
      </c>
      <c r="J65" s="53">
        <f>IFERROR(VLOOKUP(B65,'วันที่ 2'!$B$8:$AF$106,27,FALSE),0)</f>
      </c>
      <c r="K65" s="53">
        <f>IFERROR(VLOOKUP(B65,'วันที่ 3 กะเช้า'!$B$8:$AK$106,28,FALSE),0)-IFERROR(VLOOKUP(B65,'วันที่ 3 กะเช้า'!$B$8:$AK$106,27,FALSE),0)</f>
      </c>
      <c r="L65" s="53">
        <f>IFERROR(VLOOKUP(B65,'วันที่ 3 กะเช้า'!$B$8:$AK$106,27,FALSE),0)</f>
      </c>
      <c r="M65" s="53">
        <f>IFERROR(VLOOKUP(B65,'วันที่ 4 กะเช้า'!$B$8:$AG$107,28,FALSE),0)-IFERROR(VLOOKUP(B65,'วันที่ 4 กะเช้า'!$B$8:$AG$107,27,FALSE),0)</f>
      </c>
      <c r="N65" s="53">
        <f>IFERROR(VLOOKUP(B65,'วันที่ 4 กะเช้า'!$B$8:$AG$107,27,FALSE),0)</f>
      </c>
      <c r="O65" s="53">
        <f>IFERROR(VLOOKUP(B65,'วันที่ 4 กะเช้า'!$B$8:$AH$106,28,FALSE),0)-IFERROR(VLOOKUP(B65,'วันที่ 4 กะเช้า'!$B$8:$AH$106,27,FALSE),0)</f>
      </c>
      <c r="P65" s="53">
        <f>IFERROR(VLOOKUP(B65,'วันที่ 4 กะเช้า'!$B$8:$AH$106,27,FALSE),0)</f>
      </c>
      <c r="Q65" s="53">
        <f>IFERROR(VLOOKUP(B65,'วันที่ 4 กะเช้า'!$B$8:$AH$106,28,FALSE),0)-IFERROR(VLOOKUP(B65,'วันที่ 4 กะเช้า'!$B$8:$AH$106,27,FALSE),0)</f>
      </c>
      <c r="R65" s="53">
        <f>IFERROR(VLOOKUP(B65,'วันที่ 4 กะเช้า'!$B$8:$AH$106,27,FALSE),0)</f>
      </c>
      <c r="S65" s="53">
        <f>IFERROR(VLOOKUP(B65,'วันที่ 5 กะเช้า'!$B$8:$AH$107,28,FALSE),0)-IFERROR(VLOOKUP(B65,'วันที่ 5 กะเช้า'!$B$8:$AH$107,27,FALSE),0)</f>
      </c>
      <c r="T65" s="53">
        <f>IFERROR(VLOOKUP(B65,'วันที่ 5 กะเช้า'!$B$8:$AH$107,27,FALSE),0)</f>
      </c>
      <c r="U65" s="53">
        <f>IFERROR(VLOOKUP(B65,'วันที่ 5 กะดึก'!$B$8:$AH$106,27,FALSE),0)</f>
      </c>
      <c r="V65" s="53">
        <f>IFERROR(VLOOKUP(B65,'วันที่ 5 กะดึก'!$B$8:$AH$106,27,FALSE),0)</f>
      </c>
      <c r="W65" s="53">
        <f>IFERROR(VLOOKUP(B65,'วันที่ 7'!$B$8:$AH$105,28,FALSE),0)-IFERROR(VLOOKUP(B65,'วันที่ 7'!$B$8:$AH$105,27,FALSE),0)</f>
      </c>
      <c r="X65" s="53">
        <f>IFERROR(VLOOKUP(B65,'วันที่ 7'!$B$8:$AH$105,27,FALSE),0)</f>
      </c>
      <c r="Y65" s="53">
        <f>IFERROR(VLOOKUP(B65,'วันที่ 8'!$B$8:$AH$109,28,FALSE),0)-IFERROR(VLOOKUP(B65,'วันที่ 8'!$B$8:$AH$109,27,FALSE),0)</f>
      </c>
      <c r="Z65" s="53">
        <f>IFERROR(VLOOKUP(B65,'วันที่ 8'!$B$8:$AH$109,27,FALSE),0)</f>
      </c>
      <c r="AA65" s="53">
        <f>IFERROR(VLOOKUP(B65,'กะเช้าวันที่ 12'!$B$8:$AC$102,28,FALSE),0)-IFERROR(VLOOKUP(B65,'กะเช้าวันที่ 12'!$B$8:$AC$102,27,FALSE),0)</f>
      </c>
      <c r="AB65" s="53">
        <f>IFERROR(VLOOKUP(B65,'กะเช้าวันที่ 12'!$B$8:$AC$102,27,FALSE),0)</f>
      </c>
      <c r="AC65" s="53">
        <f>IFERROR(VLOOKUP(B65,'กะเช้าวันที่ 14'!$B$8:$AC$104,28,FALSE),0)-IFERROR(VLOOKUP(B65,'กะเช้าวันที่ 14'!$B$8:$AC$104,27,FALSE),0)</f>
      </c>
      <c r="AD65" s="53">
        <f>IFERROR(VLOOKUP(B65,'กะเช้าวันที่ 14'!$B$8:$AC$104,27,FALSE),0)</f>
      </c>
      <c r="AE65" s="53">
        <f>IFERROR(VLOOKUP(B65,'กะดึกวันที่ 13'!$B$8:$AC$105,28,FALSE),0)</f>
      </c>
      <c r="AF65" s="53"/>
      <c r="AG65" s="53">
        <f>IFERROR(VLOOKUP(B65,'วันที่ 12'!$B$8:$AH$105,28,FALSE),0)</f>
      </c>
      <c r="AH65" s="53">
        <f>IFERROR(VLOOKUP(B65,'วันที่ 14'!$B$8:$AH$106,28,FALSE),0)</f>
      </c>
      <c r="AI65" s="53">
        <f>IFERROR(VLOOKUP(B65,'วันที่ 15'!$B$8:$AH$106,28,FALSE),0)</f>
      </c>
      <c r="AJ65" s="53">
        <f>IFERROR(VLOOKUP(B65,'วันที่ 16'!$B$8:$AH$105,28,FALSE),0)</f>
      </c>
      <c r="AK65" s="53">
        <f>IFERROR(VLOOKUP(B65,'วันที่ 17'!$B$8:$AH$105,28,FALSE),0)</f>
      </c>
      <c r="AL65" s="53">
        <f>IFERROR(VLOOKUP(B65,'วันที่ 18'!$B$8:$AH$104,28,FALSE),0)</f>
      </c>
      <c r="AM65" s="53">
        <f>IFERROR(VLOOKUP(B65,'วันที่ 19'!$B$8:$AH$106,28,FALSE),0)</f>
      </c>
      <c r="AN65" s="53">
        <f>IFERROR(VLOOKUP(B65,'วันที่ 20'!$B$8:$AH$105,28,FALSE),0)</f>
      </c>
      <c r="AO65" s="53">
        <f>IFERROR(VLOOKUP(B65,'วันที่ 21'!$B$8:$AH$106,28,FALSE),0)</f>
      </c>
      <c r="AP65" s="53">
        <f>IFERROR(VLOOKUP(B65,'วันที่ 22'!$B$8:$AH$105,28,FALSE),0)</f>
      </c>
      <c r="AQ65" s="53">
        <f>IFERROR(VLOOKUP(B65,'วันที่ 23'!$B$8:$AH$107,28,FALSE),0)</f>
      </c>
      <c r="AR65" s="53">
        <f>IFERROR(VLOOKUP(B65,'วันที่ 24'!$B$8:$AH$104,28,FALSE),0)</f>
      </c>
      <c r="AS65" s="53">
        <f>IFERROR(VLOOKUP(B65,'วันที่ 25'!$B$8:$AH$106,28,FALSE),0)</f>
      </c>
      <c r="AT65" s="53">
        <f>IFERROR(VLOOKUP(B65,'วันที่ 26'!$B$8:$AH$105,28,FALSE),0)</f>
      </c>
      <c r="AU65" s="53">
        <f>IFERROR(VLOOKUP(B65,'วันที่ 26'!$B$8:$AH$104,28,FALSE),0)</f>
      </c>
      <c r="AV65" s="53">
        <f>IFERROR(VLOOKUP(B65,'วันที่ 30'!$B$8:$AH$107,28,FALSE),0)</f>
      </c>
      <c r="AW65" s="53">
        <f>IFERROR(VLOOKUP(B65,'วันที่ 31'!$B$8:$AG$105,28,FALSE),0)</f>
      </c>
      <c r="AX65" s="52">
        <f>SUM(E65:AW65)</f>
      </c>
    </row>
    <row r="66">
      <c r="A66" s="52">
        <v>64</v>
      </c>
      <c r="B66" s="56" t="str">
        <v>โยษิตา เขียวคำรพ</v>
      </c>
      <c r="C66" s="53">
        <f>IFERROR(VLOOKUP(B66,Members!B:C,2,FALSE),0)</f>
      </c>
      <c r="D66" s="53">
        <f>IFERROR(VLOOKUP(B66,Members!$B:$H,7,FALSE),0)</f>
      </c>
      <c r="E66" s="55">
        <f>IFERROR(VLOOKUP(B66,'วันที่ 1'!$B$8:$AH$103,28,FALSE),0) - IFERROR(VLOOKUP(B66,'วันที่ 1'!$B$8:$AH$103,27,FALSE),0)</f>
      </c>
      <c r="F66" s="55">
        <f>IFERROR(VLOOKUP(C66,'วันที่ 1'!$B$8:$AH$103,27,FALSE),0)</f>
      </c>
      <c r="G66" s="53">
        <f>IFERROR(VLOOKUP(B66,'วันที่ 1'!$B$8:$AH$103,28,FALSE),0)-IFERROR(VLOOKUP(B66,'วันที่ 1'!$B$8:$AH$103,27,FALSE),0)</f>
      </c>
      <c r="H66" s="55">
        <f>IFERROR(VLOOKUP(B66,'วันที่ 1'!$B$8:$AH$103,27,FALSE),0)</f>
      </c>
      <c r="I66" s="53">
        <f>IFERROR(VLOOKUP(B66,'วันที่ 2'!$B$8:$AF$106,28,FALSE),0)-IFERROR(VLOOKUP(B66,'วันที่ 2'!$B$8:$AF$106,27,FALSE),0)</f>
      </c>
      <c r="J66" s="53">
        <f>IFERROR(VLOOKUP(B66,'วันที่ 2'!$B$8:$AF$106,27,FALSE),0)</f>
      </c>
      <c r="K66" s="53">
        <f>IFERROR(VLOOKUP(B66,'วันที่ 3 กะเช้า'!$B$8:$AK$106,28,FALSE),0)-IFERROR(VLOOKUP(B66,'วันที่ 3 กะเช้า'!$B$8:$AK$106,27,FALSE),0)</f>
      </c>
      <c r="L66" s="53">
        <f>IFERROR(VLOOKUP(B66,'วันที่ 3 กะเช้า'!$B$8:$AK$106,27,FALSE),0)</f>
      </c>
      <c r="M66" s="53">
        <f>IFERROR(VLOOKUP(B66,'วันที่ 4 กะเช้า'!$B$8:$AG$107,28,FALSE),0)-IFERROR(VLOOKUP(B66,'วันที่ 4 กะเช้า'!$B$8:$AG$107,27,FALSE),0)</f>
      </c>
      <c r="N66" s="53">
        <f>IFERROR(VLOOKUP(B66,'วันที่ 4 กะเช้า'!$B$8:$AG$107,27,FALSE),0)</f>
      </c>
      <c r="O66" s="53">
        <f>IFERROR(VLOOKUP(B66,'วันที่ 4 กะเช้า'!$B$8:$AH$106,28,FALSE),0)-IFERROR(VLOOKUP(B66,'วันที่ 4 กะเช้า'!$B$8:$AH$106,27,FALSE),0)</f>
      </c>
      <c r="P66" s="53">
        <f>IFERROR(VLOOKUP(B66,'วันที่ 4 กะเช้า'!$B$8:$AH$106,27,FALSE),0)</f>
      </c>
      <c r="Q66" s="53">
        <f>IFERROR(VLOOKUP(B66,'วันที่ 4 กะเช้า'!$B$8:$AH$106,28,FALSE),0)-IFERROR(VLOOKUP(B66,'วันที่ 4 กะเช้า'!$B$8:$AH$106,27,FALSE),0)</f>
      </c>
      <c r="R66" s="53">
        <f>IFERROR(VLOOKUP(B66,'วันที่ 4 กะเช้า'!$B$8:$AH$106,27,FALSE),0)</f>
      </c>
      <c r="S66" s="53">
        <f>IFERROR(VLOOKUP(B66,'วันที่ 5 กะเช้า'!$B$8:$AH$107,28,FALSE),0)-IFERROR(VLOOKUP(B66,'วันที่ 5 กะเช้า'!$B$8:$AH$107,27,FALSE),0)</f>
      </c>
      <c r="T66" s="53">
        <f>IFERROR(VLOOKUP(B66,'วันที่ 5 กะเช้า'!$B$8:$AH$107,27,FALSE),0)</f>
      </c>
      <c r="U66" s="53">
        <f>IFERROR(VLOOKUP(B66,'วันที่ 5 กะดึก'!$B$8:$AH$106,27,FALSE),0)</f>
      </c>
      <c r="V66" s="53">
        <f>IFERROR(VLOOKUP(B66,'วันที่ 5 กะดึก'!$B$8:$AH$106,27,FALSE),0)</f>
      </c>
      <c r="W66" s="53">
        <f>IFERROR(VLOOKUP(B66,'วันที่ 7'!$B$8:$AH$105,28,FALSE),0)-IFERROR(VLOOKUP(B66,'วันที่ 7'!$B$8:$AH$105,27,FALSE),0)</f>
      </c>
      <c r="X66" s="53">
        <f>IFERROR(VLOOKUP(B66,'วันที่ 7'!$B$8:$AH$105,27,FALSE),0)</f>
      </c>
      <c r="Y66" s="53">
        <f>IFERROR(VLOOKUP(B66,'วันที่ 8'!$B$8:$AH$109,28,FALSE),0)-IFERROR(VLOOKUP(B66,'วันที่ 8'!$B$8:$AH$109,27,FALSE),0)</f>
      </c>
      <c r="Z66" s="53">
        <f>IFERROR(VLOOKUP(B66,'วันที่ 8'!$B$8:$AH$109,27,FALSE),0)</f>
      </c>
      <c r="AA66" s="53">
        <f>IFERROR(VLOOKUP(B66,'กะเช้าวันที่ 12'!$B$8:$AC$102,28,FALSE),0)-IFERROR(VLOOKUP(B66,'กะเช้าวันที่ 12'!$B$8:$AC$102,27,FALSE),0)</f>
      </c>
      <c r="AB66" s="53">
        <f>IFERROR(VLOOKUP(B66,'กะเช้าวันที่ 12'!$B$8:$AC$102,27,FALSE),0)</f>
      </c>
      <c r="AC66" s="53">
        <f>IFERROR(VLOOKUP(B66,'กะเช้าวันที่ 14'!$B$8:$AC$104,28,FALSE),0)-IFERROR(VLOOKUP(B66,'กะเช้าวันที่ 14'!$B$8:$AC$104,27,FALSE),0)</f>
      </c>
      <c r="AD66" s="53">
        <f>IFERROR(VLOOKUP(B66,'กะเช้าวันที่ 14'!$B$8:$AC$104,27,FALSE),0)</f>
      </c>
      <c r="AE66" s="53">
        <f>IFERROR(VLOOKUP(B66,'กะดึกวันที่ 13'!$B$8:$AC$105,28,FALSE),0)</f>
      </c>
      <c r="AF66" s="53"/>
      <c r="AG66" s="53">
        <f>IFERROR(VLOOKUP(B66,'วันที่ 12'!$B$8:$AH$105,28,FALSE),0)</f>
      </c>
      <c r="AH66" s="53">
        <f>IFERROR(VLOOKUP(B66,'วันที่ 14'!$B$8:$AH$106,28,FALSE),0)</f>
      </c>
      <c r="AI66" s="53">
        <f>IFERROR(VLOOKUP(B66,'วันที่ 15'!$B$8:$AH$106,28,FALSE),0)</f>
      </c>
      <c r="AJ66" s="53">
        <f>IFERROR(VLOOKUP(B66,'วันที่ 16'!$B$8:$AH$105,28,FALSE),0)</f>
      </c>
      <c r="AK66" s="53">
        <f>IFERROR(VLOOKUP(B66,'วันที่ 17'!$B$8:$AH$105,28,FALSE),0)</f>
      </c>
      <c r="AL66" s="53">
        <f>IFERROR(VLOOKUP(B66,'วันที่ 18'!$B$8:$AH$104,28,FALSE),0)</f>
      </c>
      <c r="AM66" s="53">
        <f>IFERROR(VLOOKUP(B66,'วันที่ 19'!$B$8:$AH$106,28,FALSE),0)</f>
      </c>
      <c r="AN66" s="53">
        <f>IFERROR(VLOOKUP(B66,'วันที่ 20'!$B$8:$AH$105,28,FALSE),0)</f>
      </c>
      <c r="AO66" s="53">
        <f>IFERROR(VLOOKUP(B66,'วันที่ 21'!$B$8:$AH$106,28,FALSE),0)</f>
      </c>
      <c r="AP66" s="53">
        <f>IFERROR(VLOOKUP(B66,'วันที่ 22'!$B$8:$AH$105,28,FALSE),0)</f>
      </c>
      <c r="AQ66" s="53">
        <f>IFERROR(VLOOKUP(B66,'วันที่ 23'!$B$8:$AH$107,28,FALSE),0)</f>
      </c>
      <c r="AR66" s="53">
        <f>IFERROR(VLOOKUP(B66,'วันที่ 24'!$B$8:$AH$104,28,FALSE),0)</f>
      </c>
      <c r="AS66" s="53">
        <f>IFERROR(VLOOKUP(B66,'วันที่ 25'!$B$8:$AH$106,28,FALSE),0)</f>
      </c>
      <c r="AT66" s="53">
        <f>IFERROR(VLOOKUP(B66,'วันที่ 26'!$B$8:$AH$105,28,FALSE),0)</f>
      </c>
      <c r="AU66" s="53">
        <f>IFERROR(VLOOKUP(B66,'วันที่ 26'!$B$8:$AH$104,28,FALSE),0)</f>
      </c>
      <c r="AV66" s="53">
        <f>IFERROR(VLOOKUP(B66,'วันที่ 30'!$B$8:$AH$107,28,FALSE),0)</f>
      </c>
      <c r="AW66" s="53">
        <f>IFERROR(VLOOKUP(B66,'วันที่ 31'!$B$8:$AG$105,28,FALSE),0)</f>
      </c>
      <c r="AX66" s="52">
        <f>SUM(E66:AW66)</f>
      </c>
    </row>
    <row r="67">
      <c r="A67" s="52">
        <v>65</v>
      </c>
      <c r="B67" s="56" t="str">
        <v>ดลพร คำเตน</v>
      </c>
      <c r="C67" s="53">
        <f>IFERROR(VLOOKUP(B67,Members!B:C,2,FALSE),0)</f>
      </c>
      <c r="D67" s="53">
        <f>IFERROR(VLOOKUP(B67,Members!$B:$H,7,FALSE),0)</f>
      </c>
      <c r="E67" s="55">
        <f>IFERROR(VLOOKUP(B67,'วันที่ 1'!$B$8:$AH$103,28,FALSE),0) - IFERROR(VLOOKUP(B67,'วันที่ 1'!$B$8:$AH$103,27,FALSE),0)</f>
      </c>
      <c r="F67" s="55">
        <f>IFERROR(VLOOKUP(C67,'วันที่ 1'!$B$8:$AH$103,27,FALSE),0)</f>
      </c>
      <c r="G67" s="53">
        <f>IFERROR(VLOOKUP(B67,'วันที่ 1'!$B$8:$AH$103,28,FALSE),0)-IFERROR(VLOOKUP(B67,'วันที่ 1'!$B$8:$AH$103,27,FALSE),0)</f>
      </c>
      <c r="H67" s="55">
        <f>IFERROR(VLOOKUP(B67,'วันที่ 1'!$B$8:$AH$103,27,FALSE),0)</f>
      </c>
      <c r="I67" s="53">
        <f>IFERROR(VLOOKUP(B67,'วันที่ 2'!$B$8:$AF$106,28,FALSE),0)-IFERROR(VLOOKUP(B67,'วันที่ 2'!$B$8:$AF$106,27,FALSE),0)</f>
      </c>
      <c r="J67" s="53">
        <f>IFERROR(VLOOKUP(B67,'วันที่ 2'!$B$8:$AF$106,27,FALSE),0)</f>
      </c>
      <c r="K67" s="53">
        <f>IFERROR(VLOOKUP(B67,'วันที่ 3 กะเช้า'!$B$8:$AK$106,28,FALSE),0)-IFERROR(VLOOKUP(B67,'วันที่ 3 กะเช้า'!$B$8:$AK$106,27,FALSE),0)</f>
      </c>
      <c r="L67" s="53">
        <f>IFERROR(VLOOKUP(B67,'วันที่ 3 กะเช้า'!$B$8:$AK$106,27,FALSE),0)</f>
      </c>
      <c r="M67" s="53">
        <f>IFERROR(VLOOKUP(B67,'วันที่ 4 กะเช้า'!$B$8:$AG$107,28,FALSE),0)-IFERROR(VLOOKUP(B67,'วันที่ 4 กะเช้า'!$B$8:$AG$107,27,FALSE),0)</f>
      </c>
      <c r="N67" s="53">
        <f>IFERROR(VLOOKUP(B67,'วันที่ 4 กะเช้า'!$B$8:$AG$107,27,FALSE),0)</f>
      </c>
      <c r="O67" s="53">
        <f>IFERROR(VLOOKUP(B67,'วันที่ 4 กะเช้า'!$B$8:$AH$106,28,FALSE),0)-IFERROR(VLOOKUP(B67,'วันที่ 4 กะเช้า'!$B$8:$AH$106,27,FALSE),0)</f>
      </c>
      <c r="P67" s="53">
        <f>IFERROR(VLOOKUP(B67,'วันที่ 4 กะเช้า'!$B$8:$AH$106,27,FALSE),0)</f>
      </c>
      <c r="Q67" s="53">
        <f>IFERROR(VLOOKUP(B67,'วันที่ 4 กะเช้า'!$B$8:$AH$106,28,FALSE),0)-IFERROR(VLOOKUP(B67,'วันที่ 4 กะเช้า'!$B$8:$AH$106,27,FALSE),0)</f>
      </c>
      <c r="R67" s="53">
        <f>IFERROR(VLOOKUP(B67,'วันที่ 4 กะเช้า'!$B$8:$AH$106,27,FALSE),0)</f>
      </c>
      <c r="S67" s="53">
        <f>IFERROR(VLOOKUP(B67,'วันที่ 5 กะเช้า'!$B$8:$AH$107,28,FALSE),0)-IFERROR(VLOOKUP(B67,'วันที่ 5 กะเช้า'!$B$8:$AH$107,27,FALSE),0)</f>
      </c>
      <c r="T67" s="53">
        <f>IFERROR(VLOOKUP(B67,'วันที่ 5 กะเช้า'!$B$8:$AH$107,27,FALSE),0)</f>
      </c>
      <c r="U67" s="53">
        <f>IFERROR(VLOOKUP(B67,'วันที่ 5 กะดึก'!$B$8:$AH$106,27,FALSE),0)</f>
      </c>
      <c r="V67" s="53">
        <f>IFERROR(VLOOKUP(B67,'วันที่ 5 กะดึก'!$B$8:$AH$106,27,FALSE),0)</f>
      </c>
      <c r="W67" s="53">
        <f>IFERROR(VLOOKUP(B67,'วันที่ 7'!$B$8:$AH$105,28,FALSE),0)-IFERROR(VLOOKUP(B67,'วันที่ 7'!$B$8:$AH$105,27,FALSE),0)</f>
      </c>
      <c r="X67" s="53">
        <f>IFERROR(VLOOKUP(B67,'วันที่ 7'!$B$8:$AH$105,27,FALSE),0)</f>
      </c>
      <c r="Y67" s="53">
        <f>IFERROR(VLOOKUP(B67,'วันที่ 8'!$B$8:$AH$109,28,FALSE),0)-IFERROR(VLOOKUP(B67,'วันที่ 8'!$B$8:$AH$109,27,FALSE),0)</f>
      </c>
      <c r="Z67" s="53">
        <f>IFERROR(VLOOKUP(B67,'วันที่ 8'!$B$8:$AH$109,27,FALSE),0)</f>
      </c>
      <c r="AA67" s="53">
        <f>IFERROR(VLOOKUP(B67,'กะเช้าวันที่ 12'!$B$8:$AC$102,28,FALSE),0)-IFERROR(VLOOKUP(B67,'กะเช้าวันที่ 12'!$B$8:$AC$102,27,FALSE),0)</f>
      </c>
      <c r="AB67" s="53">
        <f>IFERROR(VLOOKUP(B67,'กะเช้าวันที่ 12'!$B$8:$AC$102,27,FALSE),0)</f>
      </c>
      <c r="AC67" s="53">
        <f>IFERROR(VLOOKUP(B67,'กะเช้าวันที่ 14'!$B$8:$AC$104,28,FALSE),0)-IFERROR(VLOOKUP(B67,'กะเช้าวันที่ 14'!$B$8:$AC$104,27,FALSE),0)</f>
      </c>
      <c r="AD67" s="53">
        <f>IFERROR(VLOOKUP(B67,'กะเช้าวันที่ 14'!$B$8:$AC$104,27,FALSE),0)</f>
      </c>
      <c r="AE67" s="53">
        <f>IFERROR(VLOOKUP(B67,'กะดึกวันที่ 13'!$B$8:$AC$105,28,FALSE),0)</f>
      </c>
      <c r="AF67" s="53"/>
      <c r="AG67" s="53">
        <f>IFERROR(VLOOKUP(B67,'วันที่ 12'!$B$8:$AH$105,28,FALSE),0)</f>
      </c>
      <c r="AH67" s="53">
        <f>IFERROR(VLOOKUP(B67,'วันที่ 14'!$B$8:$AH$106,28,FALSE),0)</f>
      </c>
      <c r="AI67" s="53">
        <f>IFERROR(VLOOKUP(B67,'วันที่ 15'!$B$8:$AH$106,28,FALSE),0)</f>
      </c>
      <c r="AJ67" s="53">
        <f>IFERROR(VLOOKUP(B67,'วันที่ 16'!$B$8:$AH$105,28,FALSE),0)</f>
      </c>
      <c r="AK67" s="53">
        <f>IFERROR(VLOOKUP(B67,'วันที่ 17'!$B$8:$AH$105,28,FALSE),0)</f>
      </c>
      <c r="AL67" s="53">
        <f>IFERROR(VLOOKUP(B67,'วันที่ 18'!$B$8:$AH$104,28,FALSE),0)</f>
      </c>
      <c r="AM67" s="53">
        <f>IFERROR(VLOOKUP(B67,'วันที่ 19'!$B$8:$AH$106,28,FALSE),0)</f>
      </c>
      <c r="AN67" s="53">
        <f>IFERROR(VLOOKUP(B67,'วันที่ 20'!$B$8:$AH$105,28,FALSE),0)</f>
      </c>
      <c r="AO67" s="53">
        <f>IFERROR(VLOOKUP(B67,'วันที่ 21'!$B$8:$AH$106,28,FALSE),0)</f>
      </c>
      <c r="AP67" s="53">
        <f>IFERROR(VLOOKUP(B67,'วันที่ 22'!$B$8:$AH$105,28,FALSE),0)</f>
      </c>
      <c r="AQ67" s="53">
        <f>IFERROR(VLOOKUP(B67,'วันที่ 23'!$B$8:$AH$107,28,FALSE),0)</f>
      </c>
      <c r="AR67" s="53">
        <f>IFERROR(VLOOKUP(B67,'วันที่ 24'!$B$8:$AH$104,28,FALSE),0)</f>
      </c>
      <c r="AS67" s="53">
        <f>IFERROR(VLOOKUP(B67,'วันที่ 25'!$B$8:$AH$106,28,FALSE),0)</f>
      </c>
      <c r="AT67" s="53">
        <f>IFERROR(VLOOKUP(B67,'วันที่ 26'!$B$8:$AH$105,28,FALSE),0)</f>
      </c>
      <c r="AU67" s="53">
        <f>IFERROR(VLOOKUP(B67,'วันที่ 26'!$B$8:$AH$104,28,FALSE),0)</f>
      </c>
      <c r="AV67" s="53">
        <f>IFERROR(VLOOKUP(B67,'วันที่ 30'!$B$8:$AH$107,28,FALSE),0)</f>
      </c>
      <c r="AW67" s="53">
        <f>IFERROR(VLOOKUP(B67,'วันที่ 31'!$B$8:$AG$105,28,FALSE),0)</f>
      </c>
      <c r="AX67" s="52">
        <f>SUM(E67:AW67)</f>
      </c>
    </row>
    <row r="68">
      <c r="A68" s="52">
        <v>69</v>
      </c>
      <c r="B68" s="56" t="str">
        <v>อำไพ ฉิมฉิมมะลิ</v>
      </c>
      <c r="C68" s="53">
        <f>IFERROR(VLOOKUP(B68,Members!B:C,2,FALSE),0)</f>
      </c>
      <c r="D68" s="53">
        <f>IFERROR(VLOOKUP(B68,Members!$B:$H,7,FALSE),0)</f>
      </c>
      <c r="E68" s="55">
        <f>IFERROR(VLOOKUP(B68,'วันที่ 1'!$B$8:$AH$103,28,FALSE),0) - IFERROR(VLOOKUP(B68,'วันที่ 1'!$B$8:$AH$103,27,FALSE),0)</f>
      </c>
      <c r="F68" s="55">
        <f>IFERROR(VLOOKUP(C68,'วันที่ 1'!$B$8:$AH$103,27,FALSE),0)</f>
      </c>
      <c r="G68" s="53">
        <f>IFERROR(VLOOKUP(B68,'วันที่ 1'!$B$8:$AH$103,28,FALSE),0)-IFERROR(VLOOKUP(B68,'วันที่ 1'!$B$8:$AH$103,27,FALSE),0)</f>
      </c>
      <c r="H68" s="55">
        <f>IFERROR(VLOOKUP(B68,'วันที่ 1'!$B$8:$AH$103,27,FALSE),0)</f>
      </c>
      <c r="I68" s="53">
        <f>IFERROR(VLOOKUP(B68,'วันที่ 2'!$B$8:$AF$106,28,FALSE),0)-IFERROR(VLOOKUP(B68,'วันที่ 2'!$B$8:$AF$106,27,FALSE),0)</f>
      </c>
      <c r="J68" s="53">
        <f>IFERROR(VLOOKUP(B68,'วันที่ 2'!$B$8:$AF$106,27,FALSE),0)</f>
      </c>
      <c r="K68" s="53">
        <f>IFERROR(VLOOKUP(B68,'วันที่ 3 กะเช้า'!$B$8:$AK$106,28,FALSE),0)-IFERROR(VLOOKUP(B68,'วันที่ 3 กะเช้า'!$B$8:$AK$106,27,FALSE),0)</f>
      </c>
      <c r="L68" s="53">
        <f>IFERROR(VLOOKUP(B68,'วันที่ 3 กะเช้า'!$B$8:$AK$106,27,FALSE),0)</f>
      </c>
      <c r="M68" s="53">
        <f>IFERROR(VLOOKUP(B68,'วันที่ 4 กะเช้า'!$B$8:$AG$107,28,FALSE),0)-IFERROR(VLOOKUP(B68,'วันที่ 4 กะเช้า'!$B$8:$AG$107,27,FALSE),0)</f>
      </c>
      <c r="N68" s="53">
        <f>IFERROR(VLOOKUP(B68,'วันที่ 4 กะเช้า'!$B$8:$AG$107,27,FALSE),0)</f>
      </c>
      <c r="O68" s="53">
        <f>IFERROR(VLOOKUP(B68,'วันที่ 4 กะเช้า'!$B$8:$AH$106,28,FALSE),0)-IFERROR(VLOOKUP(B68,'วันที่ 4 กะเช้า'!$B$8:$AH$106,27,FALSE),0)</f>
      </c>
      <c r="P68" s="53">
        <f>IFERROR(VLOOKUP(B68,'วันที่ 4 กะเช้า'!$B$8:$AH$106,27,FALSE),0)</f>
      </c>
      <c r="Q68" s="53">
        <f>IFERROR(VLOOKUP(B68,'วันที่ 4 กะเช้า'!$B$8:$AH$106,28,FALSE),0)-IFERROR(VLOOKUP(B68,'วันที่ 4 กะเช้า'!$B$8:$AH$106,27,FALSE),0)</f>
      </c>
      <c r="R68" s="53">
        <f>IFERROR(VLOOKUP(B68,'วันที่ 4 กะเช้า'!$B$8:$AH$106,27,FALSE),0)</f>
      </c>
      <c r="S68" s="53">
        <f>IFERROR(VLOOKUP(B68,'วันที่ 5 กะเช้า'!$B$8:$AH$107,28,FALSE),0)-IFERROR(VLOOKUP(B68,'วันที่ 5 กะเช้า'!$B$8:$AH$107,27,FALSE),0)</f>
      </c>
      <c r="T68" s="53">
        <f>IFERROR(VLOOKUP(B68,'วันที่ 5 กะเช้า'!$B$8:$AH$107,27,FALSE),0)</f>
      </c>
      <c r="U68" s="53">
        <f>IFERROR(VLOOKUP(B68,'วันที่ 5 กะดึก'!$B$8:$AH$106,27,FALSE),0)</f>
      </c>
      <c r="V68" s="53">
        <f>IFERROR(VLOOKUP(B68,'วันที่ 5 กะดึก'!$B$8:$AH$106,27,FALSE),0)</f>
      </c>
      <c r="W68" s="53">
        <f>IFERROR(VLOOKUP(B68,'วันที่ 7'!$B$8:$AH$105,28,FALSE),0)-IFERROR(VLOOKUP(B68,'วันที่ 7'!$B$8:$AH$105,27,FALSE),0)</f>
      </c>
      <c r="X68" s="53">
        <f>IFERROR(VLOOKUP(B68,'วันที่ 7'!$B$8:$AH$105,27,FALSE),0)</f>
      </c>
      <c r="Y68" s="53">
        <f>IFERROR(VLOOKUP(B68,'วันที่ 8'!$B$8:$AH$109,28,FALSE),0)-IFERROR(VLOOKUP(B68,'วันที่ 8'!$B$8:$AH$109,27,FALSE),0)</f>
      </c>
      <c r="Z68" s="53">
        <f>IFERROR(VLOOKUP(B68,'วันที่ 8'!$B$8:$AH$109,27,FALSE),0)</f>
      </c>
      <c r="AA68" s="53">
        <f>IFERROR(VLOOKUP(B68,'กะเช้าวันที่ 12'!$B$8:$AC$102,28,FALSE),0)-IFERROR(VLOOKUP(B68,'กะเช้าวันที่ 12'!$B$8:$AC$102,27,FALSE),0)</f>
      </c>
      <c r="AB68" s="53">
        <f>IFERROR(VLOOKUP(B68,'กะเช้าวันที่ 12'!$B$8:$AC$102,27,FALSE),0)</f>
      </c>
      <c r="AC68" s="53">
        <f>IFERROR(VLOOKUP(B68,'กะเช้าวันที่ 14'!$B$8:$AC$104,28,FALSE),0)-IFERROR(VLOOKUP(B68,'กะเช้าวันที่ 14'!$B$8:$AC$104,27,FALSE),0)</f>
      </c>
      <c r="AD68" s="53">
        <f>IFERROR(VLOOKUP(B68,'กะเช้าวันที่ 14'!$B$8:$AC$104,27,FALSE),0)</f>
      </c>
      <c r="AE68" s="53">
        <f>IFERROR(VLOOKUP(B68,'กะดึกวันที่ 13'!$B$8:$AC$105,28,FALSE),0)</f>
      </c>
      <c r="AF68" s="53"/>
      <c r="AG68" s="53">
        <f>IFERROR(VLOOKUP(B68,'วันที่ 12'!$B$8:$AH$105,28,FALSE),0)</f>
      </c>
      <c r="AH68" s="53">
        <f>IFERROR(VLOOKUP(B68,'วันที่ 14'!$B$8:$AH$106,28,FALSE),0)</f>
      </c>
      <c r="AI68" s="53">
        <f>IFERROR(VLOOKUP(B68,'วันที่ 15'!$B$8:$AH$106,28,FALSE),0)</f>
      </c>
      <c r="AJ68" s="53">
        <f>IFERROR(VLOOKUP(B68,'วันที่ 16'!$B$8:$AH$105,28,FALSE),0)</f>
      </c>
      <c r="AK68" s="53">
        <f>IFERROR(VLOOKUP(B68,'วันที่ 17'!$B$8:$AH$105,28,FALSE),0)</f>
      </c>
      <c r="AL68" s="53">
        <f>IFERROR(VLOOKUP(B68,'วันที่ 18'!$B$8:$AH$104,28,FALSE),0)</f>
      </c>
      <c r="AM68" s="53">
        <f>IFERROR(VLOOKUP(B68,'วันที่ 19'!$B$8:$AH$106,28,FALSE),0)</f>
      </c>
      <c r="AN68" s="53">
        <f>IFERROR(VLOOKUP(B68,'วันที่ 20'!$B$8:$AH$105,28,FALSE),0)</f>
      </c>
      <c r="AO68" s="53">
        <f>IFERROR(VLOOKUP(B68,'วันที่ 21'!$B$8:$AH$106,28,FALSE),0)</f>
      </c>
      <c r="AP68" s="53">
        <f>IFERROR(VLOOKUP(B68,'วันที่ 22'!$B$8:$AH$105,28,FALSE),0)</f>
      </c>
      <c r="AQ68" s="53">
        <f>IFERROR(VLOOKUP(B68,'วันที่ 23'!$B$8:$AH$107,28,FALSE),0)</f>
      </c>
      <c r="AR68" s="53">
        <f>IFERROR(VLOOKUP(B68,'วันที่ 24'!$B$8:$AH$104,28,FALSE),0)</f>
      </c>
      <c r="AS68" s="53">
        <f>IFERROR(VLOOKUP(B68,'วันที่ 25'!$B$8:$AH$106,28,FALSE),0)</f>
      </c>
      <c r="AT68" s="53">
        <f>IFERROR(VLOOKUP(B68,'วันที่ 26'!$B$8:$AH$105,28,FALSE),0)</f>
      </c>
      <c r="AU68" s="53">
        <f>IFERROR(VLOOKUP(B68,'วันที่ 26'!$B$8:$AH$104,28,FALSE),0)</f>
      </c>
      <c r="AV68" s="53">
        <f>IFERROR(VLOOKUP(B68,'วันที่ 30'!$B$8:$AH$107,28,FALSE),0)</f>
      </c>
      <c r="AW68" s="53">
        <f>IFERROR(VLOOKUP(B68,'วันที่ 31'!$B$8:$AG$105,28,FALSE),0)</f>
      </c>
      <c r="AX68" s="52">
        <f>SUM(E68:AW68)</f>
      </c>
    </row>
    <row r="69">
      <c r="A69" s="52">
        <v>71</v>
      </c>
      <c r="B69" s="56" t="str">
        <v>สุธิดา ขาวสบาย</v>
      </c>
      <c r="C69" s="53">
        <f>IFERROR(VLOOKUP(B69,Members!B:C,2,FALSE),0)</f>
      </c>
      <c r="D69" s="53">
        <f>IFERROR(VLOOKUP(B69,Members!$B:$H,7,FALSE),0)</f>
      </c>
      <c r="E69" s="55">
        <f>IFERROR(VLOOKUP(B69,'วันที่ 1'!$B$8:$AH$103,28,FALSE),0) - IFERROR(VLOOKUP(B69,'วันที่ 1'!$B$8:$AH$103,27,FALSE),0)</f>
      </c>
      <c r="F69" s="55">
        <f>IFERROR(VLOOKUP(C69,'วันที่ 1'!$B$8:$AH$103,27,FALSE),0)</f>
      </c>
      <c r="G69" s="53">
        <f>IFERROR(VLOOKUP(B69,'วันที่ 1'!$B$8:$AH$103,28,FALSE),0)-IFERROR(VLOOKUP(B69,'วันที่ 1'!$B$8:$AH$103,27,FALSE),0)</f>
      </c>
      <c r="H69" s="55">
        <f>IFERROR(VLOOKUP(B69,'วันที่ 1'!$B$8:$AH$103,27,FALSE),0)</f>
      </c>
      <c r="I69" s="53">
        <f>IFERROR(VLOOKUP(B69,'วันที่ 2'!$B$8:$AF$106,28,FALSE),0)-IFERROR(VLOOKUP(B69,'วันที่ 2'!$B$8:$AF$106,27,FALSE),0)</f>
      </c>
      <c r="J69" s="53">
        <f>IFERROR(VLOOKUP(B69,'วันที่ 2'!$B$8:$AF$106,27,FALSE),0)</f>
      </c>
      <c r="K69" s="53">
        <f>IFERROR(VLOOKUP(B69,'วันที่ 3 กะเช้า'!$B$8:$AK$106,28,FALSE),0)-IFERROR(VLOOKUP(B69,'วันที่ 3 กะเช้า'!$B$8:$AK$106,27,FALSE),0)</f>
      </c>
      <c r="L69" s="53">
        <f>IFERROR(VLOOKUP(B69,'วันที่ 3 กะเช้า'!$B$8:$AK$106,27,FALSE),0)</f>
      </c>
      <c r="M69" s="53">
        <f>IFERROR(VLOOKUP(B69,'วันที่ 4 กะเช้า'!$B$8:$AG$107,28,FALSE),0)-IFERROR(VLOOKUP(B69,'วันที่ 4 กะเช้า'!$B$8:$AG$107,27,FALSE),0)</f>
      </c>
      <c r="N69" s="53">
        <f>IFERROR(VLOOKUP(B69,'วันที่ 4 กะเช้า'!$B$8:$AG$107,27,FALSE),0)</f>
      </c>
      <c r="O69" s="53">
        <f>IFERROR(VLOOKUP(B69,'วันที่ 4 กะเช้า'!$B$8:$AH$106,28,FALSE),0)-IFERROR(VLOOKUP(B69,'วันที่ 4 กะเช้า'!$B$8:$AH$106,27,FALSE),0)</f>
      </c>
      <c r="P69" s="53">
        <f>IFERROR(VLOOKUP(B69,'วันที่ 4 กะเช้า'!$B$8:$AH$106,27,FALSE),0)</f>
      </c>
      <c r="Q69" s="53">
        <f>IFERROR(VLOOKUP(B69,'วันที่ 4 กะเช้า'!$B$8:$AH$106,28,FALSE),0)-IFERROR(VLOOKUP(B69,'วันที่ 4 กะเช้า'!$B$8:$AH$106,27,FALSE),0)</f>
      </c>
      <c r="R69" s="53">
        <f>IFERROR(VLOOKUP(B69,'วันที่ 4 กะเช้า'!$B$8:$AH$106,27,FALSE),0)</f>
      </c>
      <c r="S69" s="53">
        <f>IFERROR(VLOOKUP(B69,'วันที่ 5 กะเช้า'!$B$8:$AH$107,28,FALSE),0)-IFERROR(VLOOKUP(B69,'วันที่ 5 กะเช้า'!$B$8:$AH$107,27,FALSE),0)</f>
      </c>
      <c r="T69" s="53">
        <f>IFERROR(VLOOKUP(B69,'วันที่ 5 กะเช้า'!$B$8:$AH$107,27,FALSE),0)</f>
      </c>
      <c r="U69" s="53">
        <f>IFERROR(VLOOKUP(B69,'วันที่ 5 กะดึก'!$B$8:$AH$106,27,FALSE),0)</f>
      </c>
      <c r="V69" s="53">
        <f>IFERROR(VLOOKUP(B69,'วันที่ 5 กะดึก'!$B$8:$AH$106,27,FALSE),0)</f>
      </c>
      <c r="W69" s="53">
        <f>IFERROR(VLOOKUP(B69,'วันที่ 7'!$B$8:$AH$105,28,FALSE),0)-IFERROR(VLOOKUP(B69,'วันที่ 7'!$B$8:$AH$105,27,FALSE),0)</f>
      </c>
      <c r="X69" s="53">
        <f>IFERROR(VLOOKUP(B69,'วันที่ 7'!$B$8:$AH$105,27,FALSE),0)</f>
      </c>
      <c r="Y69" s="53">
        <f>IFERROR(VLOOKUP(B69,'วันที่ 8'!$B$8:$AH$109,28,FALSE),0)-IFERROR(VLOOKUP(B69,'วันที่ 8'!$B$8:$AH$109,27,FALSE),0)</f>
      </c>
      <c r="Z69" s="53">
        <f>IFERROR(VLOOKUP(B69,'วันที่ 8'!$B$8:$AH$109,27,FALSE),0)</f>
      </c>
      <c r="AA69" s="53">
        <f>IFERROR(VLOOKUP(B69,'กะเช้าวันที่ 12'!$B$8:$AC$102,28,FALSE),0)-IFERROR(VLOOKUP(B69,'กะเช้าวันที่ 12'!$B$8:$AC$102,27,FALSE),0)</f>
      </c>
      <c r="AB69" s="53">
        <f>IFERROR(VLOOKUP(B69,'กะเช้าวันที่ 12'!$B$8:$AC$102,27,FALSE),0)</f>
      </c>
      <c r="AC69" s="53">
        <f>IFERROR(VLOOKUP(B69,'กะเช้าวันที่ 14'!$B$8:$AC$104,28,FALSE),0)-IFERROR(VLOOKUP(B69,'กะเช้าวันที่ 14'!$B$8:$AC$104,27,FALSE),0)</f>
      </c>
      <c r="AD69" s="53">
        <f>IFERROR(VLOOKUP(B69,'กะเช้าวันที่ 14'!$B$8:$AC$104,27,FALSE),0)</f>
      </c>
      <c r="AE69" s="53">
        <f>IFERROR(VLOOKUP(B69,'กะดึกวันที่ 13'!$B$8:$AC$105,28,FALSE),0)</f>
      </c>
      <c r="AF69" s="53"/>
      <c r="AG69" s="53">
        <f>IFERROR(VLOOKUP(B69,'วันที่ 12'!$B$8:$AH$105,28,FALSE),0)</f>
      </c>
      <c r="AH69" s="53">
        <f>IFERROR(VLOOKUP(B69,'วันที่ 14'!$B$8:$AH$106,28,FALSE),0)</f>
      </c>
      <c r="AI69" s="53">
        <f>IFERROR(VLOOKUP(B69,'วันที่ 15'!$B$8:$AH$106,28,FALSE),0)</f>
      </c>
      <c r="AJ69" s="53">
        <f>IFERROR(VLOOKUP(B69,'วันที่ 16'!$B$8:$AH$105,28,FALSE),0)</f>
      </c>
      <c r="AK69" s="53">
        <f>IFERROR(VLOOKUP(B69,'วันที่ 17'!$B$8:$AH$105,28,FALSE),0)</f>
      </c>
      <c r="AL69" s="53">
        <f>IFERROR(VLOOKUP(B69,'วันที่ 18'!$B$8:$AH$104,28,FALSE),0)</f>
      </c>
      <c r="AM69" s="53">
        <f>IFERROR(VLOOKUP(B69,'วันที่ 19'!$B$8:$AH$106,28,FALSE),0)</f>
      </c>
      <c r="AN69" s="53">
        <f>IFERROR(VLOOKUP(B69,'วันที่ 20'!$B$8:$AH$105,28,FALSE),0)</f>
      </c>
      <c r="AO69" s="53">
        <f>IFERROR(VLOOKUP(B69,'วันที่ 21'!$B$8:$AH$106,28,FALSE),0)</f>
      </c>
      <c r="AP69" s="53">
        <f>IFERROR(VLOOKUP(B69,'วันที่ 22'!$B$8:$AH$105,28,FALSE),0)</f>
      </c>
      <c r="AQ69" s="53">
        <f>IFERROR(VLOOKUP(B69,'วันที่ 23'!$B$8:$AH$107,28,FALSE),0)</f>
      </c>
      <c r="AR69" s="53">
        <f>IFERROR(VLOOKUP(B69,'วันที่ 24'!$B$8:$AH$104,28,FALSE),0)</f>
      </c>
      <c r="AS69" s="53">
        <f>IFERROR(VLOOKUP(B69,'วันที่ 25'!$B$8:$AH$106,28,FALSE),0)</f>
      </c>
      <c r="AT69" s="53">
        <f>IFERROR(VLOOKUP(B69,'วันที่ 26'!$B$8:$AH$105,28,FALSE),0)</f>
      </c>
      <c r="AU69" s="53">
        <f>IFERROR(VLOOKUP(B69,'วันที่ 26'!$B$8:$AH$104,28,FALSE),0)</f>
      </c>
      <c r="AV69" s="53">
        <f>IFERROR(VLOOKUP(B69,'วันที่ 30'!$B$8:$AH$107,28,FALSE),0)</f>
      </c>
      <c r="AW69" s="53">
        <f>IFERROR(VLOOKUP(B69,'วันที่ 31'!$B$8:$AG$105,28,FALSE),0)</f>
      </c>
      <c r="AX69" s="52">
        <f>SUM(E69:AW69)</f>
      </c>
    </row>
    <row r="70">
      <c r="A70" s="52">
        <v>72</v>
      </c>
      <c r="B70" s="56" t="str">
        <v>ชนิดาภา แก่นภูเลิศ</v>
      </c>
      <c r="C70" s="53">
        <f>IFERROR(VLOOKUP(B70,Members!B:C,2,FALSE),0)</f>
      </c>
      <c r="D70" s="53">
        <f>IFERROR(VLOOKUP(B70,Members!$B:$H,7,FALSE),0)</f>
      </c>
      <c r="E70" s="55">
        <f>IFERROR(VLOOKUP(B70,'วันที่ 1'!$B$8:$AH$103,28,FALSE),0) - IFERROR(VLOOKUP(B70,'วันที่ 1'!$B$8:$AH$103,27,FALSE),0)</f>
      </c>
      <c r="F70" s="55">
        <f>IFERROR(VLOOKUP(C70,'วันที่ 1'!$B$8:$AH$103,27,FALSE),0)</f>
      </c>
      <c r="G70" s="53">
        <f>IFERROR(VLOOKUP(B70,'วันที่ 1'!$B$8:$AH$103,28,FALSE),0)-IFERROR(VLOOKUP(B70,'วันที่ 1'!$B$8:$AH$103,27,FALSE),0)</f>
      </c>
      <c r="H70" s="55">
        <f>IFERROR(VLOOKUP(B70,'วันที่ 1'!$B$8:$AH$103,27,FALSE),0)</f>
      </c>
      <c r="I70" s="53">
        <f>IFERROR(VLOOKUP(B70,'วันที่ 2'!$B$8:$AF$106,28,FALSE),0)-IFERROR(VLOOKUP(B70,'วันที่ 2'!$B$8:$AF$106,27,FALSE),0)</f>
      </c>
      <c r="J70" s="53">
        <f>IFERROR(VLOOKUP(B70,'วันที่ 2'!$B$8:$AF$106,27,FALSE),0)</f>
      </c>
      <c r="K70" s="53">
        <f>IFERROR(VLOOKUP(B70,'วันที่ 3 กะเช้า'!$B$8:$AK$106,28,FALSE),0)-IFERROR(VLOOKUP(B70,'วันที่ 3 กะเช้า'!$B$8:$AK$106,27,FALSE),0)</f>
      </c>
      <c r="L70" s="53">
        <f>IFERROR(VLOOKUP(B70,'วันที่ 3 กะเช้า'!$B$8:$AK$106,27,FALSE),0)</f>
      </c>
      <c r="M70" s="53">
        <f>IFERROR(VLOOKUP(B70,'วันที่ 4 กะเช้า'!$B$8:$AG$107,28,FALSE),0)-IFERROR(VLOOKUP(B70,'วันที่ 4 กะเช้า'!$B$8:$AG$107,27,FALSE),0)</f>
      </c>
      <c r="N70" s="53">
        <f>IFERROR(VLOOKUP(B70,'วันที่ 4 กะเช้า'!$B$8:$AG$107,27,FALSE),0)</f>
      </c>
      <c r="O70" s="53">
        <f>IFERROR(VLOOKUP(B70,'วันที่ 4 กะเช้า'!$B$8:$AH$106,28,FALSE),0)-IFERROR(VLOOKUP(B70,'วันที่ 4 กะเช้า'!$B$8:$AH$106,27,FALSE),0)</f>
      </c>
      <c r="P70" s="53">
        <f>IFERROR(VLOOKUP(B70,'วันที่ 4 กะเช้า'!$B$8:$AH$106,27,FALSE),0)</f>
      </c>
      <c r="Q70" s="53">
        <f>IFERROR(VLOOKUP(B70,'วันที่ 4 กะเช้า'!$B$8:$AH$106,28,FALSE),0)-IFERROR(VLOOKUP(B70,'วันที่ 4 กะเช้า'!$B$8:$AH$106,27,FALSE),0)</f>
      </c>
      <c r="R70" s="53">
        <f>IFERROR(VLOOKUP(B70,'วันที่ 4 กะเช้า'!$B$8:$AH$106,27,FALSE),0)</f>
      </c>
      <c r="S70" s="53">
        <f>IFERROR(VLOOKUP(B70,'วันที่ 5 กะเช้า'!$B$8:$AH$107,28,FALSE),0)-IFERROR(VLOOKUP(B70,'วันที่ 5 กะเช้า'!$B$8:$AH$107,27,FALSE),0)</f>
      </c>
      <c r="T70" s="53">
        <f>IFERROR(VLOOKUP(B70,'วันที่ 5 กะเช้า'!$B$8:$AH$107,27,FALSE),0)</f>
      </c>
      <c r="U70" s="53">
        <f>IFERROR(VLOOKUP(B70,'วันที่ 5 กะดึก'!$B$8:$AH$106,27,FALSE),0)</f>
      </c>
      <c r="V70" s="53">
        <f>IFERROR(VLOOKUP(B70,'วันที่ 5 กะดึก'!$B$8:$AH$106,27,FALSE),0)</f>
      </c>
      <c r="W70" s="53">
        <f>IFERROR(VLOOKUP(B70,'วันที่ 7'!$B$8:$AH$105,28,FALSE),0)-IFERROR(VLOOKUP(B70,'วันที่ 7'!$B$8:$AH$105,27,FALSE),0)</f>
      </c>
      <c r="X70" s="53">
        <f>IFERROR(VLOOKUP(B70,'วันที่ 7'!$B$8:$AH$105,27,FALSE),0)</f>
      </c>
      <c r="Y70" s="53">
        <f>IFERROR(VLOOKUP(B70,'วันที่ 8'!$B$8:$AH$109,28,FALSE),0)-IFERROR(VLOOKUP(B70,'วันที่ 8'!$B$8:$AH$109,27,FALSE),0)</f>
      </c>
      <c r="Z70" s="53">
        <f>IFERROR(VLOOKUP(B70,'วันที่ 8'!$B$8:$AH$109,27,FALSE),0)</f>
      </c>
      <c r="AA70" s="53">
        <f>IFERROR(VLOOKUP(B70,'กะเช้าวันที่ 12'!$B$8:$AC$102,28,FALSE),0)-IFERROR(VLOOKUP(B70,'กะเช้าวันที่ 12'!$B$8:$AC$102,27,FALSE),0)</f>
      </c>
      <c r="AB70" s="53">
        <f>IFERROR(VLOOKUP(B70,'กะเช้าวันที่ 12'!$B$8:$AC$102,27,FALSE),0)</f>
      </c>
      <c r="AC70" s="53">
        <f>IFERROR(VLOOKUP(B70,'กะเช้าวันที่ 14'!$B$8:$AC$104,28,FALSE),0)-IFERROR(VLOOKUP(B70,'กะเช้าวันที่ 14'!$B$8:$AC$104,27,FALSE),0)</f>
      </c>
      <c r="AD70" s="53">
        <f>IFERROR(VLOOKUP(B70,'กะเช้าวันที่ 14'!$B$8:$AC$104,27,FALSE),0)</f>
      </c>
      <c r="AE70" s="53">
        <f>IFERROR(VLOOKUP(B70,'กะดึกวันที่ 13'!$B$8:$AC$105,28,FALSE),0)</f>
      </c>
      <c r="AF70" s="53"/>
      <c r="AG70" s="53">
        <f>IFERROR(VLOOKUP(B70,'วันที่ 12'!$B$8:$AH$105,28,FALSE),0)</f>
      </c>
      <c r="AH70" s="53">
        <f>IFERROR(VLOOKUP(B70,'วันที่ 14'!$B$8:$AH$106,28,FALSE),0)</f>
      </c>
      <c r="AI70" s="53">
        <f>IFERROR(VLOOKUP(B70,'วันที่ 15'!$B$8:$AH$106,28,FALSE),0)</f>
      </c>
      <c r="AJ70" s="53">
        <f>IFERROR(VLOOKUP(B70,'วันที่ 16'!$B$8:$AH$105,28,FALSE),0)</f>
      </c>
      <c r="AK70" s="53">
        <f>IFERROR(VLOOKUP(B70,'วันที่ 17'!$B$8:$AH$105,28,FALSE),0)</f>
      </c>
      <c r="AL70" s="53">
        <f>IFERROR(VLOOKUP(B70,'วันที่ 18'!$B$8:$AH$104,28,FALSE),0)</f>
      </c>
      <c r="AM70" s="53">
        <f>IFERROR(VLOOKUP(B70,'วันที่ 19'!$B$8:$AH$106,28,FALSE),0)</f>
      </c>
      <c r="AN70" s="53">
        <f>IFERROR(VLOOKUP(B70,'วันที่ 20'!$B$8:$AH$105,28,FALSE),0)</f>
      </c>
      <c r="AO70" s="53">
        <f>IFERROR(VLOOKUP(B70,'วันที่ 21'!$B$8:$AH$106,28,FALSE),0)</f>
      </c>
      <c r="AP70" s="53">
        <f>IFERROR(VLOOKUP(B70,'วันที่ 22'!$B$8:$AH$105,28,FALSE),0)</f>
      </c>
      <c r="AQ70" s="53">
        <f>IFERROR(VLOOKUP(B70,'วันที่ 23'!$B$8:$AH$107,28,FALSE),0)</f>
      </c>
      <c r="AR70" s="53">
        <f>IFERROR(VLOOKUP(B70,'วันที่ 24'!$B$8:$AH$104,28,FALSE),0)</f>
      </c>
      <c r="AS70" s="53">
        <f>IFERROR(VLOOKUP(B70,'วันที่ 25'!$B$8:$AH$106,28,FALSE),0)</f>
      </c>
      <c r="AT70" s="53">
        <f>IFERROR(VLOOKUP(B70,'วันที่ 26'!$B$8:$AH$105,28,FALSE),0)</f>
      </c>
      <c r="AU70" s="53">
        <f>IFERROR(VLOOKUP(B70,'วันที่ 26'!$B$8:$AH$104,28,FALSE),0)</f>
      </c>
      <c r="AV70" s="53">
        <f>IFERROR(VLOOKUP(B70,'วันที่ 30'!$B$8:$AH$107,28,FALSE),0)</f>
      </c>
      <c r="AW70" s="53">
        <f>IFERROR(VLOOKUP(B70,'วันที่ 31'!$B$8:$AG$105,28,FALSE),0)</f>
      </c>
      <c r="AX70" s="52">
        <f>SUM(E70:AW70)</f>
      </c>
    </row>
    <row r="71">
      <c r="A71" s="52">
        <v>73</v>
      </c>
      <c r="B71" s="56" t="str">
        <v>ฑีฆายุ ทังสุภูติ</v>
      </c>
      <c r="C71" s="53">
        <f>IFERROR(VLOOKUP(B71,Members!B:C,2,FALSE),0)</f>
      </c>
      <c r="D71" s="53">
        <f>IFERROR(VLOOKUP(B71,Members!$B:$H,7,FALSE),0)</f>
      </c>
      <c r="E71" s="55">
        <f>IFERROR(VLOOKUP(B71,'วันที่ 1'!$B$8:$AH$103,28,FALSE),0) - IFERROR(VLOOKUP(B71,'วันที่ 1'!$B$8:$AH$103,27,FALSE),0)</f>
      </c>
      <c r="F71" s="55">
        <f>IFERROR(VLOOKUP(C71,'วันที่ 1'!$B$8:$AH$103,27,FALSE),0)</f>
      </c>
      <c r="G71" s="53">
        <f>IFERROR(VLOOKUP(B71,'วันที่ 1'!$B$8:$AH$103,28,FALSE),0)-IFERROR(VLOOKUP(B71,'วันที่ 1'!$B$8:$AH$103,27,FALSE),0)</f>
      </c>
      <c r="H71" s="55">
        <f>IFERROR(VLOOKUP(B71,'วันที่ 1'!$B$8:$AH$103,27,FALSE),0)</f>
      </c>
      <c r="I71" s="53">
        <f>IFERROR(VLOOKUP(B71,'วันที่ 2'!$B$8:$AF$106,28,FALSE),0)-IFERROR(VLOOKUP(B71,'วันที่ 2'!$B$8:$AF$106,27,FALSE),0)</f>
      </c>
      <c r="J71" s="53">
        <f>IFERROR(VLOOKUP(B71,'วันที่ 2'!$B$8:$AF$106,27,FALSE),0)</f>
      </c>
      <c r="K71" s="53">
        <f>IFERROR(VLOOKUP(B71,'วันที่ 3 กะเช้า'!$B$8:$AK$106,28,FALSE),0)-IFERROR(VLOOKUP(B71,'วันที่ 3 กะเช้า'!$B$8:$AK$106,27,FALSE),0)</f>
      </c>
      <c r="L71" s="53">
        <f>IFERROR(VLOOKUP(B71,'วันที่ 3 กะเช้า'!$B$8:$AK$106,27,FALSE),0)</f>
      </c>
      <c r="M71" s="53">
        <f>IFERROR(VLOOKUP(B71,'วันที่ 4 กะเช้า'!$B$8:$AG$107,28,FALSE),0)-IFERROR(VLOOKUP(B71,'วันที่ 4 กะเช้า'!$B$8:$AG$107,27,FALSE),0)</f>
      </c>
      <c r="N71" s="53">
        <f>IFERROR(VLOOKUP(B71,'วันที่ 4 กะเช้า'!$B$8:$AG$107,27,FALSE),0)</f>
      </c>
      <c r="O71" s="53">
        <f>IFERROR(VLOOKUP(B71,'วันที่ 4 กะเช้า'!$B$8:$AH$106,28,FALSE),0)-IFERROR(VLOOKUP(B71,'วันที่ 4 กะเช้า'!$B$8:$AH$106,27,FALSE),0)</f>
      </c>
      <c r="P71" s="53">
        <f>IFERROR(VLOOKUP(B71,'วันที่ 4 กะเช้า'!$B$8:$AH$106,27,FALSE),0)</f>
      </c>
      <c r="Q71" s="53">
        <f>IFERROR(VLOOKUP(B71,'วันที่ 4 กะเช้า'!$B$8:$AH$106,28,FALSE),0)-IFERROR(VLOOKUP(B71,'วันที่ 4 กะเช้า'!$B$8:$AH$106,27,FALSE),0)</f>
      </c>
      <c r="R71" s="53">
        <f>IFERROR(VLOOKUP(B71,'วันที่ 4 กะเช้า'!$B$8:$AH$106,27,FALSE),0)</f>
      </c>
      <c r="S71" s="53">
        <f>IFERROR(VLOOKUP(B71,'วันที่ 5 กะเช้า'!$B$8:$AH$107,28,FALSE),0)-IFERROR(VLOOKUP(B71,'วันที่ 5 กะเช้า'!$B$8:$AH$107,27,FALSE),0)</f>
      </c>
      <c r="T71" s="53">
        <f>IFERROR(VLOOKUP(B71,'วันที่ 5 กะเช้า'!$B$8:$AH$107,27,FALSE),0)</f>
      </c>
      <c r="U71" s="53">
        <f>IFERROR(VLOOKUP(B71,'วันที่ 5 กะดึก'!$B$8:$AH$106,27,FALSE),0)</f>
      </c>
      <c r="V71" s="53">
        <f>IFERROR(VLOOKUP(B71,'วันที่ 5 กะดึก'!$B$8:$AH$106,27,FALSE),0)</f>
      </c>
      <c r="W71" s="53">
        <f>IFERROR(VLOOKUP(B71,'วันที่ 7'!$B$8:$AH$105,28,FALSE),0)-IFERROR(VLOOKUP(B71,'วันที่ 7'!$B$8:$AH$105,27,FALSE),0)</f>
      </c>
      <c r="X71" s="53">
        <f>IFERROR(VLOOKUP(B71,'วันที่ 7'!$B$8:$AH$105,27,FALSE),0)</f>
      </c>
      <c r="Y71" s="53">
        <f>IFERROR(VLOOKUP(B71,'วันที่ 8'!$B$8:$AH$109,28,FALSE),0)-IFERROR(VLOOKUP(B71,'วันที่ 8'!$B$8:$AH$109,27,FALSE),0)</f>
      </c>
      <c r="Z71" s="53">
        <f>IFERROR(VLOOKUP(B71,'วันที่ 8'!$B$8:$AH$109,27,FALSE),0)</f>
      </c>
      <c r="AA71" s="53">
        <f>IFERROR(VLOOKUP(B71,'กะเช้าวันที่ 12'!$B$8:$AC$102,28,FALSE),0)-IFERROR(VLOOKUP(B71,'กะเช้าวันที่ 12'!$B$8:$AC$102,27,FALSE),0)</f>
      </c>
      <c r="AB71" s="53">
        <f>IFERROR(VLOOKUP(B71,'กะเช้าวันที่ 12'!$B$8:$AC$102,27,FALSE),0)</f>
      </c>
      <c r="AC71" s="53">
        <f>IFERROR(VLOOKUP(B71,'กะเช้าวันที่ 14'!$B$8:$AC$104,28,FALSE),0)-IFERROR(VLOOKUP(B71,'กะเช้าวันที่ 14'!$B$8:$AC$104,27,FALSE),0)</f>
      </c>
      <c r="AD71" s="53">
        <f>IFERROR(VLOOKUP(B71,'กะเช้าวันที่ 14'!$B$8:$AC$104,27,FALSE),0)</f>
      </c>
      <c r="AE71" s="53">
        <f>IFERROR(VLOOKUP(B71,'กะดึกวันที่ 13'!$B$8:$AC$105,28,FALSE),0)</f>
      </c>
      <c r="AF71" s="53"/>
      <c r="AG71" s="53">
        <f>IFERROR(VLOOKUP(B71,'วันที่ 12'!$B$8:$AH$105,28,FALSE),0)</f>
      </c>
      <c r="AH71" s="53">
        <f>IFERROR(VLOOKUP(B71,'วันที่ 14'!$B$8:$AH$106,28,FALSE),0)</f>
      </c>
      <c r="AI71" s="53">
        <f>IFERROR(VLOOKUP(B71,'วันที่ 15'!$B$8:$AH$106,28,FALSE),0)</f>
      </c>
      <c r="AJ71" s="53">
        <f>IFERROR(VLOOKUP(B71,'วันที่ 16'!$B$8:$AH$105,28,FALSE),0)</f>
      </c>
      <c r="AK71" s="53">
        <f>IFERROR(VLOOKUP(B71,'วันที่ 17'!$B$8:$AH$105,28,FALSE),0)</f>
      </c>
      <c r="AL71" s="53">
        <f>IFERROR(VLOOKUP(B71,'วันที่ 18'!$B$8:$AH$104,28,FALSE),0)</f>
      </c>
      <c r="AM71" s="53">
        <f>IFERROR(VLOOKUP(B71,'วันที่ 19'!$B$8:$AH$106,28,FALSE),0)</f>
      </c>
      <c r="AN71" s="53">
        <f>IFERROR(VLOOKUP(B71,'วันที่ 20'!$B$8:$AH$105,28,FALSE),0)</f>
      </c>
      <c r="AO71" s="53">
        <f>IFERROR(VLOOKUP(B71,'วันที่ 21'!$B$8:$AH$106,28,FALSE),0)</f>
      </c>
      <c r="AP71" s="53">
        <f>IFERROR(VLOOKUP(B71,'วันที่ 22'!$B$8:$AH$105,28,FALSE),0)</f>
      </c>
      <c r="AQ71" s="53">
        <f>IFERROR(VLOOKUP(B71,'วันที่ 23'!$B$8:$AH$107,28,FALSE),0)</f>
      </c>
      <c r="AR71" s="53">
        <f>IFERROR(VLOOKUP(B71,'วันที่ 24'!$B$8:$AH$104,28,FALSE),0)</f>
      </c>
      <c r="AS71" s="53">
        <f>IFERROR(VLOOKUP(B71,'วันที่ 25'!$B$8:$AH$106,28,FALSE),0)</f>
      </c>
      <c r="AT71" s="53">
        <f>IFERROR(VLOOKUP(B71,'วันที่ 26'!$B$8:$AH$105,28,FALSE),0)</f>
      </c>
      <c r="AU71" s="53">
        <f>IFERROR(VLOOKUP(B71,'วันที่ 26'!$B$8:$AH$104,28,FALSE),0)</f>
      </c>
      <c r="AV71" s="53">
        <f>IFERROR(VLOOKUP(B71,'วันที่ 30'!$B$8:$AH$107,28,FALSE),0)</f>
      </c>
      <c r="AW71" s="53">
        <f>IFERROR(VLOOKUP(B71,'วันที่ 31'!$B$8:$AG$105,28,FALSE),0)</f>
      </c>
      <c r="AX71" s="52">
        <f>SUM(E71:AW71)</f>
      </c>
    </row>
    <row r="72">
      <c r="A72" s="52">
        <v>74</v>
      </c>
      <c r="B72" s="56" t="str">
        <v>ภาคภูมิ คนบุญ</v>
      </c>
      <c r="C72" s="53">
        <f>IFERROR(VLOOKUP(B72,Members!B:C,2,FALSE),0)</f>
      </c>
      <c r="D72" s="53">
        <f>IFERROR(VLOOKUP(B72,Members!$B:$H,7,FALSE),0)</f>
      </c>
      <c r="E72" s="55">
        <f>IFERROR(VLOOKUP(B72,'วันที่ 1'!$B$8:$AH$103,28,FALSE),0) - IFERROR(VLOOKUP(B72,'วันที่ 1'!$B$8:$AH$103,27,FALSE),0)</f>
      </c>
      <c r="F72" s="55">
        <f>IFERROR(VLOOKUP(C72,'วันที่ 1'!$B$8:$AH$103,27,FALSE),0)</f>
      </c>
      <c r="G72" s="53">
        <f>IFERROR(VLOOKUP(B72,'วันที่ 1'!$B$8:$AH$103,28,FALSE),0)-IFERROR(VLOOKUP(B72,'วันที่ 1'!$B$8:$AH$103,27,FALSE),0)</f>
      </c>
      <c r="H72" s="55">
        <f>IFERROR(VLOOKUP(B72,'วันที่ 1'!$B$8:$AH$103,27,FALSE),0)</f>
      </c>
      <c r="I72" s="53">
        <f>IFERROR(VLOOKUP(B72,'วันที่ 2'!$B$8:$AF$106,28,FALSE),0)-IFERROR(VLOOKUP(B72,'วันที่ 2'!$B$8:$AF$106,27,FALSE),0)</f>
      </c>
      <c r="J72" s="53">
        <f>IFERROR(VLOOKUP(B72,'วันที่ 2'!$B$8:$AF$106,27,FALSE),0)</f>
      </c>
      <c r="K72" s="53">
        <f>IFERROR(VLOOKUP(B72,'วันที่ 3 กะเช้า'!$B$8:$AK$106,28,FALSE),0)-IFERROR(VLOOKUP(B72,'วันที่ 3 กะเช้า'!$B$8:$AK$106,27,FALSE),0)</f>
      </c>
      <c r="L72" s="53">
        <f>IFERROR(VLOOKUP(B72,'วันที่ 3 กะเช้า'!$B$8:$AK$106,27,FALSE),0)</f>
      </c>
      <c r="M72" s="53">
        <f>IFERROR(VLOOKUP(B72,'วันที่ 4 กะเช้า'!$B$8:$AG$107,28,FALSE),0)-IFERROR(VLOOKUP(B72,'วันที่ 4 กะเช้า'!$B$8:$AG$107,27,FALSE),0)</f>
      </c>
      <c r="N72" s="53">
        <f>IFERROR(VLOOKUP(B72,'วันที่ 4 กะเช้า'!$B$8:$AG$107,27,FALSE),0)</f>
      </c>
      <c r="O72" s="53">
        <f>IFERROR(VLOOKUP(B72,'วันที่ 4 กะเช้า'!$B$8:$AH$106,28,FALSE),0)-IFERROR(VLOOKUP(B72,'วันที่ 4 กะเช้า'!$B$8:$AH$106,27,FALSE),0)</f>
      </c>
      <c r="P72" s="53">
        <f>IFERROR(VLOOKUP(B72,'วันที่ 4 กะเช้า'!$B$8:$AH$106,27,FALSE),0)</f>
      </c>
      <c r="Q72" s="53">
        <f>IFERROR(VLOOKUP(B72,'วันที่ 4 กะเช้า'!$B$8:$AH$106,28,FALSE),0)-IFERROR(VLOOKUP(B72,'วันที่ 4 กะเช้า'!$B$8:$AH$106,27,FALSE),0)</f>
      </c>
      <c r="R72" s="53">
        <f>IFERROR(VLOOKUP(B72,'วันที่ 4 กะเช้า'!$B$8:$AH$106,27,FALSE),0)</f>
      </c>
      <c r="S72" s="53">
        <f>IFERROR(VLOOKUP(B72,'วันที่ 5 กะเช้า'!$B$8:$AH$107,28,FALSE),0)-IFERROR(VLOOKUP(B72,'วันที่ 5 กะเช้า'!$B$8:$AH$107,27,FALSE),0)</f>
      </c>
      <c r="T72" s="53">
        <f>IFERROR(VLOOKUP(B72,'วันที่ 5 กะเช้า'!$B$8:$AH$107,27,FALSE),0)</f>
      </c>
      <c r="U72" s="53">
        <f>IFERROR(VLOOKUP(B72,'วันที่ 5 กะดึก'!$B$8:$AH$106,27,FALSE),0)</f>
      </c>
      <c r="V72" s="53">
        <f>IFERROR(VLOOKUP(B72,'วันที่ 5 กะดึก'!$B$8:$AH$106,27,FALSE),0)</f>
      </c>
      <c r="W72" s="53">
        <f>IFERROR(VLOOKUP(B72,'วันที่ 7'!$B$8:$AH$105,28,FALSE),0)-IFERROR(VLOOKUP(B72,'วันที่ 7'!$B$8:$AH$105,27,FALSE),0)</f>
      </c>
      <c r="X72" s="53">
        <f>IFERROR(VLOOKUP(B72,'วันที่ 7'!$B$8:$AH$105,27,FALSE),0)</f>
      </c>
      <c r="Y72" s="53">
        <f>IFERROR(VLOOKUP(B72,'วันที่ 8'!$B$8:$AH$109,28,FALSE),0)-IFERROR(VLOOKUP(B72,'วันที่ 8'!$B$8:$AH$109,27,FALSE),0)</f>
      </c>
      <c r="Z72" s="53">
        <f>IFERROR(VLOOKUP(B72,'วันที่ 8'!$B$8:$AH$109,27,FALSE),0)</f>
      </c>
      <c r="AA72" s="53">
        <f>IFERROR(VLOOKUP(B72,'กะเช้าวันที่ 12'!$B$8:$AC$102,28,FALSE),0)-IFERROR(VLOOKUP(B72,'กะเช้าวันที่ 12'!$B$8:$AC$102,27,FALSE),0)</f>
      </c>
      <c r="AB72" s="53">
        <f>IFERROR(VLOOKUP(B72,'กะเช้าวันที่ 12'!$B$8:$AC$102,27,FALSE),0)</f>
      </c>
      <c r="AC72" s="53">
        <f>IFERROR(VLOOKUP(B72,'กะเช้าวันที่ 14'!$B$8:$AC$104,28,FALSE),0)-IFERROR(VLOOKUP(B72,'กะเช้าวันที่ 14'!$B$8:$AC$104,27,FALSE),0)</f>
      </c>
      <c r="AD72" s="53">
        <f>IFERROR(VLOOKUP(B72,'กะเช้าวันที่ 14'!$B$8:$AC$104,27,FALSE),0)</f>
      </c>
      <c r="AE72" s="53">
        <f>IFERROR(VLOOKUP(B72,'กะดึกวันที่ 13'!$B$8:$AC$105,28,FALSE),0)</f>
      </c>
      <c r="AF72" s="53"/>
      <c r="AG72" s="53">
        <f>IFERROR(VLOOKUP(B72,'วันที่ 12'!$B$8:$AH$105,28,FALSE),0)</f>
      </c>
      <c r="AH72" s="53">
        <f>IFERROR(VLOOKUP(B72,'วันที่ 14'!$B$8:$AH$106,28,FALSE),0)</f>
      </c>
      <c r="AI72" s="53">
        <f>IFERROR(VLOOKUP(B72,'วันที่ 15'!$B$8:$AH$106,28,FALSE),0)</f>
      </c>
      <c r="AJ72" s="53">
        <f>IFERROR(VLOOKUP(B72,'วันที่ 16'!$B$8:$AH$105,28,FALSE),0)</f>
      </c>
      <c r="AK72" s="53">
        <f>IFERROR(VLOOKUP(B72,'วันที่ 17'!$B$8:$AH$105,28,FALSE),0)</f>
      </c>
      <c r="AL72" s="53">
        <f>IFERROR(VLOOKUP(B72,'วันที่ 18'!$B$8:$AH$104,28,FALSE),0)</f>
      </c>
      <c r="AM72" s="53">
        <f>IFERROR(VLOOKUP(B72,'วันที่ 19'!$B$8:$AH$106,28,FALSE),0)</f>
      </c>
      <c r="AN72" s="53">
        <f>IFERROR(VLOOKUP(B72,'วันที่ 20'!$B$8:$AH$105,28,FALSE),0)</f>
      </c>
      <c r="AO72" s="53">
        <f>IFERROR(VLOOKUP(B72,'วันที่ 21'!$B$8:$AH$106,28,FALSE),0)</f>
      </c>
      <c r="AP72" s="53">
        <f>IFERROR(VLOOKUP(B72,'วันที่ 22'!$B$8:$AH$105,28,FALSE),0)</f>
      </c>
      <c r="AQ72" s="53">
        <f>IFERROR(VLOOKUP(B72,'วันที่ 23'!$B$8:$AH$107,28,FALSE),0)</f>
      </c>
      <c r="AR72" s="53">
        <f>IFERROR(VLOOKUP(B72,'วันที่ 24'!$B$8:$AH$104,28,FALSE),0)</f>
      </c>
      <c r="AS72" s="53">
        <f>IFERROR(VLOOKUP(B72,'วันที่ 25'!$B$8:$AH$106,28,FALSE),0)</f>
      </c>
      <c r="AT72" s="53">
        <f>IFERROR(VLOOKUP(B72,'วันที่ 26'!$B$8:$AH$105,28,FALSE),0)</f>
      </c>
      <c r="AU72" s="53">
        <f>IFERROR(VLOOKUP(B72,'วันที่ 26'!$B$8:$AH$104,28,FALSE),0)</f>
      </c>
      <c r="AV72" s="53">
        <f>IFERROR(VLOOKUP(B72,'วันที่ 30'!$B$8:$AH$107,28,FALSE),0)</f>
      </c>
      <c r="AW72" s="53">
        <f>IFERROR(VLOOKUP(B72,'วันที่ 31'!$B$8:$AG$105,28,FALSE),0)</f>
      </c>
      <c r="AX72" s="52">
        <f>SUM(E72:AW72)</f>
      </c>
    </row>
    <row r="73">
      <c r="A73" s="52">
        <v>75</v>
      </c>
      <c r="B73" s="56" t="str">
        <v>อนุกูล นาแก้ว</v>
      </c>
      <c r="C73" s="53">
        <f>IFERROR(VLOOKUP(B73,Members!B:C,2,FALSE),0)</f>
      </c>
      <c r="D73" s="53">
        <f>IFERROR(VLOOKUP(B73,Members!$B:$H,7,FALSE),0)</f>
      </c>
      <c r="E73" s="55">
        <f>IFERROR(VLOOKUP(B73,'วันที่ 1'!$B$8:$AH$103,28,FALSE),0) - IFERROR(VLOOKUP(B73,'วันที่ 1'!$B$8:$AH$103,27,FALSE),0)</f>
      </c>
      <c r="F73" s="55">
        <f>IFERROR(VLOOKUP(C73,'วันที่ 1'!$B$8:$AH$103,27,FALSE),0)</f>
      </c>
      <c r="G73" s="53">
        <f>IFERROR(VLOOKUP(B73,'วันที่ 1'!$B$8:$AH$103,28,FALSE),0)-IFERROR(VLOOKUP(B73,'วันที่ 1'!$B$8:$AH$103,27,FALSE),0)</f>
      </c>
      <c r="H73" s="55">
        <f>IFERROR(VLOOKUP(B73,'วันที่ 1'!$B$8:$AH$103,27,FALSE),0)</f>
      </c>
      <c r="I73" s="53">
        <f>IFERROR(VLOOKUP(B73,'วันที่ 2'!$B$8:$AF$106,28,FALSE),0)-IFERROR(VLOOKUP(B73,'วันที่ 2'!$B$8:$AF$106,27,FALSE),0)</f>
      </c>
      <c r="J73" s="53">
        <f>IFERROR(VLOOKUP(B73,'วันที่ 2'!$B$8:$AF$106,27,FALSE),0)</f>
      </c>
      <c r="K73" s="53">
        <f>IFERROR(VLOOKUP(B73,'วันที่ 3 กะเช้า'!$B$8:$AK$106,28,FALSE),0)-IFERROR(VLOOKUP(B73,'วันที่ 3 กะเช้า'!$B$8:$AK$106,27,FALSE),0)</f>
      </c>
      <c r="L73" s="53">
        <f>IFERROR(VLOOKUP(B73,'วันที่ 3 กะเช้า'!$B$8:$AK$106,27,FALSE),0)</f>
      </c>
      <c r="M73" s="53">
        <f>IFERROR(VLOOKUP(B73,'วันที่ 4 กะเช้า'!$B$8:$AG$107,28,FALSE),0)-IFERROR(VLOOKUP(B73,'วันที่ 4 กะเช้า'!$B$8:$AG$107,27,FALSE),0)</f>
      </c>
      <c r="N73" s="53">
        <f>IFERROR(VLOOKUP(B73,'วันที่ 4 กะเช้า'!$B$8:$AG$107,27,FALSE),0)</f>
      </c>
      <c r="O73" s="53">
        <f>IFERROR(VLOOKUP(B73,'วันที่ 4 กะเช้า'!$B$8:$AH$106,28,FALSE),0)-IFERROR(VLOOKUP(B73,'วันที่ 4 กะเช้า'!$B$8:$AH$106,27,FALSE),0)</f>
      </c>
      <c r="P73" s="53">
        <f>IFERROR(VLOOKUP(B73,'วันที่ 4 กะเช้า'!$B$8:$AH$106,27,FALSE),0)</f>
      </c>
      <c r="Q73" s="53">
        <f>IFERROR(VLOOKUP(B73,'วันที่ 4 กะเช้า'!$B$8:$AH$106,28,FALSE),0)-IFERROR(VLOOKUP(B73,'วันที่ 4 กะเช้า'!$B$8:$AH$106,27,FALSE),0)</f>
      </c>
      <c r="R73" s="53">
        <f>IFERROR(VLOOKUP(B73,'วันที่ 4 กะเช้า'!$B$8:$AH$106,27,FALSE),0)</f>
      </c>
      <c r="S73" s="53">
        <f>IFERROR(VLOOKUP(B73,'วันที่ 5 กะเช้า'!$B$8:$AH$107,28,FALSE),0)-IFERROR(VLOOKUP(B73,'วันที่ 5 กะเช้า'!$B$8:$AH$107,27,FALSE),0)</f>
      </c>
      <c r="T73" s="53">
        <f>IFERROR(VLOOKUP(B73,'วันที่ 5 กะเช้า'!$B$8:$AH$107,27,FALSE),0)</f>
      </c>
      <c r="U73" s="53">
        <f>IFERROR(VLOOKUP(B73,'วันที่ 5 กะดึก'!$B$8:$AH$106,27,FALSE),0)</f>
      </c>
      <c r="V73" s="53">
        <f>IFERROR(VLOOKUP(B73,'วันที่ 5 กะดึก'!$B$8:$AH$106,27,FALSE),0)</f>
      </c>
      <c r="W73" s="53">
        <f>IFERROR(VLOOKUP(B73,'วันที่ 7'!$B$8:$AH$105,28,FALSE),0)-IFERROR(VLOOKUP(B73,'วันที่ 7'!$B$8:$AH$105,27,FALSE),0)</f>
      </c>
      <c r="X73" s="53">
        <f>IFERROR(VLOOKUP(B73,'วันที่ 7'!$B$8:$AH$105,27,FALSE),0)</f>
      </c>
      <c r="Y73" s="53">
        <f>IFERROR(VLOOKUP(B73,'วันที่ 8'!$B$8:$AH$109,28,FALSE),0)-IFERROR(VLOOKUP(B73,'วันที่ 8'!$B$8:$AH$109,27,FALSE),0)</f>
      </c>
      <c r="Z73" s="53">
        <f>IFERROR(VLOOKUP(B73,'วันที่ 8'!$B$8:$AH$109,27,FALSE),0)</f>
      </c>
      <c r="AA73" s="53">
        <f>IFERROR(VLOOKUP(B73,'กะเช้าวันที่ 12'!$B$8:$AC$102,28,FALSE),0)-IFERROR(VLOOKUP(B73,'กะเช้าวันที่ 12'!$B$8:$AC$102,27,FALSE),0)</f>
      </c>
      <c r="AB73" s="53">
        <f>IFERROR(VLOOKUP(B73,'กะเช้าวันที่ 12'!$B$8:$AC$102,27,FALSE),0)</f>
      </c>
      <c r="AC73" s="53">
        <f>IFERROR(VLOOKUP(B73,'กะเช้าวันที่ 14'!$B$8:$AC$104,28,FALSE),0)-IFERROR(VLOOKUP(B73,'กะเช้าวันที่ 14'!$B$8:$AC$104,27,FALSE),0)</f>
      </c>
      <c r="AD73" s="53">
        <f>IFERROR(VLOOKUP(B73,'กะเช้าวันที่ 14'!$B$8:$AC$104,27,FALSE),0)</f>
      </c>
      <c r="AE73" s="53">
        <f>IFERROR(VLOOKUP(B73,'กะดึกวันที่ 13'!$B$8:$AC$105,28,FALSE),0)</f>
      </c>
      <c r="AF73" s="53"/>
      <c r="AG73" s="53">
        <f>IFERROR(VLOOKUP(B73,'วันที่ 12'!$B$8:$AH$105,28,FALSE),0)</f>
      </c>
      <c r="AH73" s="53">
        <f>IFERROR(VLOOKUP(B73,'วันที่ 14'!$B$8:$AH$106,28,FALSE),0)</f>
      </c>
      <c r="AI73" s="53">
        <f>IFERROR(VLOOKUP(B73,'วันที่ 15'!$B$8:$AH$106,28,FALSE),0)</f>
      </c>
      <c r="AJ73" s="53">
        <f>IFERROR(VLOOKUP(B73,'วันที่ 16'!$B$8:$AH$105,28,FALSE),0)</f>
      </c>
      <c r="AK73" s="53">
        <f>IFERROR(VLOOKUP(B73,'วันที่ 17'!$B$8:$AH$105,28,FALSE),0)</f>
      </c>
      <c r="AL73" s="53">
        <f>IFERROR(VLOOKUP(B73,'วันที่ 18'!$B$8:$AH$104,28,FALSE),0)</f>
      </c>
      <c r="AM73" s="53">
        <f>IFERROR(VLOOKUP(B73,'วันที่ 19'!$B$8:$AH$106,28,FALSE),0)</f>
      </c>
      <c r="AN73" s="53">
        <f>IFERROR(VLOOKUP(B73,'วันที่ 20'!$B$8:$AH$105,28,FALSE),0)</f>
      </c>
      <c r="AO73" s="53">
        <f>IFERROR(VLOOKUP(B73,'วันที่ 21'!$B$8:$AH$106,28,FALSE),0)</f>
      </c>
      <c r="AP73" s="53">
        <f>IFERROR(VLOOKUP(B73,'วันที่ 22'!$B$8:$AH$105,28,FALSE),0)</f>
      </c>
      <c r="AQ73" s="53">
        <f>IFERROR(VLOOKUP(B73,'วันที่ 23'!$B$8:$AH$107,28,FALSE),0)</f>
      </c>
      <c r="AR73" s="53">
        <f>IFERROR(VLOOKUP(B73,'วันที่ 24'!$B$8:$AH$104,28,FALSE),0)</f>
      </c>
      <c r="AS73" s="53">
        <f>IFERROR(VLOOKUP(B73,'วันที่ 25'!$B$8:$AH$106,28,FALSE),0)</f>
      </c>
      <c r="AT73" s="53">
        <f>IFERROR(VLOOKUP(B73,'วันที่ 26'!$B$8:$AH$105,28,FALSE),0)</f>
      </c>
      <c r="AU73" s="53">
        <f>IFERROR(VLOOKUP(B73,'วันที่ 26'!$B$8:$AH$104,28,FALSE),0)</f>
      </c>
      <c r="AV73" s="53">
        <f>IFERROR(VLOOKUP(B73,'วันที่ 30'!$B$8:$AH$107,28,FALSE),0)</f>
      </c>
      <c r="AW73" s="53">
        <f>IFERROR(VLOOKUP(B73,'วันที่ 31'!$B$8:$AG$105,28,FALSE),0)</f>
      </c>
      <c r="AX73" s="52">
        <f>SUM(E73:AW73)</f>
      </c>
    </row>
    <row r="74">
      <c r="A74" s="52">
        <v>76</v>
      </c>
      <c r="B74" s="56" t="str">
        <v>อำไพ ฉิมมะลิ</v>
      </c>
      <c r="C74" s="53">
        <f>IFERROR(VLOOKUP(B74,Members!B:C,2,FALSE),0)</f>
      </c>
      <c r="D74" s="53">
        <f>IFERROR(VLOOKUP(B74,Members!$B:$H,7,FALSE),0)</f>
      </c>
      <c r="E74" s="55">
        <f>IFERROR(VLOOKUP(B74,'วันที่ 1'!$B$8:$AH$103,28,FALSE),0) - IFERROR(VLOOKUP(B74,'วันที่ 1'!$B$8:$AH$103,27,FALSE),0)</f>
      </c>
      <c r="F74" s="55">
        <f>IFERROR(VLOOKUP(C74,'วันที่ 1'!$B$8:$AH$103,27,FALSE),0)</f>
      </c>
      <c r="G74" s="53">
        <f>IFERROR(VLOOKUP(B74,'วันที่ 1'!$B$8:$AH$103,28,FALSE),0)-IFERROR(VLOOKUP(B74,'วันที่ 1'!$B$8:$AH$103,27,FALSE),0)</f>
      </c>
      <c r="H74" s="55">
        <f>IFERROR(VLOOKUP(B74,'วันที่ 1'!$B$8:$AH$103,27,FALSE),0)</f>
      </c>
      <c r="I74" s="53">
        <f>IFERROR(VLOOKUP(B74,'วันที่ 2'!$B$8:$AF$106,28,FALSE),0)-IFERROR(VLOOKUP(B74,'วันที่ 2'!$B$8:$AF$106,27,FALSE),0)</f>
      </c>
      <c r="J74" s="53">
        <f>IFERROR(VLOOKUP(B74,'วันที่ 2'!$B$8:$AF$106,27,FALSE),0)</f>
      </c>
      <c r="K74" s="53">
        <f>IFERROR(VLOOKUP(B74,'วันที่ 3 กะเช้า'!$B$8:$AK$106,28,FALSE),0)-IFERROR(VLOOKUP(B74,'วันที่ 3 กะเช้า'!$B$8:$AK$106,27,FALSE),0)</f>
      </c>
      <c r="L74" s="53">
        <f>IFERROR(VLOOKUP(B74,'วันที่ 3 กะเช้า'!$B$8:$AK$106,27,FALSE),0)</f>
      </c>
      <c r="M74" s="53">
        <f>IFERROR(VLOOKUP(B74,'วันที่ 4 กะเช้า'!$B$8:$AG$107,28,FALSE),0)-IFERROR(VLOOKUP(B74,'วันที่ 4 กะเช้า'!$B$8:$AG$107,27,FALSE),0)</f>
      </c>
      <c r="N74" s="53">
        <f>IFERROR(VLOOKUP(B74,'วันที่ 4 กะเช้า'!$B$8:$AG$107,27,FALSE),0)</f>
      </c>
      <c r="O74" s="53">
        <f>IFERROR(VLOOKUP(B74,'วันที่ 4 กะเช้า'!$B$8:$AH$106,28,FALSE),0)-IFERROR(VLOOKUP(B74,'วันที่ 4 กะเช้า'!$B$8:$AH$106,27,FALSE),0)</f>
      </c>
      <c r="P74" s="53">
        <f>IFERROR(VLOOKUP(B74,'วันที่ 4 กะเช้า'!$B$8:$AH$106,27,FALSE),0)</f>
      </c>
      <c r="Q74" s="53">
        <f>IFERROR(VLOOKUP(B74,'วันที่ 4 กะเช้า'!$B$8:$AH$106,28,FALSE),0)-IFERROR(VLOOKUP(B74,'วันที่ 4 กะเช้า'!$B$8:$AH$106,27,FALSE),0)</f>
      </c>
      <c r="R74" s="53">
        <f>IFERROR(VLOOKUP(B74,'วันที่ 4 กะเช้า'!$B$8:$AH$106,27,FALSE),0)</f>
      </c>
      <c r="S74" s="53">
        <f>IFERROR(VLOOKUP(B74,'วันที่ 5 กะเช้า'!$B$8:$AH$107,28,FALSE),0)-IFERROR(VLOOKUP(B74,'วันที่ 5 กะเช้า'!$B$8:$AH$107,27,FALSE),0)</f>
      </c>
      <c r="T74" s="53">
        <f>IFERROR(VLOOKUP(B74,'วันที่ 5 กะเช้า'!$B$8:$AH$107,27,FALSE),0)</f>
      </c>
      <c r="U74" s="53">
        <f>IFERROR(VLOOKUP(B74,'วันที่ 5 กะดึก'!$B$8:$AH$106,27,FALSE),0)</f>
      </c>
      <c r="V74" s="53">
        <f>IFERROR(VLOOKUP(B74,'วันที่ 5 กะดึก'!$B$8:$AH$106,27,FALSE),0)</f>
      </c>
      <c r="W74" s="53">
        <f>IFERROR(VLOOKUP(B74,'วันที่ 7'!$B$8:$AH$105,28,FALSE),0)-IFERROR(VLOOKUP(B74,'วันที่ 7'!$B$8:$AH$105,27,FALSE),0)</f>
      </c>
      <c r="X74" s="53">
        <f>IFERROR(VLOOKUP(B74,'วันที่ 7'!$B$8:$AH$105,27,FALSE),0)</f>
      </c>
      <c r="Y74" s="53">
        <f>IFERROR(VLOOKUP(B74,'วันที่ 8'!$B$8:$AH$109,28,FALSE),0)-IFERROR(VLOOKUP(B74,'วันที่ 8'!$B$8:$AH$109,27,FALSE),0)</f>
      </c>
      <c r="Z74" s="53">
        <f>IFERROR(VLOOKUP(B74,'วันที่ 8'!$B$8:$AH$109,27,FALSE),0)</f>
      </c>
      <c r="AA74" s="53">
        <f>IFERROR(VLOOKUP(B74,'กะเช้าวันที่ 12'!$B$8:$AC$102,28,FALSE),0)-IFERROR(VLOOKUP(B74,'กะเช้าวันที่ 12'!$B$8:$AC$102,27,FALSE),0)</f>
      </c>
      <c r="AB74" s="53">
        <f>IFERROR(VLOOKUP(B74,'กะเช้าวันที่ 12'!$B$8:$AC$102,27,FALSE),0)</f>
      </c>
      <c r="AC74" s="53">
        <f>IFERROR(VLOOKUP(B74,'กะเช้าวันที่ 14'!$B$8:$AC$104,28,FALSE),0)-IFERROR(VLOOKUP(B74,'กะเช้าวันที่ 14'!$B$8:$AC$104,27,FALSE),0)</f>
      </c>
      <c r="AD74" s="53">
        <f>IFERROR(VLOOKUP(B74,'กะเช้าวันที่ 14'!$B$8:$AC$104,27,FALSE),0)</f>
      </c>
      <c r="AE74" s="53">
        <f>IFERROR(VLOOKUP(B74,'กะดึกวันที่ 13'!$B$8:$AC$105,28,FALSE),0)</f>
      </c>
      <c r="AF74" s="53"/>
      <c r="AG74" s="53">
        <f>IFERROR(VLOOKUP(B74,'วันที่ 12'!$B$8:$AH$105,28,FALSE),0)</f>
      </c>
      <c r="AH74" s="53">
        <f>IFERROR(VLOOKUP(B74,'วันที่ 14'!$B$8:$AH$106,28,FALSE),0)</f>
      </c>
      <c r="AI74" s="53">
        <f>IFERROR(VLOOKUP(B74,'วันที่ 15'!$B$8:$AH$106,28,FALSE),0)</f>
      </c>
      <c r="AJ74" s="53">
        <f>IFERROR(VLOOKUP(B74,'วันที่ 16'!$B$8:$AH$105,28,FALSE),0)</f>
      </c>
      <c r="AK74" s="53">
        <f>IFERROR(VLOOKUP(B74,'วันที่ 17'!$B$8:$AH$105,28,FALSE),0)</f>
      </c>
      <c r="AL74" s="53">
        <f>IFERROR(VLOOKUP(B74,'วันที่ 18'!$B$8:$AH$104,28,FALSE),0)</f>
      </c>
      <c r="AM74" s="53">
        <f>IFERROR(VLOOKUP(B74,'วันที่ 19'!$B$8:$AH$106,28,FALSE),0)</f>
      </c>
      <c r="AN74" s="53">
        <f>IFERROR(VLOOKUP(B74,'วันที่ 20'!$B$8:$AH$105,28,FALSE),0)</f>
      </c>
      <c r="AO74" s="53">
        <f>IFERROR(VLOOKUP(B74,'วันที่ 21'!$B$8:$AH$106,28,FALSE),0)</f>
      </c>
      <c r="AP74" s="53">
        <f>IFERROR(VLOOKUP(B74,'วันที่ 22'!$B$8:$AH$105,28,FALSE),0)</f>
      </c>
      <c r="AQ74" s="53">
        <f>IFERROR(VLOOKUP(B74,'วันที่ 23'!$B$8:$AH$107,28,FALSE),0)</f>
      </c>
      <c r="AR74" s="53">
        <f>IFERROR(VLOOKUP(B74,'วันที่ 24'!$B$8:$AH$104,28,FALSE),0)</f>
      </c>
      <c r="AS74" s="53">
        <f>IFERROR(VLOOKUP(B74,'วันที่ 25'!$B$8:$AH$106,28,FALSE),0)</f>
      </c>
      <c r="AT74" s="53">
        <f>IFERROR(VLOOKUP(B74,'วันที่ 26'!$B$8:$AH$105,28,FALSE),0)</f>
      </c>
      <c r="AU74" s="53">
        <f>IFERROR(VLOOKUP(B74,'วันที่ 26'!$B$8:$AH$104,28,FALSE),0)</f>
      </c>
      <c r="AV74" s="53">
        <f>IFERROR(VLOOKUP(B74,'วันที่ 30'!$B$8:$AH$107,28,FALSE),0)</f>
      </c>
      <c r="AW74" s="53">
        <f>IFERROR(VLOOKUP(B74,'วันที่ 31'!$B$8:$AG$105,28,FALSE),0)</f>
      </c>
      <c r="AX74" s="52">
        <f>SUM(E74:AW74)</f>
      </c>
    </row>
    <row r="75">
      <c r="A75" s="52">
        <v>77</v>
      </c>
      <c r="B75" s="56" t="str">
        <v>พีรพัฒน์ คำของ</v>
      </c>
      <c r="C75" s="53">
        <f>IFERROR(VLOOKUP(B75,Members!B:C,2,FALSE),0)</f>
      </c>
      <c r="D75" s="53">
        <f>IFERROR(VLOOKUP(B75,Members!$B:$H,7,FALSE),0)</f>
      </c>
      <c r="E75" s="55">
        <f>IFERROR(VLOOKUP(B75,'วันที่ 1'!$B$8:$AH$103,28,FALSE),0) - IFERROR(VLOOKUP(B75,'วันที่ 1'!$B$8:$AH$103,27,FALSE),0)</f>
      </c>
      <c r="F75" s="55">
        <f>IFERROR(VLOOKUP(C75,'วันที่ 1'!$B$8:$AH$103,27,FALSE),0)</f>
      </c>
      <c r="G75" s="53">
        <f>IFERROR(VLOOKUP(B75,'วันที่ 1'!$B$8:$AH$103,28,FALSE),0)-IFERROR(VLOOKUP(B75,'วันที่ 1'!$B$8:$AH$103,27,FALSE),0)</f>
      </c>
      <c r="H75" s="55">
        <f>IFERROR(VLOOKUP(B75,'วันที่ 1'!$B$8:$AH$103,27,FALSE),0)</f>
      </c>
      <c r="I75" s="53">
        <f>IFERROR(VLOOKUP(B75,'วันที่ 2'!$B$8:$AF$106,28,FALSE),0)-IFERROR(VLOOKUP(B75,'วันที่ 2'!$B$8:$AF$106,27,FALSE),0)</f>
      </c>
      <c r="J75" s="53">
        <f>IFERROR(VLOOKUP(B75,'วันที่ 2'!$B$8:$AF$106,27,FALSE),0)</f>
      </c>
      <c r="K75" s="53">
        <f>IFERROR(VLOOKUP(B75,'วันที่ 3 กะเช้า'!$B$8:$AK$106,28,FALSE),0)-IFERROR(VLOOKUP(B75,'วันที่ 3 กะเช้า'!$B$8:$AK$106,27,FALSE),0)</f>
      </c>
      <c r="L75" s="53">
        <f>IFERROR(VLOOKUP(B75,'วันที่ 3 กะเช้า'!$B$8:$AK$106,27,FALSE),0)</f>
      </c>
      <c r="M75" s="53">
        <f>IFERROR(VLOOKUP(B75,'วันที่ 4 กะเช้า'!$B$8:$AG$107,28,FALSE),0)-IFERROR(VLOOKUP(B75,'วันที่ 4 กะเช้า'!$B$8:$AG$107,27,FALSE),0)</f>
      </c>
      <c r="N75" s="53">
        <f>IFERROR(VLOOKUP(B75,'วันที่ 4 กะเช้า'!$B$8:$AG$107,27,FALSE),0)</f>
      </c>
      <c r="O75" s="53">
        <f>IFERROR(VLOOKUP(B75,'วันที่ 4 กะเช้า'!$B$8:$AH$106,28,FALSE),0)-IFERROR(VLOOKUP(B75,'วันที่ 4 กะเช้า'!$B$8:$AH$106,27,FALSE),0)</f>
      </c>
      <c r="P75" s="53">
        <f>IFERROR(VLOOKUP(B75,'วันที่ 4 กะเช้า'!$B$8:$AH$106,27,FALSE),0)</f>
      </c>
      <c r="Q75" s="53">
        <f>IFERROR(VLOOKUP(B75,'วันที่ 4 กะเช้า'!$B$8:$AH$106,28,FALSE),0)-IFERROR(VLOOKUP(B75,'วันที่ 4 กะเช้า'!$B$8:$AH$106,27,FALSE),0)</f>
      </c>
      <c r="R75" s="53">
        <f>IFERROR(VLOOKUP(B75,'วันที่ 4 กะเช้า'!$B$8:$AH$106,27,FALSE),0)</f>
      </c>
      <c r="S75" s="53">
        <f>IFERROR(VLOOKUP(B75,'วันที่ 5 กะเช้า'!$B$8:$AH$107,28,FALSE),0)-IFERROR(VLOOKUP(B75,'วันที่ 5 กะเช้า'!$B$8:$AH$107,27,FALSE),0)</f>
      </c>
      <c r="T75" s="53">
        <f>IFERROR(VLOOKUP(B75,'วันที่ 5 กะเช้า'!$B$8:$AH$107,27,FALSE),0)</f>
      </c>
      <c r="U75" s="53">
        <f>IFERROR(VLOOKUP(B75,'วันที่ 5 กะดึก'!$B$8:$AH$106,27,FALSE),0)</f>
      </c>
      <c r="V75" s="53">
        <f>IFERROR(VLOOKUP(B75,'วันที่ 5 กะดึก'!$B$8:$AH$106,27,FALSE),0)</f>
      </c>
      <c r="W75" s="53">
        <f>IFERROR(VLOOKUP(B75,'วันที่ 7'!$B$8:$AH$105,28,FALSE),0)-IFERROR(VLOOKUP(B75,'วันที่ 7'!$B$8:$AH$105,27,FALSE),0)</f>
      </c>
      <c r="X75" s="53">
        <f>IFERROR(VLOOKUP(B75,'วันที่ 7'!$B$8:$AH$105,27,FALSE),0)</f>
      </c>
      <c r="Y75" s="53">
        <f>IFERROR(VLOOKUP(B75,'วันที่ 8'!$B$8:$AH$109,28,FALSE),0)-IFERROR(VLOOKUP(B75,'วันที่ 8'!$B$8:$AH$109,27,FALSE),0)</f>
      </c>
      <c r="Z75" s="53">
        <f>IFERROR(VLOOKUP(B75,'วันที่ 8'!$B$8:$AH$109,27,FALSE),0)</f>
      </c>
      <c r="AA75" s="53">
        <f>IFERROR(VLOOKUP(B75,'กะเช้าวันที่ 12'!$B$8:$AC$102,28,FALSE),0)-IFERROR(VLOOKUP(B75,'กะเช้าวันที่ 12'!$B$8:$AC$102,27,FALSE),0)</f>
      </c>
      <c r="AB75" s="53">
        <f>IFERROR(VLOOKUP(B75,'กะเช้าวันที่ 12'!$B$8:$AC$102,27,FALSE),0)</f>
      </c>
      <c r="AC75" s="53">
        <f>IFERROR(VLOOKUP(B75,'กะเช้าวันที่ 14'!$B$8:$AC$104,28,FALSE),0)-IFERROR(VLOOKUP(B75,'กะเช้าวันที่ 14'!$B$8:$AC$104,27,FALSE),0)</f>
      </c>
      <c r="AD75" s="53">
        <f>IFERROR(VLOOKUP(B75,'กะเช้าวันที่ 14'!$B$8:$AC$104,27,FALSE),0)</f>
      </c>
      <c r="AE75" s="53">
        <f>IFERROR(VLOOKUP(B75,'กะดึกวันที่ 13'!$B$8:$AC$105,28,FALSE),0)</f>
      </c>
      <c r="AF75" s="53"/>
      <c r="AG75" s="53">
        <f>IFERROR(VLOOKUP(B75,'วันที่ 12'!$B$8:$AH$105,28,FALSE),0)</f>
      </c>
      <c r="AH75" s="53">
        <f>IFERROR(VLOOKUP(B75,'วันที่ 14'!$B$8:$AH$106,28,FALSE),0)</f>
      </c>
      <c r="AI75" s="53">
        <f>IFERROR(VLOOKUP(B75,'วันที่ 15'!$B$8:$AH$106,28,FALSE),0)</f>
      </c>
      <c r="AJ75" s="53">
        <f>IFERROR(VLOOKUP(B75,'วันที่ 16'!$B$8:$AH$105,28,FALSE),0)</f>
      </c>
      <c r="AK75" s="53">
        <f>IFERROR(VLOOKUP(B75,'วันที่ 17'!$B$8:$AH$105,28,FALSE),0)</f>
      </c>
      <c r="AL75" s="53">
        <f>IFERROR(VLOOKUP(B75,'วันที่ 18'!$B$8:$AH$104,28,FALSE),0)</f>
      </c>
      <c r="AM75" s="53">
        <f>IFERROR(VLOOKUP(B75,'วันที่ 19'!$B$8:$AH$106,28,FALSE),0)</f>
      </c>
      <c r="AN75" s="53">
        <f>IFERROR(VLOOKUP(B75,'วันที่ 20'!$B$8:$AH$105,28,FALSE),0)</f>
      </c>
      <c r="AO75" s="53">
        <f>IFERROR(VLOOKUP(B75,'วันที่ 21'!$B$8:$AH$106,28,FALSE),0)</f>
      </c>
      <c r="AP75" s="53">
        <f>IFERROR(VLOOKUP(B75,'วันที่ 22'!$B$8:$AH$105,28,FALSE),0)</f>
      </c>
      <c r="AQ75" s="53">
        <f>IFERROR(VLOOKUP(B75,'วันที่ 23'!$B$8:$AH$107,28,FALSE),0)</f>
      </c>
      <c r="AR75" s="53">
        <f>IFERROR(VLOOKUP(B75,'วันที่ 24'!$B$8:$AH$104,28,FALSE),0)</f>
      </c>
      <c r="AS75" s="53">
        <f>IFERROR(VLOOKUP(B75,'วันที่ 25'!$B$8:$AH$106,28,FALSE),0)</f>
      </c>
      <c r="AT75" s="53">
        <f>IFERROR(VLOOKUP(B75,'วันที่ 26'!$B$8:$AH$105,28,FALSE),0)</f>
      </c>
      <c r="AU75" s="53">
        <f>IFERROR(VLOOKUP(B75,'วันที่ 26'!$B$8:$AH$104,28,FALSE),0)</f>
      </c>
      <c r="AV75" s="53">
        <f>IFERROR(VLOOKUP(B75,'วันที่ 30'!$B$8:$AH$107,28,FALSE),0)</f>
      </c>
      <c r="AW75" s="53">
        <f>IFERROR(VLOOKUP(B75,'วันที่ 31'!$B$8:$AG$105,28,FALSE),0)</f>
      </c>
      <c r="AX75" s="52">
        <f>SUM(E75:AW75)</f>
      </c>
    </row>
    <row r="76">
      <c r="A76" s="52">
        <v>78</v>
      </c>
      <c r="B76" s="56" t="str">
        <v>ญาณากร ธูปหอม</v>
      </c>
      <c r="C76" s="53">
        <f>IFERROR(VLOOKUP(B76,Members!B:C,2,FALSE),0)</f>
      </c>
      <c r="D76" s="53">
        <f>IFERROR(VLOOKUP(B76,Members!$B:$H,7,FALSE),0)</f>
      </c>
      <c r="E76" s="55">
        <f>IFERROR(VLOOKUP(B76,'วันที่ 1'!$B$8:$AH$103,28,FALSE),0) - IFERROR(VLOOKUP(B76,'วันที่ 1'!$B$8:$AH$103,27,FALSE),0)</f>
      </c>
      <c r="F76" s="55">
        <f>IFERROR(VLOOKUP(C76,'วันที่ 1'!$B$8:$AH$103,27,FALSE),0)</f>
      </c>
      <c r="G76" s="53">
        <f>IFERROR(VLOOKUP(B76,'วันที่ 1'!$B$8:$AH$103,28,FALSE),0)-IFERROR(VLOOKUP(B76,'วันที่ 1'!$B$8:$AH$103,27,FALSE),0)</f>
      </c>
      <c r="H76" s="55">
        <f>IFERROR(VLOOKUP(B76,'วันที่ 1'!$B$8:$AH$103,27,FALSE),0)</f>
      </c>
      <c r="I76" s="53">
        <f>IFERROR(VLOOKUP(B76,'วันที่ 2'!$B$8:$AF$106,28,FALSE),0)-IFERROR(VLOOKUP(B76,'วันที่ 2'!$B$8:$AF$106,27,FALSE),0)</f>
      </c>
      <c r="J76" s="53">
        <f>IFERROR(VLOOKUP(B76,'วันที่ 2'!$B$8:$AF$106,27,FALSE),0)</f>
      </c>
      <c r="K76" s="53">
        <f>IFERROR(VLOOKUP(B76,'วันที่ 3 กะเช้า'!$B$8:$AK$106,28,FALSE),0)-IFERROR(VLOOKUP(B76,'วันที่ 3 กะเช้า'!$B$8:$AK$106,27,FALSE),0)</f>
      </c>
      <c r="L76" s="53">
        <f>IFERROR(VLOOKUP(B76,'วันที่ 3 กะเช้า'!$B$8:$AK$106,27,FALSE),0)</f>
      </c>
      <c r="M76" s="53">
        <f>IFERROR(VLOOKUP(B76,'วันที่ 4 กะเช้า'!$B$8:$AG$107,28,FALSE),0)-IFERROR(VLOOKUP(B76,'วันที่ 4 กะเช้า'!$B$8:$AG$107,27,FALSE),0)</f>
      </c>
      <c r="N76" s="53">
        <f>IFERROR(VLOOKUP(B76,'วันที่ 4 กะเช้า'!$B$8:$AG$107,27,FALSE),0)</f>
      </c>
      <c r="O76" s="53">
        <f>IFERROR(VLOOKUP(B76,'วันที่ 4 กะเช้า'!$B$8:$AH$106,28,FALSE),0)-IFERROR(VLOOKUP(B76,'วันที่ 4 กะเช้า'!$B$8:$AH$106,27,FALSE),0)</f>
      </c>
      <c r="P76" s="53">
        <f>IFERROR(VLOOKUP(B76,'วันที่ 4 กะเช้า'!$B$8:$AH$106,27,FALSE),0)</f>
      </c>
      <c r="Q76" s="53">
        <f>IFERROR(VLOOKUP(B76,'วันที่ 4 กะเช้า'!$B$8:$AH$106,28,FALSE),0)-IFERROR(VLOOKUP(B76,'วันที่ 4 กะเช้า'!$B$8:$AH$106,27,FALSE),0)</f>
      </c>
      <c r="R76" s="53">
        <f>IFERROR(VLOOKUP(B76,'วันที่ 4 กะเช้า'!$B$8:$AH$106,27,FALSE),0)</f>
      </c>
      <c r="S76" s="53">
        <f>IFERROR(VLOOKUP(B76,'วันที่ 5 กะเช้า'!$B$8:$AH$107,28,FALSE),0)-IFERROR(VLOOKUP(B76,'วันที่ 5 กะเช้า'!$B$8:$AH$107,27,FALSE),0)</f>
      </c>
      <c r="T76" s="53">
        <f>IFERROR(VLOOKUP(B76,'วันที่ 5 กะเช้า'!$B$8:$AH$107,27,FALSE),0)</f>
      </c>
      <c r="U76" s="53">
        <f>IFERROR(VLOOKUP(B76,'วันที่ 5 กะดึก'!$B$8:$AH$106,27,FALSE),0)</f>
      </c>
      <c r="V76" s="53">
        <f>IFERROR(VLOOKUP(B76,'วันที่ 5 กะดึก'!$B$8:$AH$106,27,FALSE),0)</f>
      </c>
      <c r="W76" s="53">
        <f>IFERROR(VLOOKUP(B76,'วันที่ 7'!$B$8:$AH$105,28,FALSE),0)-IFERROR(VLOOKUP(B76,'วันที่ 7'!$B$8:$AH$105,27,FALSE),0)</f>
      </c>
      <c r="X76" s="53">
        <f>IFERROR(VLOOKUP(B76,'วันที่ 7'!$B$8:$AH$105,27,FALSE),0)</f>
      </c>
      <c r="Y76" s="53">
        <f>IFERROR(VLOOKUP(B76,'วันที่ 8'!$B$8:$AH$109,28,FALSE),0)-IFERROR(VLOOKUP(B76,'วันที่ 8'!$B$8:$AH$109,27,FALSE),0)</f>
      </c>
      <c r="Z76" s="53">
        <f>IFERROR(VLOOKUP(B76,'วันที่ 8'!$B$8:$AH$109,27,FALSE),0)</f>
      </c>
      <c r="AA76" s="53">
        <f>IFERROR(VLOOKUP(B76,'กะเช้าวันที่ 12'!$B$8:$AC$102,28,FALSE),0)-IFERROR(VLOOKUP(B76,'กะเช้าวันที่ 12'!$B$8:$AC$102,27,FALSE),0)</f>
      </c>
      <c r="AB76" s="53">
        <f>IFERROR(VLOOKUP(B76,'กะเช้าวันที่ 12'!$B$8:$AC$102,27,FALSE),0)</f>
      </c>
      <c r="AC76" s="53">
        <f>IFERROR(VLOOKUP(B76,'กะเช้าวันที่ 14'!$B$8:$AC$104,28,FALSE),0)-IFERROR(VLOOKUP(B76,'กะเช้าวันที่ 14'!$B$8:$AC$104,27,FALSE),0)</f>
      </c>
      <c r="AD76" s="53">
        <f>IFERROR(VLOOKUP(B76,'กะเช้าวันที่ 14'!$B$8:$AC$104,27,FALSE),0)</f>
      </c>
      <c r="AE76" s="53">
        <f>IFERROR(VLOOKUP(B76,'กะดึกวันที่ 13'!$B$8:$AC$105,28,FALSE),0)</f>
      </c>
      <c r="AF76" s="53"/>
      <c r="AG76" s="53">
        <f>IFERROR(VLOOKUP(B76,'วันที่ 12'!$B$8:$AH$105,28,FALSE),0)</f>
      </c>
      <c r="AH76" s="53">
        <f>IFERROR(VLOOKUP(B76,'วันที่ 14'!$B$8:$AH$106,28,FALSE),0)</f>
      </c>
      <c r="AI76" s="53">
        <f>IFERROR(VLOOKUP(B76,'วันที่ 15'!$B$8:$AH$106,28,FALSE),0)</f>
      </c>
      <c r="AJ76" s="53">
        <f>IFERROR(VLOOKUP(B76,'วันที่ 16'!$B$8:$AH$105,28,FALSE),0)</f>
      </c>
      <c r="AK76" s="53">
        <f>IFERROR(VLOOKUP(B76,'วันที่ 17'!$B$8:$AH$105,28,FALSE),0)</f>
      </c>
      <c r="AL76" s="53">
        <f>IFERROR(VLOOKUP(B76,'วันที่ 18'!$B$8:$AH$104,28,FALSE),0)</f>
      </c>
      <c r="AM76" s="53">
        <f>IFERROR(VLOOKUP(B76,'วันที่ 19'!$B$8:$AH$106,28,FALSE),0)</f>
      </c>
      <c r="AN76" s="53">
        <f>IFERROR(VLOOKUP(B76,'วันที่ 20'!$B$8:$AH$105,28,FALSE),0)</f>
      </c>
      <c r="AO76" s="53">
        <f>IFERROR(VLOOKUP(B76,'วันที่ 21'!$B$8:$AH$106,28,FALSE),0)</f>
      </c>
      <c r="AP76" s="53">
        <f>IFERROR(VLOOKUP(B76,'วันที่ 22'!$B$8:$AH$105,28,FALSE),0)</f>
      </c>
      <c r="AQ76" s="53">
        <f>IFERROR(VLOOKUP(B76,'วันที่ 23'!$B$8:$AH$107,28,FALSE),0)</f>
      </c>
      <c r="AR76" s="53">
        <f>IFERROR(VLOOKUP(B76,'วันที่ 24'!$B$8:$AH$104,28,FALSE),0)</f>
      </c>
      <c r="AS76" s="53">
        <f>IFERROR(VLOOKUP(B76,'วันที่ 25'!$B$8:$AH$106,28,FALSE),0)</f>
      </c>
      <c r="AT76" s="53">
        <f>IFERROR(VLOOKUP(B76,'วันที่ 26'!$B$8:$AH$105,28,FALSE),0)</f>
      </c>
      <c r="AU76" s="53">
        <f>IFERROR(VLOOKUP(B76,'วันที่ 26'!$B$8:$AH$104,28,FALSE),0)</f>
      </c>
      <c r="AV76" s="53">
        <f>IFERROR(VLOOKUP(B76,'วันที่ 30'!$B$8:$AH$107,28,FALSE),0)</f>
      </c>
      <c r="AW76" s="53">
        <f>IFERROR(VLOOKUP(B76,'วันที่ 31'!$B$8:$AG$105,28,FALSE),0)</f>
      </c>
      <c r="AX76" s="52">
        <f>SUM(E76:AW76)</f>
      </c>
    </row>
    <row r="77">
      <c r="A77" s="52">
        <v>79</v>
      </c>
      <c r="B77" s="56" t="str">
        <v>ฐิติมา แก้วจำรัส</v>
      </c>
      <c r="C77" s="53">
        <f>IFERROR(VLOOKUP(B77,Members!B:C,2,FALSE),0)</f>
      </c>
      <c r="D77" s="53">
        <f>IFERROR(VLOOKUP(B77,Members!$B:$H,7,FALSE),0)</f>
      </c>
      <c r="E77" s="55">
        <f>IFERROR(VLOOKUP(B77,'วันที่ 1'!$B$8:$AH$103,28,FALSE),0) - IFERROR(VLOOKUP(B77,'วันที่ 1'!$B$8:$AH$103,27,FALSE),0)</f>
      </c>
      <c r="F77" s="55">
        <f>IFERROR(VLOOKUP(C77,'วันที่ 1'!$B$8:$AH$103,27,FALSE),0)</f>
      </c>
      <c r="G77" s="53">
        <f>IFERROR(VLOOKUP(B77,'วันที่ 1'!$B$8:$AH$103,28,FALSE),0)-IFERROR(VLOOKUP(B77,'วันที่ 1'!$B$8:$AH$103,27,FALSE),0)</f>
      </c>
      <c r="H77" s="55">
        <f>IFERROR(VLOOKUP(B77,'วันที่ 1'!$B$8:$AH$103,27,FALSE),0)</f>
      </c>
      <c r="I77" s="53">
        <f>IFERROR(VLOOKUP(B77,'วันที่ 2'!$B$8:$AF$106,28,FALSE),0)-IFERROR(VLOOKUP(B77,'วันที่ 2'!$B$8:$AF$106,27,FALSE),0)</f>
      </c>
      <c r="J77" s="53">
        <f>IFERROR(VLOOKUP(B77,'วันที่ 2'!$B$8:$AF$106,27,FALSE),0)</f>
      </c>
      <c r="K77" s="53">
        <f>IFERROR(VLOOKUP(B77,'วันที่ 3 กะเช้า'!$B$8:$AK$106,28,FALSE),0)-IFERROR(VLOOKUP(B77,'วันที่ 3 กะเช้า'!$B$8:$AK$106,27,FALSE),0)</f>
      </c>
      <c r="L77" s="53">
        <f>IFERROR(VLOOKUP(B77,'วันที่ 3 กะเช้า'!$B$8:$AK$106,27,FALSE),0)</f>
      </c>
      <c r="M77" s="53">
        <f>IFERROR(VLOOKUP(B77,'วันที่ 4 กะเช้า'!$B$8:$AG$107,28,FALSE),0)-IFERROR(VLOOKUP(B77,'วันที่ 4 กะเช้า'!$B$8:$AG$107,27,FALSE),0)</f>
      </c>
      <c r="N77" s="53">
        <f>IFERROR(VLOOKUP(B77,'วันที่ 4 กะเช้า'!$B$8:$AG$107,27,FALSE),0)</f>
      </c>
      <c r="O77" s="53">
        <f>IFERROR(VLOOKUP(B77,'วันที่ 4 กะเช้า'!$B$8:$AH$106,28,FALSE),0)-IFERROR(VLOOKUP(B77,'วันที่ 4 กะเช้า'!$B$8:$AH$106,27,FALSE),0)</f>
      </c>
      <c r="P77" s="53">
        <f>IFERROR(VLOOKUP(B77,'วันที่ 4 กะเช้า'!$B$8:$AH$106,27,FALSE),0)</f>
      </c>
      <c r="Q77" s="53">
        <f>IFERROR(VLOOKUP(B77,'วันที่ 4 กะเช้า'!$B$8:$AH$106,28,FALSE),0)-IFERROR(VLOOKUP(B77,'วันที่ 4 กะเช้า'!$B$8:$AH$106,27,FALSE),0)</f>
      </c>
      <c r="R77" s="53">
        <f>IFERROR(VLOOKUP(B77,'วันที่ 4 กะเช้า'!$B$8:$AH$106,27,FALSE),0)</f>
      </c>
      <c r="S77" s="53">
        <f>IFERROR(VLOOKUP(B77,'วันที่ 5 กะเช้า'!$B$8:$AH$107,28,FALSE),0)-IFERROR(VLOOKUP(B77,'วันที่ 5 กะเช้า'!$B$8:$AH$107,27,FALSE),0)</f>
      </c>
      <c r="T77" s="53">
        <f>IFERROR(VLOOKUP(B77,'วันที่ 5 กะเช้า'!$B$8:$AH$107,27,FALSE),0)</f>
      </c>
      <c r="U77" s="53">
        <f>IFERROR(VLOOKUP(B77,'วันที่ 5 กะดึก'!$B$8:$AH$106,27,FALSE),0)</f>
      </c>
      <c r="V77" s="53">
        <f>IFERROR(VLOOKUP(B77,'วันที่ 5 กะดึก'!$B$8:$AH$106,27,FALSE),0)</f>
      </c>
      <c r="W77" s="53">
        <f>IFERROR(VLOOKUP(B77,'วันที่ 7'!$B$8:$AH$105,28,FALSE),0)-IFERROR(VLOOKUP(B77,'วันที่ 7'!$B$8:$AH$105,27,FALSE),0)</f>
      </c>
      <c r="X77" s="53">
        <f>IFERROR(VLOOKUP(B77,'วันที่ 7'!$B$8:$AH$105,27,FALSE),0)</f>
      </c>
      <c r="Y77" s="53">
        <f>IFERROR(VLOOKUP(B77,'วันที่ 8'!$B$8:$AH$109,28,FALSE),0)-IFERROR(VLOOKUP(B77,'วันที่ 8'!$B$8:$AH$109,27,FALSE),0)</f>
      </c>
      <c r="Z77" s="53">
        <f>IFERROR(VLOOKUP(B77,'วันที่ 8'!$B$8:$AH$109,27,FALSE),0)</f>
      </c>
      <c r="AA77" s="53">
        <f>IFERROR(VLOOKUP(B77,'กะเช้าวันที่ 12'!$B$8:$AC$102,28,FALSE),0)-IFERROR(VLOOKUP(B77,'กะเช้าวันที่ 12'!$B$8:$AC$102,27,FALSE),0)</f>
      </c>
      <c r="AB77" s="53">
        <f>IFERROR(VLOOKUP(B77,'กะเช้าวันที่ 12'!$B$8:$AC$102,27,FALSE),0)</f>
      </c>
      <c r="AC77" s="53">
        <f>IFERROR(VLOOKUP(B77,'กะเช้าวันที่ 14'!$B$8:$AC$104,28,FALSE),0)-IFERROR(VLOOKUP(B77,'กะเช้าวันที่ 14'!$B$8:$AC$104,27,FALSE),0)</f>
      </c>
      <c r="AD77" s="53">
        <f>IFERROR(VLOOKUP(B77,'กะเช้าวันที่ 14'!$B$8:$AC$104,27,FALSE),0)</f>
      </c>
      <c r="AE77" s="53">
        <f>IFERROR(VLOOKUP(B77,'กะดึกวันที่ 13'!$B$8:$AC$105,28,FALSE),0)</f>
      </c>
      <c r="AF77" s="53"/>
      <c r="AG77" s="53">
        <f>IFERROR(VLOOKUP(B77,'วันที่ 12'!$B$8:$AH$105,28,FALSE),0)</f>
      </c>
      <c r="AH77" s="53">
        <f>IFERROR(VLOOKUP(B77,'วันที่ 14'!$B$8:$AH$106,28,FALSE),0)</f>
      </c>
      <c r="AI77" s="53">
        <f>IFERROR(VLOOKUP(B77,'วันที่ 15'!$B$8:$AH$106,28,FALSE),0)</f>
      </c>
      <c r="AJ77" s="53">
        <f>IFERROR(VLOOKUP(B77,'วันที่ 16'!$B$8:$AH$105,28,FALSE),0)</f>
      </c>
      <c r="AK77" s="53">
        <f>IFERROR(VLOOKUP(B77,'วันที่ 17'!$B$8:$AH$105,28,FALSE),0)</f>
      </c>
      <c r="AL77" s="53">
        <f>IFERROR(VLOOKUP(B77,'วันที่ 18'!$B$8:$AH$104,28,FALSE),0)</f>
      </c>
      <c r="AM77" s="53">
        <f>IFERROR(VLOOKUP(B77,'วันที่ 19'!$B$8:$AH$106,28,FALSE),0)</f>
      </c>
      <c r="AN77" s="53">
        <f>IFERROR(VLOOKUP(B77,'วันที่ 20'!$B$8:$AH$105,28,FALSE),0)</f>
      </c>
      <c r="AO77" s="53">
        <f>IFERROR(VLOOKUP(B77,'วันที่ 21'!$B$8:$AH$106,28,FALSE),0)</f>
      </c>
      <c r="AP77" s="53">
        <f>IFERROR(VLOOKUP(B77,'วันที่ 22'!$B$8:$AH$105,28,FALSE),0)</f>
      </c>
      <c r="AQ77" s="53">
        <f>IFERROR(VLOOKUP(B77,'วันที่ 23'!$B$8:$AH$107,28,FALSE),0)</f>
      </c>
      <c r="AR77" s="53">
        <f>IFERROR(VLOOKUP(B77,'วันที่ 24'!$B$8:$AH$104,28,FALSE),0)</f>
      </c>
      <c r="AS77" s="53">
        <f>IFERROR(VLOOKUP(B77,'วันที่ 25'!$B$8:$AH$106,28,FALSE),0)</f>
      </c>
      <c r="AT77" s="53">
        <f>IFERROR(VLOOKUP(B77,'วันที่ 26'!$B$8:$AH$105,28,FALSE),0)</f>
      </c>
      <c r="AU77" s="53">
        <f>IFERROR(VLOOKUP(B77,'วันที่ 26'!$B$8:$AH$104,28,FALSE),0)</f>
      </c>
      <c r="AV77" s="53">
        <f>IFERROR(VLOOKUP(B77,'วันที่ 30'!$B$8:$AH$107,28,FALSE),0)</f>
      </c>
      <c r="AW77" s="53">
        <f>IFERROR(VLOOKUP(B77,'วันที่ 31'!$B$8:$AG$105,28,FALSE),0)</f>
      </c>
      <c r="AX77" s="52">
        <f>SUM(E77:AW77)</f>
      </c>
    </row>
    <row r="78">
      <c r="A78" s="52">
        <v>80</v>
      </c>
      <c r="B78" s="56" t="str">
        <v>ขวัญดารา จีนารัตน์</v>
      </c>
      <c r="C78" s="53">
        <f>IFERROR(VLOOKUP(B78,Members!B:C,2,FALSE),0)</f>
      </c>
      <c r="D78" s="53">
        <f>IFERROR(VLOOKUP(B78,Members!$B:$H,7,FALSE),0)</f>
      </c>
      <c r="E78" s="55">
        <f>IFERROR(VLOOKUP(B78,'วันที่ 1'!$B$8:$AH$103,28,FALSE),0) - IFERROR(VLOOKUP(B78,'วันที่ 1'!$B$8:$AH$103,27,FALSE),0)</f>
      </c>
      <c r="F78" s="55">
        <f>IFERROR(VLOOKUP(C78,'วันที่ 1'!$B$8:$AH$103,27,FALSE),0)</f>
      </c>
      <c r="G78" s="53">
        <f>IFERROR(VLOOKUP(B78,'วันที่ 1'!$B$8:$AH$103,28,FALSE),0)-IFERROR(VLOOKUP(B78,'วันที่ 1'!$B$8:$AH$103,27,FALSE),0)</f>
      </c>
      <c r="H78" s="55">
        <f>IFERROR(VLOOKUP(B78,'วันที่ 1'!$B$8:$AH$103,27,FALSE),0)</f>
      </c>
      <c r="I78" s="53">
        <f>IFERROR(VLOOKUP(B78,'วันที่ 2'!$B$8:$AF$106,28,FALSE),0)-IFERROR(VLOOKUP(B78,'วันที่ 2'!$B$8:$AF$106,27,FALSE),0)</f>
      </c>
      <c r="J78" s="53">
        <f>IFERROR(VLOOKUP(B78,'วันที่ 2'!$B$8:$AF$106,27,FALSE),0)</f>
      </c>
      <c r="K78" s="53">
        <f>IFERROR(VLOOKUP(B78,'วันที่ 3 กะเช้า'!$B$8:$AK$106,28,FALSE),0)-IFERROR(VLOOKUP(B78,'วันที่ 3 กะเช้า'!$B$8:$AK$106,27,FALSE),0)</f>
      </c>
      <c r="L78" s="53">
        <f>IFERROR(VLOOKUP(B78,'วันที่ 3 กะเช้า'!$B$8:$AK$106,27,FALSE),0)</f>
      </c>
      <c r="M78" s="53">
        <f>IFERROR(VLOOKUP(B78,'วันที่ 4 กะเช้า'!$B$8:$AG$107,28,FALSE),0)-IFERROR(VLOOKUP(B78,'วันที่ 4 กะเช้า'!$B$8:$AG$107,27,FALSE),0)</f>
      </c>
      <c r="N78" s="53">
        <f>IFERROR(VLOOKUP(B78,'วันที่ 4 กะเช้า'!$B$8:$AG$107,27,FALSE),0)</f>
      </c>
      <c r="O78" s="53">
        <f>IFERROR(VLOOKUP(B78,'วันที่ 4 กะเช้า'!$B$8:$AH$106,28,FALSE),0)-IFERROR(VLOOKUP(B78,'วันที่ 4 กะเช้า'!$B$8:$AH$106,27,FALSE),0)</f>
      </c>
      <c r="P78" s="53">
        <f>IFERROR(VLOOKUP(B78,'วันที่ 4 กะเช้า'!$B$8:$AH$106,27,FALSE),0)</f>
      </c>
      <c r="Q78" s="53">
        <f>IFERROR(VLOOKUP(B78,'วันที่ 4 กะเช้า'!$B$8:$AH$106,28,FALSE),0)-IFERROR(VLOOKUP(B78,'วันที่ 4 กะเช้า'!$B$8:$AH$106,27,FALSE),0)</f>
      </c>
      <c r="R78" s="53">
        <f>IFERROR(VLOOKUP(B78,'วันที่ 4 กะเช้า'!$B$8:$AH$106,27,FALSE),0)</f>
      </c>
      <c r="S78" s="53">
        <f>IFERROR(VLOOKUP(B78,'วันที่ 5 กะเช้า'!$B$8:$AH$107,28,FALSE),0)-IFERROR(VLOOKUP(B78,'วันที่ 5 กะเช้า'!$B$8:$AH$107,27,FALSE),0)</f>
      </c>
      <c r="T78" s="53">
        <f>IFERROR(VLOOKUP(B78,'วันที่ 5 กะเช้า'!$B$8:$AH$107,27,FALSE),0)</f>
      </c>
      <c r="U78" s="53">
        <f>IFERROR(VLOOKUP(B78,'วันที่ 5 กะดึก'!$B$8:$AH$106,27,FALSE),0)</f>
      </c>
      <c r="V78" s="53">
        <f>IFERROR(VLOOKUP(B78,'วันที่ 5 กะดึก'!$B$8:$AH$106,27,FALSE),0)</f>
      </c>
      <c r="W78" s="53">
        <f>IFERROR(VLOOKUP(B78,'วันที่ 7'!$B$8:$AH$105,28,FALSE),0)-IFERROR(VLOOKUP(B78,'วันที่ 7'!$B$8:$AH$105,27,FALSE),0)</f>
      </c>
      <c r="X78" s="53">
        <f>IFERROR(VLOOKUP(B78,'วันที่ 7'!$B$8:$AH$105,27,FALSE),0)</f>
      </c>
      <c r="Y78" s="53">
        <f>IFERROR(VLOOKUP(B78,'วันที่ 8'!$B$8:$AH$109,28,FALSE),0)-IFERROR(VLOOKUP(B78,'วันที่ 8'!$B$8:$AH$109,27,FALSE),0)</f>
      </c>
      <c r="Z78" s="53">
        <f>IFERROR(VLOOKUP(B78,'วันที่ 8'!$B$8:$AH$109,27,FALSE),0)</f>
      </c>
      <c r="AA78" s="53">
        <f>IFERROR(VLOOKUP(B78,'กะเช้าวันที่ 12'!$B$8:$AC$102,28,FALSE),0)-IFERROR(VLOOKUP(B78,'กะเช้าวันที่ 12'!$B$8:$AC$102,27,FALSE),0)</f>
      </c>
      <c r="AB78" s="53">
        <f>IFERROR(VLOOKUP(B78,'กะเช้าวันที่ 12'!$B$8:$AC$102,27,FALSE),0)</f>
      </c>
      <c r="AC78" s="53">
        <f>IFERROR(VLOOKUP(B78,'กะเช้าวันที่ 14'!$B$8:$AC$104,28,FALSE),0)-IFERROR(VLOOKUP(B78,'กะเช้าวันที่ 14'!$B$8:$AC$104,27,FALSE),0)</f>
      </c>
      <c r="AD78" s="53">
        <f>IFERROR(VLOOKUP(B78,'กะเช้าวันที่ 14'!$B$8:$AC$104,27,FALSE),0)</f>
      </c>
      <c r="AE78" s="53">
        <f>IFERROR(VLOOKUP(B78,'กะดึกวันที่ 13'!$B$8:$AC$105,28,FALSE),0)</f>
      </c>
      <c r="AF78" s="53"/>
      <c r="AG78" s="53">
        <f>IFERROR(VLOOKUP(B78,'วันที่ 12'!$B$8:$AH$105,28,FALSE),0)</f>
      </c>
      <c r="AH78" s="53">
        <f>IFERROR(VLOOKUP(B78,'วันที่ 14'!$B$8:$AH$106,28,FALSE),0)</f>
      </c>
      <c r="AI78" s="53">
        <f>IFERROR(VLOOKUP(B78,'วันที่ 15'!$B$8:$AH$106,28,FALSE),0)</f>
      </c>
      <c r="AJ78" s="53">
        <f>IFERROR(VLOOKUP(B78,'วันที่ 16'!$B$8:$AH$105,28,FALSE),0)</f>
      </c>
      <c r="AK78" s="53">
        <f>IFERROR(VLOOKUP(B78,'วันที่ 17'!$B$8:$AH$105,28,FALSE),0)</f>
      </c>
      <c r="AL78" s="53">
        <f>IFERROR(VLOOKUP(B78,'วันที่ 18'!$B$8:$AH$104,28,FALSE),0)</f>
      </c>
      <c r="AM78" s="53">
        <f>IFERROR(VLOOKUP(B78,'วันที่ 19'!$B$8:$AH$106,28,FALSE),0)</f>
      </c>
      <c r="AN78" s="53">
        <f>IFERROR(VLOOKUP(B78,'วันที่ 20'!$B$8:$AH$105,28,FALSE),0)</f>
      </c>
      <c r="AO78" s="53">
        <f>IFERROR(VLOOKUP(B78,'วันที่ 21'!$B$8:$AH$106,28,FALSE),0)</f>
      </c>
      <c r="AP78" s="53">
        <f>IFERROR(VLOOKUP(B78,'วันที่ 22'!$B$8:$AH$105,28,FALSE),0)</f>
      </c>
      <c r="AQ78" s="53">
        <f>IFERROR(VLOOKUP(B78,'วันที่ 23'!$B$8:$AH$107,28,FALSE),0)</f>
      </c>
      <c r="AR78" s="53">
        <f>IFERROR(VLOOKUP(B78,'วันที่ 24'!$B$8:$AH$104,28,FALSE),0)</f>
      </c>
      <c r="AS78" s="53">
        <f>IFERROR(VLOOKUP(B78,'วันที่ 25'!$B$8:$AH$106,28,FALSE),0)</f>
      </c>
      <c r="AT78" s="53">
        <f>IFERROR(VLOOKUP(B78,'วันที่ 26'!$B$8:$AH$105,28,FALSE),0)</f>
      </c>
      <c r="AU78" s="53">
        <f>IFERROR(VLOOKUP(B78,'วันที่ 26'!$B$8:$AH$104,28,FALSE),0)</f>
      </c>
      <c r="AV78" s="53">
        <f>IFERROR(VLOOKUP(B78,'วันที่ 30'!$B$8:$AH$107,28,FALSE),0)</f>
      </c>
      <c r="AW78" s="53">
        <f>IFERROR(VLOOKUP(B78,'วันที่ 31'!$B$8:$AG$105,28,FALSE),0)</f>
      </c>
      <c r="AX78" s="52">
        <f>SUM(E78:AW78)</f>
      </c>
    </row>
    <row r="79">
      <c r="A79" s="52">
        <v>81</v>
      </c>
      <c r="B79" s="56" t="str">
        <v>ชนิตสิรี ศรีลาลัย</v>
      </c>
      <c r="C79" s="53">
        <f>IFERROR(VLOOKUP(B79,Members!B:C,2,FALSE),0)</f>
      </c>
      <c r="D79" s="53">
        <f>IFERROR(VLOOKUP(B79,Members!$B:$H,7,FALSE),0)</f>
      </c>
      <c r="E79" s="55">
        <f>IFERROR(VLOOKUP(B79,'วันที่ 1'!$B$8:$AH$103,28,FALSE),0) - IFERROR(VLOOKUP(B79,'วันที่ 1'!$B$8:$AH$103,27,FALSE),0)</f>
      </c>
      <c r="F79" s="55">
        <f>IFERROR(VLOOKUP(C79,'วันที่ 1'!$B$8:$AH$103,27,FALSE),0)</f>
      </c>
      <c r="G79" s="53">
        <f>IFERROR(VLOOKUP(B79,'วันที่ 1'!$B$8:$AH$103,28,FALSE),0)-IFERROR(VLOOKUP(B79,'วันที่ 1'!$B$8:$AH$103,27,FALSE),0)</f>
      </c>
      <c r="H79" s="55">
        <f>IFERROR(VLOOKUP(B79,'วันที่ 1'!$B$8:$AH$103,27,FALSE),0)</f>
      </c>
      <c r="I79" s="53">
        <f>IFERROR(VLOOKUP(B79,'วันที่ 2'!$B$8:$AF$106,28,FALSE),0)-IFERROR(VLOOKUP(B79,'วันที่ 2'!$B$8:$AF$106,27,FALSE),0)</f>
      </c>
      <c r="J79" s="53">
        <f>IFERROR(VLOOKUP(B79,'วันที่ 2'!$B$8:$AF$106,27,FALSE),0)</f>
      </c>
      <c r="K79" s="53">
        <f>IFERROR(VLOOKUP(B79,'วันที่ 3 กะเช้า'!$B$8:$AK$106,28,FALSE),0)-IFERROR(VLOOKUP(B79,'วันที่ 3 กะเช้า'!$B$8:$AK$106,27,FALSE),0)</f>
      </c>
      <c r="L79" s="53">
        <f>IFERROR(VLOOKUP(B79,'วันที่ 3 กะเช้า'!$B$8:$AK$106,27,FALSE),0)</f>
      </c>
      <c r="M79" s="53">
        <f>IFERROR(VLOOKUP(B79,'วันที่ 4 กะเช้า'!$B$8:$AG$107,28,FALSE),0)-IFERROR(VLOOKUP(B79,'วันที่ 4 กะเช้า'!$B$8:$AG$107,27,FALSE),0)</f>
      </c>
      <c r="N79" s="53">
        <f>IFERROR(VLOOKUP(B79,'วันที่ 4 กะเช้า'!$B$8:$AG$107,27,FALSE),0)</f>
      </c>
      <c r="O79" s="53">
        <f>IFERROR(VLOOKUP(B79,'วันที่ 4 กะเช้า'!$B$8:$AH$106,28,FALSE),0)-IFERROR(VLOOKUP(B79,'วันที่ 4 กะเช้า'!$B$8:$AH$106,27,FALSE),0)</f>
      </c>
      <c r="P79" s="53">
        <f>IFERROR(VLOOKUP(B79,'วันที่ 4 กะเช้า'!$B$8:$AH$106,27,FALSE),0)</f>
      </c>
      <c r="Q79" s="53">
        <f>IFERROR(VLOOKUP(B79,'วันที่ 4 กะเช้า'!$B$8:$AH$106,28,FALSE),0)-IFERROR(VLOOKUP(B79,'วันที่ 4 กะเช้า'!$B$8:$AH$106,27,FALSE),0)</f>
      </c>
      <c r="R79" s="53">
        <f>IFERROR(VLOOKUP(B79,'วันที่ 4 กะเช้า'!$B$8:$AH$106,27,FALSE),0)</f>
      </c>
      <c r="S79" s="53">
        <f>IFERROR(VLOOKUP(B79,'วันที่ 5 กะเช้า'!$B$8:$AH$107,28,FALSE),0)-IFERROR(VLOOKUP(B79,'วันที่ 5 กะเช้า'!$B$8:$AH$107,27,FALSE),0)</f>
      </c>
      <c r="T79" s="53">
        <f>IFERROR(VLOOKUP(B79,'วันที่ 5 กะเช้า'!$B$8:$AH$107,27,FALSE),0)</f>
      </c>
      <c r="U79" s="53">
        <f>IFERROR(VLOOKUP(B79,'วันที่ 5 กะดึก'!$B$8:$AH$106,27,FALSE),0)</f>
      </c>
      <c r="V79" s="53">
        <f>IFERROR(VLOOKUP(B79,'วันที่ 5 กะดึก'!$B$8:$AH$106,27,FALSE),0)</f>
      </c>
      <c r="W79" s="53">
        <f>IFERROR(VLOOKUP(B79,'วันที่ 7'!$B$8:$AH$105,28,FALSE),0)-IFERROR(VLOOKUP(B79,'วันที่ 7'!$B$8:$AH$105,27,FALSE),0)</f>
      </c>
      <c r="X79" s="53">
        <f>IFERROR(VLOOKUP(B79,'วันที่ 7'!$B$8:$AH$105,27,FALSE),0)</f>
      </c>
      <c r="Y79" s="53">
        <f>IFERROR(VLOOKUP(B79,'วันที่ 8'!$B$8:$AH$109,28,FALSE),0)-IFERROR(VLOOKUP(B79,'วันที่ 8'!$B$8:$AH$109,27,FALSE),0)</f>
      </c>
      <c r="Z79" s="53">
        <f>IFERROR(VLOOKUP(B79,'วันที่ 8'!$B$8:$AH$109,27,FALSE),0)</f>
      </c>
      <c r="AA79" s="53">
        <f>IFERROR(VLOOKUP(B79,'กะเช้าวันที่ 12'!$B$8:$AC$102,28,FALSE),0)-IFERROR(VLOOKUP(B79,'กะเช้าวันที่ 12'!$B$8:$AC$102,27,FALSE),0)</f>
      </c>
      <c r="AB79" s="53">
        <f>IFERROR(VLOOKUP(B79,'กะเช้าวันที่ 12'!$B$8:$AC$102,27,FALSE),0)</f>
      </c>
      <c r="AC79" s="53">
        <f>IFERROR(VLOOKUP(B79,'กะเช้าวันที่ 14'!$B$8:$AC$104,28,FALSE),0)-IFERROR(VLOOKUP(B79,'กะเช้าวันที่ 14'!$B$8:$AC$104,27,FALSE),0)</f>
      </c>
      <c r="AD79" s="53">
        <f>IFERROR(VLOOKUP(B79,'กะเช้าวันที่ 14'!$B$8:$AC$104,27,FALSE),0)</f>
      </c>
      <c r="AE79" s="53">
        <f>IFERROR(VLOOKUP(B79,'กะดึกวันที่ 13'!$B$8:$AC$105,28,FALSE),0)</f>
      </c>
      <c r="AF79" s="53"/>
      <c r="AG79" s="53">
        <f>IFERROR(VLOOKUP(B79,'วันที่ 12'!$B$8:$AH$105,28,FALSE),0)</f>
      </c>
      <c r="AH79" s="53">
        <f>IFERROR(VLOOKUP(B79,'วันที่ 14'!$B$8:$AH$106,28,FALSE),0)</f>
      </c>
      <c r="AI79" s="53">
        <f>IFERROR(VLOOKUP(B79,'วันที่ 15'!$B$8:$AH$106,28,FALSE),0)</f>
      </c>
      <c r="AJ79" s="53">
        <f>IFERROR(VLOOKUP(B79,'วันที่ 16'!$B$8:$AH$105,28,FALSE),0)</f>
      </c>
      <c r="AK79" s="53">
        <f>IFERROR(VLOOKUP(B79,'วันที่ 17'!$B$8:$AH$105,28,FALSE),0)</f>
      </c>
      <c r="AL79" s="53">
        <f>IFERROR(VLOOKUP(B79,'วันที่ 18'!$B$8:$AH$104,28,FALSE),0)</f>
      </c>
      <c r="AM79" s="53">
        <f>IFERROR(VLOOKUP(B79,'วันที่ 19'!$B$8:$AH$106,28,FALSE),0)</f>
      </c>
      <c r="AN79" s="53">
        <f>IFERROR(VLOOKUP(B79,'วันที่ 20'!$B$8:$AH$105,28,FALSE),0)</f>
      </c>
      <c r="AO79" s="53">
        <f>IFERROR(VLOOKUP(B79,'วันที่ 21'!$B$8:$AH$106,28,FALSE),0)</f>
      </c>
      <c r="AP79" s="53">
        <f>IFERROR(VLOOKUP(B79,'วันที่ 22'!$B$8:$AH$105,28,FALSE),0)</f>
      </c>
      <c r="AQ79" s="53">
        <f>IFERROR(VLOOKUP(B79,'วันที่ 23'!$B$8:$AH$107,28,FALSE),0)</f>
      </c>
      <c r="AR79" s="53">
        <f>IFERROR(VLOOKUP(B79,'วันที่ 24'!$B$8:$AH$104,28,FALSE),0)</f>
      </c>
      <c r="AS79" s="53">
        <f>IFERROR(VLOOKUP(B79,'วันที่ 25'!$B$8:$AH$106,28,FALSE),0)</f>
      </c>
      <c r="AT79" s="53">
        <f>IFERROR(VLOOKUP(B79,'วันที่ 26'!$B$8:$AH$105,28,FALSE),0)</f>
      </c>
      <c r="AU79" s="53">
        <f>IFERROR(VLOOKUP(B79,'วันที่ 26'!$B$8:$AH$104,28,FALSE),0)</f>
      </c>
      <c r="AV79" s="53">
        <f>IFERROR(VLOOKUP(B79,'วันที่ 30'!$B$8:$AH$107,28,FALSE),0)</f>
      </c>
      <c r="AW79" s="53">
        <f>IFERROR(VLOOKUP(B79,'วันที่ 31'!$B$8:$AG$105,28,FALSE),0)</f>
      </c>
      <c r="AX79" s="52">
        <f>SUM(E79:AW79)</f>
      </c>
    </row>
    <row r="80">
      <c r="A80" s="52">
        <v>82</v>
      </c>
      <c r="B80" s="56" t="str">
        <v>วรินทร วิเชียร</v>
      </c>
      <c r="C80" s="53">
        <f>IFERROR(VLOOKUP(B80,Members!B:C,2,FALSE),0)</f>
      </c>
      <c r="D80" s="53">
        <f>IFERROR(VLOOKUP(B80,Members!$B:$H,7,FALSE),0)</f>
      </c>
      <c r="E80" s="55">
        <f>IFERROR(VLOOKUP(B80,'วันที่ 1'!$B$8:$AH$103,28,FALSE),0) - IFERROR(VLOOKUP(B80,'วันที่ 1'!$B$8:$AH$103,27,FALSE),0)</f>
      </c>
      <c r="F80" s="55">
        <f>IFERROR(VLOOKUP(C80,'วันที่ 1'!$B$8:$AH$103,27,FALSE),0)</f>
      </c>
      <c r="G80" s="53">
        <f>IFERROR(VLOOKUP(B80,'วันที่ 1'!$B$8:$AH$103,28,FALSE),0)-IFERROR(VLOOKUP(B80,'วันที่ 1'!$B$8:$AH$103,27,FALSE),0)</f>
      </c>
      <c r="H80" s="55">
        <f>IFERROR(VLOOKUP(B80,'วันที่ 1'!$B$8:$AH$103,27,FALSE),0)</f>
      </c>
      <c r="I80" s="53">
        <f>IFERROR(VLOOKUP(B80,'วันที่ 2'!$B$8:$AF$106,28,FALSE),0)-IFERROR(VLOOKUP(B80,'วันที่ 2'!$B$8:$AF$106,27,FALSE),0)</f>
      </c>
      <c r="J80" s="53">
        <f>IFERROR(VLOOKUP(B80,'วันที่ 2'!$B$8:$AF$106,27,FALSE),0)</f>
      </c>
      <c r="K80" s="53">
        <f>IFERROR(VLOOKUP(B80,'วันที่ 3 กะเช้า'!$B$8:$AK$106,28,FALSE),0)-IFERROR(VLOOKUP(B80,'วันที่ 3 กะเช้า'!$B$8:$AK$106,27,FALSE),0)</f>
      </c>
      <c r="L80" s="53">
        <f>IFERROR(VLOOKUP(B80,'วันที่ 3 กะเช้า'!$B$8:$AK$106,27,FALSE),0)</f>
      </c>
      <c r="M80" s="53">
        <f>IFERROR(VLOOKUP(B80,'วันที่ 4 กะเช้า'!$B$8:$AG$107,28,FALSE),0)-IFERROR(VLOOKUP(B80,'วันที่ 4 กะเช้า'!$B$8:$AG$107,27,FALSE),0)</f>
      </c>
      <c r="N80" s="53">
        <f>IFERROR(VLOOKUP(B80,'วันที่ 4 กะเช้า'!$B$8:$AG$107,27,FALSE),0)</f>
      </c>
      <c r="O80" s="53">
        <f>IFERROR(VLOOKUP(B80,'วันที่ 4 กะเช้า'!$B$8:$AH$106,28,FALSE),0)-IFERROR(VLOOKUP(B80,'วันที่ 4 กะเช้า'!$B$8:$AH$106,27,FALSE),0)</f>
      </c>
      <c r="P80" s="53">
        <f>IFERROR(VLOOKUP(B80,'วันที่ 4 กะเช้า'!$B$8:$AH$106,27,FALSE),0)</f>
      </c>
      <c r="Q80" s="53">
        <f>IFERROR(VLOOKUP(B80,'วันที่ 4 กะเช้า'!$B$8:$AH$106,28,FALSE),0)-IFERROR(VLOOKUP(B80,'วันที่ 4 กะเช้า'!$B$8:$AH$106,27,FALSE),0)</f>
      </c>
      <c r="R80" s="53">
        <f>IFERROR(VLOOKUP(B80,'วันที่ 4 กะเช้า'!$B$8:$AH$106,27,FALSE),0)</f>
      </c>
      <c r="S80" s="53">
        <f>IFERROR(VLOOKUP(B80,'วันที่ 5 กะเช้า'!$B$8:$AH$107,28,FALSE),0)-IFERROR(VLOOKUP(B80,'วันที่ 5 กะเช้า'!$B$8:$AH$107,27,FALSE),0)</f>
      </c>
      <c r="T80" s="53">
        <f>IFERROR(VLOOKUP(B80,'วันที่ 5 กะเช้า'!$B$8:$AH$107,27,FALSE),0)</f>
      </c>
      <c r="U80" s="53">
        <f>IFERROR(VLOOKUP(B80,'วันที่ 5 กะดึก'!$B$8:$AH$106,27,FALSE),0)</f>
      </c>
      <c r="V80" s="53">
        <f>IFERROR(VLOOKUP(B80,'วันที่ 5 กะดึก'!$B$8:$AH$106,27,FALSE),0)</f>
      </c>
      <c r="W80" s="53">
        <f>IFERROR(VLOOKUP(B80,'วันที่ 7'!$B$8:$AH$105,28,FALSE),0)-IFERROR(VLOOKUP(B80,'วันที่ 7'!$B$8:$AH$105,27,FALSE),0)</f>
      </c>
      <c r="X80" s="53">
        <f>IFERROR(VLOOKUP(B80,'วันที่ 7'!$B$8:$AH$105,27,FALSE),0)</f>
      </c>
      <c r="Y80" s="53">
        <f>IFERROR(VLOOKUP(B80,'วันที่ 8'!$B$8:$AH$109,28,FALSE),0)-IFERROR(VLOOKUP(B80,'วันที่ 8'!$B$8:$AH$109,27,FALSE),0)</f>
      </c>
      <c r="Z80" s="53">
        <f>IFERROR(VLOOKUP(B80,'วันที่ 8'!$B$8:$AH$109,27,FALSE),0)</f>
      </c>
      <c r="AA80" s="53">
        <f>IFERROR(VLOOKUP(B80,'กะเช้าวันที่ 12'!$B$8:$AC$102,28,FALSE),0)-IFERROR(VLOOKUP(B80,'กะเช้าวันที่ 12'!$B$8:$AC$102,27,FALSE),0)</f>
      </c>
      <c r="AB80" s="53">
        <f>IFERROR(VLOOKUP(B80,'กะเช้าวันที่ 12'!$B$8:$AC$102,27,FALSE),0)</f>
      </c>
      <c r="AC80" s="53">
        <f>IFERROR(VLOOKUP(B80,'กะเช้าวันที่ 14'!$B$8:$AC$104,28,FALSE),0)-IFERROR(VLOOKUP(B80,'กะเช้าวันที่ 14'!$B$8:$AC$104,27,FALSE),0)</f>
      </c>
      <c r="AD80" s="53">
        <f>IFERROR(VLOOKUP(B80,'กะเช้าวันที่ 14'!$B$8:$AC$104,27,FALSE),0)</f>
      </c>
      <c r="AE80" s="53">
        <f>IFERROR(VLOOKUP(B80,'กะดึกวันที่ 13'!$B$8:$AC$105,28,FALSE),0)</f>
      </c>
      <c r="AF80" s="53"/>
      <c r="AG80" s="53">
        <f>IFERROR(VLOOKUP(B80,'วันที่ 12'!$B$8:$AH$105,28,FALSE),0)</f>
      </c>
      <c r="AH80" s="53">
        <f>IFERROR(VLOOKUP(B80,'วันที่ 14'!$B$8:$AH$106,28,FALSE),0)</f>
      </c>
      <c r="AI80" s="53">
        <f>IFERROR(VLOOKUP(B80,'วันที่ 15'!$B$8:$AH$106,28,FALSE),0)</f>
      </c>
      <c r="AJ80" s="53">
        <f>IFERROR(VLOOKUP(B80,'วันที่ 16'!$B$8:$AH$105,28,FALSE),0)</f>
      </c>
      <c r="AK80" s="53">
        <f>IFERROR(VLOOKUP(B80,'วันที่ 17'!$B$8:$AH$105,28,FALSE),0)</f>
      </c>
      <c r="AL80" s="53">
        <f>IFERROR(VLOOKUP(B80,'วันที่ 18'!$B$8:$AH$104,28,FALSE),0)</f>
      </c>
      <c r="AM80" s="53">
        <f>IFERROR(VLOOKUP(B80,'วันที่ 19'!$B$8:$AH$106,28,FALSE),0)</f>
      </c>
      <c r="AN80" s="53">
        <f>IFERROR(VLOOKUP(B80,'วันที่ 20'!$B$8:$AH$105,28,FALSE),0)</f>
      </c>
      <c r="AO80" s="53">
        <f>IFERROR(VLOOKUP(B80,'วันที่ 21'!$B$8:$AH$106,28,FALSE),0)</f>
      </c>
      <c r="AP80" s="53">
        <f>IFERROR(VLOOKUP(B80,'วันที่ 22'!$B$8:$AH$105,28,FALSE),0)</f>
      </c>
      <c r="AQ80" s="53">
        <f>IFERROR(VLOOKUP(B80,'วันที่ 23'!$B$8:$AH$107,28,FALSE),0)</f>
      </c>
      <c r="AR80" s="53">
        <f>IFERROR(VLOOKUP(B80,'วันที่ 24'!$B$8:$AH$104,28,FALSE),0)</f>
      </c>
      <c r="AS80" s="53">
        <f>IFERROR(VLOOKUP(B80,'วันที่ 25'!$B$8:$AH$106,28,FALSE),0)</f>
      </c>
      <c r="AT80" s="53">
        <f>IFERROR(VLOOKUP(B80,'วันที่ 26'!$B$8:$AH$105,28,FALSE),0)</f>
      </c>
      <c r="AU80" s="53">
        <f>IFERROR(VLOOKUP(B80,'วันที่ 26'!$B$8:$AH$104,28,FALSE),0)</f>
      </c>
      <c r="AV80" s="53">
        <f>IFERROR(VLOOKUP(B80,'วันที่ 30'!$B$8:$AH$107,28,FALSE),0)</f>
      </c>
      <c r="AW80" s="53">
        <f>IFERROR(VLOOKUP(B80,'วันที่ 31'!$B$8:$AG$105,28,FALSE),0)</f>
      </c>
      <c r="AX80" s="52">
        <f>SUM(E80:AW80)</f>
      </c>
    </row>
    <row r="81">
      <c r="A81" s="52">
        <v>83</v>
      </c>
      <c r="B81" s="56" t="str">
        <v>กฤตเมธ สีใส</v>
      </c>
      <c r="C81" s="53">
        <f>IFERROR(VLOOKUP(B81,Members!B:C,2,FALSE),0)</f>
      </c>
      <c r="D81" s="53">
        <f>IFERROR(VLOOKUP(B81,Members!$B:$H,7,FALSE),0)</f>
      </c>
      <c r="E81" s="55">
        <f>IFERROR(VLOOKUP(B81,'วันที่ 1'!$B$8:$AH$103,28,FALSE),0) - IFERROR(VLOOKUP(B81,'วันที่ 1'!$B$8:$AH$103,27,FALSE),0)</f>
      </c>
      <c r="F81" s="55">
        <f>IFERROR(VLOOKUP(C81,'วันที่ 1'!$B$8:$AH$103,27,FALSE),0)</f>
      </c>
      <c r="G81" s="53">
        <f>IFERROR(VLOOKUP(B81,'วันที่ 1'!$B$8:$AH$103,28,FALSE),0)-IFERROR(VLOOKUP(B81,'วันที่ 1'!$B$8:$AH$103,27,FALSE),0)</f>
      </c>
      <c r="H81" s="55">
        <f>IFERROR(VLOOKUP(B81,'วันที่ 1'!$B$8:$AH$103,27,FALSE),0)</f>
      </c>
      <c r="I81" s="53">
        <f>IFERROR(VLOOKUP(B81,'วันที่ 2'!$B$8:$AF$106,28,FALSE),0)-IFERROR(VLOOKUP(B81,'วันที่ 2'!$B$8:$AF$106,27,FALSE),0)</f>
      </c>
      <c r="J81" s="53">
        <f>IFERROR(VLOOKUP(B81,'วันที่ 2'!$B$8:$AF$106,27,FALSE),0)</f>
      </c>
      <c r="K81" s="53">
        <f>IFERROR(VLOOKUP(B81,'วันที่ 3 กะเช้า'!$B$8:$AK$106,28,FALSE),0)-IFERROR(VLOOKUP(B81,'วันที่ 3 กะเช้า'!$B$8:$AK$106,27,FALSE),0)</f>
      </c>
      <c r="L81" s="53">
        <f>IFERROR(VLOOKUP(B81,'วันที่ 3 กะเช้า'!$B$8:$AK$106,27,FALSE),0)</f>
      </c>
      <c r="M81" s="53">
        <f>IFERROR(VLOOKUP(B81,'วันที่ 4 กะเช้า'!$B$8:$AG$107,28,FALSE),0)-IFERROR(VLOOKUP(B81,'วันที่ 4 กะเช้า'!$B$8:$AG$107,27,FALSE),0)</f>
      </c>
      <c r="N81" s="53">
        <f>IFERROR(VLOOKUP(B81,'วันที่ 4 กะเช้า'!$B$8:$AG$107,27,FALSE),0)</f>
      </c>
      <c r="O81" s="53">
        <f>IFERROR(VLOOKUP(B81,'วันที่ 4 กะเช้า'!$B$8:$AH$106,28,FALSE),0)-IFERROR(VLOOKUP(B81,'วันที่ 4 กะเช้า'!$B$8:$AH$106,27,FALSE),0)</f>
      </c>
      <c r="P81" s="53">
        <f>IFERROR(VLOOKUP(B81,'วันที่ 4 กะเช้า'!$B$8:$AH$106,27,FALSE),0)</f>
      </c>
      <c r="Q81" s="53">
        <f>IFERROR(VLOOKUP(B81,'วันที่ 4 กะเช้า'!$B$8:$AH$106,28,FALSE),0)-IFERROR(VLOOKUP(B81,'วันที่ 4 กะเช้า'!$B$8:$AH$106,27,FALSE),0)</f>
      </c>
      <c r="R81" s="53">
        <f>IFERROR(VLOOKUP(B81,'วันที่ 4 กะเช้า'!$B$8:$AH$106,27,FALSE),0)</f>
      </c>
      <c r="S81" s="53">
        <f>IFERROR(VLOOKUP(B81,'วันที่ 5 กะเช้า'!$B$8:$AH$107,28,FALSE),0)-IFERROR(VLOOKUP(B81,'วันที่ 5 กะเช้า'!$B$8:$AH$107,27,FALSE),0)</f>
      </c>
      <c r="T81" s="53">
        <f>IFERROR(VLOOKUP(B81,'วันที่ 5 กะเช้า'!$B$8:$AH$107,27,FALSE),0)</f>
      </c>
      <c r="U81" s="53">
        <f>IFERROR(VLOOKUP(B81,'วันที่ 5 กะดึก'!$B$8:$AH$106,27,FALSE),0)</f>
      </c>
      <c r="V81" s="53">
        <f>IFERROR(VLOOKUP(B81,'วันที่ 5 กะดึก'!$B$8:$AH$106,27,FALSE),0)</f>
      </c>
      <c r="W81" s="53">
        <f>IFERROR(VLOOKUP(B81,'วันที่ 7'!$B$8:$AH$105,28,FALSE),0)-IFERROR(VLOOKUP(B81,'วันที่ 7'!$B$8:$AH$105,27,FALSE),0)</f>
      </c>
      <c r="X81" s="53">
        <f>IFERROR(VLOOKUP(B81,'วันที่ 7'!$B$8:$AH$105,27,FALSE),0)</f>
      </c>
      <c r="Y81" s="53">
        <f>IFERROR(VLOOKUP(B81,'วันที่ 8'!$B$8:$AH$109,28,FALSE),0)-IFERROR(VLOOKUP(B81,'วันที่ 8'!$B$8:$AH$109,27,FALSE),0)</f>
      </c>
      <c r="Z81" s="53">
        <f>IFERROR(VLOOKUP(B81,'วันที่ 8'!$B$8:$AH$109,27,FALSE),0)</f>
      </c>
      <c r="AA81" s="53">
        <f>IFERROR(VLOOKUP(B81,'กะเช้าวันที่ 12'!$B$8:$AC$102,28,FALSE),0)-IFERROR(VLOOKUP(B81,'กะเช้าวันที่ 12'!$B$8:$AC$102,27,FALSE),0)</f>
      </c>
      <c r="AB81" s="53">
        <f>IFERROR(VLOOKUP(B81,'กะเช้าวันที่ 12'!$B$8:$AC$102,27,FALSE),0)</f>
      </c>
      <c r="AC81" s="53">
        <f>IFERROR(VLOOKUP(B81,'กะเช้าวันที่ 14'!$B$8:$AC$104,28,FALSE),0)-IFERROR(VLOOKUP(B81,'กะเช้าวันที่ 14'!$B$8:$AC$104,27,FALSE),0)</f>
      </c>
      <c r="AD81" s="53">
        <f>IFERROR(VLOOKUP(B81,'กะเช้าวันที่ 14'!$B$8:$AC$104,27,FALSE),0)</f>
      </c>
      <c r="AE81" s="53">
        <f>IFERROR(VLOOKUP(B81,'กะดึกวันที่ 13'!$B$8:$AC$105,28,FALSE),0)</f>
      </c>
      <c r="AF81" s="53"/>
      <c r="AG81" s="53">
        <f>IFERROR(VLOOKUP(B81,'วันที่ 12'!$B$8:$AH$105,28,FALSE),0)</f>
      </c>
      <c r="AH81" s="53">
        <f>IFERROR(VLOOKUP(B81,'วันที่ 14'!$B$8:$AH$106,28,FALSE),0)</f>
      </c>
      <c r="AI81" s="53">
        <f>IFERROR(VLOOKUP(B81,'วันที่ 15'!$B$8:$AH$106,28,FALSE),0)</f>
      </c>
      <c r="AJ81" s="53">
        <f>IFERROR(VLOOKUP(B81,'วันที่ 16'!$B$8:$AH$105,28,FALSE),0)</f>
      </c>
      <c r="AK81" s="53">
        <f>IFERROR(VLOOKUP(B81,'วันที่ 17'!$B$8:$AH$105,28,FALSE),0)</f>
      </c>
      <c r="AL81" s="53">
        <f>IFERROR(VLOOKUP(B81,'วันที่ 18'!$B$8:$AH$104,28,FALSE),0)</f>
      </c>
      <c r="AM81" s="53">
        <f>IFERROR(VLOOKUP(B81,'วันที่ 19'!$B$8:$AH$106,28,FALSE),0)</f>
      </c>
      <c r="AN81" s="53">
        <f>IFERROR(VLOOKUP(B81,'วันที่ 20'!$B$8:$AH$105,28,FALSE),0)</f>
      </c>
      <c r="AO81" s="53">
        <f>IFERROR(VLOOKUP(B81,'วันที่ 21'!$B$8:$AH$106,28,FALSE),0)</f>
      </c>
      <c r="AP81" s="53">
        <f>IFERROR(VLOOKUP(B81,'วันที่ 22'!$B$8:$AH$105,28,FALSE),0)</f>
      </c>
      <c r="AQ81" s="53">
        <f>IFERROR(VLOOKUP(B81,'วันที่ 23'!$B$8:$AH$107,28,FALSE),0)</f>
      </c>
      <c r="AR81" s="53">
        <f>IFERROR(VLOOKUP(B81,'วันที่ 24'!$B$8:$AH$104,28,FALSE),0)</f>
      </c>
      <c r="AS81" s="53">
        <f>IFERROR(VLOOKUP(B81,'วันที่ 25'!$B$8:$AH$106,28,FALSE),0)</f>
      </c>
      <c r="AT81" s="53">
        <f>IFERROR(VLOOKUP(B81,'วันที่ 26'!$B$8:$AH$105,28,FALSE),0)</f>
      </c>
      <c r="AU81" s="53">
        <f>IFERROR(VLOOKUP(B81,'วันที่ 26'!$B$8:$AH$104,28,FALSE),0)</f>
      </c>
      <c r="AV81" s="53">
        <f>IFERROR(VLOOKUP(B81,'วันที่ 30'!$B$8:$AH$107,28,FALSE),0)</f>
      </c>
      <c r="AW81" s="53">
        <f>IFERROR(VLOOKUP(B81,'วันที่ 31'!$B$8:$AG$105,28,FALSE),0)</f>
      </c>
      <c r="AX81" s="52">
        <f>SUM(E81:AW81)</f>
      </c>
    </row>
    <row r="82">
      <c r="A82" s="52">
        <v>84</v>
      </c>
      <c r="B82" s="56" t="str">
        <v>นพัตธร ตรียัง</v>
      </c>
      <c r="C82" s="53">
        <f>IFERROR(VLOOKUP(B82,Members!B:C,2,FALSE),0)</f>
      </c>
      <c r="D82" s="53">
        <f>IFERROR(VLOOKUP(B82,Members!$B:$H,7,FALSE),0)</f>
      </c>
      <c r="E82" s="55">
        <f>IFERROR(VLOOKUP(B82,'วันที่ 1'!$B$8:$AH$103,28,FALSE),0) - IFERROR(VLOOKUP(B82,'วันที่ 1'!$B$8:$AH$103,27,FALSE),0)</f>
      </c>
      <c r="F82" s="55">
        <f>IFERROR(VLOOKUP(C82,'วันที่ 1'!$B$8:$AH$103,27,FALSE),0)</f>
      </c>
      <c r="G82" s="53">
        <f>IFERROR(VLOOKUP(B82,'วันที่ 1'!$B$8:$AH$103,28,FALSE),0)-IFERROR(VLOOKUP(B82,'วันที่ 1'!$B$8:$AH$103,27,FALSE),0)</f>
      </c>
      <c r="H82" s="55">
        <f>IFERROR(VLOOKUP(B82,'วันที่ 1'!$B$8:$AH$103,27,FALSE),0)</f>
      </c>
      <c r="I82" s="53">
        <f>IFERROR(VLOOKUP(B82,'วันที่ 2'!$B$8:$AF$106,28,FALSE),0)-IFERROR(VLOOKUP(B82,'วันที่ 2'!$B$8:$AF$106,27,FALSE),0)</f>
      </c>
      <c r="J82" s="53">
        <f>IFERROR(VLOOKUP(B82,'วันที่ 2'!$B$8:$AF$106,27,FALSE),0)</f>
      </c>
      <c r="K82" s="53">
        <f>IFERROR(VLOOKUP(B82,'วันที่ 3 กะเช้า'!$B$8:$AK$106,28,FALSE),0)-IFERROR(VLOOKUP(B82,'วันที่ 3 กะเช้า'!$B$8:$AK$106,27,FALSE),0)</f>
      </c>
      <c r="L82" s="53">
        <f>IFERROR(VLOOKUP(B82,'วันที่ 3 กะเช้า'!$B$8:$AK$106,27,FALSE),0)</f>
      </c>
      <c r="M82" s="53">
        <f>IFERROR(VLOOKUP(B82,'วันที่ 4 กะเช้า'!$B$8:$AG$107,28,FALSE),0)-IFERROR(VLOOKUP(B82,'วันที่ 4 กะเช้า'!$B$8:$AG$107,27,FALSE),0)</f>
      </c>
      <c r="N82" s="53">
        <f>IFERROR(VLOOKUP(B82,'วันที่ 4 กะเช้า'!$B$8:$AG$107,27,FALSE),0)</f>
      </c>
      <c r="O82" s="53">
        <f>IFERROR(VLOOKUP(B82,'วันที่ 4 กะเช้า'!$B$8:$AH$106,28,FALSE),0)-IFERROR(VLOOKUP(B82,'วันที่ 4 กะเช้า'!$B$8:$AH$106,27,FALSE),0)</f>
      </c>
      <c r="P82" s="53">
        <f>IFERROR(VLOOKUP(B82,'วันที่ 4 กะเช้า'!$B$8:$AH$106,27,FALSE),0)</f>
      </c>
      <c r="Q82" s="53">
        <f>IFERROR(VLOOKUP(B82,'วันที่ 4 กะเช้า'!$B$8:$AH$106,28,FALSE),0)-IFERROR(VLOOKUP(B82,'วันที่ 4 กะเช้า'!$B$8:$AH$106,27,FALSE),0)</f>
      </c>
      <c r="R82" s="53">
        <f>IFERROR(VLOOKUP(B82,'วันที่ 4 กะเช้า'!$B$8:$AH$106,27,FALSE),0)</f>
      </c>
      <c r="S82" s="53">
        <f>IFERROR(VLOOKUP(B82,'วันที่ 5 กะเช้า'!$B$8:$AH$107,28,FALSE),0)-IFERROR(VLOOKUP(B82,'วันที่ 5 กะเช้า'!$B$8:$AH$107,27,FALSE),0)</f>
      </c>
      <c r="T82" s="53">
        <f>IFERROR(VLOOKUP(B82,'วันที่ 5 กะเช้า'!$B$8:$AH$107,27,FALSE),0)</f>
      </c>
      <c r="U82" s="53">
        <f>IFERROR(VLOOKUP(B82,'วันที่ 5 กะดึก'!$B$8:$AH$106,27,FALSE),0)</f>
      </c>
      <c r="V82" s="53">
        <f>IFERROR(VLOOKUP(B82,'วันที่ 5 กะดึก'!$B$8:$AH$106,27,FALSE),0)</f>
      </c>
      <c r="W82" s="53">
        <f>IFERROR(VLOOKUP(B82,'วันที่ 7'!$B$8:$AH$105,28,FALSE),0)-IFERROR(VLOOKUP(B82,'วันที่ 7'!$B$8:$AH$105,27,FALSE),0)</f>
      </c>
      <c r="X82" s="53">
        <f>IFERROR(VLOOKUP(B82,'วันที่ 7'!$B$8:$AH$105,27,FALSE),0)</f>
      </c>
      <c r="Y82" s="53">
        <f>IFERROR(VLOOKUP(B82,'วันที่ 8'!$B$8:$AH$109,28,FALSE),0)-IFERROR(VLOOKUP(B82,'วันที่ 8'!$B$8:$AH$109,27,FALSE),0)</f>
      </c>
      <c r="Z82" s="53">
        <f>IFERROR(VLOOKUP(B82,'วันที่ 8'!$B$8:$AH$109,27,FALSE),0)</f>
      </c>
      <c r="AA82" s="53">
        <f>IFERROR(VLOOKUP(B82,'กะเช้าวันที่ 12'!$B$8:$AC$102,28,FALSE),0)-IFERROR(VLOOKUP(B82,'กะเช้าวันที่ 12'!$B$8:$AC$102,27,FALSE),0)</f>
      </c>
      <c r="AB82" s="53">
        <f>IFERROR(VLOOKUP(B82,'กะเช้าวันที่ 12'!$B$8:$AC$102,27,FALSE),0)</f>
      </c>
      <c r="AC82" s="53">
        <f>IFERROR(VLOOKUP(B82,'กะเช้าวันที่ 14'!$B$8:$AC$104,28,FALSE),0)-IFERROR(VLOOKUP(B82,'กะเช้าวันที่ 14'!$B$8:$AC$104,27,FALSE),0)</f>
      </c>
      <c r="AD82" s="53">
        <f>IFERROR(VLOOKUP(B82,'กะเช้าวันที่ 14'!$B$8:$AC$104,27,FALSE),0)</f>
      </c>
      <c r="AE82" s="53">
        <f>IFERROR(VLOOKUP(B82,'กะดึกวันที่ 13'!$B$8:$AC$105,28,FALSE),0)</f>
      </c>
      <c r="AF82" s="53"/>
      <c r="AG82" s="53">
        <f>IFERROR(VLOOKUP(B82,'วันที่ 12'!$B$8:$AH$105,28,FALSE),0)</f>
      </c>
      <c r="AH82" s="53">
        <f>IFERROR(VLOOKUP(B82,'วันที่ 14'!$B$8:$AH$106,28,FALSE),0)</f>
      </c>
      <c r="AI82" s="53">
        <f>IFERROR(VLOOKUP(B82,'วันที่ 15'!$B$8:$AH$106,28,FALSE),0)</f>
      </c>
      <c r="AJ82" s="53">
        <f>IFERROR(VLOOKUP(B82,'วันที่ 16'!$B$8:$AH$105,28,FALSE),0)</f>
      </c>
      <c r="AK82" s="53">
        <f>IFERROR(VLOOKUP(B82,'วันที่ 17'!$B$8:$AH$105,28,FALSE),0)</f>
      </c>
      <c r="AL82" s="53">
        <f>IFERROR(VLOOKUP(B82,'วันที่ 18'!$B$8:$AH$104,28,FALSE),0)</f>
      </c>
      <c r="AM82" s="53">
        <f>IFERROR(VLOOKUP(B82,'วันที่ 19'!$B$8:$AH$106,28,FALSE),0)</f>
      </c>
      <c r="AN82" s="53">
        <f>IFERROR(VLOOKUP(B82,'วันที่ 20'!$B$8:$AH$105,28,FALSE),0)</f>
      </c>
      <c r="AO82" s="53">
        <f>IFERROR(VLOOKUP(B82,'วันที่ 21'!$B$8:$AH$106,28,FALSE),0)</f>
      </c>
      <c r="AP82" s="53">
        <f>IFERROR(VLOOKUP(B82,'วันที่ 22'!$B$8:$AH$105,28,FALSE),0)</f>
      </c>
      <c r="AQ82" s="53">
        <f>IFERROR(VLOOKUP(B82,'วันที่ 23'!$B$8:$AH$107,28,FALSE),0)</f>
      </c>
      <c r="AR82" s="53">
        <f>IFERROR(VLOOKUP(B82,'วันที่ 24'!$B$8:$AH$104,28,FALSE),0)</f>
      </c>
      <c r="AS82" s="53">
        <f>IFERROR(VLOOKUP(B82,'วันที่ 25'!$B$8:$AH$106,28,FALSE),0)</f>
      </c>
      <c r="AT82" s="53">
        <f>IFERROR(VLOOKUP(B82,'วันที่ 26'!$B$8:$AH$105,28,FALSE),0)</f>
      </c>
      <c r="AU82" s="53">
        <f>IFERROR(VLOOKUP(B82,'วันที่ 26'!$B$8:$AH$104,28,FALSE),0)</f>
      </c>
      <c r="AV82" s="53">
        <f>IFERROR(VLOOKUP(B82,'วันที่ 30'!$B$8:$AH$107,28,FALSE),0)</f>
      </c>
      <c r="AW82" s="53">
        <f>IFERROR(VLOOKUP(B82,'วันที่ 31'!$B$8:$AG$105,28,FALSE),0)</f>
      </c>
      <c r="AX82" s="52">
        <f>SUM(E82:AW82)</f>
      </c>
    </row>
    <row r="83">
      <c r="A83" s="52">
        <v>85</v>
      </c>
      <c r="B83" s="56" t="str">
        <v>ชลธิชา ภูพานแดง</v>
      </c>
      <c r="C83" s="53">
        <f>IFERROR(VLOOKUP(B83,Members!B:C,2,FALSE),0)</f>
      </c>
      <c r="D83" s="53">
        <f>IFERROR(VLOOKUP(B83,Members!$B:$H,7,FALSE),0)</f>
      </c>
      <c r="E83" s="55">
        <f>IFERROR(VLOOKUP(B83,'วันที่ 1'!$B$8:$AH$103,28,FALSE),0) - IFERROR(VLOOKUP(B83,'วันที่ 1'!$B$8:$AH$103,27,FALSE),0)</f>
      </c>
      <c r="F83" s="55">
        <f>IFERROR(VLOOKUP(C83,'วันที่ 1'!$B$8:$AH$103,27,FALSE),0)</f>
      </c>
      <c r="G83" s="53">
        <f>IFERROR(VLOOKUP(B83,'วันที่ 1'!$B$8:$AH$103,28,FALSE),0)-IFERROR(VLOOKUP(B83,'วันที่ 1'!$B$8:$AH$103,27,FALSE),0)</f>
      </c>
      <c r="H83" s="55">
        <f>IFERROR(VLOOKUP(B83,'วันที่ 1'!$B$8:$AH$103,27,FALSE),0)</f>
      </c>
      <c r="I83" s="53">
        <f>IFERROR(VLOOKUP(B83,'วันที่ 2'!$B$8:$AF$106,28,FALSE),0)-IFERROR(VLOOKUP(B83,'วันที่ 2'!$B$8:$AF$106,27,FALSE),0)</f>
      </c>
      <c r="J83" s="53">
        <f>IFERROR(VLOOKUP(B83,'วันที่ 2'!$B$8:$AF$106,27,FALSE),0)</f>
      </c>
      <c r="K83" s="53">
        <f>IFERROR(VLOOKUP(B83,'วันที่ 3 กะเช้า'!$B$8:$AK$106,28,FALSE),0)-IFERROR(VLOOKUP(B83,'วันที่ 3 กะเช้า'!$B$8:$AK$106,27,FALSE),0)</f>
      </c>
      <c r="L83" s="53">
        <f>IFERROR(VLOOKUP(B83,'วันที่ 3 กะเช้า'!$B$8:$AK$106,27,FALSE),0)</f>
      </c>
      <c r="M83" s="53">
        <f>IFERROR(VLOOKUP(B83,'วันที่ 4 กะเช้า'!$B$8:$AG$107,28,FALSE),0)-IFERROR(VLOOKUP(B83,'วันที่ 4 กะเช้า'!$B$8:$AG$107,27,FALSE),0)</f>
      </c>
      <c r="N83" s="53">
        <f>IFERROR(VLOOKUP(B83,'วันที่ 4 กะเช้า'!$B$8:$AG$107,27,FALSE),0)</f>
      </c>
      <c r="O83" s="53">
        <f>IFERROR(VLOOKUP(B83,'วันที่ 4 กะเช้า'!$B$8:$AH$106,28,FALSE),0)-IFERROR(VLOOKUP(B83,'วันที่ 4 กะเช้า'!$B$8:$AH$106,27,FALSE),0)</f>
      </c>
      <c r="P83" s="53">
        <f>IFERROR(VLOOKUP(B83,'วันที่ 4 กะเช้า'!$B$8:$AH$106,27,FALSE),0)</f>
      </c>
      <c r="Q83" s="53">
        <f>IFERROR(VLOOKUP(B83,'วันที่ 4 กะเช้า'!$B$8:$AH$106,28,FALSE),0)-IFERROR(VLOOKUP(B83,'วันที่ 4 กะเช้า'!$B$8:$AH$106,27,FALSE),0)</f>
      </c>
      <c r="R83" s="53">
        <f>IFERROR(VLOOKUP(B83,'วันที่ 4 กะเช้า'!$B$8:$AH$106,27,FALSE),0)</f>
      </c>
      <c r="S83" s="53">
        <f>IFERROR(VLOOKUP(B83,'วันที่ 5 กะเช้า'!$B$8:$AH$107,28,FALSE),0)-IFERROR(VLOOKUP(B83,'วันที่ 5 กะเช้า'!$B$8:$AH$107,27,FALSE),0)</f>
      </c>
      <c r="T83" s="53">
        <f>IFERROR(VLOOKUP(B83,'วันที่ 5 กะเช้า'!$B$8:$AH$107,27,FALSE),0)</f>
      </c>
      <c r="U83" s="53">
        <f>IFERROR(VLOOKUP(B83,'วันที่ 5 กะดึก'!$B$8:$AH$106,27,FALSE),0)</f>
      </c>
      <c r="V83" s="53">
        <f>IFERROR(VLOOKUP(B83,'วันที่ 5 กะดึก'!$B$8:$AH$106,27,FALSE),0)</f>
      </c>
      <c r="W83" s="53">
        <f>IFERROR(VLOOKUP(B83,'วันที่ 7'!$B$8:$AH$105,28,FALSE),0)-IFERROR(VLOOKUP(B83,'วันที่ 7'!$B$8:$AH$105,27,FALSE),0)</f>
      </c>
      <c r="X83" s="53">
        <f>IFERROR(VLOOKUP(B83,'วันที่ 7'!$B$8:$AH$105,27,FALSE),0)</f>
      </c>
      <c r="Y83" s="53">
        <f>IFERROR(VLOOKUP(B83,'วันที่ 8'!$B$8:$AH$109,28,FALSE),0)-IFERROR(VLOOKUP(B83,'วันที่ 8'!$B$8:$AH$109,27,FALSE),0)</f>
      </c>
      <c r="Z83" s="53">
        <f>IFERROR(VLOOKUP(B83,'วันที่ 8'!$B$8:$AH$109,27,FALSE),0)</f>
      </c>
      <c r="AA83" s="53">
        <f>IFERROR(VLOOKUP(B83,'กะเช้าวันที่ 12'!$B$8:$AC$102,28,FALSE),0)-IFERROR(VLOOKUP(B83,'กะเช้าวันที่ 12'!$B$8:$AC$102,27,FALSE),0)</f>
      </c>
      <c r="AB83" s="53">
        <f>IFERROR(VLOOKUP(B83,'กะเช้าวันที่ 12'!$B$8:$AC$102,27,FALSE),0)</f>
      </c>
      <c r="AC83" s="53">
        <f>IFERROR(VLOOKUP(B83,'กะเช้าวันที่ 14'!$B$8:$AC$104,28,FALSE),0)-IFERROR(VLOOKUP(B83,'กะเช้าวันที่ 14'!$B$8:$AC$104,27,FALSE),0)</f>
      </c>
      <c r="AD83" s="53">
        <f>IFERROR(VLOOKUP(B83,'กะเช้าวันที่ 14'!$B$8:$AC$104,27,FALSE),0)</f>
      </c>
      <c r="AE83" s="53">
        <f>IFERROR(VLOOKUP(B83,'กะดึกวันที่ 13'!$B$8:$AC$105,28,FALSE),0)</f>
      </c>
      <c r="AF83" s="53"/>
      <c r="AG83" s="53">
        <f>IFERROR(VLOOKUP(B83,'วันที่ 12'!$B$8:$AH$105,28,FALSE),0)</f>
      </c>
      <c r="AH83" s="53">
        <f>IFERROR(VLOOKUP(B83,'วันที่ 14'!$B$8:$AH$106,28,FALSE),0)</f>
      </c>
      <c r="AI83" s="53">
        <f>IFERROR(VLOOKUP(B83,'วันที่ 15'!$B$8:$AH$106,28,FALSE),0)</f>
      </c>
      <c r="AJ83" s="53">
        <f>IFERROR(VLOOKUP(B83,'วันที่ 16'!$B$8:$AH$105,28,FALSE),0)</f>
      </c>
      <c r="AK83" s="53">
        <f>IFERROR(VLOOKUP(B83,'วันที่ 17'!$B$8:$AH$105,28,FALSE),0)</f>
      </c>
      <c r="AL83" s="53">
        <f>IFERROR(VLOOKUP(B83,'วันที่ 18'!$B$8:$AH$104,28,FALSE),0)</f>
      </c>
      <c r="AM83" s="53">
        <f>IFERROR(VLOOKUP(B83,'วันที่ 19'!$B$8:$AH$106,28,FALSE),0)</f>
      </c>
      <c r="AN83" s="53">
        <f>IFERROR(VLOOKUP(B83,'วันที่ 20'!$B$8:$AH$105,28,FALSE),0)</f>
      </c>
      <c r="AO83" s="53">
        <f>IFERROR(VLOOKUP(B83,'วันที่ 21'!$B$8:$AH$106,28,FALSE),0)</f>
      </c>
      <c r="AP83" s="53">
        <f>IFERROR(VLOOKUP(B83,'วันที่ 22'!$B$8:$AH$105,28,FALSE),0)</f>
      </c>
      <c r="AQ83" s="53">
        <f>IFERROR(VLOOKUP(B83,'วันที่ 23'!$B$8:$AH$107,28,FALSE),0)</f>
      </c>
      <c r="AR83" s="53">
        <f>IFERROR(VLOOKUP(B83,'วันที่ 24'!$B$8:$AH$104,28,FALSE),0)</f>
      </c>
      <c r="AS83" s="53">
        <f>IFERROR(VLOOKUP(B83,'วันที่ 25'!$B$8:$AH$106,28,FALSE),0)</f>
      </c>
      <c r="AT83" s="53">
        <f>IFERROR(VLOOKUP(B83,'วันที่ 26'!$B$8:$AH$105,28,FALSE),0)</f>
      </c>
      <c r="AU83" s="53">
        <f>IFERROR(VLOOKUP(B83,'วันที่ 26'!$B$8:$AH$104,28,FALSE),0)</f>
      </c>
      <c r="AV83" s="53">
        <f>IFERROR(VLOOKUP(B83,'วันที่ 30'!$B$8:$AH$107,28,FALSE),0)</f>
      </c>
      <c r="AW83" s="53">
        <f>IFERROR(VLOOKUP(B83,'วันที่ 31'!$B$8:$AG$105,28,FALSE),0)</f>
      </c>
      <c r="AX83" s="52">
        <f>SUM(E83:AW83)</f>
      </c>
    </row>
    <row r="84">
      <c r="A84" s="52">
        <v>86</v>
      </c>
      <c r="B84" s="56" t="str">
        <v>วาชินี เดชพรม</v>
      </c>
      <c r="C84" s="53">
        <f>IFERROR(VLOOKUP(B84,Members!B:C,2,FALSE),0)</f>
      </c>
      <c r="D84" s="53">
        <f>IFERROR(VLOOKUP(B84,Members!$B:$H,7,FALSE),0)</f>
      </c>
      <c r="E84" s="55">
        <f>IFERROR(VLOOKUP(B84,'วันที่ 1'!$B$8:$AH$103,28,FALSE),0) - IFERROR(VLOOKUP(B84,'วันที่ 1'!$B$8:$AH$103,27,FALSE),0)</f>
      </c>
      <c r="F84" s="55">
        <f>IFERROR(VLOOKUP(C84,'วันที่ 1'!$B$8:$AH$103,27,FALSE),0)</f>
      </c>
      <c r="G84" s="53">
        <f>IFERROR(VLOOKUP(B84,'วันที่ 1'!$B$8:$AH$103,28,FALSE),0)-IFERROR(VLOOKUP(B84,'วันที่ 1'!$B$8:$AH$103,27,FALSE),0)</f>
      </c>
      <c r="H84" s="55">
        <f>IFERROR(VLOOKUP(B84,'วันที่ 1'!$B$8:$AH$103,27,FALSE),0)</f>
      </c>
      <c r="I84" s="53">
        <f>IFERROR(VLOOKUP(B84,'วันที่ 2'!$B$8:$AF$106,28,FALSE),0)-IFERROR(VLOOKUP(B84,'วันที่ 2'!$B$8:$AF$106,27,FALSE),0)</f>
      </c>
      <c r="J84" s="53">
        <f>IFERROR(VLOOKUP(B84,'วันที่ 2'!$B$8:$AF$106,27,FALSE),0)</f>
      </c>
      <c r="K84" s="53">
        <f>IFERROR(VLOOKUP(B84,'วันที่ 3 กะเช้า'!$B$8:$AK$106,28,FALSE),0)-IFERROR(VLOOKUP(B84,'วันที่ 3 กะเช้า'!$B$8:$AK$106,27,FALSE),0)</f>
      </c>
      <c r="L84" s="53">
        <f>IFERROR(VLOOKUP(B84,'วันที่ 3 กะเช้า'!$B$8:$AK$106,27,FALSE),0)</f>
      </c>
      <c r="M84" s="53">
        <f>IFERROR(VLOOKUP(B84,'วันที่ 4 กะเช้า'!$B$8:$AG$107,28,FALSE),0)-IFERROR(VLOOKUP(B84,'วันที่ 4 กะเช้า'!$B$8:$AG$107,27,FALSE),0)</f>
      </c>
      <c r="N84" s="53">
        <f>IFERROR(VLOOKUP(B84,'วันที่ 4 กะเช้า'!$B$8:$AG$107,27,FALSE),0)</f>
      </c>
      <c r="O84" s="53">
        <f>IFERROR(VLOOKUP(B84,'วันที่ 4 กะเช้า'!$B$8:$AH$106,28,FALSE),0)-IFERROR(VLOOKUP(B84,'วันที่ 4 กะเช้า'!$B$8:$AH$106,27,FALSE),0)</f>
      </c>
      <c r="P84" s="53">
        <f>IFERROR(VLOOKUP(B84,'วันที่ 4 กะเช้า'!$B$8:$AH$106,27,FALSE),0)</f>
      </c>
      <c r="Q84" s="53">
        <f>IFERROR(VLOOKUP(B84,'วันที่ 4 กะเช้า'!$B$8:$AH$106,28,FALSE),0)-IFERROR(VLOOKUP(B84,'วันที่ 4 กะเช้า'!$B$8:$AH$106,27,FALSE),0)</f>
      </c>
      <c r="R84" s="53">
        <f>IFERROR(VLOOKUP(B84,'วันที่ 4 กะเช้า'!$B$8:$AH$106,27,FALSE),0)</f>
      </c>
      <c r="S84" s="53">
        <f>IFERROR(VLOOKUP(B84,'วันที่ 5 กะเช้า'!$B$8:$AH$107,28,FALSE),0)-IFERROR(VLOOKUP(B84,'วันที่ 5 กะเช้า'!$B$8:$AH$107,27,FALSE),0)</f>
      </c>
      <c r="T84" s="53">
        <f>IFERROR(VLOOKUP(B84,'วันที่ 5 กะเช้า'!$B$8:$AH$107,27,FALSE),0)</f>
      </c>
      <c r="U84" s="53">
        <f>IFERROR(VLOOKUP(B84,'วันที่ 5 กะดึก'!$B$8:$AH$106,27,FALSE),0)</f>
      </c>
      <c r="V84" s="53">
        <f>IFERROR(VLOOKUP(B84,'วันที่ 5 กะดึก'!$B$8:$AH$106,27,FALSE),0)</f>
      </c>
      <c r="W84" s="53">
        <f>IFERROR(VLOOKUP(B84,'วันที่ 7'!$B$8:$AH$105,28,FALSE),0)-IFERROR(VLOOKUP(B84,'วันที่ 7'!$B$8:$AH$105,27,FALSE),0)</f>
      </c>
      <c r="X84" s="53">
        <f>IFERROR(VLOOKUP(B84,'วันที่ 7'!$B$8:$AH$105,27,FALSE),0)</f>
      </c>
      <c r="Y84" s="53">
        <f>IFERROR(VLOOKUP(B84,'วันที่ 8'!$B$8:$AH$109,28,FALSE),0)-IFERROR(VLOOKUP(B84,'วันที่ 8'!$B$8:$AH$109,27,FALSE),0)</f>
      </c>
      <c r="Z84" s="53">
        <f>IFERROR(VLOOKUP(B84,'วันที่ 8'!$B$8:$AH$109,27,FALSE),0)</f>
      </c>
      <c r="AA84" s="53">
        <f>IFERROR(VLOOKUP(B84,'กะเช้าวันที่ 12'!$B$8:$AC$102,28,FALSE),0)-IFERROR(VLOOKUP(B84,'กะเช้าวันที่ 12'!$B$8:$AC$102,27,FALSE),0)</f>
      </c>
      <c r="AB84" s="53">
        <f>IFERROR(VLOOKUP(B84,'กะเช้าวันที่ 12'!$B$8:$AC$102,27,FALSE),0)</f>
      </c>
      <c r="AC84" s="53">
        <f>IFERROR(VLOOKUP(B84,'กะเช้าวันที่ 14'!$B$8:$AC$104,28,FALSE),0)-IFERROR(VLOOKUP(B84,'กะเช้าวันที่ 14'!$B$8:$AC$104,27,FALSE),0)</f>
      </c>
      <c r="AD84" s="53">
        <f>IFERROR(VLOOKUP(B84,'กะเช้าวันที่ 14'!$B$8:$AC$104,27,FALSE),0)</f>
      </c>
      <c r="AE84" s="53">
        <f>IFERROR(VLOOKUP(B84,'กะดึกวันที่ 13'!$B$8:$AC$105,28,FALSE),0)-IFERROR(VLOOKUP(B84,'กะดึกวันที่ 13'!$B$8:$AC$105,27,FALSE),0)</f>
      </c>
      <c r="AF84" s="53">
        <f>IFERROR(VLOOKUP(C84,'กะดึกวันที่ 13'!$B$8:$AC$105,27,FALSE),0)</f>
      </c>
      <c r="AG84" s="53">
        <f>IFERROR(VLOOKUP(B84,'วันที่ 12'!$B$8:$AH$105,28,FALSE),0)</f>
      </c>
      <c r="AH84" s="53">
        <f>IFERROR(VLOOKUP(B84,'วันที่ 14'!$B$8:$AH$106,28,FALSE),0)</f>
      </c>
      <c r="AI84" s="53">
        <f>IFERROR(VLOOKUP(B84,'วันที่ 15'!$B$8:$AH$106,28,FALSE),0)</f>
      </c>
      <c r="AJ84" s="53">
        <f>IFERROR(VLOOKUP(B84,'วันที่ 16'!$B$8:$AH$105,28,FALSE),0)</f>
      </c>
      <c r="AK84" s="53">
        <f>IFERROR(VLOOKUP(B84,'วันที่ 17'!$B$8:$AH$105,28,FALSE),0)</f>
      </c>
      <c r="AL84" s="53">
        <f>IFERROR(VLOOKUP(B84,'วันที่ 18'!$B$8:$AH$104,28,FALSE),0)</f>
      </c>
      <c r="AM84" s="53">
        <f>IFERROR(VLOOKUP(B84,'วันที่ 19'!$B$8:$AH$106,28,FALSE),0)</f>
      </c>
      <c r="AN84" s="53">
        <f>IFERROR(VLOOKUP(B84,'วันที่ 20'!$B$8:$AH$105,28,FALSE),0)</f>
      </c>
      <c r="AO84" s="53">
        <f>IFERROR(VLOOKUP(B84,'วันที่ 21'!$B$8:$AH$106,28,FALSE),0)</f>
      </c>
      <c r="AP84" s="53">
        <f>IFERROR(VLOOKUP(B84,'วันที่ 22'!$B$8:$AH$105,28,FALSE),0)</f>
      </c>
      <c r="AQ84" s="53">
        <f>IFERROR(VLOOKUP(B84,'วันที่ 23'!$B$8:$AH$107,28,FALSE),0)</f>
      </c>
      <c r="AR84" s="53">
        <f>IFERROR(VLOOKUP(B84,'วันที่ 24'!$B$8:$AH$104,28,FALSE),0)</f>
      </c>
      <c r="AS84" s="53">
        <f>IFERROR(VLOOKUP(B84,'วันที่ 25'!$B$8:$AH$106,28,FALSE),0)</f>
      </c>
      <c r="AT84" s="53">
        <f>IFERROR(VLOOKUP(B84,'วันที่ 26'!$B$8:$AH$105,28,FALSE),0)</f>
      </c>
      <c r="AU84" s="53">
        <f>IFERROR(VLOOKUP(B84,'วันที่ 26'!$B$8:$AH$104,28,FALSE),0)</f>
      </c>
      <c r="AV84" s="53">
        <f>IFERROR(VLOOKUP(B84,'วันที่ 30'!$B$8:$AH$107,28,FALSE),0)</f>
      </c>
      <c r="AW84" s="53">
        <f>IFERROR(VLOOKUP(B84,'วันที่ 31'!$B$8:$AG$105,28,FALSE),0)</f>
      </c>
      <c r="AX84" s="52">
        <f>SUM(E84:AW84)</f>
      </c>
    </row>
    <row r="85">
      <c r="A85" s="52">
        <v>87</v>
      </c>
      <c r="B85" s="56" t="str">
        <v>วฤนดา สุดเอื้อม</v>
      </c>
      <c r="C85" s="53">
        <f>IFERROR(VLOOKUP(B85,Members!B:C,2,FALSE),0)</f>
      </c>
      <c r="D85" s="53">
        <f>IFERROR(VLOOKUP(B85,Members!$B:$H,7,FALSE),0)</f>
      </c>
      <c r="E85" s="55">
        <f>IFERROR(VLOOKUP(B85,'วันที่ 1'!$B$8:$AH$103,28,FALSE),0) - IFERROR(VLOOKUP(B85,'วันที่ 1'!$B$8:$AH$103,27,FALSE),0)</f>
      </c>
      <c r="F85" s="55">
        <f>IFERROR(VLOOKUP(C85,'วันที่ 1'!$B$8:$AH$103,27,FALSE),0)</f>
      </c>
      <c r="G85" s="53">
        <f>IFERROR(VLOOKUP(B85,'วันที่ 1'!$B$8:$AH$103,28,FALSE),0)-IFERROR(VLOOKUP(B85,'วันที่ 1'!$B$8:$AH$103,27,FALSE),0)</f>
      </c>
      <c r="H85" s="55">
        <f>IFERROR(VLOOKUP(B85,'วันที่ 1'!$B$8:$AH$103,27,FALSE),0)</f>
      </c>
      <c r="I85" s="53">
        <f>IFERROR(VLOOKUP(B85,'วันที่ 2'!$B$8:$AF$106,28,FALSE),0)-IFERROR(VLOOKUP(B85,'วันที่ 2'!$B$8:$AF$106,27,FALSE),0)</f>
      </c>
      <c r="J85" s="53">
        <f>IFERROR(VLOOKUP(B85,'วันที่ 2'!$B$8:$AF$106,27,FALSE),0)</f>
      </c>
      <c r="K85" s="53">
        <f>IFERROR(VLOOKUP(B85,'วันที่ 3 กะเช้า'!$B$8:$AK$106,28,FALSE),0)-IFERROR(VLOOKUP(B85,'วันที่ 3 กะเช้า'!$B$8:$AK$106,27,FALSE),0)</f>
      </c>
      <c r="L85" s="53">
        <f>IFERROR(VLOOKUP(B85,'วันที่ 3 กะเช้า'!$B$8:$AK$106,27,FALSE),0)</f>
      </c>
      <c r="M85" s="53">
        <f>IFERROR(VLOOKUP(B85,'วันที่ 4 กะเช้า'!$B$8:$AG$107,28,FALSE),0)-IFERROR(VLOOKUP(B85,'วันที่ 4 กะเช้า'!$B$8:$AG$107,27,FALSE),0)</f>
      </c>
      <c r="N85" s="53">
        <f>IFERROR(VLOOKUP(B85,'วันที่ 4 กะเช้า'!$B$8:$AG$107,27,FALSE),0)</f>
      </c>
      <c r="O85" s="53">
        <f>IFERROR(VLOOKUP(B85,'วันที่ 4 กะเช้า'!$B$8:$AH$106,28,FALSE),0)-IFERROR(VLOOKUP(B85,'วันที่ 4 กะเช้า'!$B$8:$AH$106,27,FALSE),0)</f>
      </c>
      <c r="P85" s="53">
        <f>IFERROR(VLOOKUP(B85,'วันที่ 4 กะเช้า'!$B$8:$AH$106,27,FALSE),0)</f>
      </c>
      <c r="Q85" s="53">
        <f>IFERROR(VLOOKUP(B85,'วันที่ 4 กะเช้า'!$B$8:$AH$106,28,FALSE),0)-IFERROR(VLOOKUP(B85,'วันที่ 4 กะเช้า'!$B$8:$AH$106,27,FALSE),0)</f>
      </c>
      <c r="R85" s="53">
        <f>IFERROR(VLOOKUP(B85,'วันที่ 4 กะเช้า'!$B$8:$AH$106,27,FALSE),0)</f>
      </c>
      <c r="S85" s="53">
        <f>IFERROR(VLOOKUP(B85,'วันที่ 5 กะเช้า'!$B$8:$AH$107,28,FALSE),0)-IFERROR(VLOOKUP(B85,'วันที่ 5 กะเช้า'!$B$8:$AH$107,27,FALSE),0)</f>
      </c>
      <c r="T85" s="53">
        <f>IFERROR(VLOOKUP(B85,'วันที่ 5 กะเช้า'!$B$8:$AH$107,27,FALSE),0)</f>
      </c>
      <c r="U85" s="53">
        <f>IFERROR(VLOOKUP(B85,'วันที่ 5 กะดึก'!$B$8:$AH$106,27,FALSE),0)</f>
      </c>
      <c r="V85" s="53">
        <f>IFERROR(VLOOKUP(B85,'วันที่ 5 กะดึก'!$B$8:$AH$106,27,FALSE),0)</f>
      </c>
      <c r="W85" s="53">
        <f>IFERROR(VLOOKUP(B85,'วันที่ 7'!$B$8:$AH$105,28,FALSE),0)-IFERROR(VLOOKUP(B85,'วันที่ 7'!$B$8:$AH$105,27,FALSE),0)</f>
      </c>
      <c r="X85" s="53">
        <f>IFERROR(VLOOKUP(B85,'วันที่ 7'!$B$8:$AH$105,27,FALSE),0)</f>
      </c>
      <c r="Y85" s="53">
        <f>IFERROR(VLOOKUP(B85,'วันที่ 8'!$B$8:$AH$109,28,FALSE),0)-IFERROR(VLOOKUP(B85,'วันที่ 8'!$B$8:$AH$109,27,FALSE),0)</f>
      </c>
      <c r="Z85" s="53">
        <f>IFERROR(VLOOKUP(B85,'วันที่ 8'!$B$8:$AH$109,27,FALSE),0)</f>
      </c>
      <c r="AA85" s="53">
        <f>IFERROR(VLOOKUP(B85,'กะเช้าวันที่ 12'!$B$8:$AC$102,28,FALSE),0)-IFERROR(VLOOKUP(B85,'กะเช้าวันที่ 12'!$B$8:$AC$102,27,FALSE),0)</f>
      </c>
      <c r="AB85" s="53">
        <f>IFERROR(VLOOKUP(B85,'กะเช้าวันที่ 12'!$B$8:$AC$102,27,FALSE),0)</f>
      </c>
      <c r="AC85" s="53">
        <f>IFERROR(VLOOKUP(B85,'กะเช้าวันที่ 14'!$B$8:$AC$104,28,FALSE),0)-IFERROR(VLOOKUP(B85,'กะเช้าวันที่ 14'!$B$8:$AC$104,27,FALSE),0)</f>
      </c>
      <c r="AD85" s="53">
        <f>IFERROR(VLOOKUP(B85,'กะเช้าวันที่ 14'!$B$8:$AC$104,27,FALSE),0)</f>
      </c>
      <c r="AE85" s="53">
        <f>IFERROR(VLOOKUP(B85,'กะดึกวันที่ 13'!$B$8:$AC$105,28,FALSE),0)-IFERROR(VLOOKUP(B85,'กะดึกวันที่ 13'!$B$8:$AC$105,27,FALSE),0)</f>
      </c>
      <c r="AF85" s="53">
        <f>IFERROR(VLOOKUP(C85,'กะดึกวันที่ 13'!$B$8:$AC$105,27,FALSE),0)</f>
      </c>
      <c r="AG85" s="53">
        <f>IFERROR(VLOOKUP(B85,'วันที่ 12'!$B$8:$AH$105,28,FALSE),0)</f>
      </c>
      <c r="AH85" s="53">
        <f>IFERROR(VLOOKUP(B85,'วันที่ 14'!$B$8:$AH$106,28,FALSE),0)</f>
      </c>
      <c r="AI85" s="53">
        <f>IFERROR(VLOOKUP(B85,'วันที่ 15'!$B$8:$AH$106,28,FALSE),0)</f>
      </c>
      <c r="AJ85" s="53">
        <f>IFERROR(VLOOKUP(B85,'วันที่ 16'!$B$8:$AH$105,28,FALSE),0)</f>
      </c>
      <c r="AK85" s="53">
        <f>IFERROR(VLOOKUP(B85,'วันที่ 17'!$B$8:$AH$105,28,FALSE),0)</f>
      </c>
      <c r="AL85" s="53">
        <f>IFERROR(VLOOKUP(B85,'วันที่ 18'!$B$8:$AH$104,28,FALSE),0)</f>
      </c>
      <c r="AM85" s="53">
        <f>IFERROR(VLOOKUP(B85,'วันที่ 19'!$B$8:$AH$106,28,FALSE),0)</f>
      </c>
      <c r="AN85" s="53">
        <f>IFERROR(VLOOKUP(B85,'วันที่ 20'!$B$8:$AH$105,28,FALSE),0)</f>
      </c>
      <c r="AO85" s="53">
        <f>IFERROR(VLOOKUP(B85,'วันที่ 21'!$B$8:$AH$106,28,FALSE),0)</f>
      </c>
      <c r="AP85" s="53">
        <f>IFERROR(VLOOKUP(B85,'วันที่ 22'!$B$8:$AH$105,28,FALSE),0)</f>
      </c>
      <c r="AQ85" s="53">
        <f>IFERROR(VLOOKUP(B85,'วันที่ 23'!$B$8:$AH$107,28,FALSE),0)</f>
      </c>
      <c r="AR85" s="53">
        <f>IFERROR(VLOOKUP(B85,'วันที่ 24'!$B$8:$AH$104,28,FALSE),0)</f>
      </c>
      <c r="AS85" s="53">
        <f>IFERROR(VLOOKUP(B85,'วันที่ 25'!$B$8:$AH$106,28,FALSE),0)</f>
      </c>
      <c r="AT85" s="53">
        <f>IFERROR(VLOOKUP(B85,'วันที่ 26'!$B$8:$AH$105,28,FALSE),0)</f>
      </c>
      <c r="AU85" s="53">
        <f>IFERROR(VLOOKUP(B85,'วันที่ 26'!$B$8:$AH$104,28,FALSE),0)</f>
      </c>
      <c r="AV85" s="53">
        <f>IFERROR(VLOOKUP(B85,'วันที่ 30'!$B$8:$AH$107,28,FALSE),0)</f>
      </c>
      <c r="AW85" s="53">
        <f>IFERROR(VLOOKUP(B85,'วันที่ 31'!$B$8:$AG$105,28,FALSE),0)</f>
      </c>
      <c r="AX85" s="52">
        <f>SUM(E85:AW85)</f>
      </c>
    </row>
    <row r="86">
      <c r="A86" s="52">
        <v>88</v>
      </c>
      <c r="B86" s="56" t="str">
        <v>ซัยฟูลเลาะห์ ดือราซอ</v>
      </c>
      <c r="C86" s="53">
        <f>IFERROR(VLOOKUP(B86,Members!B:C,2,FALSE),0)</f>
      </c>
      <c r="D86" s="53">
        <f>IFERROR(VLOOKUP(B86,Members!$B:$H,7,FALSE),0)</f>
      </c>
      <c r="E86" s="55">
        <f>IFERROR(VLOOKUP(B86,'วันที่ 1'!$B$8:$AH$103,28,FALSE),0) - IFERROR(VLOOKUP(B86,'วันที่ 1'!$B$8:$AH$103,27,FALSE),0)</f>
      </c>
      <c r="F86" s="55">
        <f>IFERROR(VLOOKUP(C86,'วันที่ 1'!$B$8:$AH$103,27,FALSE),0)</f>
      </c>
      <c r="G86" s="53">
        <f>IFERROR(VLOOKUP(B86,'วันที่ 1'!$B$8:$AH$103,28,FALSE),0)-IFERROR(VLOOKUP(B86,'วันที่ 1'!$B$8:$AH$103,27,FALSE),0)</f>
      </c>
      <c r="H86" s="55">
        <f>IFERROR(VLOOKUP(B86,'วันที่ 1'!$B$8:$AH$103,27,FALSE),0)</f>
      </c>
      <c r="I86" s="53">
        <f>IFERROR(VLOOKUP(B86,'วันที่ 2'!$B$8:$AF$106,28,FALSE),0)-IFERROR(VLOOKUP(B86,'วันที่ 2'!$B$8:$AF$106,27,FALSE),0)</f>
      </c>
      <c r="J86" s="53">
        <f>IFERROR(VLOOKUP(B86,'วันที่ 2'!$B$8:$AF$106,27,FALSE),0)</f>
      </c>
      <c r="K86" s="53">
        <f>IFERROR(VLOOKUP(B86,'วันที่ 3 กะเช้า'!$B$8:$AK$106,28,FALSE),0)-IFERROR(VLOOKUP(B86,'วันที่ 3 กะเช้า'!$B$8:$AK$106,27,FALSE),0)</f>
      </c>
      <c r="L86" s="53">
        <f>IFERROR(VLOOKUP(B86,'วันที่ 3 กะเช้า'!$B$8:$AK$106,27,FALSE),0)</f>
      </c>
      <c r="M86" s="53">
        <f>IFERROR(VLOOKUP(B86,'วันที่ 4 กะเช้า'!$B$8:$AG$107,28,FALSE),0)-IFERROR(VLOOKUP(B86,'วันที่ 4 กะเช้า'!$B$8:$AG$107,27,FALSE),0)</f>
      </c>
      <c r="N86" s="53">
        <f>IFERROR(VLOOKUP(B86,'วันที่ 4 กะเช้า'!$B$8:$AG$107,27,FALSE),0)</f>
      </c>
      <c r="O86" s="53">
        <f>IFERROR(VLOOKUP(B86,'วันที่ 4 กะเช้า'!$B$8:$AH$106,28,FALSE),0)-IFERROR(VLOOKUP(B86,'วันที่ 4 กะเช้า'!$B$8:$AH$106,27,FALSE),0)</f>
      </c>
      <c r="P86" s="53">
        <f>IFERROR(VLOOKUP(B86,'วันที่ 4 กะเช้า'!$B$8:$AH$106,27,FALSE),0)</f>
      </c>
      <c r="Q86" s="53">
        <f>IFERROR(VLOOKUP(B86,'วันที่ 4 กะเช้า'!$B$8:$AH$106,28,FALSE),0)-IFERROR(VLOOKUP(B86,'วันที่ 4 กะเช้า'!$B$8:$AH$106,27,FALSE),0)</f>
      </c>
      <c r="R86" s="53">
        <f>IFERROR(VLOOKUP(B86,'วันที่ 4 กะเช้า'!$B$8:$AH$106,27,FALSE),0)</f>
      </c>
      <c r="S86" s="53">
        <f>IFERROR(VLOOKUP(B86,'วันที่ 5 กะเช้า'!$B$8:$AH$107,28,FALSE),0)-IFERROR(VLOOKUP(B86,'วันที่ 5 กะเช้า'!$B$8:$AH$107,27,FALSE),0)</f>
      </c>
      <c r="T86" s="53">
        <f>IFERROR(VLOOKUP(B86,'วันที่ 5 กะเช้า'!$B$8:$AH$107,27,FALSE),0)</f>
      </c>
      <c r="U86" s="53">
        <f>IFERROR(VLOOKUP(B86,'วันที่ 5 กะดึก'!$B$8:$AH$106,27,FALSE),0)</f>
      </c>
      <c r="V86" s="53">
        <f>IFERROR(VLOOKUP(B86,'วันที่ 5 กะดึก'!$B$8:$AH$106,27,FALSE),0)</f>
      </c>
      <c r="W86" s="53">
        <f>IFERROR(VLOOKUP(B86,'วันที่ 7'!$B$8:$AH$105,28,FALSE),0)-IFERROR(VLOOKUP(B86,'วันที่ 7'!$B$8:$AH$105,27,FALSE),0)</f>
      </c>
      <c r="X86" s="53">
        <f>IFERROR(VLOOKUP(B86,'วันที่ 7'!$B$8:$AH$105,27,FALSE),0)</f>
      </c>
      <c r="Y86" s="53">
        <f>IFERROR(VLOOKUP(B86,'วันที่ 8'!$B$8:$AH$109,28,FALSE),0)-IFERROR(VLOOKUP(B86,'วันที่ 8'!$B$8:$AH$109,27,FALSE),0)</f>
      </c>
      <c r="Z86" s="53">
        <f>IFERROR(VLOOKUP(B86,'วันที่ 8'!$B$8:$AH$109,27,FALSE),0)</f>
      </c>
      <c r="AA86" s="53">
        <f>IFERROR(VLOOKUP(B86,'กะเช้าวันที่ 12'!$B$8:$AC$102,28,FALSE),0)-IFERROR(VLOOKUP(B86,'กะเช้าวันที่ 12'!$B$8:$AC$102,27,FALSE),0)</f>
      </c>
      <c r="AB86" s="53">
        <f>IFERROR(VLOOKUP(B86,'กะเช้าวันที่ 12'!$B$8:$AC$102,27,FALSE),0)</f>
      </c>
      <c r="AC86" s="53">
        <f>IFERROR(VLOOKUP(B86,'กะเช้าวันที่ 14'!$B$8:$AC$104,28,FALSE),0)-IFERROR(VLOOKUP(B86,'กะเช้าวันที่ 14'!$B$8:$AC$104,27,FALSE),0)</f>
      </c>
      <c r="AD86" s="53">
        <f>IFERROR(VLOOKUP(B86,'กะเช้าวันที่ 14'!$B$8:$AC$104,27,FALSE),0)</f>
      </c>
      <c r="AE86" s="53">
        <f>IFERROR(VLOOKUP(B86,'กะดึกวันที่ 13'!$B$8:$AC$105,28,FALSE),0)-IFERROR(VLOOKUP(B86,'กะดึกวันที่ 13'!$B$8:$AC$105,27,FALSE),0)</f>
      </c>
      <c r="AF86" s="53">
        <f>IFERROR(VLOOKUP(C86,'กะดึกวันที่ 13'!$B$8:$AC$105,27,FALSE),0)</f>
      </c>
      <c r="AG86" s="53">
        <f>IFERROR(VLOOKUP(B86,'วันที่ 12'!$B$8:$AH$105,28,FALSE),0)</f>
      </c>
      <c r="AH86" s="53">
        <f>IFERROR(VLOOKUP(B86,'วันที่ 14'!$B$8:$AH$106,28,FALSE),0)</f>
      </c>
      <c r="AI86" s="53">
        <f>IFERROR(VLOOKUP(B86,'วันที่ 15'!$B$8:$AH$106,28,FALSE),0)</f>
      </c>
      <c r="AJ86" s="53">
        <f>IFERROR(VLOOKUP(B86,'วันที่ 16'!$B$8:$AH$105,28,FALSE),0)</f>
      </c>
      <c r="AK86" s="53">
        <f>IFERROR(VLOOKUP(B86,'วันที่ 17'!$B$8:$AH$105,28,FALSE),0)</f>
      </c>
      <c r="AL86" s="53">
        <f>IFERROR(VLOOKUP(B86,'วันที่ 18'!$B$8:$AH$104,28,FALSE),0)</f>
      </c>
      <c r="AM86" s="53">
        <f>IFERROR(VLOOKUP(B86,'วันที่ 19'!$B$8:$AH$106,28,FALSE),0)</f>
      </c>
      <c r="AN86" s="53">
        <f>IFERROR(VLOOKUP(B86,'วันที่ 20'!$B$8:$AH$105,28,FALSE),0)</f>
      </c>
      <c r="AO86" s="53">
        <f>IFERROR(VLOOKUP(B86,'วันที่ 21'!$B$8:$AH$106,28,FALSE),0)</f>
      </c>
      <c r="AP86" s="53">
        <f>IFERROR(VLOOKUP(B86,'วันที่ 22'!$B$8:$AH$105,28,FALSE),0)</f>
      </c>
      <c r="AQ86" s="53">
        <f>IFERROR(VLOOKUP(B86,'วันที่ 23'!$B$8:$AH$107,28,FALSE),0)</f>
      </c>
      <c r="AR86" s="53">
        <f>IFERROR(VLOOKUP(B86,'วันที่ 24'!$B$8:$AH$104,28,FALSE),0)</f>
      </c>
      <c r="AS86" s="53">
        <f>IFERROR(VLOOKUP(B86,'วันที่ 25'!$B$8:$AH$106,28,FALSE),0)</f>
      </c>
      <c r="AT86" s="53">
        <f>IFERROR(VLOOKUP(B86,'วันที่ 26'!$B$8:$AH$105,28,FALSE),0)</f>
      </c>
      <c r="AU86" s="53">
        <f>IFERROR(VLOOKUP(B86,'วันที่ 26'!$B$8:$AH$104,28,FALSE),0)</f>
      </c>
      <c r="AV86" s="53">
        <f>IFERROR(VLOOKUP(B86,'วันที่ 30'!$B$8:$AH$107,28,FALSE),0)</f>
      </c>
      <c r="AW86" s="53">
        <f>IFERROR(VLOOKUP(B86,'วันที่ 31'!$B$8:$AG$105,28,FALSE),0)</f>
      </c>
      <c r="AX86" s="52">
        <f>SUM(E86:AW86)</f>
      </c>
    </row>
    <row r="87">
      <c r="A87" s="52">
        <v>89</v>
      </c>
      <c r="B87" s="56" t="str">
        <v>กิตินันท์ บุญญาเดชขจร</v>
      </c>
      <c r="C87" s="53">
        <f>IFERROR(VLOOKUP(B87,Members!B:C,2,FALSE),0)</f>
      </c>
      <c r="D87" s="53">
        <f>IFERROR(VLOOKUP(B87,Members!$B:$H,7,FALSE),0)</f>
      </c>
      <c r="E87" s="55">
        <f>IFERROR(VLOOKUP(B87,'วันที่ 1'!$B$8:$AH$103,28,FALSE),0) - IFERROR(VLOOKUP(B87,'วันที่ 1'!$B$8:$AH$103,27,FALSE),0)</f>
      </c>
      <c r="F87" s="55">
        <f>IFERROR(VLOOKUP(C87,'วันที่ 1'!$B$8:$AH$103,27,FALSE),0)</f>
      </c>
      <c r="G87" s="53">
        <f>IFERROR(VLOOKUP(B87,'วันที่ 1'!$B$8:$AH$103,28,FALSE),0)-IFERROR(VLOOKUP(B87,'วันที่ 1'!$B$8:$AH$103,27,FALSE),0)</f>
      </c>
      <c r="H87" s="55">
        <f>IFERROR(VLOOKUP(B87,'วันที่ 1'!$B$8:$AH$103,27,FALSE),0)</f>
      </c>
      <c r="I87" s="53">
        <f>IFERROR(VLOOKUP(B87,'วันที่ 2'!$B$8:$AF$106,28,FALSE),0)-IFERROR(VLOOKUP(B87,'วันที่ 2'!$B$8:$AF$106,27,FALSE),0)</f>
      </c>
      <c r="J87" s="53">
        <f>IFERROR(VLOOKUP(B87,'วันที่ 2'!$B$8:$AF$106,27,FALSE),0)</f>
      </c>
      <c r="K87" s="53">
        <f>IFERROR(VLOOKUP(B87,'วันที่ 3 กะเช้า'!$B$8:$AK$106,28,FALSE),0)-IFERROR(VLOOKUP(B87,'วันที่ 3 กะเช้า'!$B$8:$AK$106,27,FALSE),0)</f>
      </c>
      <c r="L87" s="53">
        <f>IFERROR(VLOOKUP(B87,'วันที่ 3 กะเช้า'!$B$8:$AK$106,27,FALSE),0)</f>
      </c>
      <c r="M87" s="53">
        <f>IFERROR(VLOOKUP(B87,'วันที่ 4 กะเช้า'!$B$8:$AG$107,28,FALSE),0)-IFERROR(VLOOKUP(B87,'วันที่ 4 กะเช้า'!$B$8:$AG$107,27,FALSE),0)</f>
      </c>
      <c r="N87" s="53">
        <f>IFERROR(VLOOKUP(B87,'วันที่ 4 กะเช้า'!$B$8:$AG$107,27,FALSE),0)</f>
      </c>
      <c r="O87" s="53">
        <f>IFERROR(VLOOKUP(B87,'วันที่ 4 กะเช้า'!$B$8:$AH$106,28,FALSE),0)-IFERROR(VLOOKUP(B87,'วันที่ 4 กะเช้า'!$B$8:$AH$106,27,FALSE),0)</f>
      </c>
      <c r="P87" s="53">
        <f>IFERROR(VLOOKUP(B87,'วันที่ 4 กะเช้า'!$B$8:$AH$106,27,FALSE),0)</f>
      </c>
      <c r="Q87" s="53">
        <f>IFERROR(VLOOKUP(B87,'วันที่ 4 กะเช้า'!$B$8:$AH$106,28,FALSE),0)-IFERROR(VLOOKUP(B87,'วันที่ 4 กะเช้า'!$B$8:$AH$106,27,FALSE),0)</f>
      </c>
      <c r="R87" s="53">
        <f>IFERROR(VLOOKUP(B87,'วันที่ 4 กะเช้า'!$B$8:$AH$106,27,FALSE),0)</f>
      </c>
      <c r="S87" s="53">
        <f>IFERROR(VLOOKUP(B87,'วันที่ 5 กะเช้า'!$B$8:$AH$107,28,FALSE),0)-IFERROR(VLOOKUP(B87,'วันที่ 5 กะเช้า'!$B$8:$AH$107,27,FALSE),0)</f>
      </c>
      <c r="T87" s="53">
        <f>IFERROR(VLOOKUP(B87,'วันที่ 5 กะเช้า'!$B$8:$AH$107,27,FALSE),0)</f>
      </c>
      <c r="U87" s="53">
        <f>IFERROR(VLOOKUP(B87,'วันที่ 5 กะดึก'!$B$8:$AH$106,27,FALSE),0)</f>
      </c>
      <c r="V87" s="53">
        <f>IFERROR(VLOOKUP(B87,'วันที่ 5 กะดึก'!$B$8:$AH$106,27,FALSE),0)</f>
      </c>
      <c r="W87" s="53">
        <f>IFERROR(VLOOKUP(B87,'วันที่ 7'!$B$8:$AH$105,28,FALSE),0)-IFERROR(VLOOKUP(B87,'วันที่ 7'!$B$8:$AH$105,27,FALSE),0)</f>
      </c>
      <c r="X87" s="53">
        <f>IFERROR(VLOOKUP(B87,'วันที่ 7'!$B$8:$AH$105,27,FALSE),0)</f>
      </c>
      <c r="Y87" s="53">
        <f>IFERROR(VLOOKUP(B87,'วันที่ 8'!$B$8:$AH$109,28,FALSE),0)-IFERROR(VLOOKUP(B87,'วันที่ 8'!$B$8:$AH$109,27,FALSE),0)</f>
      </c>
      <c r="Z87" s="53">
        <f>IFERROR(VLOOKUP(B87,'วันที่ 8'!$B$8:$AH$109,27,FALSE),0)</f>
      </c>
      <c r="AA87" s="53">
        <f>IFERROR(VLOOKUP(B87,'กะเช้าวันที่ 12'!$B$8:$AC$102,28,FALSE),0)-IFERROR(VLOOKUP(B87,'กะเช้าวันที่ 12'!$B$8:$AC$102,27,FALSE),0)</f>
      </c>
      <c r="AB87" s="53">
        <f>IFERROR(VLOOKUP(B87,'กะเช้าวันที่ 12'!$B$8:$AC$102,27,FALSE),0)</f>
      </c>
      <c r="AC87" s="53">
        <f>IFERROR(VLOOKUP(B87,'กะเช้าวันที่ 14'!$B$8:$AC$104,28,FALSE),0)-IFERROR(VLOOKUP(B87,'กะเช้าวันที่ 14'!$B$8:$AC$104,27,FALSE),0)</f>
      </c>
      <c r="AD87" s="53">
        <f>IFERROR(VLOOKUP(B87,'กะเช้าวันที่ 14'!$B$8:$AC$104,27,FALSE),0)</f>
      </c>
      <c r="AE87" s="53">
        <f>IFERROR(VLOOKUP(B87,'กะดึกวันที่ 13'!$B$8:$AC$105,28,FALSE),0)-IFERROR(VLOOKUP(B87,'กะดึกวันที่ 13'!$B$8:$AC$105,27,FALSE),0)</f>
      </c>
      <c r="AF87" s="53">
        <f>IFERROR(VLOOKUP(C87,'กะดึกวันที่ 13'!$B$8:$AC$105,27,FALSE),0)</f>
      </c>
      <c r="AG87" s="53">
        <f>IFERROR(VLOOKUP(B87,'วันที่ 12'!$B$8:$AH$105,28,FALSE),0)</f>
      </c>
      <c r="AH87" s="53">
        <f>IFERROR(VLOOKUP(B87,'วันที่ 14'!$B$8:$AH$106,28,FALSE),0)</f>
      </c>
      <c r="AI87" s="53">
        <f>IFERROR(VLOOKUP(B87,'วันที่ 15'!$B$8:$AH$106,28,FALSE),0)</f>
      </c>
      <c r="AJ87" s="53">
        <f>IFERROR(VLOOKUP(B87,'วันที่ 16'!$B$8:$AH$105,28,FALSE),0)</f>
      </c>
      <c r="AK87" s="53">
        <f>IFERROR(VLOOKUP(B87,'วันที่ 17'!$B$8:$AH$105,28,FALSE),0)</f>
      </c>
      <c r="AL87" s="53">
        <f>IFERROR(VLOOKUP(B87,'วันที่ 18'!$B$8:$AH$104,28,FALSE),0)</f>
      </c>
      <c r="AM87" s="53">
        <f>IFERROR(VLOOKUP(B87,'วันที่ 19'!$B$8:$AH$106,28,FALSE),0)</f>
      </c>
      <c r="AN87" s="53">
        <f>IFERROR(VLOOKUP(B87,'วันที่ 20'!$B$8:$AH$105,28,FALSE),0)</f>
      </c>
      <c r="AO87" s="53">
        <f>IFERROR(VLOOKUP(B87,'วันที่ 21'!$B$8:$AH$106,28,FALSE),0)</f>
      </c>
      <c r="AP87" s="53">
        <f>IFERROR(VLOOKUP(B87,'วันที่ 22'!$B$8:$AH$105,28,FALSE),0)</f>
      </c>
      <c r="AQ87" s="53">
        <f>IFERROR(VLOOKUP(B87,'วันที่ 23'!$B$8:$AH$107,28,FALSE),0)</f>
      </c>
      <c r="AR87" s="53">
        <f>IFERROR(VLOOKUP(B87,'วันที่ 24'!$B$8:$AH$104,28,FALSE),0)</f>
      </c>
      <c r="AS87" s="53">
        <f>IFERROR(VLOOKUP(B87,'วันที่ 25'!$B$8:$AH$106,28,FALSE),0)</f>
      </c>
      <c r="AT87" s="53">
        <f>IFERROR(VLOOKUP(B87,'วันที่ 26'!$B$8:$AH$105,28,FALSE),0)</f>
      </c>
      <c r="AU87" s="53">
        <f>IFERROR(VLOOKUP(B87,'วันที่ 26'!$B$8:$AH$104,28,FALSE),0)</f>
      </c>
      <c r="AV87" s="53">
        <f>IFERROR(VLOOKUP(B87,'วันที่ 30'!$B$8:$AH$107,28,FALSE),0)</f>
      </c>
      <c r="AW87" s="53">
        <f>IFERROR(VLOOKUP(B87,'วันที่ 31'!$B$8:$AG$105,28,FALSE),0)</f>
      </c>
      <c r="AX87" s="52">
        <f>SUM(E87:AW87)</f>
      </c>
    </row>
    <row r="88">
      <c r="A88" s="52">
        <v>90</v>
      </c>
      <c r="B88" s="56" t="str">
        <v>พัชราภรณ์ บัวเพ็ชร</v>
      </c>
      <c r="C88" s="53">
        <f>IFERROR(VLOOKUP(B88,Members!B:C,2,FALSE),0)</f>
      </c>
      <c r="D88" s="53">
        <f>IFERROR(VLOOKUP(B88,Members!$B:$H,7,FALSE),0)</f>
      </c>
      <c r="E88" s="55">
        <f>IFERROR(VLOOKUP(B88,'วันที่ 1'!$B$8:$AH$103,28,FALSE),0) - IFERROR(VLOOKUP(B88,'วันที่ 1'!$B$8:$AH$103,27,FALSE),0)</f>
      </c>
      <c r="F88" s="55">
        <f>IFERROR(VLOOKUP(C88,'วันที่ 1'!$B$8:$AH$103,27,FALSE),0)</f>
      </c>
      <c r="G88" s="53">
        <f>IFERROR(VLOOKUP(B88,'วันที่ 1'!$B$8:$AH$103,28,FALSE),0)-IFERROR(VLOOKUP(B88,'วันที่ 1'!$B$8:$AH$103,27,FALSE),0)</f>
      </c>
      <c r="H88" s="55">
        <f>IFERROR(VLOOKUP(B88,'วันที่ 1'!$B$8:$AH$103,27,FALSE),0)</f>
      </c>
      <c r="I88" s="53">
        <f>IFERROR(VLOOKUP(B88,'วันที่ 2'!$B$8:$AF$106,28,FALSE),0)-IFERROR(VLOOKUP(B88,'วันที่ 2'!$B$8:$AF$106,27,FALSE),0)</f>
      </c>
      <c r="J88" s="53">
        <f>IFERROR(VLOOKUP(B88,'วันที่ 2'!$B$8:$AF$106,27,FALSE),0)</f>
      </c>
      <c r="K88" s="53">
        <f>IFERROR(VLOOKUP(B88,'วันที่ 3 กะเช้า'!$B$8:$AK$106,28,FALSE),0)-IFERROR(VLOOKUP(B88,'วันที่ 3 กะเช้า'!$B$8:$AK$106,27,FALSE),0)</f>
      </c>
      <c r="L88" s="53">
        <f>IFERROR(VLOOKUP(B88,'วันที่ 3 กะเช้า'!$B$8:$AK$106,27,FALSE),0)</f>
      </c>
      <c r="M88" s="53">
        <f>IFERROR(VLOOKUP(B88,'วันที่ 4 กะเช้า'!$B$8:$AG$107,28,FALSE),0)-IFERROR(VLOOKUP(B88,'วันที่ 4 กะเช้า'!$B$8:$AG$107,27,FALSE),0)</f>
      </c>
      <c r="N88" s="53">
        <f>IFERROR(VLOOKUP(B88,'วันที่ 4 กะเช้า'!$B$8:$AG$107,27,FALSE),0)</f>
      </c>
      <c r="O88" s="53">
        <f>IFERROR(VLOOKUP(B88,'วันที่ 4 กะเช้า'!$B$8:$AH$106,28,FALSE),0)-IFERROR(VLOOKUP(B88,'วันที่ 4 กะเช้า'!$B$8:$AH$106,27,FALSE),0)</f>
      </c>
      <c r="P88" s="53">
        <f>IFERROR(VLOOKUP(B88,'วันที่ 4 กะเช้า'!$B$8:$AH$106,27,FALSE),0)</f>
      </c>
      <c r="Q88" s="53">
        <f>IFERROR(VLOOKUP(B88,'วันที่ 4 กะเช้า'!$B$8:$AH$106,28,FALSE),0)-IFERROR(VLOOKUP(B88,'วันที่ 4 กะเช้า'!$B$8:$AH$106,27,FALSE),0)</f>
      </c>
      <c r="R88" s="53">
        <f>IFERROR(VLOOKUP(B88,'วันที่ 4 กะเช้า'!$B$8:$AH$106,27,FALSE),0)</f>
      </c>
      <c r="S88" s="53">
        <f>IFERROR(VLOOKUP(B88,'วันที่ 5 กะเช้า'!$B$8:$AH$107,28,FALSE),0)-IFERROR(VLOOKUP(B88,'วันที่ 5 กะเช้า'!$B$8:$AH$107,27,FALSE),0)</f>
      </c>
      <c r="T88" s="53">
        <f>IFERROR(VLOOKUP(B88,'วันที่ 5 กะเช้า'!$B$8:$AH$107,27,FALSE),0)</f>
      </c>
      <c r="U88" s="53">
        <f>IFERROR(VLOOKUP(B88,'วันที่ 5 กะดึก'!$B$8:$AH$106,27,FALSE),0)</f>
      </c>
      <c r="V88" s="53">
        <f>IFERROR(VLOOKUP(B88,'วันที่ 5 กะดึก'!$B$8:$AH$106,27,FALSE),0)</f>
      </c>
      <c r="W88" s="53">
        <f>IFERROR(VLOOKUP(B88,'วันที่ 7'!$B$8:$AH$105,28,FALSE),0)-IFERROR(VLOOKUP(B88,'วันที่ 7'!$B$8:$AH$105,27,FALSE),0)</f>
      </c>
      <c r="X88" s="53">
        <f>IFERROR(VLOOKUP(B88,'วันที่ 7'!$B$8:$AH$105,27,FALSE),0)</f>
      </c>
      <c r="Y88" s="53">
        <f>IFERROR(VLOOKUP(B88,'วันที่ 8'!$B$8:$AH$109,28,FALSE),0)-IFERROR(VLOOKUP(B88,'วันที่ 8'!$B$8:$AH$109,27,FALSE),0)</f>
      </c>
      <c r="Z88" s="53">
        <f>IFERROR(VLOOKUP(B88,'วันที่ 8'!$B$8:$AH$109,27,FALSE),0)</f>
      </c>
      <c r="AA88" s="53">
        <f>IFERROR(VLOOKUP(B88,'กะเช้าวันที่ 12'!$B$8:$AC$102,28,FALSE),0)-IFERROR(VLOOKUP(B88,'กะเช้าวันที่ 12'!$B$8:$AC$102,27,FALSE),0)</f>
      </c>
      <c r="AB88" s="53">
        <f>IFERROR(VLOOKUP(B88,'กะเช้าวันที่ 12'!$B$8:$AC$102,27,FALSE),0)</f>
      </c>
      <c r="AC88" s="53">
        <f>IFERROR(VLOOKUP(B88,'กะเช้าวันที่ 14'!$B$8:$AC$104,28,FALSE),0)-IFERROR(VLOOKUP(B88,'กะเช้าวันที่ 14'!$B$8:$AC$104,27,FALSE),0)</f>
      </c>
      <c r="AD88" s="53">
        <f>IFERROR(VLOOKUP(B88,'กะเช้าวันที่ 14'!$B$8:$AC$104,27,FALSE),0)</f>
      </c>
      <c r="AE88" s="53">
        <f>IFERROR(VLOOKUP(B88,'กะดึกวันที่ 13'!$B$8:$AC$105,28,FALSE),0)-IFERROR(VLOOKUP(B88,'กะดึกวันที่ 13'!$B$8:$AC$105,27,FALSE),0)</f>
      </c>
      <c r="AF88" s="53">
        <f>IFERROR(VLOOKUP(C88,'กะดึกวันที่ 13'!$B$8:$AC$105,27,FALSE),0)</f>
      </c>
      <c r="AG88" s="53">
        <f>IFERROR(VLOOKUP(B88,'วันที่ 12'!$B$8:$AH$105,28,FALSE),0)</f>
      </c>
      <c r="AH88" s="53">
        <f>IFERROR(VLOOKUP(B88,'วันที่ 14'!$B$8:$AH$106,28,FALSE),0)</f>
      </c>
      <c r="AI88" s="53">
        <f>IFERROR(VLOOKUP(B88,'วันที่ 15'!$B$8:$AH$106,28,FALSE),0)</f>
      </c>
      <c r="AJ88" s="53">
        <f>IFERROR(VLOOKUP(B88,'วันที่ 16'!$B$8:$AH$105,28,FALSE),0)</f>
      </c>
      <c r="AK88" s="53">
        <f>IFERROR(VLOOKUP(B88,'วันที่ 17'!$B$8:$AH$105,28,FALSE),0)</f>
      </c>
      <c r="AL88" s="53">
        <f>IFERROR(VLOOKUP(B88,'วันที่ 18'!$B$8:$AH$104,28,FALSE),0)</f>
      </c>
      <c r="AM88" s="53">
        <f>IFERROR(VLOOKUP(B88,'วันที่ 19'!$B$8:$AH$106,28,FALSE),0)</f>
      </c>
      <c r="AN88" s="53">
        <f>IFERROR(VLOOKUP(B88,'วันที่ 20'!$B$8:$AH$105,28,FALSE),0)</f>
      </c>
      <c r="AO88" s="53">
        <f>IFERROR(VLOOKUP(B88,'วันที่ 21'!$B$8:$AH$106,28,FALSE),0)</f>
      </c>
      <c r="AP88" s="53">
        <f>IFERROR(VLOOKUP(B88,'วันที่ 22'!$B$8:$AH$105,28,FALSE),0)</f>
      </c>
      <c r="AQ88" s="53">
        <f>IFERROR(VLOOKUP(B88,'วันที่ 23'!$B$8:$AH$107,28,FALSE),0)</f>
      </c>
      <c r="AR88" s="53">
        <f>IFERROR(VLOOKUP(B88,'วันที่ 24'!$B$8:$AH$104,28,FALSE),0)</f>
      </c>
      <c r="AS88" s="53">
        <f>IFERROR(VLOOKUP(B88,'วันที่ 25'!$B$8:$AH$106,28,FALSE),0)</f>
      </c>
      <c r="AT88" s="53">
        <f>IFERROR(VLOOKUP(B88,'วันที่ 26'!$B$8:$AH$105,28,FALSE),0)</f>
      </c>
      <c r="AU88" s="53">
        <f>IFERROR(VLOOKUP(B88,'วันที่ 26'!$B$8:$AH$104,28,FALSE),0)</f>
      </c>
      <c r="AV88" s="53">
        <f>IFERROR(VLOOKUP(B88,'วันที่ 30'!$B$8:$AH$107,28,FALSE),0)</f>
      </c>
      <c r="AW88" s="53">
        <f>IFERROR(VLOOKUP(B88,'วันที่ 31'!$B$8:$AG$105,28,FALSE),0)</f>
      </c>
      <c r="AX88" s="52">
        <f>SUM(E88:AW88)</f>
      </c>
    </row>
    <row r="89">
      <c r="A89" s="52">
        <v>91</v>
      </c>
      <c r="B89" s="56" t="str">
        <v>ธีระเดช ไพลศรี</v>
      </c>
      <c r="C89" s="53">
        <f>IFERROR(VLOOKUP(B89,Members!B:C,2,FALSE),0)</f>
      </c>
      <c r="D89" s="53">
        <f>IFERROR(VLOOKUP(B89,Members!$B:$H,7,FALSE),0)</f>
      </c>
      <c r="E89" s="55">
        <f>IFERROR(VLOOKUP(B89,'วันที่ 1'!$B$8:$AH$103,28,FALSE),0) - IFERROR(VLOOKUP(B89,'วันที่ 1'!$B$8:$AH$103,27,FALSE),0)</f>
      </c>
      <c r="F89" s="55">
        <f>IFERROR(VLOOKUP(C89,'วันที่ 1'!$B$8:$AH$103,27,FALSE),0)</f>
      </c>
      <c r="G89" s="53">
        <f>IFERROR(VLOOKUP(B89,'วันที่ 1'!$B$8:$AH$103,28,FALSE),0)-IFERROR(VLOOKUP(B89,'วันที่ 1'!$B$8:$AH$103,27,FALSE),0)</f>
      </c>
      <c r="H89" s="55">
        <f>IFERROR(VLOOKUP(B89,'วันที่ 1'!$B$8:$AH$103,27,FALSE),0)</f>
      </c>
      <c r="I89" s="53">
        <f>IFERROR(VLOOKUP(B89,'วันที่ 2'!$B$8:$AF$106,28,FALSE),0)-IFERROR(VLOOKUP(B89,'วันที่ 2'!$B$8:$AF$106,27,FALSE),0)</f>
      </c>
      <c r="J89" s="53">
        <f>IFERROR(VLOOKUP(B89,'วันที่ 2'!$B$8:$AF$106,27,FALSE),0)</f>
      </c>
      <c r="K89" s="53">
        <f>IFERROR(VLOOKUP(B89,'วันที่ 3 กะเช้า'!$B$8:$AK$106,28,FALSE),0)-IFERROR(VLOOKUP(B89,'วันที่ 3 กะเช้า'!$B$8:$AK$106,27,FALSE),0)</f>
      </c>
      <c r="L89" s="53">
        <f>IFERROR(VLOOKUP(B89,'วันที่ 3 กะเช้า'!$B$8:$AK$106,27,FALSE),0)</f>
      </c>
      <c r="M89" s="53">
        <f>IFERROR(VLOOKUP(B89,'วันที่ 4 กะเช้า'!$B$8:$AG$107,28,FALSE),0)-IFERROR(VLOOKUP(B89,'วันที่ 4 กะเช้า'!$B$8:$AG$107,27,FALSE),0)</f>
      </c>
      <c r="N89" s="53">
        <f>IFERROR(VLOOKUP(B89,'วันที่ 4 กะเช้า'!$B$8:$AG$107,27,FALSE),0)</f>
      </c>
      <c r="O89" s="53">
        <f>IFERROR(VLOOKUP(B89,'วันที่ 4 กะเช้า'!$B$8:$AH$106,28,FALSE),0)-IFERROR(VLOOKUP(B89,'วันที่ 4 กะเช้า'!$B$8:$AH$106,27,FALSE),0)</f>
      </c>
      <c r="P89" s="53">
        <f>IFERROR(VLOOKUP(B89,'วันที่ 4 กะเช้า'!$B$8:$AH$106,27,FALSE),0)</f>
      </c>
      <c r="Q89" s="53">
        <f>IFERROR(VLOOKUP(B89,'วันที่ 4 กะเช้า'!$B$8:$AH$106,28,FALSE),0)-IFERROR(VLOOKUP(B89,'วันที่ 4 กะเช้า'!$B$8:$AH$106,27,FALSE),0)</f>
      </c>
      <c r="R89" s="53">
        <f>IFERROR(VLOOKUP(B89,'วันที่ 4 กะเช้า'!$B$8:$AH$106,27,FALSE),0)</f>
      </c>
      <c r="S89" s="53">
        <f>IFERROR(VLOOKUP(B89,'วันที่ 5 กะเช้า'!$B$8:$AH$107,28,FALSE),0)-IFERROR(VLOOKUP(B89,'วันที่ 5 กะเช้า'!$B$8:$AH$107,27,FALSE),0)</f>
      </c>
      <c r="T89" s="53">
        <f>IFERROR(VLOOKUP(B89,'วันที่ 5 กะเช้า'!$B$8:$AH$107,27,FALSE),0)</f>
      </c>
      <c r="U89" s="53">
        <f>IFERROR(VLOOKUP(B89,'วันที่ 5 กะดึก'!$B$8:$AH$106,27,FALSE),0)</f>
      </c>
      <c r="V89" s="53">
        <f>IFERROR(VLOOKUP(B89,'วันที่ 5 กะดึก'!$B$8:$AH$106,27,FALSE),0)</f>
      </c>
      <c r="W89" s="53">
        <f>IFERROR(VLOOKUP(B89,'วันที่ 7'!$B$8:$AH$105,28,FALSE),0)-IFERROR(VLOOKUP(B89,'วันที่ 7'!$B$8:$AH$105,27,FALSE),0)</f>
      </c>
      <c r="X89" s="53">
        <f>IFERROR(VLOOKUP(B89,'วันที่ 7'!$B$8:$AH$105,27,FALSE),0)</f>
      </c>
      <c r="Y89" s="53">
        <f>IFERROR(VLOOKUP(B89,'วันที่ 8'!$B$8:$AH$109,28,FALSE),0)-IFERROR(VLOOKUP(B89,'วันที่ 8'!$B$8:$AH$109,27,FALSE),0)</f>
      </c>
      <c r="Z89" s="53">
        <f>IFERROR(VLOOKUP(B89,'วันที่ 8'!$B$8:$AH$109,27,FALSE),0)</f>
      </c>
      <c r="AA89" s="53">
        <f>IFERROR(VLOOKUP(B89,'กะเช้าวันที่ 12'!$B$8:$AC$102,28,FALSE),0)-IFERROR(VLOOKUP(B89,'กะเช้าวันที่ 12'!$B$8:$AC$102,27,FALSE),0)</f>
      </c>
      <c r="AB89" s="53">
        <f>IFERROR(VLOOKUP(B89,'กะเช้าวันที่ 12'!$B$8:$AC$102,27,FALSE),0)</f>
      </c>
      <c r="AC89" s="53">
        <f>IFERROR(VLOOKUP(B89,'กะเช้าวันที่ 14'!$B$8:$AC$104,28,FALSE),0)-IFERROR(VLOOKUP(B89,'กะเช้าวันที่ 14'!$B$8:$AC$104,27,FALSE),0)</f>
      </c>
      <c r="AD89" s="53">
        <f>IFERROR(VLOOKUP(B89,'กะเช้าวันที่ 14'!$B$8:$AC$104,27,FALSE),0)</f>
      </c>
      <c r="AE89" s="53">
        <f>IFERROR(VLOOKUP(B89,'กะดึกวันที่ 13'!$B$8:$AC$105,28,FALSE),0)-IFERROR(VLOOKUP(B89,'กะดึกวันที่ 13'!$B$8:$AC$105,27,FALSE),0)</f>
      </c>
      <c r="AF89" s="53">
        <f>IFERROR(VLOOKUP(C89,'กะดึกวันที่ 13'!$B$8:$AC$105,27,FALSE),0)</f>
      </c>
      <c r="AG89" s="53">
        <f>IFERROR(VLOOKUP(B89,'วันที่ 12'!$B$8:$AH$105,28,FALSE),0)</f>
      </c>
      <c r="AH89" s="53">
        <f>IFERROR(VLOOKUP(B89,'วันที่ 14'!$B$8:$AH$106,28,FALSE),0)</f>
      </c>
      <c r="AI89" s="53">
        <f>IFERROR(VLOOKUP(B89,'วันที่ 15'!$B$8:$AH$106,28,FALSE),0)</f>
      </c>
      <c r="AJ89" s="53">
        <f>IFERROR(VLOOKUP(B89,'วันที่ 16'!$B$8:$AH$105,28,FALSE),0)</f>
      </c>
      <c r="AK89" s="53">
        <f>IFERROR(VLOOKUP(B89,'วันที่ 17'!$B$8:$AH$105,28,FALSE),0)</f>
      </c>
      <c r="AL89" s="53">
        <f>IFERROR(VLOOKUP(B89,'วันที่ 18'!$B$8:$AH$104,28,FALSE),0)</f>
      </c>
      <c r="AM89" s="53">
        <f>IFERROR(VLOOKUP(B89,'วันที่ 19'!$B$8:$AH$106,28,FALSE),0)</f>
      </c>
      <c r="AN89" s="53">
        <f>IFERROR(VLOOKUP(B89,'วันที่ 20'!$B$8:$AH$105,28,FALSE),0)</f>
      </c>
      <c r="AO89" s="53">
        <f>IFERROR(VLOOKUP(B89,'วันที่ 21'!$B$8:$AH$106,28,FALSE),0)</f>
      </c>
      <c r="AP89" s="53">
        <f>IFERROR(VLOOKUP(B89,'วันที่ 22'!$B$8:$AH$105,28,FALSE),0)</f>
      </c>
      <c r="AQ89" s="53">
        <f>IFERROR(VLOOKUP(B89,'วันที่ 23'!$B$8:$AH$107,28,FALSE),0)</f>
      </c>
      <c r="AR89" s="53">
        <f>IFERROR(VLOOKUP(B89,'วันที่ 24'!$B$8:$AH$104,28,FALSE),0)</f>
      </c>
      <c r="AS89" s="53">
        <f>IFERROR(VLOOKUP(B89,'วันที่ 25'!$B$8:$AH$106,28,FALSE),0)</f>
      </c>
      <c r="AT89" s="53">
        <f>IFERROR(VLOOKUP(B89,'วันที่ 26'!$B$8:$AH$105,28,FALSE),0)</f>
      </c>
      <c r="AU89" s="53">
        <f>IFERROR(VLOOKUP(B89,'วันที่ 26'!$B$8:$AH$104,28,FALSE),0)</f>
      </c>
      <c r="AV89" s="53">
        <f>IFERROR(VLOOKUP(B89,'วันที่ 30'!$B$8:$AH$107,28,FALSE),0)</f>
      </c>
      <c r="AW89" s="53">
        <f>IFERROR(VLOOKUP(B89,'วันที่ 31'!$B$8:$AG$105,28,FALSE),0)</f>
      </c>
      <c r="AX89" s="52">
        <f>SUM(E89:AW89)</f>
      </c>
    </row>
    <row r="90">
      <c r="A90" s="52">
        <v>92</v>
      </c>
      <c r="B90" s="56" t="str">
        <v>อัคราณุวัฒน์ ศรีมกรบุคร</v>
      </c>
      <c r="C90" s="53">
        <f>IFERROR(VLOOKUP(B90,Members!B:C,2,FALSE),0)</f>
      </c>
      <c r="D90" s="53">
        <f>IFERROR(VLOOKUP(B90,Members!$B:$H,7,FALSE),0)</f>
      </c>
      <c r="E90" s="55">
        <f>IFERROR(VLOOKUP(B90,'วันที่ 1'!$B$8:$AH$103,28,FALSE),0) - IFERROR(VLOOKUP(B90,'วันที่ 1'!$B$8:$AH$103,27,FALSE),0)</f>
      </c>
      <c r="F90" s="55">
        <f>IFERROR(VLOOKUP(C90,'วันที่ 1'!$B$8:$AH$103,27,FALSE),0)</f>
      </c>
      <c r="G90" s="53">
        <f>IFERROR(VLOOKUP(B90,'วันที่ 1'!$B$8:$AH$103,28,FALSE),0)-IFERROR(VLOOKUP(B90,'วันที่ 1'!$B$8:$AH$103,27,FALSE),0)</f>
      </c>
      <c r="H90" s="55">
        <f>IFERROR(VLOOKUP(B90,'วันที่ 1'!$B$8:$AH$103,27,FALSE),0)</f>
      </c>
      <c r="I90" s="53">
        <f>IFERROR(VLOOKUP(B90,'วันที่ 2'!$B$8:$AF$106,28,FALSE),0)-IFERROR(VLOOKUP(B90,'วันที่ 2'!$B$8:$AF$106,27,FALSE),0)</f>
      </c>
      <c r="J90" s="53">
        <f>IFERROR(VLOOKUP(B90,'วันที่ 2'!$B$8:$AF$106,27,FALSE),0)</f>
      </c>
      <c r="K90" s="53">
        <f>IFERROR(VLOOKUP(B90,'วันที่ 3 กะเช้า'!$B$8:$AK$106,28,FALSE),0)-IFERROR(VLOOKUP(B90,'วันที่ 3 กะเช้า'!$B$8:$AK$106,27,FALSE),0)</f>
      </c>
      <c r="L90" s="53">
        <f>IFERROR(VLOOKUP(B90,'วันที่ 3 กะเช้า'!$B$8:$AK$106,27,FALSE),0)</f>
      </c>
      <c r="M90" s="53">
        <f>IFERROR(VLOOKUP(B90,'วันที่ 4 กะเช้า'!$B$8:$AG$107,28,FALSE),0)-IFERROR(VLOOKUP(B90,'วันที่ 4 กะเช้า'!$B$8:$AG$107,27,FALSE),0)</f>
      </c>
      <c r="N90" s="53">
        <f>IFERROR(VLOOKUP(B90,'วันที่ 4 กะเช้า'!$B$8:$AG$107,27,FALSE),0)</f>
      </c>
      <c r="O90" s="53">
        <f>IFERROR(VLOOKUP(B90,'วันที่ 4 กะเช้า'!$B$8:$AH$106,28,FALSE),0)-IFERROR(VLOOKUP(B90,'วันที่ 4 กะเช้า'!$B$8:$AH$106,27,FALSE),0)</f>
      </c>
      <c r="P90" s="53">
        <f>IFERROR(VLOOKUP(B90,'วันที่ 4 กะเช้า'!$B$8:$AH$106,27,FALSE),0)</f>
      </c>
      <c r="Q90" s="53">
        <f>IFERROR(VLOOKUP(B90,'วันที่ 4 กะเช้า'!$B$8:$AH$106,28,FALSE),0)-IFERROR(VLOOKUP(B90,'วันที่ 4 กะเช้า'!$B$8:$AH$106,27,FALSE),0)</f>
      </c>
      <c r="R90" s="53">
        <f>IFERROR(VLOOKUP(B90,'วันที่ 4 กะเช้า'!$B$8:$AH$106,27,FALSE),0)</f>
      </c>
      <c r="S90" s="53">
        <f>IFERROR(VLOOKUP(B90,'วันที่ 5 กะเช้า'!$B$8:$AH$107,28,FALSE),0)-IFERROR(VLOOKUP(B90,'วันที่ 5 กะเช้า'!$B$8:$AH$107,27,FALSE),0)</f>
      </c>
      <c r="T90" s="53">
        <f>IFERROR(VLOOKUP(B90,'วันที่ 5 กะเช้า'!$B$8:$AH$107,27,FALSE),0)</f>
      </c>
      <c r="U90" s="53">
        <f>IFERROR(VLOOKUP(B90,'วันที่ 5 กะดึก'!$B$8:$AH$106,27,FALSE),0)</f>
      </c>
      <c r="V90" s="53">
        <f>IFERROR(VLOOKUP(B90,'วันที่ 5 กะดึก'!$B$8:$AH$106,27,FALSE),0)</f>
      </c>
      <c r="W90" s="53">
        <f>IFERROR(VLOOKUP(B90,'วันที่ 7'!$B$8:$AH$105,28,FALSE),0)-IFERROR(VLOOKUP(B90,'วันที่ 7'!$B$8:$AH$105,27,FALSE),0)</f>
      </c>
      <c r="X90" s="53">
        <f>IFERROR(VLOOKUP(B90,'วันที่ 7'!$B$8:$AH$105,27,FALSE),0)</f>
      </c>
      <c r="Y90" s="53">
        <f>IFERROR(VLOOKUP(B90,'วันที่ 8'!$B$8:$AH$109,28,FALSE),0)-IFERROR(VLOOKUP(B90,'วันที่ 8'!$B$8:$AH$109,27,FALSE),0)</f>
      </c>
      <c r="Z90" s="53">
        <f>IFERROR(VLOOKUP(B90,'วันที่ 8'!$B$8:$AH$109,27,FALSE),0)</f>
      </c>
      <c r="AA90" s="53">
        <f>IFERROR(VLOOKUP(B90,'กะเช้าวันที่ 12'!$B$8:$AC$102,28,FALSE),0)-IFERROR(VLOOKUP(B90,'กะเช้าวันที่ 12'!$B$8:$AC$102,27,FALSE),0)</f>
      </c>
      <c r="AB90" s="53">
        <f>IFERROR(VLOOKUP(B90,'กะเช้าวันที่ 12'!$B$8:$AC$102,27,FALSE),0)</f>
      </c>
      <c r="AC90" s="53">
        <f>IFERROR(VLOOKUP(B90,'กะเช้าวันที่ 14'!$B$8:$AC$104,28,FALSE),0)-IFERROR(VLOOKUP(B90,'กะเช้าวันที่ 14'!$B$8:$AC$104,27,FALSE),0)</f>
      </c>
      <c r="AD90" s="53">
        <f>IFERROR(VLOOKUP(B90,'กะเช้าวันที่ 14'!$B$8:$AC$104,27,FALSE),0)</f>
      </c>
      <c r="AE90" s="53">
        <f>IFERROR(VLOOKUP(B90,'กะดึกวันที่ 13'!$B$8:$AC$105,28,FALSE),0)-IFERROR(VLOOKUP(B90,'กะดึกวันที่ 13'!$B$8:$AC$105,27,FALSE),0)</f>
      </c>
      <c r="AF90" s="53">
        <f>IFERROR(VLOOKUP(C90,'กะดึกวันที่ 13'!$B$8:$AC$105,27,FALSE),0)</f>
      </c>
      <c r="AG90" s="53">
        <f>IFERROR(VLOOKUP(B90,'วันที่ 12'!$B$8:$AH$105,28,FALSE),0)</f>
      </c>
      <c r="AH90" s="53">
        <f>IFERROR(VLOOKUP(B90,'วันที่ 14'!$B$8:$AH$106,28,FALSE),0)</f>
      </c>
      <c r="AI90" s="53">
        <f>IFERROR(VLOOKUP(B90,'วันที่ 15'!$B$8:$AH$106,28,FALSE),0)</f>
      </c>
      <c r="AJ90" s="53">
        <f>IFERROR(VLOOKUP(B90,'วันที่ 16'!$B$8:$AH$105,28,FALSE),0)</f>
      </c>
      <c r="AK90" s="53">
        <f>IFERROR(VLOOKUP(B90,'วันที่ 17'!$B$8:$AH$105,28,FALSE),0)</f>
      </c>
      <c r="AL90" s="53">
        <f>IFERROR(VLOOKUP(B90,'วันที่ 18'!$B$8:$AH$104,28,FALSE),0)</f>
      </c>
      <c r="AM90" s="53">
        <f>IFERROR(VLOOKUP(B90,'วันที่ 19'!$B$8:$AH$106,28,FALSE),0)</f>
      </c>
      <c r="AN90" s="53">
        <f>IFERROR(VLOOKUP(B90,'วันที่ 20'!$B$8:$AH$105,28,FALSE),0)</f>
      </c>
      <c r="AO90" s="53">
        <f>IFERROR(VLOOKUP(B90,'วันที่ 21'!$B$8:$AH$106,28,FALSE),0)</f>
      </c>
      <c r="AP90" s="53">
        <f>IFERROR(VLOOKUP(B90,'วันที่ 22'!$B$8:$AH$105,28,FALSE),0)</f>
      </c>
      <c r="AQ90" s="53">
        <f>IFERROR(VLOOKUP(B90,'วันที่ 23'!$B$8:$AH$107,28,FALSE),0)</f>
      </c>
      <c r="AR90" s="53">
        <f>IFERROR(VLOOKUP(B90,'วันที่ 24'!$B$8:$AH$104,28,FALSE),0)</f>
      </c>
      <c r="AS90" s="53">
        <f>IFERROR(VLOOKUP(B90,'วันที่ 25'!$B$8:$AH$106,28,FALSE),0)</f>
      </c>
      <c r="AT90" s="53">
        <f>IFERROR(VLOOKUP(B90,'วันที่ 26'!$B$8:$AH$105,28,FALSE),0)</f>
      </c>
      <c r="AU90" s="53">
        <f>IFERROR(VLOOKUP(B90,'วันที่ 26'!$B$8:$AH$104,28,FALSE),0)</f>
      </c>
      <c r="AV90" s="53">
        <f>IFERROR(VLOOKUP(B90,'วันที่ 30'!$B$8:$AH$107,28,FALSE),0)</f>
      </c>
      <c r="AW90" s="53">
        <f>IFERROR(VLOOKUP(B90,'วันที่ 31'!$B$8:$AG$105,28,FALSE),0)</f>
      </c>
      <c r="AX90" s="52">
        <f>SUM(E90:AW90)</f>
      </c>
    </row>
    <row r="91">
      <c r="A91" s="52">
        <v>93</v>
      </c>
      <c r="B91" s="56" t="str">
        <v>ฉัตรมงคล มาลี</v>
      </c>
      <c r="C91" s="53">
        <f>IFERROR(VLOOKUP(B91,Members!B:C,2,FALSE),0)</f>
      </c>
      <c r="D91" s="53">
        <f>IFERROR(VLOOKUP(B91,Members!$B:$H,7,FALSE),0)</f>
      </c>
      <c r="E91" s="55">
        <f>IFERROR(VLOOKUP(B91,'วันที่ 1'!$B$8:$AH$103,28,FALSE),0) - IFERROR(VLOOKUP(B91,'วันที่ 1'!$B$8:$AH$103,27,FALSE),0)</f>
      </c>
      <c r="F91" s="55">
        <f>IFERROR(VLOOKUP(C91,'วันที่ 1'!$B$8:$AH$103,27,FALSE),0)</f>
      </c>
      <c r="G91" s="53">
        <f>IFERROR(VLOOKUP(B91,'วันที่ 1'!$B$8:$AH$103,28,FALSE),0)-IFERROR(VLOOKUP(B91,'วันที่ 1'!$B$8:$AH$103,27,FALSE),0)</f>
      </c>
      <c r="H91" s="55">
        <f>IFERROR(VLOOKUP(B91,'วันที่ 1'!$B$8:$AH$103,27,FALSE),0)</f>
      </c>
      <c r="I91" s="53">
        <f>IFERROR(VLOOKUP(B91,'วันที่ 2'!$B$8:$AF$106,28,FALSE),0)-IFERROR(VLOOKUP(B91,'วันที่ 2'!$B$8:$AF$106,27,FALSE),0)</f>
      </c>
      <c r="J91" s="53">
        <f>IFERROR(VLOOKUP(B91,'วันที่ 2'!$B$8:$AF$106,27,FALSE),0)</f>
      </c>
      <c r="K91" s="53">
        <f>IFERROR(VLOOKUP(B91,'วันที่ 3 กะเช้า'!$B$8:$AK$106,28,FALSE),0)-IFERROR(VLOOKUP(B91,'วันที่ 3 กะเช้า'!$B$8:$AK$106,27,FALSE),0)</f>
      </c>
      <c r="L91" s="53">
        <f>IFERROR(VLOOKUP(B91,'วันที่ 3 กะเช้า'!$B$8:$AK$106,27,FALSE),0)</f>
      </c>
      <c r="M91" s="53">
        <f>IFERROR(VLOOKUP(B91,'วันที่ 4 กะเช้า'!$B$8:$AG$107,28,FALSE),0)-IFERROR(VLOOKUP(B91,'วันที่ 4 กะเช้า'!$B$8:$AG$107,27,FALSE),0)</f>
      </c>
      <c r="N91" s="53">
        <f>IFERROR(VLOOKUP(B91,'วันที่ 4 กะเช้า'!$B$8:$AG$107,27,FALSE),0)</f>
      </c>
      <c r="O91" s="53">
        <f>IFERROR(VLOOKUP(B91,'วันที่ 4 กะเช้า'!$B$8:$AH$106,28,FALSE),0)-IFERROR(VLOOKUP(B91,'วันที่ 4 กะเช้า'!$B$8:$AH$106,27,FALSE),0)</f>
      </c>
      <c r="P91" s="53">
        <f>IFERROR(VLOOKUP(B91,'วันที่ 4 กะเช้า'!$B$8:$AH$106,27,FALSE),0)</f>
      </c>
      <c r="Q91" s="53">
        <f>IFERROR(VLOOKUP(B91,'วันที่ 4 กะเช้า'!$B$8:$AH$106,28,FALSE),0)-IFERROR(VLOOKUP(B91,'วันที่ 4 กะเช้า'!$B$8:$AH$106,27,FALSE),0)</f>
      </c>
      <c r="R91" s="53">
        <f>IFERROR(VLOOKUP(B91,'วันที่ 4 กะเช้า'!$B$8:$AH$106,27,FALSE),0)</f>
      </c>
      <c r="S91" s="53">
        <f>IFERROR(VLOOKUP(B91,'วันที่ 5 กะเช้า'!$B$8:$AH$107,28,FALSE),0)-IFERROR(VLOOKUP(B91,'วันที่ 5 กะเช้า'!$B$8:$AH$107,27,FALSE),0)</f>
      </c>
      <c r="T91" s="53">
        <f>IFERROR(VLOOKUP(B91,'วันที่ 5 กะเช้า'!$B$8:$AH$107,27,FALSE),0)</f>
      </c>
      <c r="U91" s="53">
        <f>IFERROR(VLOOKUP(B91,'วันที่ 5 กะดึก'!$B$8:$AH$106,27,FALSE),0)</f>
      </c>
      <c r="V91" s="53">
        <f>IFERROR(VLOOKUP(B91,'วันที่ 5 กะดึก'!$B$8:$AH$106,27,FALSE),0)</f>
      </c>
      <c r="W91" s="53">
        <f>IFERROR(VLOOKUP(B91,'วันที่ 7'!$B$8:$AH$105,28,FALSE),0)-IFERROR(VLOOKUP(B91,'วันที่ 7'!$B$8:$AH$105,27,FALSE),0)</f>
      </c>
      <c r="X91" s="53">
        <f>IFERROR(VLOOKUP(B91,'วันที่ 7'!$B$8:$AH$105,27,FALSE),0)</f>
      </c>
      <c r="Y91" s="53">
        <f>IFERROR(VLOOKUP(B91,'วันที่ 8'!$B$8:$AH$109,28,FALSE),0)-IFERROR(VLOOKUP(B91,'วันที่ 8'!$B$8:$AH$109,27,FALSE),0)</f>
      </c>
      <c r="Z91" s="53">
        <f>IFERROR(VLOOKUP(B91,'วันที่ 8'!$B$8:$AH$109,27,FALSE),0)</f>
      </c>
      <c r="AA91" s="53">
        <f>IFERROR(VLOOKUP(B91,'กะเช้าวันที่ 12'!$B$8:$AC$102,28,FALSE),0)-IFERROR(VLOOKUP(B91,'กะเช้าวันที่ 12'!$B$8:$AC$102,27,FALSE),0)</f>
      </c>
      <c r="AB91" s="53">
        <f>IFERROR(VLOOKUP(B91,'กะเช้าวันที่ 12'!$B$8:$AC$102,27,FALSE),0)</f>
      </c>
      <c r="AC91" s="53">
        <f>IFERROR(VLOOKUP(B91,'กะเช้าวันที่ 14'!$B$8:$AC$104,28,FALSE),0)-IFERROR(VLOOKUP(B91,'กะเช้าวันที่ 14'!$B$8:$AC$104,27,FALSE),0)</f>
      </c>
      <c r="AD91" s="53">
        <f>IFERROR(VLOOKUP(B91,'กะเช้าวันที่ 14'!$B$8:$AC$104,27,FALSE),0)</f>
      </c>
      <c r="AE91" s="53">
        <f>IFERROR(VLOOKUP(B91,'กะดึกวันที่ 13'!$B$8:$AC$105,28,FALSE),0)-IFERROR(VLOOKUP(B91,'กะดึกวันที่ 13'!$B$8:$AC$105,27,FALSE),0)</f>
      </c>
      <c r="AF91" s="53">
        <f>IFERROR(VLOOKUP(C91,'กะดึกวันที่ 13'!$B$8:$AC$105,27,FALSE),0)</f>
      </c>
      <c r="AG91" s="53">
        <f>IFERROR(VLOOKUP(B91,'วันที่ 12'!$B$8:$AH$105,28,FALSE),0)</f>
      </c>
      <c r="AH91" s="53">
        <f>IFERROR(VLOOKUP(B91,'วันที่ 14'!$B$8:$AH$106,28,FALSE),0)</f>
      </c>
      <c r="AI91" s="53">
        <f>IFERROR(VLOOKUP(B91,'วันที่ 15'!$B$8:$AH$106,28,FALSE),0)</f>
      </c>
      <c r="AJ91" s="53">
        <f>IFERROR(VLOOKUP(B91,'วันที่ 16'!$B$8:$AH$105,28,FALSE),0)</f>
      </c>
      <c r="AK91" s="53">
        <f>IFERROR(VLOOKUP(B91,'วันที่ 17'!$B$8:$AH$105,28,FALSE),0)</f>
      </c>
      <c r="AL91" s="53">
        <f>IFERROR(VLOOKUP(B91,'วันที่ 18'!$B$8:$AH$104,28,FALSE),0)</f>
      </c>
      <c r="AM91" s="53">
        <f>IFERROR(VLOOKUP(B91,'วันที่ 19'!$B$8:$AH$106,28,FALSE),0)</f>
      </c>
      <c r="AN91" s="53">
        <f>IFERROR(VLOOKUP(B91,'วันที่ 20'!$B$8:$AH$105,28,FALSE),0)</f>
      </c>
      <c r="AO91" s="53">
        <f>IFERROR(VLOOKUP(B91,'วันที่ 21'!$B$8:$AH$106,28,FALSE),0)</f>
      </c>
      <c r="AP91" s="53">
        <f>IFERROR(VLOOKUP(B91,'วันที่ 22'!$B$8:$AH$105,28,FALSE),0)</f>
      </c>
      <c r="AQ91" s="53">
        <f>IFERROR(VLOOKUP(B91,'วันที่ 23'!$B$8:$AH$107,28,FALSE),0)</f>
      </c>
      <c r="AR91" s="53">
        <f>IFERROR(VLOOKUP(B91,'วันที่ 24'!$B$8:$AH$104,28,FALSE),0)</f>
      </c>
      <c r="AS91" s="53">
        <f>IFERROR(VLOOKUP(B91,'วันที่ 25'!$B$8:$AH$106,28,FALSE),0)</f>
      </c>
      <c r="AT91" s="53">
        <f>IFERROR(VLOOKUP(B91,'วันที่ 26'!$B$8:$AH$105,28,FALSE),0)</f>
      </c>
      <c r="AU91" s="53">
        <f>IFERROR(VLOOKUP(B91,'วันที่ 26'!$B$8:$AH$104,28,FALSE),0)</f>
      </c>
      <c r="AV91" s="53">
        <f>IFERROR(VLOOKUP(B91,'วันที่ 30'!$B$8:$AH$107,28,FALSE),0)</f>
      </c>
      <c r="AW91" s="53">
        <f>IFERROR(VLOOKUP(B91,'วันที่ 31'!$B$8:$AG$105,28,FALSE),0)</f>
      </c>
      <c r="AX91" s="52">
        <f>SUM(E91:AW91)</f>
      </c>
    </row>
    <row r="92">
      <c r="A92" s="52">
        <v>94</v>
      </c>
      <c r="B92" s="56" t="str">
        <v>พีรพล จำนงค์เวช</v>
      </c>
      <c r="C92" s="53">
        <f>IFERROR(VLOOKUP(B92,Members!B:C,2,FALSE),0)</f>
      </c>
      <c r="D92" s="53">
        <f>IFERROR(VLOOKUP(B92,Members!$B:$H,7,FALSE),0)</f>
      </c>
      <c r="E92" s="55">
        <f>IFERROR(VLOOKUP(B92,'วันที่ 1'!$B$8:$AH$103,28,FALSE),0) - IFERROR(VLOOKUP(B92,'วันที่ 1'!$B$8:$AH$103,27,FALSE),0)</f>
      </c>
      <c r="F92" s="55">
        <f>IFERROR(VLOOKUP(C92,'วันที่ 1'!$B$8:$AH$103,27,FALSE),0)</f>
      </c>
      <c r="G92" s="53">
        <f>IFERROR(VLOOKUP(B92,'วันที่ 1'!$B$8:$AH$103,28,FALSE),0)-IFERROR(VLOOKUP(B92,'วันที่ 1'!$B$8:$AH$103,27,FALSE),0)</f>
      </c>
      <c r="H92" s="55">
        <f>IFERROR(VLOOKUP(B92,'วันที่ 1'!$B$8:$AH$103,27,FALSE),0)</f>
      </c>
      <c r="I92" s="53">
        <f>IFERROR(VLOOKUP(B92,'วันที่ 2'!$B$8:$AF$106,28,FALSE),0)-IFERROR(VLOOKUP(B92,'วันที่ 2'!$B$8:$AF$106,27,FALSE),0)</f>
      </c>
      <c r="J92" s="53">
        <f>IFERROR(VLOOKUP(B92,'วันที่ 2'!$B$8:$AF$106,27,FALSE),0)</f>
      </c>
      <c r="K92" s="53">
        <f>IFERROR(VLOOKUP(B92,'วันที่ 3 กะเช้า'!$B$8:$AK$106,28,FALSE),0)-IFERROR(VLOOKUP(B92,'วันที่ 3 กะเช้า'!$B$8:$AK$106,27,FALSE),0)</f>
      </c>
      <c r="L92" s="53">
        <f>IFERROR(VLOOKUP(B92,'วันที่ 3 กะเช้า'!$B$8:$AK$106,27,FALSE),0)</f>
      </c>
      <c r="M92" s="53">
        <f>IFERROR(VLOOKUP(B92,'วันที่ 4 กะเช้า'!$B$8:$AG$107,28,FALSE),0)-IFERROR(VLOOKUP(B92,'วันที่ 4 กะเช้า'!$B$8:$AG$107,27,FALSE),0)</f>
      </c>
      <c r="N92" s="53">
        <f>IFERROR(VLOOKUP(B92,'วันที่ 4 กะเช้า'!$B$8:$AG$107,27,FALSE),0)</f>
      </c>
      <c r="O92" s="53">
        <f>IFERROR(VLOOKUP(B92,'วันที่ 4 กะเช้า'!$B$8:$AH$106,28,FALSE),0)-IFERROR(VLOOKUP(B92,'วันที่ 4 กะเช้า'!$B$8:$AH$106,27,FALSE),0)</f>
      </c>
      <c r="P92" s="53">
        <f>IFERROR(VLOOKUP(B92,'วันที่ 4 กะเช้า'!$B$8:$AH$106,27,FALSE),0)</f>
      </c>
      <c r="Q92" s="53">
        <f>IFERROR(VLOOKUP(B92,'วันที่ 4 กะเช้า'!$B$8:$AH$106,28,FALSE),0)-IFERROR(VLOOKUP(B92,'วันที่ 4 กะเช้า'!$B$8:$AH$106,27,FALSE),0)</f>
      </c>
      <c r="R92" s="53">
        <f>IFERROR(VLOOKUP(B92,'วันที่ 4 กะเช้า'!$B$8:$AH$106,27,FALSE),0)</f>
      </c>
      <c r="S92" s="53">
        <f>IFERROR(VLOOKUP(B92,'วันที่ 5 กะเช้า'!$B$8:$AH$107,28,FALSE),0)-IFERROR(VLOOKUP(B92,'วันที่ 5 กะเช้า'!$B$8:$AH$107,27,FALSE),0)</f>
      </c>
      <c r="T92" s="53">
        <f>IFERROR(VLOOKUP(B92,'วันที่ 5 กะเช้า'!$B$8:$AH$107,27,FALSE),0)</f>
      </c>
      <c r="U92" s="53">
        <f>IFERROR(VLOOKUP(B92,'วันที่ 5 กะดึก'!$B$8:$AH$106,27,FALSE),0)</f>
      </c>
      <c r="V92" s="53">
        <f>IFERROR(VLOOKUP(B92,'วันที่ 5 กะดึก'!$B$8:$AH$106,27,FALSE),0)</f>
      </c>
      <c r="W92" s="53">
        <f>IFERROR(VLOOKUP(B92,'วันที่ 7'!$B$8:$AH$105,28,FALSE),0)-IFERROR(VLOOKUP(B92,'วันที่ 7'!$B$8:$AH$105,27,FALSE),0)</f>
      </c>
      <c r="X92" s="53">
        <f>IFERROR(VLOOKUP(B92,'วันที่ 7'!$B$8:$AH$105,27,FALSE),0)</f>
      </c>
      <c r="Y92" s="53">
        <f>IFERROR(VLOOKUP(B92,'วันที่ 8'!$B$8:$AH$109,28,FALSE),0)-IFERROR(VLOOKUP(B92,'วันที่ 8'!$B$8:$AH$109,27,FALSE),0)</f>
      </c>
      <c r="Z92" s="53">
        <f>IFERROR(VLOOKUP(B92,'วันที่ 8'!$B$8:$AH$109,27,FALSE),0)</f>
      </c>
      <c r="AA92" s="53">
        <f>IFERROR(VLOOKUP(B92,'กะเช้าวันที่ 12'!$B$8:$AC$102,28,FALSE),0)-IFERROR(VLOOKUP(B92,'กะเช้าวันที่ 12'!$B$8:$AC$102,27,FALSE),0)</f>
      </c>
      <c r="AB92" s="53">
        <f>IFERROR(VLOOKUP(B92,'กะเช้าวันที่ 12'!$B$8:$AC$102,27,FALSE),0)</f>
      </c>
      <c r="AC92" s="53">
        <f>IFERROR(VLOOKUP(B92,'กะเช้าวันที่ 14'!$B$8:$AC$104,28,FALSE),0)-IFERROR(VLOOKUP(B92,'กะเช้าวันที่ 14'!$B$8:$AC$104,27,FALSE),0)</f>
      </c>
      <c r="AD92" s="53">
        <f>IFERROR(VLOOKUP(B92,'กะเช้าวันที่ 14'!$B$8:$AC$104,27,FALSE),0)</f>
      </c>
      <c r="AE92" s="53">
        <f>IFERROR(VLOOKUP(B92,'กะดึกวันที่ 13'!$B$8:$AC$105,28,FALSE),0)-IFERROR(VLOOKUP(B92,'กะดึกวันที่ 13'!$B$8:$AC$105,27,FALSE),0)</f>
      </c>
      <c r="AF92" s="53">
        <f>IFERROR(VLOOKUP(C92,'กะดึกวันที่ 13'!$B$8:$AC$105,27,FALSE),0)</f>
      </c>
      <c r="AG92" s="53">
        <f>IFERROR(VLOOKUP(B92,'วันที่ 12'!$B$8:$AH$105,28,FALSE),0)</f>
      </c>
      <c r="AH92" s="53">
        <f>IFERROR(VLOOKUP(B92,'วันที่ 14'!$B$8:$AH$106,28,FALSE),0)</f>
      </c>
      <c r="AI92" s="53">
        <f>IFERROR(VLOOKUP(B92,'วันที่ 15'!$B$8:$AH$106,28,FALSE),0)</f>
      </c>
      <c r="AJ92" s="53">
        <f>IFERROR(VLOOKUP(B92,'วันที่ 16'!$B$8:$AH$105,28,FALSE),0)</f>
      </c>
      <c r="AK92" s="53">
        <f>IFERROR(VLOOKUP(B92,'วันที่ 17'!$B$8:$AH$105,28,FALSE),0)</f>
      </c>
      <c r="AL92" s="53">
        <f>IFERROR(VLOOKUP(B92,'วันที่ 18'!$B$8:$AH$104,28,FALSE),0)</f>
      </c>
      <c r="AM92" s="53">
        <f>IFERROR(VLOOKUP(B92,'วันที่ 19'!$B$8:$AH$106,28,FALSE),0)</f>
      </c>
      <c r="AN92" s="53">
        <f>IFERROR(VLOOKUP(B92,'วันที่ 20'!$B$8:$AH$105,28,FALSE),0)</f>
      </c>
      <c r="AO92" s="53">
        <f>IFERROR(VLOOKUP(B92,'วันที่ 21'!$B$8:$AH$106,28,FALSE),0)</f>
      </c>
      <c r="AP92" s="53">
        <f>IFERROR(VLOOKUP(B92,'วันที่ 22'!$B$8:$AH$105,28,FALSE),0)</f>
      </c>
      <c r="AQ92" s="53">
        <f>IFERROR(VLOOKUP(B92,'วันที่ 23'!$B$8:$AH$107,28,FALSE),0)</f>
      </c>
      <c r="AR92" s="53">
        <f>IFERROR(VLOOKUP(B92,'วันที่ 24'!$B$8:$AH$104,28,FALSE),0)</f>
      </c>
      <c r="AS92" s="53">
        <f>IFERROR(VLOOKUP(B92,'วันที่ 25'!$B$8:$AH$106,28,FALSE),0)</f>
      </c>
      <c r="AT92" s="53">
        <f>IFERROR(VLOOKUP(B92,'วันที่ 26'!$B$8:$AH$105,28,FALSE),0)</f>
      </c>
      <c r="AU92" s="53">
        <f>IFERROR(VLOOKUP(B92,'วันที่ 26'!$B$8:$AH$104,28,FALSE),0)</f>
      </c>
      <c r="AV92" s="53">
        <f>IFERROR(VLOOKUP(B92,'วันที่ 30'!$B$8:$AH$107,28,FALSE),0)</f>
      </c>
      <c r="AW92" s="53">
        <f>IFERROR(VLOOKUP(B92,'วันที่ 31'!$B$8:$AG$105,28,FALSE),0)</f>
      </c>
      <c r="AX92" s="52">
        <f>SUM(E92:AW92)</f>
      </c>
    </row>
    <row r="93">
      <c r="A93" s="52">
        <v>95</v>
      </c>
      <c r="B93" s="56" t="str">
        <v>อัซรี จารง</v>
      </c>
      <c r="C93" s="53">
        <f>IFERROR(VLOOKUP(B93,Members!B:C,2,FALSE),0)</f>
      </c>
      <c r="D93" s="53">
        <f>IFERROR(VLOOKUP(B93,Members!$B:$H,7,FALSE),0)</f>
      </c>
      <c r="E93" s="55">
        <f>IFERROR(VLOOKUP(B93,'วันที่ 1'!$B$8:$AH$103,28,FALSE),0) - IFERROR(VLOOKUP(B93,'วันที่ 1'!$B$8:$AH$103,27,FALSE),0)</f>
      </c>
      <c r="F93" s="55">
        <f>IFERROR(VLOOKUP(C93,'วันที่ 1'!$B$8:$AH$103,27,FALSE),0)</f>
      </c>
      <c r="G93" s="53">
        <f>IFERROR(VLOOKUP(B93,'วันที่ 1'!$B$8:$AH$103,28,FALSE),0)-IFERROR(VLOOKUP(B93,'วันที่ 1'!$B$8:$AH$103,27,FALSE),0)</f>
      </c>
      <c r="H93" s="55">
        <f>IFERROR(VLOOKUP(B93,'วันที่ 1'!$B$8:$AH$103,27,FALSE),0)</f>
      </c>
      <c r="I93" s="53">
        <f>IFERROR(VLOOKUP(B93,'วันที่ 2'!$B$8:$AF$106,28,FALSE),0)-IFERROR(VLOOKUP(B93,'วันที่ 2'!$B$8:$AF$106,27,FALSE),0)</f>
      </c>
      <c r="J93" s="53">
        <f>IFERROR(VLOOKUP(B93,'วันที่ 2'!$B$8:$AF$106,27,FALSE),0)</f>
      </c>
      <c r="K93" s="53">
        <f>IFERROR(VLOOKUP(B93,'วันที่ 3 กะเช้า'!$B$8:$AK$106,28,FALSE),0)-IFERROR(VLOOKUP(B93,'วันที่ 3 กะเช้า'!$B$8:$AK$106,27,FALSE),0)</f>
      </c>
      <c r="L93" s="53">
        <f>IFERROR(VLOOKUP(B93,'วันที่ 3 กะเช้า'!$B$8:$AK$106,27,FALSE),0)</f>
      </c>
      <c r="M93" s="53">
        <f>IFERROR(VLOOKUP(B93,'วันที่ 4 กะเช้า'!$B$8:$AG$107,28,FALSE),0)-IFERROR(VLOOKUP(B93,'วันที่ 4 กะเช้า'!$B$8:$AG$107,27,FALSE),0)</f>
      </c>
      <c r="N93" s="53">
        <f>IFERROR(VLOOKUP(B93,'วันที่ 4 กะเช้า'!$B$8:$AG$107,27,FALSE),0)</f>
      </c>
      <c r="O93" s="53">
        <f>IFERROR(VLOOKUP(B93,'วันที่ 4 กะเช้า'!$B$8:$AH$106,28,FALSE),0)-IFERROR(VLOOKUP(B93,'วันที่ 4 กะเช้า'!$B$8:$AH$106,27,FALSE),0)</f>
      </c>
      <c r="P93" s="53">
        <f>IFERROR(VLOOKUP(B93,'วันที่ 4 กะเช้า'!$B$8:$AH$106,27,FALSE),0)</f>
      </c>
      <c r="Q93" s="53">
        <f>IFERROR(VLOOKUP(B93,'วันที่ 4 กะเช้า'!$B$8:$AH$106,28,FALSE),0)-IFERROR(VLOOKUP(B93,'วันที่ 4 กะเช้า'!$B$8:$AH$106,27,FALSE),0)</f>
      </c>
      <c r="R93" s="53">
        <f>IFERROR(VLOOKUP(B93,'วันที่ 4 กะเช้า'!$B$8:$AH$106,27,FALSE),0)</f>
      </c>
      <c r="S93" s="53">
        <f>IFERROR(VLOOKUP(B93,'วันที่ 5 กะเช้า'!$B$8:$AH$107,28,FALSE),0)-IFERROR(VLOOKUP(B93,'วันที่ 5 กะเช้า'!$B$8:$AH$107,27,FALSE),0)</f>
      </c>
      <c r="T93" s="53">
        <f>IFERROR(VLOOKUP(B93,'วันที่ 5 กะเช้า'!$B$8:$AH$107,27,FALSE),0)</f>
      </c>
      <c r="U93" s="53">
        <f>IFERROR(VLOOKUP(B93,'วันที่ 5 กะดึก'!$B$8:$AH$106,27,FALSE),0)</f>
      </c>
      <c r="V93" s="53">
        <f>IFERROR(VLOOKUP(B93,'วันที่ 5 กะดึก'!$B$8:$AH$106,27,FALSE),0)</f>
      </c>
      <c r="W93" s="53">
        <f>IFERROR(VLOOKUP(B93,'วันที่ 7'!$B$8:$AH$105,28,FALSE),0)-IFERROR(VLOOKUP(B93,'วันที่ 7'!$B$8:$AH$105,27,FALSE),0)</f>
      </c>
      <c r="X93" s="53">
        <f>IFERROR(VLOOKUP(B93,'วันที่ 7'!$B$8:$AH$105,27,FALSE),0)</f>
      </c>
      <c r="Y93" s="53">
        <f>IFERROR(VLOOKUP(B93,'วันที่ 8'!$B$8:$AH$109,28,FALSE),0)-IFERROR(VLOOKUP(B93,'วันที่ 8'!$B$8:$AH$109,27,FALSE),0)</f>
      </c>
      <c r="Z93" s="53">
        <f>IFERROR(VLOOKUP(B93,'วันที่ 8'!$B$8:$AH$109,27,FALSE),0)</f>
      </c>
      <c r="AA93" s="53">
        <f>IFERROR(VLOOKUP(B93,'กะเช้าวันที่ 12'!$B$8:$AC$102,28,FALSE),0)-IFERROR(VLOOKUP(B93,'กะเช้าวันที่ 12'!$B$8:$AC$102,27,FALSE),0)</f>
      </c>
      <c r="AB93" s="53">
        <f>IFERROR(VLOOKUP(B93,'กะเช้าวันที่ 12'!$B$8:$AC$102,27,FALSE),0)</f>
      </c>
      <c r="AC93" s="53">
        <f>IFERROR(VLOOKUP(B93,'กะเช้าวันที่ 14'!$B$8:$AC$104,28,FALSE),0)-IFERROR(VLOOKUP(B93,'กะเช้าวันที่ 14'!$B$8:$AC$104,27,FALSE),0)</f>
      </c>
      <c r="AD93" s="53">
        <f>IFERROR(VLOOKUP(B93,'กะเช้าวันที่ 14'!$B$8:$AC$104,27,FALSE),0)</f>
      </c>
      <c r="AE93" s="53">
        <f>IFERROR(VLOOKUP(B93,'กะดึกวันที่ 13'!$B$8:$AC$105,28,FALSE),0)-IFERROR(VLOOKUP(B93,'กะดึกวันที่ 13'!$B$8:$AC$105,27,FALSE),0)</f>
      </c>
      <c r="AF93" s="53">
        <f>IFERROR(VLOOKUP(C93,'กะดึกวันที่ 13'!$B$8:$AC$105,27,FALSE),0)</f>
      </c>
      <c r="AG93" s="53">
        <f>IFERROR(VLOOKUP(B93,'วันที่ 12'!$B$8:$AH$105,28,FALSE),0)</f>
      </c>
      <c r="AH93" s="53">
        <f>IFERROR(VLOOKUP(B93,'วันที่ 14'!$B$8:$AH$106,28,FALSE),0)</f>
      </c>
      <c r="AI93" s="53">
        <f>IFERROR(VLOOKUP(B93,'วันที่ 15'!$B$8:$AH$106,28,FALSE),0)</f>
      </c>
      <c r="AJ93" s="53">
        <f>IFERROR(VLOOKUP(B93,'วันที่ 16'!$B$8:$AH$105,28,FALSE),0)</f>
      </c>
      <c r="AK93" s="53">
        <f>IFERROR(VLOOKUP(B93,'วันที่ 17'!$B$8:$AH$105,28,FALSE),0)</f>
      </c>
      <c r="AL93" s="53">
        <f>IFERROR(VLOOKUP(B93,'วันที่ 18'!$B$8:$AH$104,28,FALSE),0)</f>
      </c>
      <c r="AM93" s="53">
        <f>IFERROR(VLOOKUP(B93,'วันที่ 19'!$B$8:$AH$106,28,FALSE),0)</f>
      </c>
      <c r="AN93" s="53">
        <f>IFERROR(VLOOKUP(B93,'วันที่ 20'!$B$8:$AH$105,28,FALSE),0)</f>
      </c>
      <c r="AO93" s="53">
        <f>IFERROR(VLOOKUP(B93,'วันที่ 21'!$B$8:$AH$106,28,FALSE),0)</f>
      </c>
      <c r="AP93" s="53">
        <f>IFERROR(VLOOKUP(B93,'วันที่ 22'!$B$8:$AH$105,28,FALSE),0)</f>
      </c>
      <c r="AQ93" s="53">
        <f>IFERROR(VLOOKUP(B93,'วันที่ 23'!$B$8:$AH$107,28,FALSE),0)</f>
      </c>
      <c r="AR93" s="53">
        <f>IFERROR(VLOOKUP(B93,'วันที่ 24'!$B$8:$AH$104,28,FALSE),0)</f>
      </c>
      <c r="AS93" s="53">
        <f>IFERROR(VLOOKUP(B93,'วันที่ 25'!$B$8:$AH$106,28,FALSE),0)</f>
      </c>
      <c r="AT93" s="53">
        <f>IFERROR(VLOOKUP(B93,'วันที่ 26'!$B$8:$AH$105,28,FALSE),0)</f>
      </c>
      <c r="AU93" s="53">
        <f>IFERROR(VLOOKUP(B93,'วันที่ 26'!$B$8:$AH$104,28,FALSE),0)</f>
      </c>
      <c r="AV93" s="53">
        <f>IFERROR(VLOOKUP(B93,'วันที่ 30'!$B$8:$AH$107,28,FALSE),0)</f>
      </c>
      <c r="AW93" s="53">
        <f>IFERROR(VLOOKUP(B93,'วันที่ 31'!$B$8:$AG$105,28,FALSE),0)</f>
      </c>
      <c r="AX93" s="52">
        <f>SUM(E93:AW93)</f>
      </c>
    </row>
    <row r="94">
      <c r="A94" s="52">
        <v>96</v>
      </c>
      <c r="B94" s="56" t="str">
        <v>ผการัตน์ ภูผิวเงิน</v>
      </c>
      <c r="C94" s="53">
        <f>IFERROR(VLOOKUP(B94,Members!B:C,2,FALSE),0)</f>
      </c>
      <c r="D94" s="53">
        <f>IFERROR(VLOOKUP(B94,Members!$B:$H,7,FALSE),0)</f>
      </c>
      <c r="E94" s="55">
        <f>IFERROR(VLOOKUP(B94,'วันที่ 1'!$B$8:$AH$103,28,FALSE),0) - IFERROR(VLOOKUP(B94,'วันที่ 1'!$B$8:$AH$103,27,FALSE),0)</f>
      </c>
      <c r="F94" s="55">
        <f>IFERROR(VLOOKUP(C94,'วันที่ 1'!$B$8:$AH$103,27,FALSE),0)</f>
      </c>
      <c r="G94" s="53">
        <f>IFERROR(VLOOKUP(B94,'วันที่ 1'!$B$8:$AH$103,28,FALSE),0)-IFERROR(VLOOKUP(B94,'วันที่ 1'!$B$8:$AH$103,27,FALSE),0)</f>
      </c>
      <c r="H94" s="55">
        <f>IFERROR(VLOOKUP(B94,'วันที่ 1'!$B$8:$AH$103,27,FALSE),0)</f>
      </c>
      <c r="I94" s="53">
        <f>IFERROR(VLOOKUP(B94,'วันที่ 2'!$B$8:$AF$106,28,FALSE),0)-IFERROR(VLOOKUP(B94,'วันที่ 2'!$B$8:$AF$106,27,FALSE),0)</f>
      </c>
      <c r="J94" s="53">
        <f>IFERROR(VLOOKUP(B94,'วันที่ 2'!$B$8:$AF$106,27,FALSE),0)</f>
      </c>
      <c r="K94" s="53">
        <f>IFERROR(VLOOKUP(B94,'วันที่ 3 กะเช้า'!$B$8:$AK$106,28,FALSE),0)-IFERROR(VLOOKUP(B94,'วันที่ 3 กะเช้า'!$B$8:$AK$106,27,FALSE),0)</f>
      </c>
      <c r="L94" s="53">
        <f>IFERROR(VLOOKUP(B94,'วันที่ 3 กะเช้า'!$B$8:$AK$106,27,FALSE),0)</f>
      </c>
      <c r="M94" s="53">
        <f>IFERROR(VLOOKUP(B94,'วันที่ 4 กะเช้า'!$B$8:$AG$107,28,FALSE),0)-IFERROR(VLOOKUP(B94,'วันที่ 4 กะเช้า'!$B$8:$AG$107,27,FALSE),0)</f>
      </c>
      <c r="N94" s="53">
        <f>IFERROR(VLOOKUP(B94,'วันที่ 4 กะเช้า'!$B$8:$AG$107,27,FALSE),0)</f>
      </c>
      <c r="O94" s="53">
        <f>IFERROR(VLOOKUP(B94,'วันที่ 4 กะเช้า'!$B$8:$AH$106,28,FALSE),0)-IFERROR(VLOOKUP(B94,'วันที่ 4 กะเช้า'!$B$8:$AH$106,27,FALSE),0)</f>
      </c>
      <c r="P94" s="53">
        <f>IFERROR(VLOOKUP(B94,'วันที่ 4 กะเช้า'!$B$8:$AH$106,27,FALSE),0)</f>
      </c>
      <c r="Q94" s="53">
        <f>IFERROR(VLOOKUP(B94,'วันที่ 4 กะเช้า'!$B$8:$AH$106,28,FALSE),0)-IFERROR(VLOOKUP(B94,'วันที่ 4 กะเช้า'!$B$8:$AH$106,27,FALSE),0)</f>
      </c>
      <c r="R94" s="53">
        <f>IFERROR(VLOOKUP(B94,'วันที่ 4 กะเช้า'!$B$8:$AH$106,27,FALSE),0)</f>
      </c>
      <c r="S94" s="53">
        <f>IFERROR(VLOOKUP(B94,'วันที่ 5 กะเช้า'!$B$8:$AH$107,28,FALSE),0)-IFERROR(VLOOKUP(B94,'วันที่ 5 กะเช้า'!$B$8:$AH$107,27,FALSE),0)</f>
      </c>
      <c r="T94" s="53">
        <f>IFERROR(VLOOKUP(B94,'วันที่ 5 กะเช้า'!$B$8:$AH$107,27,FALSE),0)</f>
      </c>
      <c r="U94" s="53">
        <f>IFERROR(VLOOKUP(B94,'วันที่ 5 กะดึก'!$B$8:$AH$106,27,FALSE),0)</f>
      </c>
      <c r="V94" s="53">
        <f>IFERROR(VLOOKUP(B94,'วันที่ 5 กะดึก'!$B$8:$AH$106,27,FALSE),0)</f>
      </c>
      <c r="W94" s="53">
        <f>IFERROR(VLOOKUP(B94,'วันที่ 7'!$B$8:$AH$105,28,FALSE),0)-IFERROR(VLOOKUP(B94,'วันที่ 7'!$B$8:$AH$105,27,FALSE),0)</f>
      </c>
      <c r="X94" s="53">
        <f>IFERROR(VLOOKUP(B94,'วันที่ 7'!$B$8:$AH$105,27,FALSE),0)</f>
      </c>
      <c r="Y94" s="53">
        <f>IFERROR(VLOOKUP(B94,'วันที่ 8'!$B$8:$AH$109,28,FALSE),0)-IFERROR(VLOOKUP(B94,'วันที่ 8'!$B$8:$AH$109,27,FALSE),0)</f>
      </c>
      <c r="Z94" s="53">
        <f>IFERROR(VLOOKUP(B94,'วันที่ 8'!$B$8:$AH$109,27,FALSE),0)</f>
      </c>
      <c r="AA94" s="53">
        <f>IFERROR(VLOOKUP(B94,'กะเช้าวันที่ 12'!$B$8:$AC$102,28,FALSE),0)-IFERROR(VLOOKUP(B94,'กะเช้าวันที่ 12'!$B$8:$AC$102,27,FALSE),0)</f>
      </c>
      <c r="AB94" s="53">
        <f>IFERROR(VLOOKUP(B94,'กะเช้าวันที่ 12'!$B$8:$AC$102,27,FALSE),0)</f>
      </c>
      <c r="AC94" s="53">
        <f>IFERROR(VLOOKUP(B94,'กะเช้าวันที่ 14'!$B$8:$AC$104,28,FALSE),0)-IFERROR(VLOOKUP(B94,'กะเช้าวันที่ 14'!$B$8:$AC$104,27,FALSE),0)</f>
      </c>
      <c r="AD94" s="53">
        <f>IFERROR(VLOOKUP(B94,'กะเช้าวันที่ 14'!$B$8:$AC$104,27,FALSE),0)</f>
      </c>
      <c r="AE94" s="53">
        <f>IFERROR(VLOOKUP(B94,'กะดึกวันที่ 13'!$B$8:$AC$105,28,FALSE),0)-IFERROR(VLOOKUP(B94,'กะดึกวันที่ 13'!$B$8:$AC$105,27,FALSE),0)</f>
      </c>
      <c r="AF94" s="53">
        <f>IFERROR(VLOOKUP(C94,'กะดึกวันที่ 13'!$B$8:$AC$105,27,FALSE),0)</f>
      </c>
      <c r="AG94" s="53">
        <f>IFERROR(VLOOKUP(B94,'วันที่ 12'!$B$8:$AH$105,28,FALSE),0)</f>
      </c>
      <c r="AH94" s="53">
        <f>IFERROR(VLOOKUP(B94,'วันที่ 14'!$B$8:$AH$106,28,FALSE),0)</f>
      </c>
      <c r="AI94" s="53">
        <f>IFERROR(VLOOKUP(B94,'วันที่ 15'!$B$8:$AH$106,28,FALSE),0)</f>
      </c>
      <c r="AJ94" s="53">
        <f>IFERROR(VLOOKUP(B94,'วันที่ 16'!$B$8:$AH$105,28,FALSE),0)</f>
      </c>
      <c r="AK94" s="53">
        <f>IFERROR(VLOOKUP(B94,'วันที่ 17'!$B$8:$AH$105,28,FALSE),0)</f>
      </c>
      <c r="AL94" s="53">
        <f>IFERROR(VLOOKUP(B94,'วันที่ 18'!$B$8:$AH$104,28,FALSE),0)</f>
      </c>
      <c r="AM94" s="53">
        <f>IFERROR(VLOOKUP(B94,'วันที่ 19'!$B$8:$AH$106,28,FALSE),0)</f>
      </c>
      <c r="AN94" s="53">
        <f>IFERROR(VLOOKUP(B94,'วันที่ 20'!$B$8:$AH$105,28,FALSE),0)</f>
      </c>
      <c r="AO94" s="53">
        <f>IFERROR(VLOOKUP(B94,'วันที่ 21'!$B$8:$AH$106,28,FALSE),0)</f>
      </c>
      <c r="AP94" s="53">
        <f>IFERROR(VLOOKUP(B94,'วันที่ 22'!$B$8:$AH$105,28,FALSE),0)</f>
      </c>
      <c r="AQ94" s="53">
        <f>IFERROR(VLOOKUP(B94,'วันที่ 23'!$B$8:$AH$107,28,FALSE),0)</f>
      </c>
      <c r="AR94" s="53">
        <f>IFERROR(VLOOKUP(B94,'วันที่ 24'!$B$8:$AH$104,28,FALSE),0)</f>
      </c>
      <c r="AS94" s="53">
        <f>IFERROR(VLOOKUP(B94,'วันที่ 25'!$B$8:$AH$106,28,FALSE),0)</f>
      </c>
      <c r="AT94" s="53">
        <f>IFERROR(VLOOKUP(B94,'วันที่ 26'!$B$8:$AH$105,28,FALSE),0)</f>
      </c>
      <c r="AU94" s="53">
        <f>IFERROR(VLOOKUP(B94,'วันที่ 26'!$B$8:$AH$104,28,FALSE),0)</f>
      </c>
      <c r="AV94" s="53">
        <f>IFERROR(VLOOKUP(B94,'วันที่ 30'!$B$8:$AH$107,28,FALSE),0)</f>
      </c>
      <c r="AW94" s="53">
        <f>IFERROR(VLOOKUP(B94,'วันที่ 31'!$B$8:$AG$105,28,FALSE),0)</f>
      </c>
      <c r="AX94" s="52">
        <f>SUM(E94:AW94)</f>
      </c>
    </row>
    <row r="95">
      <c r="A95" s="52">
        <v>97</v>
      </c>
      <c r="B95" s="56" t="str">
        <v>วิยะดา หว่างเชนทร์</v>
      </c>
      <c r="C95" s="53">
        <f>IFERROR(VLOOKUP(B95,Members!B:C,2,FALSE),0)</f>
      </c>
      <c r="D95" s="53">
        <f>IFERROR(VLOOKUP(B95,Members!$B:$H,7,FALSE),0)</f>
      </c>
      <c r="E95" s="55">
        <f>IFERROR(VLOOKUP(B95,'วันที่ 1'!$B$8:$AH$103,28,FALSE),0) - IFERROR(VLOOKUP(B95,'วันที่ 1'!$B$8:$AH$103,27,FALSE),0)</f>
      </c>
      <c r="F95" s="55">
        <f>IFERROR(VLOOKUP(C95,'วันที่ 1'!$B$8:$AH$103,27,FALSE),0)</f>
      </c>
      <c r="G95" s="53">
        <f>IFERROR(VLOOKUP(B95,'วันที่ 1'!$B$8:$AH$103,28,FALSE),0)-IFERROR(VLOOKUP(B95,'วันที่ 1'!$B$8:$AH$103,27,FALSE),0)</f>
      </c>
      <c r="H95" s="55">
        <f>IFERROR(VLOOKUP(B95,'วันที่ 1'!$B$8:$AH$103,27,FALSE),0)</f>
      </c>
      <c r="I95" s="53">
        <f>IFERROR(VLOOKUP(B95,'วันที่ 2'!$B$8:$AF$106,28,FALSE),0)-IFERROR(VLOOKUP(B95,'วันที่ 2'!$B$8:$AF$106,27,FALSE),0)</f>
      </c>
      <c r="J95" s="53">
        <f>IFERROR(VLOOKUP(B95,'วันที่ 2'!$B$8:$AF$106,27,FALSE),0)</f>
      </c>
      <c r="K95" s="53">
        <f>IFERROR(VLOOKUP(B95,'วันที่ 3 กะเช้า'!$B$8:$AK$106,28,FALSE),0)-IFERROR(VLOOKUP(B95,'วันที่ 3 กะเช้า'!$B$8:$AK$106,27,FALSE),0)</f>
      </c>
      <c r="L95" s="53">
        <f>IFERROR(VLOOKUP(B95,'วันที่ 3 กะเช้า'!$B$8:$AK$106,27,FALSE),0)</f>
      </c>
      <c r="M95" s="53">
        <f>IFERROR(VLOOKUP(B95,'วันที่ 4 กะเช้า'!$B$8:$AG$107,28,FALSE),0)-IFERROR(VLOOKUP(B95,'วันที่ 4 กะเช้า'!$B$8:$AG$107,27,FALSE),0)</f>
      </c>
      <c r="N95" s="53">
        <f>IFERROR(VLOOKUP(B95,'วันที่ 4 กะเช้า'!$B$8:$AG$107,27,FALSE),0)</f>
      </c>
      <c r="O95" s="53">
        <f>IFERROR(VLOOKUP(B95,'วันที่ 4 กะเช้า'!$B$8:$AH$106,28,FALSE),0)-IFERROR(VLOOKUP(B95,'วันที่ 4 กะเช้า'!$B$8:$AH$106,27,FALSE),0)</f>
      </c>
      <c r="P95" s="53">
        <f>IFERROR(VLOOKUP(B95,'วันที่ 4 กะเช้า'!$B$8:$AH$106,27,FALSE),0)</f>
      </c>
      <c r="Q95" s="53">
        <f>IFERROR(VLOOKUP(B95,'วันที่ 4 กะเช้า'!$B$8:$AH$106,28,FALSE),0)-IFERROR(VLOOKUP(B95,'วันที่ 4 กะเช้า'!$B$8:$AH$106,27,FALSE),0)</f>
      </c>
      <c r="R95" s="53">
        <f>IFERROR(VLOOKUP(B95,'วันที่ 4 กะเช้า'!$B$8:$AH$106,27,FALSE),0)</f>
      </c>
      <c r="S95" s="53">
        <f>IFERROR(VLOOKUP(B95,'วันที่ 5 กะเช้า'!$B$8:$AH$107,28,FALSE),0)-IFERROR(VLOOKUP(B95,'วันที่ 5 กะเช้า'!$B$8:$AH$107,27,FALSE),0)</f>
      </c>
      <c r="T95" s="53">
        <f>IFERROR(VLOOKUP(B95,'วันที่ 5 กะเช้า'!$B$8:$AH$107,27,FALSE),0)</f>
      </c>
      <c r="U95" s="53">
        <f>IFERROR(VLOOKUP(B95,'วันที่ 5 กะดึก'!$B$8:$AH$106,27,FALSE),0)</f>
      </c>
      <c r="V95" s="53">
        <f>IFERROR(VLOOKUP(B95,'วันที่ 5 กะดึก'!$B$8:$AH$106,27,FALSE),0)</f>
      </c>
      <c r="W95" s="53">
        <f>IFERROR(VLOOKUP(B95,'วันที่ 7'!$B$8:$AH$105,28,FALSE),0)-IFERROR(VLOOKUP(B95,'วันที่ 7'!$B$8:$AH$105,27,FALSE),0)</f>
      </c>
      <c r="X95" s="53">
        <f>IFERROR(VLOOKUP(B95,'วันที่ 7'!$B$8:$AH$105,27,FALSE),0)</f>
      </c>
      <c r="Y95" s="53">
        <f>IFERROR(VLOOKUP(B95,'วันที่ 8'!$B$8:$AH$109,28,FALSE),0)-IFERROR(VLOOKUP(B95,'วันที่ 8'!$B$8:$AH$109,27,FALSE),0)</f>
      </c>
      <c r="Z95" s="53">
        <f>IFERROR(VLOOKUP(B95,'วันที่ 8'!$B$8:$AH$109,27,FALSE),0)</f>
      </c>
      <c r="AA95" s="53">
        <f>IFERROR(VLOOKUP(B95,'กะเช้าวันที่ 12'!$B$8:$AC$102,28,FALSE),0)-IFERROR(VLOOKUP(B95,'กะเช้าวันที่ 12'!$B$8:$AC$102,27,FALSE),0)</f>
      </c>
      <c r="AB95" s="53">
        <f>IFERROR(VLOOKUP(B95,'กะเช้าวันที่ 12'!$B$8:$AC$102,27,FALSE),0)</f>
      </c>
      <c r="AC95" s="53">
        <f>IFERROR(VLOOKUP(B95,'กะเช้าวันที่ 14'!$B$8:$AC$104,28,FALSE),0)-IFERROR(VLOOKUP(B95,'กะเช้าวันที่ 14'!$B$8:$AC$104,27,FALSE),0)</f>
      </c>
      <c r="AD95" s="53">
        <f>IFERROR(VLOOKUP(B95,'กะเช้าวันที่ 14'!$B$8:$AC$104,27,FALSE),0)</f>
      </c>
      <c r="AE95" s="53">
        <f>IFERROR(VLOOKUP(B95,'กะดึกวันที่ 13'!$B$8:$AC$105,28,FALSE),0)-IFERROR(VLOOKUP(B95,'กะดึกวันที่ 13'!$B$8:$AC$105,27,FALSE),0)</f>
      </c>
      <c r="AF95" s="53">
        <f>IFERROR(VLOOKUP(C95,'กะดึกวันที่ 13'!$B$8:$AC$105,27,FALSE),0)</f>
      </c>
      <c r="AG95" s="53">
        <f>IFERROR(VLOOKUP(B95,'วันที่ 12'!$B$8:$AH$105,28,FALSE),0)</f>
      </c>
      <c r="AH95" s="53">
        <f>IFERROR(VLOOKUP(B95,'วันที่ 14'!$B$8:$AH$106,28,FALSE),0)</f>
      </c>
      <c r="AI95" s="53">
        <f>IFERROR(VLOOKUP(B95,'วันที่ 15'!$B$8:$AH$106,28,FALSE),0)</f>
      </c>
      <c r="AJ95" s="53">
        <f>IFERROR(VLOOKUP(B95,'วันที่ 16'!$B$8:$AH$105,28,FALSE),0)</f>
      </c>
      <c r="AK95" s="53">
        <f>IFERROR(VLOOKUP(B95,'วันที่ 17'!$B$8:$AH$105,28,FALSE),0)</f>
      </c>
      <c r="AL95" s="53">
        <f>IFERROR(VLOOKUP(B95,'วันที่ 18'!$B$8:$AH$104,28,FALSE),0)</f>
      </c>
      <c r="AM95" s="53">
        <f>IFERROR(VLOOKUP(B95,'วันที่ 19'!$B$8:$AH$106,28,FALSE),0)</f>
      </c>
      <c r="AN95" s="53">
        <f>IFERROR(VLOOKUP(B95,'วันที่ 20'!$B$8:$AH$105,28,FALSE),0)</f>
      </c>
      <c r="AO95" s="53">
        <f>IFERROR(VLOOKUP(B95,'วันที่ 21'!$B$8:$AH$106,28,FALSE),0)</f>
      </c>
      <c r="AP95" s="53">
        <f>IFERROR(VLOOKUP(B95,'วันที่ 22'!$B$8:$AH$105,28,FALSE),0)</f>
      </c>
      <c r="AQ95" s="53">
        <f>IFERROR(VLOOKUP(B95,'วันที่ 23'!$B$8:$AH$107,28,FALSE),0)</f>
      </c>
      <c r="AR95" s="53">
        <f>IFERROR(VLOOKUP(B95,'วันที่ 24'!$B$8:$AH$104,28,FALSE),0)</f>
      </c>
      <c r="AS95" s="53">
        <f>IFERROR(VLOOKUP(B95,'วันที่ 25'!$B$8:$AH$106,28,FALSE),0)</f>
      </c>
      <c r="AT95" s="53">
        <f>IFERROR(VLOOKUP(B95,'วันที่ 26'!$B$8:$AH$105,28,FALSE),0)</f>
      </c>
      <c r="AU95" s="53">
        <f>IFERROR(VLOOKUP(B95,'วันที่ 26'!$B$8:$AH$104,28,FALSE),0)</f>
      </c>
      <c r="AV95" s="53">
        <f>IFERROR(VLOOKUP(B95,'วันที่ 30'!$B$8:$AH$107,28,FALSE),0)</f>
      </c>
      <c r="AW95" s="53">
        <f>IFERROR(VLOOKUP(B95,'วันที่ 31'!$B$8:$AG$105,28,FALSE),0)</f>
      </c>
      <c r="AX95" s="52">
        <f>SUM(E95:AW95)</f>
      </c>
    </row>
    <row r="96">
      <c r="A96" s="52">
        <v>98</v>
      </c>
      <c r="B96" s="56" t="str">
        <v>ปนัฐฎา ลาภารัตน์</v>
      </c>
      <c r="C96" s="53">
        <f>IFERROR(VLOOKUP(B96,Members!B:C,2,FALSE),0)</f>
      </c>
      <c r="D96" s="53">
        <f>IFERROR(VLOOKUP(B96,Members!$B:$H,7,FALSE),0)</f>
      </c>
      <c r="E96" s="55">
        <f>IFERROR(VLOOKUP(B96,'วันที่ 1'!$B$8:$AH$103,28,FALSE),0) - IFERROR(VLOOKUP(B96,'วันที่ 1'!$B$8:$AH$103,27,FALSE),0)</f>
      </c>
      <c r="F96" s="55">
        <f>IFERROR(VLOOKUP(C96,'วันที่ 1'!$B$8:$AH$103,27,FALSE),0)</f>
      </c>
      <c r="G96" s="53">
        <f>IFERROR(VLOOKUP(B96,'วันที่ 1'!$B$8:$AH$103,28,FALSE),0)-IFERROR(VLOOKUP(B96,'วันที่ 1'!$B$8:$AH$103,27,FALSE),0)</f>
      </c>
      <c r="H96" s="55">
        <f>IFERROR(VLOOKUP(B96,'วันที่ 1'!$B$8:$AH$103,27,FALSE),0)</f>
      </c>
      <c r="I96" s="53">
        <f>IFERROR(VLOOKUP(B96,'วันที่ 2'!$B$8:$AF$106,28,FALSE),0)-IFERROR(VLOOKUP(B96,'วันที่ 2'!$B$8:$AF$106,27,FALSE),0)</f>
      </c>
      <c r="J96" s="53">
        <f>IFERROR(VLOOKUP(B96,'วันที่ 2'!$B$8:$AF$106,27,FALSE),0)</f>
      </c>
      <c r="K96" s="53">
        <f>IFERROR(VLOOKUP(B96,'วันที่ 3 กะเช้า'!$B$8:$AK$106,28,FALSE),0)-IFERROR(VLOOKUP(B96,'วันที่ 3 กะเช้า'!$B$8:$AK$106,27,FALSE),0)</f>
      </c>
      <c r="L96" s="53">
        <f>IFERROR(VLOOKUP(B96,'วันที่ 3 กะเช้า'!$B$8:$AK$106,27,FALSE),0)</f>
      </c>
      <c r="M96" s="53">
        <f>IFERROR(VLOOKUP(B96,'วันที่ 4 กะเช้า'!$B$8:$AG$107,28,FALSE),0)-IFERROR(VLOOKUP(B96,'วันที่ 4 กะเช้า'!$B$8:$AG$107,27,FALSE),0)</f>
      </c>
      <c r="N96" s="53">
        <f>IFERROR(VLOOKUP(B96,'วันที่ 4 กะเช้า'!$B$8:$AG$107,27,FALSE),0)</f>
      </c>
      <c r="O96" s="53">
        <f>IFERROR(VLOOKUP(B96,'วันที่ 4 กะเช้า'!$B$8:$AH$106,28,FALSE),0)-IFERROR(VLOOKUP(B96,'วันที่ 4 กะเช้า'!$B$8:$AH$106,27,FALSE),0)</f>
      </c>
      <c r="P96" s="53">
        <f>IFERROR(VLOOKUP(B96,'วันที่ 4 กะเช้า'!$B$8:$AH$106,27,FALSE),0)</f>
      </c>
      <c r="Q96" s="53">
        <f>IFERROR(VLOOKUP(B96,'วันที่ 4 กะเช้า'!$B$8:$AH$106,28,FALSE),0)-IFERROR(VLOOKUP(B96,'วันที่ 4 กะเช้า'!$B$8:$AH$106,27,FALSE),0)</f>
      </c>
      <c r="R96" s="53">
        <f>IFERROR(VLOOKUP(B96,'วันที่ 4 กะเช้า'!$B$8:$AH$106,27,FALSE),0)</f>
      </c>
      <c r="S96" s="53">
        <f>IFERROR(VLOOKUP(B96,'วันที่ 5 กะเช้า'!$B$8:$AH$107,28,FALSE),0)-IFERROR(VLOOKUP(B96,'วันที่ 5 กะเช้า'!$B$8:$AH$107,27,FALSE),0)</f>
      </c>
      <c r="T96" s="53">
        <f>IFERROR(VLOOKUP(B96,'วันที่ 5 กะเช้า'!$B$8:$AH$107,27,FALSE),0)</f>
      </c>
      <c r="U96" s="53">
        <f>IFERROR(VLOOKUP(B96,'วันที่ 5 กะดึก'!$B$8:$AH$106,27,FALSE),0)</f>
      </c>
      <c r="V96" s="53">
        <f>IFERROR(VLOOKUP(B96,'วันที่ 5 กะดึก'!$B$8:$AH$106,27,FALSE),0)</f>
      </c>
      <c r="W96" s="53">
        <f>IFERROR(VLOOKUP(B96,'วันที่ 7'!$B$8:$AH$105,28,FALSE),0)-IFERROR(VLOOKUP(B96,'วันที่ 7'!$B$8:$AH$105,27,FALSE),0)</f>
      </c>
      <c r="X96" s="53">
        <f>IFERROR(VLOOKUP(B96,'วันที่ 7'!$B$8:$AH$105,27,FALSE),0)</f>
      </c>
      <c r="Y96" s="53">
        <f>IFERROR(VLOOKUP(B96,'วันที่ 8'!$B$8:$AH$109,28,FALSE),0)-IFERROR(VLOOKUP(B96,'วันที่ 8'!$B$8:$AH$109,27,FALSE),0)</f>
      </c>
      <c r="Z96" s="53">
        <f>IFERROR(VLOOKUP(B96,'วันที่ 8'!$B$8:$AH$109,27,FALSE),0)</f>
      </c>
      <c r="AA96" s="53">
        <f>IFERROR(VLOOKUP(B96,'กะเช้าวันที่ 12'!$B$8:$AC$102,28,FALSE),0)-IFERROR(VLOOKUP(B96,'กะเช้าวันที่ 12'!$B$8:$AC$102,27,FALSE),0)</f>
      </c>
      <c r="AB96" s="53">
        <f>IFERROR(VLOOKUP(B96,'กะเช้าวันที่ 12'!$B$8:$AC$102,27,FALSE),0)</f>
      </c>
      <c r="AC96" s="53">
        <f>IFERROR(VLOOKUP(B96,'กะเช้าวันที่ 14'!$B$8:$AC$104,28,FALSE),0)-IFERROR(VLOOKUP(B96,'กะเช้าวันที่ 14'!$B$8:$AC$104,27,FALSE),0)</f>
      </c>
      <c r="AD96" s="53">
        <f>IFERROR(VLOOKUP(B96,'กะเช้าวันที่ 14'!$B$8:$AC$104,27,FALSE),0)</f>
      </c>
      <c r="AE96" s="53">
        <f>IFERROR(VLOOKUP(B96,'กะดึกวันที่ 13'!$B$8:$AC$105,28,FALSE),0)-IFERROR(VLOOKUP(B96,'กะดึกวันที่ 13'!$B$8:$AC$105,27,FALSE),0)</f>
      </c>
      <c r="AF96" s="53">
        <f>IFERROR(VLOOKUP(C96,'กะดึกวันที่ 13'!$B$8:$AC$105,27,FALSE),0)</f>
      </c>
      <c r="AG96" s="53">
        <f>IFERROR(VLOOKUP(B96,'วันที่ 12'!$B$8:$AH$105,28,FALSE),0)</f>
      </c>
      <c r="AH96" s="53">
        <f>IFERROR(VLOOKUP(B96,'วันที่ 14'!$B$8:$AH$106,28,FALSE),0)</f>
      </c>
      <c r="AI96" s="53">
        <f>IFERROR(VLOOKUP(B96,'วันที่ 15'!$B$8:$AH$106,28,FALSE),0)</f>
      </c>
      <c r="AJ96" s="53">
        <f>IFERROR(VLOOKUP(B96,'วันที่ 16'!$B$8:$AH$105,28,FALSE),0)</f>
      </c>
      <c r="AK96" s="53">
        <f>IFERROR(VLOOKUP(B96,'วันที่ 17'!$B$8:$AH$105,28,FALSE),0)</f>
      </c>
      <c r="AL96" s="53">
        <f>IFERROR(VLOOKUP(B96,'วันที่ 18'!$B$8:$AH$104,28,FALSE),0)</f>
      </c>
      <c r="AM96" s="53">
        <f>IFERROR(VLOOKUP(B96,'วันที่ 19'!$B$8:$AH$106,28,FALSE),0)</f>
      </c>
      <c r="AN96" s="53">
        <f>IFERROR(VLOOKUP(B96,'วันที่ 20'!$B$8:$AH$105,28,FALSE),0)</f>
      </c>
      <c r="AO96" s="53">
        <f>IFERROR(VLOOKUP(B96,'วันที่ 21'!$B$8:$AH$106,28,FALSE),0)</f>
      </c>
      <c r="AP96" s="53">
        <f>IFERROR(VLOOKUP(B96,'วันที่ 22'!$B$8:$AH$105,28,FALSE),0)</f>
      </c>
      <c r="AQ96" s="53">
        <f>IFERROR(VLOOKUP(B96,'วันที่ 23'!$B$8:$AH$107,28,FALSE),0)</f>
      </c>
      <c r="AR96" s="53">
        <f>IFERROR(VLOOKUP(B96,'วันที่ 24'!$B$8:$AH$104,28,FALSE),0)</f>
      </c>
      <c r="AS96" s="53">
        <f>IFERROR(VLOOKUP(B96,'วันที่ 25'!$B$8:$AH$106,28,FALSE),0)</f>
      </c>
      <c r="AT96" s="53">
        <f>IFERROR(VLOOKUP(B96,'วันที่ 26'!$B$8:$AH$105,28,FALSE),0)</f>
      </c>
      <c r="AU96" s="53">
        <f>IFERROR(VLOOKUP(B96,'วันที่ 26'!$B$8:$AH$104,28,FALSE),0)</f>
      </c>
      <c r="AV96" s="53">
        <f>IFERROR(VLOOKUP(B96,'วันที่ 30'!$B$8:$AH$107,28,FALSE),0)</f>
      </c>
      <c r="AW96" s="53">
        <f>IFERROR(VLOOKUP(B96,'วันที่ 31'!$B$8:$AG$105,28,FALSE),0)</f>
      </c>
      <c r="AX96" s="52">
        <f>SUM(E96:AW96)</f>
      </c>
    </row>
    <row r="97">
      <c r="A97" s="52">
        <v>99</v>
      </c>
      <c r="B97" s="56" t="str">
        <v>กาญจนา วิสุทธิพงศ์</v>
      </c>
      <c r="C97" s="53">
        <f>IFERROR(VLOOKUP(B97,Members!B:C,2,FALSE),0)</f>
      </c>
      <c r="D97" s="53">
        <f>IFERROR(VLOOKUP(B97,Members!$B:$H,7,FALSE),0)</f>
      </c>
      <c r="E97" s="55">
        <f>IFERROR(VLOOKUP(B97,'วันที่ 1'!$B$8:$AH$103,28,FALSE),0) - IFERROR(VLOOKUP(B97,'วันที่ 1'!$B$8:$AH$103,27,FALSE),0)</f>
      </c>
      <c r="F97" s="55">
        <f>IFERROR(VLOOKUP(C97,'วันที่ 1'!$B$8:$AH$103,27,FALSE),0)</f>
      </c>
      <c r="G97" s="53">
        <f>IFERROR(VLOOKUP(B97,'วันที่ 1'!$B$8:$AH$103,28,FALSE),0)-IFERROR(VLOOKUP(B97,'วันที่ 1'!$B$8:$AH$103,27,FALSE),0)</f>
      </c>
      <c r="H97" s="55">
        <f>IFERROR(VLOOKUP(B97,'วันที่ 1'!$B$8:$AH$103,27,FALSE),0)</f>
      </c>
      <c r="I97" s="53">
        <f>IFERROR(VLOOKUP(B97,'วันที่ 2'!$B$8:$AF$106,28,FALSE),0)-IFERROR(VLOOKUP(B97,'วันที่ 2'!$B$8:$AF$106,27,FALSE),0)</f>
      </c>
      <c r="J97" s="53">
        <f>IFERROR(VLOOKUP(B97,'วันที่ 2'!$B$8:$AF$106,27,FALSE),0)</f>
      </c>
      <c r="K97" s="53">
        <f>IFERROR(VLOOKUP(B97,'วันที่ 3 กะเช้า'!$B$8:$AK$106,28,FALSE),0)-IFERROR(VLOOKUP(B97,'วันที่ 3 กะเช้า'!$B$8:$AK$106,27,FALSE),0)</f>
      </c>
      <c r="L97" s="53">
        <f>IFERROR(VLOOKUP(B97,'วันที่ 3 กะเช้า'!$B$8:$AK$106,27,FALSE),0)</f>
      </c>
      <c r="M97" s="53">
        <f>IFERROR(VLOOKUP(B97,'วันที่ 4 กะเช้า'!$B$8:$AG$107,28,FALSE),0)-IFERROR(VLOOKUP(B97,'วันที่ 4 กะเช้า'!$B$8:$AG$107,27,FALSE),0)</f>
      </c>
      <c r="N97" s="53">
        <f>IFERROR(VLOOKUP(B97,'วันที่ 4 กะเช้า'!$B$8:$AG$107,27,FALSE),0)</f>
      </c>
      <c r="O97" s="53">
        <f>IFERROR(VLOOKUP(B97,'วันที่ 4 กะเช้า'!$B$8:$AH$106,28,FALSE),0)-IFERROR(VLOOKUP(B97,'วันที่ 4 กะเช้า'!$B$8:$AH$106,27,FALSE),0)</f>
      </c>
      <c r="P97" s="53">
        <f>IFERROR(VLOOKUP(B97,'วันที่ 4 กะเช้า'!$B$8:$AH$106,27,FALSE),0)</f>
      </c>
      <c r="Q97" s="53">
        <f>IFERROR(VLOOKUP(B97,'วันที่ 4 กะเช้า'!$B$8:$AH$106,28,FALSE),0)-IFERROR(VLOOKUP(B97,'วันที่ 4 กะเช้า'!$B$8:$AH$106,27,FALSE),0)</f>
      </c>
      <c r="R97" s="53">
        <f>IFERROR(VLOOKUP(B97,'วันที่ 4 กะเช้า'!$B$8:$AH$106,27,FALSE),0)</f>
      </c>
      <c r="S97" s="53">
        <f>IFERROR(VLOOKUP(B97,'วันที่ 5 กะเช้า'!$B$8:$AH$107,28,FALSE),0)-IFERROR(VLOOKUP(B97,'วันที่ 5 กะเช้า'!$B$8:$AH$107,27,FALSE),0)</f>
      </c>
      <c r="T97" s="53">
        <f>IFERROR(VLOOKUP(B97,'วันที่ 5 กะเช้า'!$B$8:$AH$107,27,FALSE),0)</f>
      </c>
      <c r="U97" s="53">
        <f>IFERROR(VLOOKUP(B97,'วันที่ 5 กะดึก'!$B$8:$AH$106,27,FALSE),0)</f>
      </c>
      <c r="V97" s="53">
        <f>IFERROR(VLOOKUP(B97,'วันที่ 5 กะดึก'!$B$8:$AH$106,27,FALSE),0)</f>
      </c>
      <c r="W97" s="53">
        <f>IFERROR(VLOOKUP(B97,'วันที่ 7'!$B$8:$AH$105,28,FALSE),0)-IFERROR(VLOOKUP(B97,'วันที่ 7'!$B$8:$AH$105,27,FALSE),0)</f>
      </c>
      <c r="X97" s="53">
        <f>IFERROR(VLOOKUP(B97,'วันที่ 7'!$B$8:$AH$105,27,FALSE),0)</f>
      </c>
      <c r="Y97" s="53">
        <f>IFERROR(VLOOKUP(B97,'วันที่ 8'!$B$8:$AH$109,28,FALSE),0)-IFERROR(VLOOKUP(B97,'วันที่ 8'!$B$8:$AH$109,27,FALSE),0)</f>
      </c>
      <c r="Z97" s="53">
        <f>IFERROR(VLOOKUP(B97,'วันที่ 8'!$B$8:$AH$109,27,FALSE),0)</f>
      </c>
      <c r="AA97" s="53">
        <f>IFERROR(VLOOKUP(B97,'กะเช้าวันที่ 12'!$B$8:$AC$102,28,FALSE),0)-IFERROR(VLOOKUP(B97,'กะเช้าวันที่ 12'!$B$8:$AC$102,27,FALSE),0)</f>
      </c>
      <c r="AB97" s="53">
        <f>IFERROR(VLOOKUP(B97,'กะเช้าวันที่ 12'!$B$8:$AC$102,27,FALSE),0)</f>
      </c>
      <c r="AC97" s="53">
        <f>IFERROR(VLOOKUP(B97,'กะเช้าวันที่ 14'!$B$8:$AC$104,28,FALSE),0)-IFERROR(VLOOKUP(B97,'กะเช้าวันที่ 14'!$B$8:$AC$104,27,FALSE),0)</f>
      </c>
      <c r="AD97" s="53">
        <f>IFERROR(VLOOKUP(B97,'กะเช้าวันที่ 14'!$B$8:$AC$104,27,FALSE),0)</f>
      </c>
      <c r="AE97" s="53">
        <f>IFERROR(VLOOKUP(B97,'กะดึกวันที่ 13'!$B$8:$AC$105,28,FALSE),0)-IFERROR(VLOOKUP(B97,'กะดึกวันที่ 13'!$B$8:$AC$105,27,FALSE),0)</f>
      </c>
      <c r="AF97" s="53">
        <f>IFERROR(VLOOKUP(C97,'กะดึกวันที่ 13'!$B$8:$AC$105,27,FALSE),0)</f>
      </c>
      <c r="AG97" s="53">
        <f>IFERROR(VLOOKUP(B97,'วันที่ 12'!$B$8:$AH$105,28,FALSE),0)</f>
      </c>
      <c r="AH97" s="53">
        <f>IFERROR(VLOOKUP(B97,'วันที่ 14'!$B$8:$AH$106,28,FALSE),0)</f>
      </c>
      <c r="AI97" s="53">
        <f>IFERROR(VLOOKUP(B97,'วันที่ 15'!$B$8:$AH$106,28,FALSE),0)</f>
      </c>
      <c r="AJ97" s="53">
        <f>IFERROR(VLOOKUP(B97,'วันที่ 16'!$B$8:$AH$105,28,FALSE),0)</f>
      </c>
      <c r="AK97" s="53">
        <f>IFERROR(VLOOKUP(B97,'วันที่ 17'!$B$8:$AH$105,28,FALSE),0)</f>
      </c>
      <c r="AL97" s="53">
        <f>IFERROR(VLOOKUP(B97,'วันที่ 18'!$B$8:$AH$104,28,FALSE),0)</f>
      </c>
      <c r="AM97" s="53">
        <f>IFERROR(VLOOKUP(B97,'วันที่ 19'!$B$8:$AH$106,28,FALSE),0)</f>
      </c>
      <c r="AN97" s="53">
        <f>IFERROR(VLOOKUP(B97,'วันที่ 20'!$B$8:$AH$105,28,FALSE),0)</f>
      </c>
      <c r="AO97" s="53">
        <f>IFERROR(VLOOKUP(B97,'วันที่ 21'!$B$8:$AH$106,28,FALSE),0)</f>
      </c>
      <c r="AP97" s="53">
        <f>IFERROR(VLOOKUP(B97,'วันที่ 22'!$B$8:$AH$105,28,FALSE),0)</f>
      </c>
      <c r="AQ97" s="53">
        <f>IFERROR(VLOOKUP(B97,'วันที่ 23'!$B$8:$AH$107,28,FALSE),0)</f>
      </c>
      <c r="AR97" s="53">
        <f>IFERROR(VLOOKUP(B97,'วันที่ 24'!$B$8:$AH$104,28,FALSE),0)</f>
      </c>
      <c r="AS97" s="53">
        <f>IFERROR(VLOOKUP(B97,'วันที่ 25'!$B$8:$AH$106,28,FALSE),0)</f>
      </c>
      <c r="AT97" s="53">
        <f>IFERROR(VLOOKUP(B97,'วันที่ 26'!$B$8:$AH$105,28,FALSE),0)</f>
      </c>
      <c r="AU97" s="53">
        <f>IFERROR(VLOOKUP(B97,'วันที่ 26'!$B$8:$AH$104,28,FALSE),0)</f>
      </c>
      <c r="AV97" s="53">
        <f>IFERROR(VLOOKUP(B97,'วันที่ 30'!$B$8:$AH$107,28,FALSE),0)</f>
      </c>
      <c r="AW97" s="53">
        <f>IFERROR(VLOOKUP(B97,'วันที่ 31'!$B$8:$AG$105,28,FALSE),0)</f>
      </c>
      <c r="AX97" s="52">
        <f>SUM(E97:AW97)</f>
      </c>
    </row>
    <row r="98">
      <c r="A98" s="52">
        <v>100</v>
      </c>
      <c r="B98" s="56" t="str">
        <v>กัณญาณัฐ เพชรจำรัส</v>
      </c>
      <c r="C98" s="53" t="str">
        <v>ปลา</v>
      </c>
      <c r="D98" s="53">
        <f>IFERROR(VLOOKUP(B98,Members!$B:$H,7,FALSE),0)</f>
      </c>
      <c r="E98" s="55">
        <f>IFERROR(VLOOKUP(B98,'วันที่ 1'!$B$8:$AH$103,28,FALSE),0) - IFERROR(VLOOKUP(B98,'วันที่ 1'!$B$8:$AH$103,27,FALSE),0)</f>
      </c>
      <c r="F98" s="55">
        <f>IFERROR(VLOOKUP(C98,'วันที่ 1'!$B$8:$AH$103,27,FALSE),0)</f>
      </c>
      <c r="G98" s="53">
        <f>IFERROR(VLOOKUP(B98,'วันที่ 1'!$B$8:$AH$103,28,FALSE),0)-IFERROR(VLOOKUP(B98,'วันที่ 1'!$B$8:$AH$103,27,FALSE),0)</f>
      </c>
      <c r="H98" s="55">
        <f>IFERROR(VLOOKUP(B98,'วันที่ 1'!$B$8:$AH$103,27,FALSE),0)</f>
      </c>
      <c r="I98" s="53">
        <f>IFERROR(VLOOKUP(B98,'วันที่ 2'!$B$8:$AF$106,28,FALSE),0)-IFERROR(VLOOKUP(B98,'วันที่ 2'!$B$8:$AF$106,27,FALSE),0)</f>
      </c>
      <c r="J98" s="53">
        <f>IFERROR(VLOOKUP(B98,'วันที่ 2'!$B$8:$AF$106,27,FALSE),0)</f>
      </c>
      <c r="K98" s="53">
        <f>IFERROR(VLOOKUP(B98,'วันที่ 3 กะเช้า'!$B$8:$AK$106,28,FALSE),0)-IFERROR(VLOOKUP(B98,'วันที่ 3 กะเช้า'!$B$8:$AK$106,27,FALSE),0)</f>
      </c>
      <c r="L98" s="53">
        <f>IFERROR(VLOOKUP(B98,'วันที่ 3 กะเช้า'!$B$8:$AK$106,27,FALSE),0)</f>
      </c>
      <c r="M98" s="53">
        <f>IFERROR(VLOOKUP(B98,'วันที่ 4 กะเช้า'!$B$8:$AG$107,28,FALSE),0)-IFERROR(VLOOKUP(B98,'วันที่ 4 กะเช้า'!$B$8:$AG$107,27,FALSE),0)</f>
      </c>
      <c r="N98" s="53">
        <f>IFERROR(VLOOKUP(B98,'วันที่ 4 กะเช้า'!$B$8:$AG$107,27,FALSE),0)</f>
      </c>
      <c r="O98" s="53">
        <f>IFERROR(VLOOKUP(B98,'วันที่ 4 กะเช้า'!$B$8:$AH$106,28,FALSE),0)-IFERROR(VLOOKUP(B98,'วันที่ 4 กะเช้า'!$B$8:$AH$106,27,FALSE),0)</f>
      </c>
      <c r="P98" s="53">
        <f>IFERROR(VLOOKUP(B98,'วันที่ 4 กะเช้า'!$B$8:$AH$106,27,FALSE),0)</f>
      </c>
      <c r="Q98" s="53">
        <f>IFERROR(VLOOKUP(B98,'วันที่ 4 กะเช้า'!$B$8:$AH$106,28,FALSE),0)-IFERROR(VLOOKUP(B98,'วันที่ 4 กะเช้า'!$B$8:$AH$106,27,FALSE),0)</f>
      </c>
      <c r="R98" s="53">
        <f>IFERROR(VLOOKUP(B98,'วันที่ 4 กะเช้า'!$B$8:$AH$106,27,FALSE),0)</f>
      </c>
      <c r="S98" s="53">
        <f>IFERROR(VLOOKUP(B98,'วันที่ 5 กะเช้า'!$B$8:$AH$107,28,FALSE),0)-IFERROR(VLOOKUP(B98,'วันที่ 5 กะเช้า'!$B$8:$AH$107,27,FALSE),0)</f>
      </c>
      <c r="T98" s="53">
        <f>IFERROR(VLOOKUP(B98,'วันที่ 5 กะเช้า'!$B$8:$AH$107,27,FALSE),0)</f>
      </c>
      <c r="U98" s="53">
        <f>IFERROR(VLOOKUP(B98,'วันที่ 5 กะดึก'!$B$8:$AH$106,27,FALSE),0)</f>
      </c>
      <c r="V98" s="53">
        <f>IFERROR(VLOOKUP(B98,'วันที่ 5 กะดึก'!$B$8:$AH$106,27,FALSE),0)</f>
      </c>
      <c r="W98" s="53">
        <f>IFERROR(VLOOKUP(B98,'วันที่ 7'!$B$8:$AH$105,28,FALSE),0)-IFERROR(VLOOKUP(B98,'วันที่ 7'!$B$8:$AH$105,27,FALSE),0)</f>
      </c>
      <c r="X98" s="53">
        <f>IFERROR(VLOOKUP(B98,'วันที่ 7'!$B$8:$AH$105,27,FALSE),0)</f>
      </c>
      <c r="Y98" s="53">
        <f>IFERROR(VLOOKUP(B98,'วันที่ 8'!$B$8:$AH$109,28,FALSE),0)-IFERROR(VLOOKUP(B98,'วันที่ 8'!$B$8:$AH$109,27,FALSE),0)</f>
      </c>
      <c r="Z98" s="53">
        <f>IFERROR(VLOOKUP(B98,'วันที่ 8'!$B$8:$AH$109,27,FALSE),0)</f>
      </c>
      <c r="AA98" s="53">
        <f>IFERROR(VLOOKUP(B98,'กะเช้าวันที่ 12'!$B$8:$AC$102,28,FALSE),0)-IFERROR(VLOOKUP(B98,'กะเช้าวันที่ 12'!$B$8:$AC$102,27,FALSE),0)</f>
      </c>
      <c r="AB98" s="53">
        <f>IFERROR(VLOOKUP(B98,'กะเช้าวันที่ 12'!$B$8:$AC$102,27,FALSE),0)</f>
      </c>
      <c r="AC98" s="53">
        <f>IFERROR(VLOOKUP(B98,'กะเช้าวันที่ 14'!$B$8:$AC$104,28,FALSE),0)-IFERROR(VLOOKUP(B98,'กะเช้าวันที่ 14'!$B$8:$AC$104,27,FALSE),0)</f>
      </c>
      <c r="AD98" s="53">
        <f>IFERROR(VLOOKUP(B98,'กะเช้าวันที่ 14'!$B$8:$AC$104,27,FALSE),0)</f>
      </c>
      <c r="AE98" s="53">
        <f>IFERROR(VLOOKUP(B98,'กะดึกวันที่ 13'!$B$8:$AC$105,28,FALSE),0)-IFERROR(VLOOKUP(B98,'กะดึกวันที่ 13'!$B$8:$AC$105,27,FALSE),0)</f>
      </c>
      <c r="AF98" s="53">
        <f>IFERROR(VLOOKUP(C98,'กะดึกวันที่ 13'!$B$8:$AC$105,27,FALSE),0)</f>
      </c>
      <c r="AG98" s="53">
        <f>IFERROR(VLOOKUP(B98,'วันที่ 12'!$B$8:$AH$105,28,FALSE),0)</f>
      </c>
      <c r="AH98" s="53">
        <f>IFERROR(VLOOKUP(B98,'วันที่ 14'!$B$8:$AH$106,28,FALSE),0)</f>
      </c>
      <c r="AI98" s="53">
        <f>IFERROR(VLOOKUP(B98,'วันที่ 15'!$B$8:$AH$106,28,FALSE),0)</f>
      </c>
      <c r="AJ98" s="53">
        <f>IFERROR(VLOOKUP(B98,'วันที่ 16'!$B$8:$AH$105,28,FALSE),0)</f>
      </c>
      <c r="AK98" s="53">
        <f>IFERROR(VLOOKUP(B98,'วันที่ 17'!$B$8:$AH$105,28,FALSE),0)</f>
      </c>
      <c r="AL98" s="53">
        <f>IFERROR(VLOOKUP(B98,'วันที่ 18'!$B$8:$AH$104,28,FALSE),0)</f>
      </c>
      <c r="AM98" s="53">
        <f>IFERROR(VLOOKUP(B98,'วันที่ 19'!$B$8:$AH$106,28,FALSE),0)</f>
      </c>
      <c r="AN98" s="53">
        <f>IFERROR(VLOOKUP(B98,'วันที่ 20'!$B$8:$AH$105,28,FALSE),0)</f>
      </c>
      <c r="AO98" s="53">
        <f>IFERROR(VLOOKUP(B98,'วันที่ 21'!$B$8:$AH$106,28,FALSE),0)</f>
      </c>
      <c r="AP98" s="53">
        <f>IFERROR(VLOOKUP(B98,'วันที่ 22'!$B$8:$AH$105,28,FALSE),0)</f>
      </c>
      <c r="AQ98" s="53">
        <f>IFERROR(VLOOKUP(B98,'วันที่ 23'!$B$8:$AH$107,28,FALSE),0)</f>
      </c>
      <c r="AR98" s="53">
        <f>IFERROR(VLOOKUP(B98,'วันที่ 24'!$B$8:$AH$104,28,FALSE),0)</f>
      </c>
      <c r="AS98" s="53">
        <f>IFERROR(VLOOKUP(B98,'วันที่ 25'!$B$8:$AH$106,28,FALSE),0)</f>
      </c>
      <c r="AT98" s="53">
        <f>IFERROR(VLOOKUP(B98,'วันที่ 26'!$B$8:$AH$105,28,FALSE),0)</f>
      </c>
      <c r="AU98" s="53">
        <f>IFERROR(VLOOKUP(B98,'วันที่ 26'!$B$8:$AH$104,28,FALSE),0)</f>
      </c>
      <c r="AV98" s="53">
        <f>IFERROR(VLOOKUP(B98,'วันที่ 30'!$B$8:$AH$107,28,FALSE),0)</f>
      </c>
      <c r="AW98" s="53">
        <f>IFERROR(VLOOKUP(B98,'วันที่ 31'!$B$8:$AG$105,28,FALSE),0)</f>
      </c>
      <c r="AX98" s="52">
        <f>SUM(E98:AW98)</f>
      </c>
    </row>
    <row r="99">
      <c r="A99" s="52"/>
      <c r="B99" s="58"/>
      <c r="C99" s="53">
        <f>IFERROR(VLOOKUP(B99,Members!B:C,2,FALSE),0)</f>
      </c>
      <c r="D99" s="53">
        <f>IFERROR(VLOOKUP(B99,Members!$B:$H,7,FALSE),0)</f>
      </c>
      <c r="E99" s="55">
        <f>IFERROR(VLOOKUP(B99,'วันที่ 1'!$B$8:$AH$103,28,FALSE),0) - IFERROR(VLOOKUP(B99,'วันที่ 1'!$B$8:$AH$103,27,FALSE),0)</f>
      </c>
      <c r="F99" s="55">
        <f>IFERROR(VLOOKUP(C99,'วันที่ 1'!$B$8:$AH$103,27,FALSE),0)</f>
      </c>
      <c r="G99" s="53">
        <f>IFERROR(VLOOKUP(B99,'วันที่ 1'!$B$8:$AH$103,28,FALSE),0)-IFERROR(VLOOKUP(B99,'วันที่ 1'!$B$8:$AH$103,27,FALSE),0)</f>
      </c>
      <c r="H99" s="55">
        <f>IFERROR(VLOOKUP(B99,'วันที่ 1'!$B$8:$AH$103,27,FALSE),0)</f>
      </c>
      <c r="I99" s="53">
        <f>IFERROR(VLOOKUP(B99,'วันที่ 2'!$B$8:$AF$106,28,FALSE),0)-IFERROR(VLOOKUP(B99,'วันที่ 2'!$B$8:$AF$106,27,FALSE),0)</f>
      </c>
      <c r="J99" s="53">
        <f>IFERROR(VLOOKUP(B99,'วันที่ 2'!$B$8:$AF$106,27,FALSE),0)</f>
      </c>
      <c r="K99" s="53">
        <f>IFERROR(VLOOKUP(B99,'วันที่ 3 กะเช้า'!$B$8:$AK$106,28,FALSE),0)-IFERROR(VLOOKUP(B99,'วันที่ 3 กะเช้า'!$B$8:$AK$106,27,FALSE),0)</f>
      </c>
      <c r="L99" s="53">
        <f>IFERROR(VLOOKUP(B99,'วันที่ 3 กะเช้า'!$B$8:$AK$106,27,FALSE),0)</f>
      </c>
      <c r="M99" s="53">
        <f>IFERROR(VLOOKUP(B99,'วันที่ 4 กะเช้า'!$B$8:$AG$107,28,FALSE),0)-IFERROR(VLOOKUP(B99,'วันที่ 4 กะเช้า'!$B$8:$AG$107,27,FALSE),0)</f>
      </c>
      <c r="N99" s="53">
        <f>IFERROR(VLOOKUP(B99,'วันที่ 4 กะเช้า'!$B$8:$AG$107,27,FALSE),0)</f>
      </c>
      <c r="O99" s="53">
        <f>IFERROR(VLOOKUP(B99,'วันที่ 4 กะเช้า'!$B$8:$AH$106,28,FALSE),0)-IFERROR(VLOOKUP(B99,'วันที่ 4 กะเช้า'!$B$8:$AH$106,27,FALSE),0)</f>
      </c>
      <c r="P99" s="53">
        <f>IFERROR(VLOOKUP(B99,'วันที่ 4 กะเช้า'!$B$8:$AH$106,27,FALSE),0)</f>
      </c>
      <c r="Q99" s="53">
        <f>IFERROR(VLOOKUP(B99,'วันที่ 4 กะเช้า'!$B$8:$AH$106,28,FALSE),0)-IFERROR(VLOOKUP(B99,'วันที่ 4 กะเช้า'!$B$8:$AH$106,27,FALSE),0)</f>
      </c>
      <c r="R99" s="53">
        <f>IFERROR(VLOOKUP(B99,'วันที่ 4 กะเช้า'!$B$8:$AH$106,27,FALSE),0)</f>
      </c>
      <c r="S99" s="53">
        <f>IFERROR(VLOOKUP(B99,'วันที่ 5 กะเช้า'!$B$8:$AH$107,28,FALSE),0)-IFERROR(VLOOKUP(B99,'วันที่ 5 กะเช้า'!$B$8:$AH$107,27,FALSE),0)</f>
      </c>
      <c r="T99" s="53">
        <f>IFERROR(VLOOKUP(B99,'วันที่ 5 กะเช้า'!$B$8:$AH$107,27,FALSE),0)</f>
      </c>
      <c r="U99" s="53">
        <f>IFERROR(VLOOKUP(B99,'วันที่ 5 กะดึก'!$B$8:$AH$106,27,FALSE),0)</f>
      </c>
      <c r="V99" s="53">
        <f>IFERROR(VLOOKUP(B99,'วันที่ 5 กะดึก'!$B$8:$AH$106,27,FALSE),0)</f>
      </c>
      <c r="W99" s="53">
        <f>IFERROR(VLOOKUP(B99,'วันที่ 7'!$B$8:$AH$105,28,FALSE),0)-IFERROR(VLOOKUP(B99,'วันที่ 7'!$B$8:$AH$105,27,FALSE),0)</f>
      </c>
      <c r="X99" s="53">
        <f>IFERROR(VLOOKUP(B99,'วันที่ 7'!$B$8:$AH$105,27,FALSE),0)</f>
      </c>
      <c r="Y99" s="53">
        <f>IFERROR(VLOOKUP(B99,'วันที่ 8'!$B$8:$AH$109,28,FALSE),0)-IFERROR(VLOOKUP(B99,'วันที่ 8'!$B$8:$AH$109,27,FALSE),0)</f>
      </c>
      <c r="Z99" s="53">
        <f>IFERROR(VLOOKUP(B99,'วันที่ 8'!$B$8:$AH$109,27,FALSE),0)</f>
      </c>
      <c r="AA99" s="53">
        <f>IFERROR(VLOOKUP(B99,'กะเช้าวันที่ 12'!$B$8:$AC$102,28,FALSE),0)-IFERROR(VLOOKUP(B99,'กะเช้าวันที่ 12'!$B$8:$AC$102,27,FALSE),0)</f>
      </c>
      <c r="AB99" s="53">
        <f>IFERROR(VLOOKUP(B99,'กะเช้าวันที่ 12'!$B$8:$AC$102,27,FALSE),0)</f>
      </c>
      <c r="AC99" s="53">
        <f>IFERROR(VLOOKUP(B99,'กะเช้าวันที่ 14'!$B$8:$AC$104,28,FALSE),0)-IFERROR(VLOOKUP(B99,'กะเช้าวันที่ 14'!$B$8:$AC$104,27,FALSE),0)</f>
      </c>
      <c r="AD99" s="53">
        <f>IFERROR(VLOOKUP(B99,'กะเช้าวันที่ 14'!$B$8:$AC$104,27,FALSE),0)</f>
      </c>
      <c r="AE99" s="53">
        <f>IFERROR(VLOOKUP(B99,'กะดึกวันที่ 13'!$B$8:$AC$105,28,FALSE),0)-IFERROR(VLOOKUP(B99,'กะดึกวันที่ 13'!$B$8:$AC$105,27,FALSE),0)</f>
      </c>
      <c r="AF99" s="53">
        <f>IFERROR(VLOOKUP(C99,'กะดึกวันที่ 13'!$B$8:$AC$105,27,FALSE),0)</f>
      </c>
      <c r="AG99" s="53">
        <f>IFERROR(VLOOKUP(B99,'วันที่ 12'!$B$8:$AH$105,28,FALSE),0)</f>
      </c>
      <c r="AH99" s="53">
        <f>IFERROR(VLOOKUP(B99,'วันที่ 14'!$B$8:$AH$106,28,FALSE),0)</f>
      </c>
      <c r="AI99" s="53">
        <f>IFERROR(VLOOKUP(B99,'วันที่ 15'!$B$8:$AH$106,28,FALSE),0)</f>
      </c>
      <c r="AJ99" s="53">
        <f>IFERROR(VLOOKUP(B99,'วันที่ 16'!$B$8:$AH$105,28,FALSE),0)</f>
      </c>
      <c r="AK99" s="53">
        <f>IFERROR(VLOOKUP(B99,'วันที่ 17'!$B$8:$AH$105,28,FALSE),0)</f>
      </c>
      <c r="AL99" s="53">
        <f>IFERROR(VLOOKUP(B99,'วันที่ 18'!$B$8:$AH$104,28,FALSE),0)</f>
      </c>
      <c r="AM99" s="53">
        <f>IFERROR(VLOOKUP(B99,'วันที่ 19'!$B$8:$AH$106,28,FALSE),0)</f>
      </c>
      <c r="AN99" s="53">
        <f>IFERROR(VLOOKUP(B99,'วันที่ 20'!$B$8:$AH$105,28,FALSE),0)</f>
      </c>
      <c r="AO99" s="53">
        <f>IFERROR(VLOOKUP(B99,'วันที่ 21'!$B$8:$AH$106,28,FALSE),0)</f>
      </c>
      <c r="AP99" s="53">
        <f>IFERROR(VLOOKUP(B99,'วันที่ 22'!$B$8:$AH$105,28,FALSE),0)</f>
      </c>
      <c r="AQ99" s="53">
        <f>IFERROR(VLOOKUP(B99,'วันที่ 23'!$B$8:$AH$107,28,FALSE),0)</f>
      </c>
      <c r="AR99" s="53">
        <f>IFERROR(VLOOKUP(B99,'วันที่ 24'!$B$8:$AH$104,28,FALSE),0)</f>
      </c>
      <c r="AS99" s="53">
        <f>IFERROR(VLOOKUP(B99,'วันที่ 25'!$B$8:$AH$106,28,FALSE),0)</f>
      </c>
      <c r="AT99" s="53">
        <f>IFERROR(VLOOKUP(B99,'วันที่ 26'!$B$8:$AH$105,28,FALSE),0)</f>
      </c>
      <c r="AU99" s="53">
        <f>IFERROR(VLOOKUP(B99,'วันที่ 26'!$B$8:$AH$104,28,FALSE),0)</f>
      </c>
      <c r="AV99" s="53">
        <f>IFERROR(VLOOKUP(B99,'วันที่ 30'!$B$8:$AH$107,28,FALSE),0)</f>
      </c>
      <c r="AW99" s="53">
        <f>IFERROR(VLOOKUP(B99,'วันที่ 31'!$B$8:$AG$105,28,FALSE),0)</f>
      </c>
      <c r="AX99" s="52">
        <f>SUM(E99:AW99)</f>
      </c>
    </row>
    <row r="100">
      <c r="A100" s="52"/>
      <c r="C100" s="53">
        <f>IFERROR(VLOOKUP(B97,Members!B:C,2,FALSE),0)</f>
      </c>
      <c r="D100" s="53">
        <f>IFERROR(VLOOKUP(B97,Members!$B:$H,7,FALSE),0)</f>
      </c>
      <c r="E100" s="55">
        <f>IFERROR(VLOOKUP(B97,'วันที่ 1'!$B$8:$AH$103,28,FALSE),0) - IFERROR(VLOOKUP(B97,'วันที่ 1'!$B$8:$AH$103,27,FALSE),0)</f>
      </c>
      <c r="F100" s="55">
        <f>IFERROR(VLOOKUP(C100,'วันที่ 1'!$B$8:$AH$103,27,FALSE),0)</f>
      </c>
      <c r="G100" s="53">
        <f>IFERROR(VLOOKUP(B97,'วันที่ 1'!$B$8:$AH$103,28,FALSE),0)-IFERROR(VLOOKUP(B97,'วันที่ 1'!$B$8:$AH$103,27,FALSE),0)</f>
      </c>
      <c r="H100" s="55">
        <f>IFERROR(VLOOKUP(B97,'วันที่ 1'!$B$8:$AH$103,27,FALSE),0)</f>
      </c>
      <c r="I100" s="53">
        <f>IFERROR(VLOOKUP(B97,'วันที่ 2'!$B$8:$AF$106,28,FALSE),0)-IFERROR(VLOOKUP(B97,'วันที่ 2'!$B$8:$AF$106,27,FALSE),0)</f>
      </c>
      <c r="J100" s="53">
        <f>IFERROR(VLOOKUP(B97,'วันที่ 2'!$B$8:$AF$106,27,FALSE),0)</f>
      </c>
      <c r="K100" s="53">
        <f>IFERROR(VLOOKUP(B97,'วันที่ 3 กะเช้า'!$B$8:$AK$106,28,FALSE),0)-IFERROR(VLOOKUP(B97,'วันที่ 3 กะเช้า'!$B$8:$AK$106,27,FALSE),0)</f>
      </c>
      <c r="L100" s="53">
        <f>IFERROR(VLOOKUP(B97,'วันที่ 3 กะเช้า'!$B$8:$AK$106,27,FALSE),0)</f>
      </c>
      <c r="M100" s="53">
        <f>IFERROR(VLOOKUP(B97,'วันที่ 4 กะเช้า'!$B$8:$AG$107,28,FALSE),0)-IFERROR(VLOOKUP(B97,'วันที่ 4 กะเช้า'!$B$8:$AG$107,27,FALSE),0)</f>
      </c>
      <c r="N100" s="53">
        <f>IFERROR(VLOOKUP(B97,'วันที่ 4 กะเช้า'!$B$8:$AG$107,27,FALSE),0)</f>
      </c>
      <c r="O100" s="53">
        <f>IFERROR(VLOOKUP(B97,'วันที่ 4 กะเช้า'!$B$8:$AH$106,28,FALSE),0)-IFERROR(VLOOKUP(B97,'วันที่ 4 กะเช้า'!$B$8:$AH$106,27,FALSE),0)</f>
      </c>
      <c r="P100" s="53">
        <f>IFERROR(VLOOKUP(B97,'วันที่ 4 กะเช้า'!$B$8:$AH$106,27,FALSE),0)</f>
      </c>
      <c r="Q100" s="53">
        <f>IFERROR(VLOOKUP(B97,'วันที่ 4 กะเช้า'!$B$8:$AH$106,28,FALSE),0)-IFERROR(VLOOKUP(B97,'วันที่ 4 กะเช้า'!$B$8:$AH$106,27,FALSE),0)</f>
      </c>
      <c r="R100" s="53">
        <f>IFERROR(VLOOKUP(B97,'วันที่ 4 กะเช้า'!$B$8:$AH$106,27,FALSE),0)</f>
      </c>
      <c r="S100" s="53">
        <f>IFERROR(VLOOKUP(B97,'วันที่ 5 กะเช้า'!$B$8:$AH$107,28,FALSE),0)-IFERROR(VLOOKUP(B97,'วันที่ 5 กะเช้า'!$B$8:$AH$107,27,FALSE),0)</f>
      </c>
      <c r="T100" s="53">
        <f>IFERROR(VLOOKUP(B97,'วันที่ 5 กะเช้า'!$B$8:$AH$107,27,FALSE),0)</f>
      </c>
      <c r="U100" s="53">
        <f>IFERROR(VLOOKUP(B97,'วันที่ 5 กะดึก'!$B$8:$AH$106,27,FALSE),0)</f>
      </c>
      <c r="V100" s="53">
        <f>IFERROR(VLOOKUP(B97,'วันที่ 5 กะดึก'!$B$8:$AH$106,27,FALSE),0)</f>
      </c>
      <c r="W100" s="53">
        <f>IFERROR(VLOOKUP(B97,'วันที่ 7'!$B$8:$AH$105,28,FALSE),0)-IFERROR(VLOOKUP(B97,'วันที่ 7'!$B$8:$AH$105,27,FALSE),0)</f>
      </c>
      <c r="X100" s="53">
        <f>IFERROR(VLOOKUP(B97,'วันที่ 7'!$B$8:$AH$105,27,FALSE),0)</f>
      </c>
      <c r="Y100" s="53">
        <f>IFERROR(VLOOKUP(B97,'วันที่ 8'!$B$8:$AH$109,28,FALSE),0)-IFERROR(VLOOKUP(B97,'วันที่ 8'!$B$8:$AH$109,27,FALSE),0)</f>
      </c>
      <c r="Z100" s="53">
        <f>IFERROR(VLOOKUP(B97,'วันที่ 8'!$B$8:$AH$109,27,FALSE),0)</f>
      </c>
      <c r="AA100" s="53">
        <f>IFERROR(VLOOKUP(B97,'กะเช้าวันที่ 12'!$B$8:$AC$102,28,FALSE),0)-IFERROR(VLOOKUP(B97,'กะเช้าวันที่ 12'!$B$8:$AC$102,27,FALSE),0)</f>
      </c>
      <c r="AB100" s="53">
        <f>IFERROR(VLOOKUP(B97,'กะเช้าวันที่ 12'!$B$8:$AC$102,27,FALSE),0)</f>
      </c>
      <c r="AC100" s="53">
        <f>IFERROR(VLOOKUP(B97,'กะเช้าวันที่ 14'!$B$8:$AC$104,28,FALSE),0)-IFERROR(VLOOKUP(B97,'กะเช้าวันที่ 14'!$B$8:$AC$104,27,FALSE),0)</f>
      </c>
      <c r="AD100" s="53">
        <f>IFERROR(VLOOKUP(B97,'กะเช้าวันที่ 14'!$B$8:$AC$104,27,FALSE),0)</f>
      </c>
      <c r="AE100" s="53">
        <f>IFERROR(VLOOKUP(B100,'กะดึกวันที่ 13'!$B$8:$AC$105,28,FALSE),0)-IFERROR(VLOOKUP(B100,'กะดึกวันที่ 13'!$B$8:$AC$105,27,FALSE),0)</f>
      </c>
      <c r="AF100" s="53">
        <f>IFERROR(VLOOKUP(C100,'กะดึกวันที่ 13'!$B$8:$AC$105,27,FALSE),0)</f>
      </c>
      <c r="AG100" s="53">
        <f>IFERROR(VLOOKUP(B97,'วันที่ 12'!$B$8:$AH$105,28,FALSE),0)</f>
      </c>
      <c r="AH100" s="53">
        <f>IFERROR(VLOOKUP(B97,'วันที่ 14'!$B$8:$AH$106,28,FALSE),0)</f>
      </c>
      <c r="AI100" s="53">
        <f>IFERROR(VLOOKUP(B97,'วันที่ 15'!$B$8:$AH$106,28,FALSE),0)</f>
      </c>
      <c r="AJ100" s="53">
        <f>IFERROR(VLOOKUP(B97,'วันที่ 16'!$B$8:$AH$105,28,FALSE),0)</f>
      </c>
      <c r="AK100" s="53">
        <f>IFERROR(VLOOKUP(B97,'วันที่ 17'!$B$8:$AH$105,28,FALSE),0)</f>
      </c>
      <c r="AL100" s="53">
        <f>IFERROR(VLOOKUP(B97,'วันที่ 18'!$B$8:$AH$104,28,FALSE),0)</f>
      </c>
      <c r="AM100" s="53">
        <f>IFERROR(VLOOKUP(B97,'วันที่ 19'!$B$8:$AH$106,28,FALSE),0)</f>
      </c>
      <c r="AN100" s="53">
        <f>IFERROR(VLOOKUP(B97,'วันที่ 20'!$B$8:$AH$105,28,FALSE),0)</f>
      </c>
      <c r="AO100" s="53">
        <f>IFERROR(VLOOKUP(B97,'วันที่ 21'!$B$8:$AH$106,28,FALSE),0)</f>
      </c>
      <c r="AP100" s="53">
        <f>IFERROR(VLOOKUP(B97,'วันที่ 22'!$B$8:$AH$105,28,FALSE),0)</f>
      </c>
      <c r="AQ100" s="53">
        <f>IFERROR(VLOOKUP(B97,'วันที่ 23'!$B$8:$AH$107,28,FALSE),0)</f>
      </c>
      <c r="AR100" s="53">
        <f>IFERROR(VLOOKUP(B97,'วันที่ 24'!$B$8:$AH$104,28,FALSE),0)</f>
      </c>
      <c r="AS100" s="53">
        <f>IFERROR(VLOOKUP(B97,'วันที่ 25'!$B$8:$AH$106,28,FALSE),0)</f>
      </c>
      <c r="AT100" s="53">
        <f>IFERROR(VLOOKUP(B97,'วันที่ 26'!$B$8:$AH$105,28,FALSE),0)</f>
      </c>
      <c r="AU100" s="53">
        <f>IFERROR(VLOOKUP(B97,'วันที่ 26'!$B$8:$AH$104,28,FALSE),0)</f>
      </c>
      <c r="AV100" s="53">
        <f>IFERROR(VLOOKUP(B97,'วันที่ 30'!$B$8:$AH$107,28,FALSE),0)</f>
      </c>
      <c r="AW100" s="53">
        <f>IFERROR(VLOOKUP(B97,'วันที่ 31'!$B$8:$AG$105,28,FALSE),0)</f>
      </c>
      <c r="AX100" s="52">
        <f>SUM(E100:AW100)</f>
      </c>
    </row>
    <row r="101">
      <c r="A101" s="52"/>
      <c r="B101" s="56"/>
      <c r="C101" s="53">
        <f>IFERROR(VLOOKUP(B101,Members!B:C,2,FALSE),0)</f>
      </c>
      <c r="D101" s="53">
        <f>IFERROR(VLOOKUP(B101,Members!$B:$H,7,FALSE),0)</f>
      </c>
      <c r="E101" s="55">
        <f>IFERROR(VLOOKUP(B101,'วันที่ 1'!$B$8:$AH$103,28,FALSE),0) - IFERROR(VLOOKUP(B101,'วันที่ 1'!$B$8:$AH$103,27,FALSE),0)</f>
      </c>
      <c r="F101" s="55">
        <f>IFERROR(VLOOKUP(C101,'วันที่ 1'!$B$8:$AH$103,27,FALSE),0)</f>
      </c>
      <c r="G101" s="53">
        <f>IFERROR(VLOOKUP(B101,'วันที่ 1'!$B$8:$AH$103,28,FALSE),0)-IFERROR(VLOOKUP(B101,'วันที่ 1'!$B$8:$AH$103,27,FALSE),0)</f>
      </c>
      <c r="H101" s="55">
        <f>IFERROR(VLOOKUP(B101,'วันที่ 1'!$B$8:$AH$103,27,FALSE),0)</f>
      </c>
      <c r="I101" s="53">
        <f>IFERROR(VLOOKUP(B101,'วันที่ 2'!$B$8:$AF$106,28,FALSE),0)-IFERROR(VLOOKUP(B101,'วันที่ 2'!$B$8:$AF$106,27,FALSE),0)</f>
      </c>
      <c r="J101" s="53">
        <f>IFERROR(VLOOKUP(B101,'วันที่ 2'!$B$8:$AF$106,27,FALSE),0)</f>
      </c>
      <c r="K101" s="53">
        <f>IFERROR(VLOOKUP(B101,'วันที่ 3 กะเช้า'!$B$8:$AK$106,28,FALSE),0)-IFERROR(VLOOKUP(B101,'วันที่ 3 กะเช้า'!$B$8:$AK$106,27,FALSE),0)</f>
      </c>
      <c r="L101" s="53">
        <f>IFERROR(VLOOKUP(B101,'วันที่ 3 กะเช้า'!$B$8:$AK$106,27,FALSE),0)</f>
      </c>
      <c r="M101" s="53">
        <f>IFERROR(VLOOKUP(B101,'วันที่ 4 กะเช้า'!$B$8:$AG$107,28,FALSE),0)-IFERROR(VLOOKUP(B101,'วันที่ 4 กะเช้า'!$B$8:$AG$107,27,FALSE),0)</f>
      </c>
      <c r="N101" s="53">
        <f>IFERROR(VLOOKUP(B101,'วันที่ 4 กะเช้า'!$B$8:$AG$107,27,FALSE),0)</f>
      </c>
      <c r="O101" s="53">
        <f>IFERROR(VLOOKUP(B101,'วันที่ 4 กะเช้า'!$B$8:$AH$106,28,FALSE),0)-IFERROR(VLOOKUP(B101,'วันที่ 4 กะเช้า'!$B$8:$AH$106,27,FALSE),0)</f>
      </c>
      <c r="P101" s="53">
        <f>IFERROR(VLOOKUP(B101,'วันที่ 4 กะเช้า'!$B$8:$AH$106,27,FALSE),0)</f>
      </c>
      <c r="Q101" s="53">
        <f>IFERROR(VLOOKUP(B101,'วันที่ 4 กะเช้า'!$B$8:$AH$106,28,FALSE),0)-IFERROR(VLOOKUP(B101,'วันที่ 4 กะเช้า'!$B$8:$AH$106,27,FALSE),0)</f>
      </c>
      <c r="R101" s="53">
        <f>IFERROR(VLOOKUP(B101,'วันที่ 4 กะเช้า'!$B$8:$AH$106,27,FALSE),0)</f>
      </c>
      <c r="S101" s="53">
        <f>IFERROR(VLOOKUP(B101,'วันที่ 5 กะเช้า'!$B$8:$AH$107,28,FALSE),0)-IFERROR(VLOOKUP(B101,'วันที่ 5 กะเช้า'!$B$8:$AH$107,27,FALSE),0)</f>
      </c>
      <c r="T101" s="53">
        <f>IFERROR(VLOOKUP(B101,'วันที่ 5 กะเช้า'!$B$8:$AH$107,27,FALSE),0)</f>
      </c>
      <c r="U101" s="53">
        <f>IFERROR(VLOOKUP(B101,'วันที่ 5 กะดึก'!$B$8:$AH$106,27,FALSE),0)</f>
      </c>
      <c r="V101" s="53">
        <f>IFERROR(VLOOKUP(B101,'วันที่ 5 กะดึก'!$B$8:$AH$106,27,FALSE),0)</f>
      </c>
      <c r="W101" s="53">
        <f>IFERROR(VLOOKUP(B101,'วันที่ 7'!$B$8:$AH$105,28,FALSE),0)-IFERROR(VLOOKUP(B101,'วันที่ 7'!$B$8:$AH$105,27,FALSE),0)</f>
      </c>
      <c r="X101" s="53">
        <f>IFERROR(VLOOKUP(B101,'วันที่ 7'!$B$8:$AH$105,27,FALSE),0)</f>
      </c>
      <c r="Y101" s="53">
        <f>IFERROR(VLOOKUP(B101,'วันที่ 8'!$B$8:$AH$109,28,FALSE),0)-IFERROR(VLOOKUP(B101,'วันที่ 8'!$B$8:$AH$109,27,FALSE),0)</f>
      </c>
      <c r="Z101" s="53">
        <f>IFERROR(VLOOKUP(B101,'วันที่ 8'!$B$8:$AH$109,27,FALSE),0)</f>
      </c>
      <c r="AA101" s="53">
        <f>IFERROR(VLOOKUP(B101,'กะเช้าวันที่ 12'!$B$8:$AC$102,28,FALSE),0)-IFERROR(VLOOKUP(B101,'กะเช้าวันที่ 12'!$B$8:$AC$102,27,FALSE),0)</f>
      </c>
      <c r="AB101" s="53">
        <f>IFERROR(VLOOKUP(B101,'กะเช้าวันที่ 12'!$B$8:$AC$102,27,FALSE),0)</f>
      </c>
      <c r="AC101" s="53">
        <f>IFERROR(VLOOKUP(B101,'กะเช้าวันที่ 14'!$B$8:$AC$104,28,FALSE),0)-IFERROR(VLOOKUP(B101,'กะเช้าวันที่ 14'!$B$8:$AC$104,27,FALSE),0)</f>
      </c>
      <c r="AD101" s="53">
        <f>IFERROR(VLOOKUP(B101,'กะเช้าวันที่ 14'!$B$8:$AC$104,27,FALSE),0)</f>
      </c>
      <c r="AE101" s="53">
        <f>IFERROR(VLOOKUP(B101,'กะดึกวันที่ 13'!$B$8:$AC$105,28,FALSE),0)-IFERROR(VLOOKUP(B101,'กะดึกวันที่ 13'!$B$8:$AC$105,27,FALSE),0)</f>
      </c>
      <c r="AF101" s="53">
        <f>IFERROR(VLOOKUP(C101,'กะดึกวันที่ 13'!$B$8:$AC$105,27,FALSE),0)</f>
      </c>
      <c r="AG101" s="53">
        <f>IFERROR(VLOOKUP(B101,'วันที่ 12'!$B$8:$AH$105,28,FALSE),0)</f>
      </c>
      <c r="AH101" s="53">
        <f>IFERROR(VLOOKUP(B101,'วันที่ 14'!$B$8:$AH$106,28,FALSE),0)</f>
      </c>
      <c r="AI101" s="53">
        <f>IFERROR(VLOOKUP(B101,'วันที่ 15'!$B$8:$AH$106,28,FALSE),0)</f>
      </c>
      <c r="AJ101" s="53">
        <f>IFERROR(VLOOKUP(B101,'วันที่ 16'!$B$8:$AH$105,28,FALSE),0)</f>
      </c>
      <c r="AK101" s="53">
        <f>IFERROR(VLOOKUP(B101,'วันที่ 17'!$B$8:$AH$105,28,FALSE),0)</f>
      </c>
      <c r="AL101" s="53">
        <f>IFERROR(VLOOKUP(B101,'วันที่ 18'!$B$8:$AH$104,28,FALSE),0)</f>
      </c>
      <c r="AM101" s="53">
        <f>IFERROR(VLOOKUP(B101,'วันที่ 19'!$B$8:$AH$106,28,FALSE),0)</f>
      </c>
      <c r="AN101" s="53">
        <f>IFERROR(VLOOKUP(B101,'วันที่ 20'!$B$8:$AH$105,28,FALSE),0)</f>
      </c>
      <c r="AO101" s="53">
        <f>IFERROR(VLOOKUP(B101,'วันที่ 21'!$B$8:$AH$106,28,FALSE),0)</f>
      </c>
      <c r="AP101" s="53">
        <f>IFERROR(VLOOKUP(B101,'วันที่ 22'!$B$8:$AH$105,28,FALSE),0)</f>
      </c>
      <c r="AQ101" s="53">
        <f>IFERROR(VLOOKUP(B101,'วันที่ 23'!$B$8:$AH$107,28,FALSE),0)</f>
      </c>
      <c r="AR101" s="53">
        <f>IFERROR(VLOOKUP(B101,'วันที่ 24'!$B$8:$AH$104,28,FALSE),0)</f>
      </c>
      <c r="AS101" s="53">
        <f>IFERROR(VLOOKUP(B101,'วันที่ 25'!$B$8:$AH$106,28,FALSE),0)</f>
      </c>
      <c r="AT101" s="53">
        <f>IFERROR(VLOOKUP(B101,'วันที่ 26'!$B$8:$AH$105,28,FALSE),0)</f>
      </c>
      <c r="AU101" s="53">
        <f>IFERROR(VLOOKUP(B101,'วันที่ 26'!$B$8:$AH$104,28,FALSE),0)</f>
      </c>
      <c r="AV101" s="53">
        <f>IFERROR(VLOOKUP(B101,'วันที่ 30'!$B$8:$AH$107,28,FALSE),0)</f>
      </c>
      <c r="AW101" s="53">
        <f>IFERROR(VLOOKUP(B101,'วันที่ 31'!$B$8:$AG$105,28,FALSE),0)</f>
      </c>
      <c r="AX101" s="52">
        <f>SUM(E101:AW101)</f>
      </c>
    </row>
    <row r="102">
      <c r="A102" s="52"/>
      <c r="B102" s="56"/>
      <c r="C102" s="53">
        <f>IFERROR(VLOOKUP(B102,Members!B:C,2,FALSE),0)</f>
      </c>
      <c r="D102" s="53">
        <f>IFERROR(VLOOKUP(B102,Members!$B:$H,7,FALSE),0)</f>
      </c>
      <c r="E102" s="55">
        <f>IFERROR(VLOOKUP(B102,'วันที่ 1'!$B$8:$AH$103,28,FALSE),0) - IFERROR(VLOOKUP(B102,'วันที่ 1'!$B$8:$AH$103,27,FALSE),0)</f>
      </c>
      <c r="F102" s="55">
        <f>IFERROR(VLOOKUP(C102,'วันที่ 1'!$B$8:$AH$103,27,FALSE),0)</f>
      </c>
      <c r="G102" s="53">
        <f>IFERROR(VLOOKUP(B102,'วันที่ 1'!$B$8:$AH$103,28,FALSE),0)-IFERROR(VLOOKUP(B102,'วันที่ 1'!$B$8:$AH$103,27,FALSE),0)</f>
      </c>
      <c r="H102" s="55">
        <f>IFERROR(VLOOKUP(B102,'วันที่ 1'!$B$8:$AH$103,27,FALSE),0)</f>
      </c>
      <c r="I102" s="53">
        <f>IFERROR(VLOOKUP(B102,'วันที่ 2'!$B$8:$AF$106,28,FALSE),0)-IFERROR(VLOOKUP(B102,'วันที่ 2'!$B$8:$AF$106,27,FALSE),0)</f>
      </c>
      <c r="J102" s="53">
        <f>IFERROR(VLOOKUP(B102,'วันที่ 2'!$B$8:$AF$106,27,FALSE),0)</f>
      </c>
      <c r="K102" s="53">
        <f>IFERROR(VLOOKUP(B102,'วันที่ 3 กะเช้า'!$B$8:$AK$106,28,FALSE),0)-IFERROR(VLOOKUP(B102,'วันที่ 3 กะเช้า'!$B$8:$AK$106,27,FALSE),0)</f>
      </c>
      <c r="L102" s="53">
        <f>IFERROR(VLOOKUP(B102,'วันที่ 3 กะเช้า'!$B$8:$AK$106,27,FALSE),0)</f>
      </c>
      <c r="M102" s="53">
        <f>IFERROR(VLOOKUP(B102,'วันที่ 4 กะเช้า'!$B$8:$AG$107,28,FALSE),0)-IFERROR(VLOOKUP(B102,'วันที่ 4 กะเช้า'!$B$8:$AG$107,27,FALSE),0)</f>
      </c>
      <c r="N102" s="53">
        <f>IFERROR(VLOOKUP(B102,'วันที่ 4 กะเช้า'!$B$8:$AG$107,27,FALSE),0)</f>
      </c>
      <c r="O102" s="53">
        <f>IFERROR(VLOOKUP(B102,'วันที่ 4 กะเช้า'!$B$8:$AH$106,28,FALSE),0)-IFERROR(VLOOKUP(B102,'วันที่ 4 กะเช้า'!$B$8:$AH$106,27,FALSE),0)</f>
      </c>
      <c r="P102" s="53">
        <f>IFERROR(VLOOKUP(B102,'วันที่ 4 กะเช้า'!$B$8:$AH$106,27,FALSE),0)</f>
      </c>
      <c r="Q102" s="53">
        <f>IFERROR(VLOOKUP(B102,'วันที่ 4 กะเช้า'!$B$8:$AH$106,28,FALSE),0)-IFERROR(VLOOKUP(B102,'วันที่ 4 กะเช้า'!$B$8:$AH$106,27,FALSE),0)</f>
      </c>
      <c r="R102" s="53">
        <f>IFERROR(VLOOKUP(B102,'วันที่ 4 กะเช้า'!$B$8:$AH$106,27,FALSE),0)</f>
      </c>
      <c r="S102" s="53">
        <f>IFERROR(VLOOKUP(B102,'วันที่ 5 กะเช้า'!$B$8:$AH$107,28,FALSE),0)-IFERROR(VLOOKUP(B102,'วันที่ 5 กะเช้า'!$B$8:$AH$107,27,FALSE),0)</f>
      </c>
      <c r="T102" s="53">
        <f>IFERROR(VLOOKUP(B102,'วันที่ 5 กะเช้า'!$B$8:$AH$107,27,FALSE),0)</f>
      </c>
      <c r="U102" s="53">
        <f>IFERROR(VLOOKUP(B102,'วันที่ 5 กะดึก'!$B$8:$AH$106,27,FALSE),0)</f>
      </c>
      <c r="V102" s="53">
        <f>IFERROR(VLOOKUP(B102,'วันที่ 5 กะดึก'!$B$8:$AH$106,27,FALSE),0)</f>
      </c>
      <c r="W102" s="53">
        <f>IFERROR(VLOOKUP(B102,'วันที่ 7'!$B$8:$AH$105,28,FALSE),0)-IFERROR(VLOOKUP(B102,'วันที่ 7'!$B$8:$AH$105,27,FALSE),0)</f>
      </c>
      <c r="X102" s="53">
        <f>IFERROR(VLOOKUP(B102,'วันที่ 7'!$B$8:$AH$105,27,FALSE),0)</f>
      </c>
      <c r="Y102" s="53">
        <f>IFERROR(VLOOKUP(B102,'วันที่ 8'!$B$8:$AH$109,28,FALSE),0)-IFERROR(VLOOKUP(B102,'วันที่ 8'!$B$8:$AH$109,27,FALSE),0)</f>
      </c>
      <c r="Z102" s="53">
        <f>IFERROR(VLOOKUP(B102,'วันที่ 8'!$B$8:$AH$109,27,FALSE),0)</f>
      </c>
      <c r="AA102" s="53">
        <f>IFERROR(VLOOKUP(B102,'กะเช้าวันที่ 12'!$B$8:$AC$102,28,FALSE),0)-IFERROR(VLOOKUP(B102,'กะเช้าวันที่ 12'!$B$8:$AC$102,27,FALSE),0)</f>
      </c>
      <c r="AB102" s="53">
        <f>IFERROR(VLOOKUP(B102,'กะเช้าวันที่ 12'!$B$8:$AC$102,27,FALSE),0)</f>
      </c>
      <c r="AC102" s="53">
        <f>IFERROR(VLOOKUP(B102,'กะเช้าวันที่ 14'!$B$8:$AC$104,28,FALSE),0)-IFERROR(VLOOKUP(B102,'กะเช้าวันที่ 14'!$B$8:$AC$104,27,FALSE),0)</f>
      </c>
      <c r="AD102" s="53">
        <f>IFERROR(VLOOKUP(B102,'กะเช้าวันที่ 14'!$B$8:$AC$104,27,FALSE),0)</f>
      </c>
      <c r="AE102" s="53">
        <f>IFERROR(VLOOKUP(B102,'กะดึกวันที่ 13'!$B$8:$AC$105,28,FALSE),0)-IFERROR(VLOOKUP(B102,'กะดึกวันที่ 13'!$B$8:$AC$105,27,FALSE),0)</f>
      </c>
      <c r="AF102" s="53">
        <f>IFERROR(VLOOKUP(C102,'กะดึกวันที่ 13'!$B$8:$AC$105,27,FALSE),0)</f>
      </c>
      <c r="AG102" s="53">
        <f>IFERROR(VLOOKUP(B102,'วันที่ 12'!$B$8:$AH$105,28,FALSE),0)</f>
      </c>
      <c r="AH102" s="53">
        <f>IFERROR(VLOOKUP(B102,'วันที่ 14'!$B$8:$AH$106,28,FALSE),0)</f>
      </c>
      <c r="AI102" s="53">
        <f>IFERROR(VLOOKUP(B102,'วันที่ 15'!$B$8:$AH$106,28,FALSE),0)</f>
      </c>
      <c r="AJ102" s="53">
        <f>IFERROR(VLOOKUP(B102,'วันที่ 16'!$B$8:$AH$105,28,FALSE),0)</f>
      </c>
      <c r="AK102" s="53">
        <f>IFERROR(VLOOKUP(B102,'วันที่ 17'!$B$8:$AH$105,28,FALSE),0)</f>
      </c>
      <c r="AL102" s="53">
        <f>IFERROR(VLOOKUP(B102,'วันที่ 18'!$B$8:$AH$104,28,FALSE),0)</f>
      </c>
      <c r="AM102" s="53">
        <f>IFERROR(VLOOKUP(B102,'วันที่ 19'!$B$8:$AH$106,28,FALSE),0)</f>
      </c>
      <c r="AN102" s="53">
        <f>IFERROR(VLOOKUP(B102,'วันที่ 20'!$B$8:$AH$105,28,FALSE),0)</f>
      </c>
      <c r="AO102" s="53">
        <f>IFERROR(VLOOKUP(B102,'วันที่ 21'!$B$8:$AH$106,28,FALSE),0)</f>
      </c>
      <c r="AP102" s="53">
        <f>IFERROR(VLOOKUP(B102,'วันที่ 22'!$B$8:$AH$105,28,FALSE),0)</f>
      </c>
      <c r="AQ102" s="53">
        <f>IFERROR(VLOOKUP(B102,'วันที่ 23'!$B$8:$AH$107,28,FALSE),0)</f>
      </c>
      <c r="AR102" s="53">
        <f>IFERROR(VLOOKUP(B102,'วันที่ 24'!$B$8:$AH$104,28,FALSE),0)</f>
      </c>
      <c r="AS102" s="53">
        <f>IFERROR(VLOOKUP(B102,'วันที่ 25'!$B$8:$AH$106,28,FALSE),0)</f>
      </c>
      <c r="AT102" s="53">
        <f>IFERROR(VLOOKUP(B102,'วันที่ 26'!$B$8:$AH$105,28,FALSE),0)</f>
      </c>
      <c r="AU102" s="53">
        <f>IFERROR(VLOOKUP(B102,'วันที่ 26'!$B$8:$AH$104,28,FALSE),0)</f>
      </c>
      <c r="AV102" s="53">
        <f>IFERROR(VLOOKUP(B102,'วันที่ 30'!$B$8:$AH$107,28,FALSE),0)</f>
      </c>
      <c r="AW102" s="53">
        <f>IFERROR(VLOOKUP(B102,'วันที่ 31'!$B$8:$AG$105,28,FALSE),0)</f>
      </c>
      <c r="AX102" s="52">
        <f>SUM(E102:AW102)</f>
      </c>
    </row>
    <row r="103">
      <c r="A103" s="52"/>
      <c r="B103" s="56"/>
      <c r="C103" s="53">
        <f>IFERROR(VLOOKUP(B103,Members!B:C,2,FALSE),0)</f>
      </c>
      <c r="D103" s="53">
        <f>IFERROR(VLOOKUP(B103,Members!$B:$H,7,FALSE),0)</f>
      </c>
      <c r="E103" s="55">
        <f>IFERROR(VLOOKUP(B103,'วันที่ 1'!$B$8:$AH$103,28,FALSE),0) - IFERROR(VLOOKUP(B103,'วันที่ 1'!$B$8:$AH$103,27,FALSE),0)</f>
      </c>
      <c r="F103" s="55">
        <f>IFERROR(VLOOKUP(C103,'วันที่ 1'!$B$8:$AH$103,27,FALSE),0)</f>
      </c>
      <c r="G103" s="53">
        <f>IFERROR(VLOOKUP(B103,'วันที่ 1'!$B$8:$AH$103,28,FALSE),0)-IFERROR(VLOOKUP(B103,'วันที่ 1'!$B$8:$AH$103,27,FALSE),0)</f>
      </c>
      <c r="H103" s="55">
        <f>IFERROR(VLOOKUP(B103,'วันที่ 1'!$B$8:$AH$103,27,FALSE),0)</f>
      </c>
      <c r="I103" s="53">
        <f>IFERROR(VLOOKUP(B103,'วันที่ 2'!$B$8:$AF$106,28,FALSE),0)-IFERROR(VLOOKUP(B103,'วันที่ 2'!$B$8:$AF$106,27,FALSE),0)</f>
      </c>
      <c r="J103" s="53">
        <f>IFERROR(VLOOKUP(B103,'วันที่ 2'!$B$8:$AF$106,27,FALSE),0)</f>
      </c>
      <c r="K103" s="53">
        <f>IFERROR(VLOOKUP(B103,'วันที่ 3 กะเช้า'!$B$8:$AK$106,28,FALSE),0)-IFERROR(VLOOKUP(B103,'วันที่ 3 กะเช้า'!$B$8:$AK$106,27,FALSE),0)</f>
      </c>
      <c r="L103" s="53">
        <f>IFERROR(VLOOKUP(B103,'วันที่ 3 กะเช้า'!$B$8:$AK$106,27,FALSE),0)</f>
      </c>
      <c r="M103" s="53">
        <f>IFERROR(VLOOKUP(B103,'วันที่ 4 กะเช้า'!$B$8:$AG$107,28,FALSE),0)-IFERROR(VLOOKUP(B103,'วันที่ 4 กะเช้า'!$B$8:$AG$107,27,FALSE),0)</f>
      </c>
      <c r="N103" s="53">
        <f>IFERROR(VLOOKUP(B103,'วันที่ 4 กะเช้า'!$B$8:$AG$107,27,FALSE),0)</f>
      </c>
      <c r="O103" s="53">
        <f>IFERROR(VLOOKUP(B103,'วันที่ 4 กะเช้า'!$B$8:$AH$106,28,FALSE),0)-IFERROR(VLOOKUP(B103,'วันที่ 4 กะเช้า'!$B$8:$AH$106,27,FALSE),0)</f>
      </c>
      <c r="P103" s="53">
        <f>IFERROR(VLOOKUP(B103,'วันที่ 4 กะเช้า'!$B$8:$AH$106,27,FALSE),0)</f>
      </c>
      <c r="Q103" s="53">
        <f>IFERROR(VLOOKUP(B103,'วันที่ 4 กะเช้า'!$B$8:$AH$106,28,FALSE),0)-IFERROR(VLOOKUP(B103,'วันที่ 4 กะเช้า'!$B$8:$AH$106,27,FALSE),0)</f>
      </c>
      <c r="R103" s="53">
        <f>IFERROR(VLOOKUP(B103,'วันที่ 4 กะเช้า'!$B$8:$AH$106,27,FALSE),0)</f>
      </c>
      <c r="S103" s="53">
        <f>IFERROR(VLOOKUP(B103,'วันที่ 5 กะเช้า'!$B$8:$AH$107,28,FALSE),0)-IFERROR(VLOOKUP(B103,'วันที่ 5 กะเช้า'!$B$8:$AH$107,27,FALSE),0)</f>
      </c>
      <c r="T103" s="53">
        <f>IFERROR(VLOOKUP(B103,'วันที่ 5 กะเช้า'!$B$8:$AH$107,27,FALSE),0)</f>
      </c>
      <c r="U103" s="53">
        <f>IFERROR(VLOOKUP(B103,'วันที่ 5 กะดึก'!$B$8:$AH$106,27,FALSE),0)</f>
      </c>
      <c r="V103" s="53">
        <f>IFERROR(VLOOKUP(B103,'วันที่ 5 กะดึก'!$B$8:$AH$106,27,FALSE),0)</f>
      </c>
      <c r="W103" s="53">
        <f>IFERROR(VLOOKUP(B103,'วันที่ 7'!$B$8:$AH$105,28,FALSE),0)-IFERROR(VLOOKUP(B103,'วันที่ 7'!$B$8:$AH$105,27,FALSE),0)</f>
      </c>
      <c r="X103" s="53">
        <f>IFERROR(VLOOKUP(B103,'วันที่ 7'!$B$8:$AH$105,27,FALSE),0)</f>
      </c>
      <c r="Y103" s="53">
        <f>IFERROR(VLOOKUP(B103,'วันที่ 8'!$B$8:$AH$109,28,FALSE),0)-IFERROR(VLOOKUP(B103,'วันที่ 8'!$B$8:$AH$109,27,FALSE),0)</f>
      </c>
      <c r="Z103" s="53">
        <f>IFERROR(VLOOKUP(B103,'วันที่ 8'!$B$8:$AH$109,27,FALSE),0)</f>
      </c>
      <c r="AA103" s="53">
        <f>IFERROR(VLOOKUP(B103,'กะเช้าวันที่ 12'!$B$8:$AC$102,28,FALSE),0)-IFERROR(VLOOKUP(B103,'กะเช้าวันที่ 12'!$B$8:$AC$102,27,FALSE),0)</f>
      </c>
      <c r="AB103" s="53">
        <f>IFERROR(VLOOKUP(B103,'กะเช้าวันที่ 12'!$B$8:$AC$102,27,FALSE),0)</f>
      </c>
      <c r="AC103" s="53">
        <f>IFERROR(VLOOKUP(B103,'กะเช้าวันที่ 14'!$B$8:$AC$104,28,FALSE),0)-IFERROR(VLOOKUP(B103,'กะเช้าวันที่ 14'!$B$8:$AC$104,27,FALSE),0)</f>
      </c>
      <c r="AD103" s="53">
        <f>IFERROR(VLOOKUP(B103,'กะเช้าวันที่ 14'!$B$8:$AC$104,27,FALSE),0)</f>
      </c>
      <c r="AE103" s="53">
        <f>IFERROR(VLOOKUP(B103,'กะดึกวันที่ 13'!$B$8:$AC$105,28,FALSE),0)-IFERROR(VLOOKUP(B103,'กะดึกวันที่ 13'!$B$8:$AC$105,27,FALSE),0)</f>
      </c>
      <c r="AF103" s="53">
        <f>IFERROR(VLOOKUP(C103,'กะดึกวันที่ 13'!$B$8:$AC$105,27,FALSE),0)</f>
      </c>
      <c r="AG103" s="53">
        <f>IFERROR(VLOOKUP(B103,'วันที่ 12'!$B$8:$AH$105,28,FALSE),0)</f>
      </c>
      <c r="AH103" s="53">
        <f>IFERROR(VLOOKUP(B103,'วันที่ 14'!$B$8:$AH$106,28,FALSE),0)</f>
      </c>
      <c r="AI103" s="53">
        <f>IFERROR(VLOOKUP(B103,'วันที่ 15'!$B$8:$AH$106,28,FALSE),0)</f>
      </c>
      <c r="AJ103" s="53">
        <f>IFERROR(VLOOKUP(B103,'วันที่ 16'!$B$8:$AH$105,28,FALSE),0)</f>
      </c>
      <c r="AK103" s="53">
        <f>IFERROR(VLOOKUP(B103,'วันที่ 17'!$B$8:$AH$105,28,FALSE),0)</f>
      </c>
      <c r="AL103" s="53">
        <f>IFERROR(VLOOKUP(B103,'วันที่ 18'!$B$8:$AH$104,28,FALSE),0)</f>
      </c>
      <c r="AM103" s="53">
        <f>IFERROR(VLOOKUP(B103,'วันที่ 19'!$B$8:$AH$106,28,FALSE),0)</f>
      </c>
      <c r="AN103" s="53">
        <f>IFERROR(VLOOKUP(B103,'วันที่ 20'!$B$8:$AH$105,28,FALSE),0)</f>
      </c>
      <c r="AO103" s="53">
        <f>IFERROR(VLOOKUP(B103,'วันที่ 21'!$B$8:$AH$106,28,FALSE),0)</f>
      </c>
      <c r="AP103" s="53">
        <f>IFERROR(VLOOKUP(B103,'วันที่ 22'!$B$8:$AH$105,28,FALSE),0)</f>
      </c>
      <c r="AQ103" s="53">
        <f>IFERROR(VLOOKUP(B103,'วันที่ 23'!$B$8:$AH$107,28,FALSE),0)</f>
      </c>
      <c r="AR103" s="53">
        <f>IFERROR(VLOOKUP(B103,'วันที่ 24'!$B$8:$AH$104,28,FALSE),0)</f>
      </c>
      <c r="AS103" s="53">
        <f>IFERROR(VLOOKUP(B103,'วันที่ 25'!$B$8:$AH$106,28,FALSE),0)</f>
      </c>
      <c r="AT103" s="53">
        <f>IFERROR(VLOOKUP(B103,'วันที่ 26'!$B$8:$AH$105,28,FALSE),0)</f>
      </c>
      <c r="AU103" s="53">
        <f>IFERROR(VLOOKUP(B103,'วันที่ 26'!$B$8:$AH$104,28,FALSE),0)</f>
      </c>
      <c r="AV103" s="53">
        <f>IFERROR(VLOOKUP(B103,'วันที่ 30'!$B$8:$AH$107,28,FALSE),0)</f>
      </c>
      <c r="AW103" s="53">
        <f>IFERROR(VLOOKUP(B103,'วันที่ 31'!$B$8:$AG$105,28,FALSE),0)</f>
      </c>
      <c r="AX103" s="52">
        <f>SUM(E103:AW103)</f>
      </c>
    </row>
    <row r="104">
      <c r="A104" s="52"/>
      <c r="B104" s="56"/>
      <c r="C104" s="53">
        <f>IFERROR(VLOOKUP(B104,Members!B:C,2,FALSE),0)</f>
      </c>
      <c r="D104" s="53">
        <f>IFERROR(VLOOKUP(B104,Members!$B:$H,7,FALSE),0)</f>
      </c>
      <c r="E104" s="55">
        <f>IFERROR(VLOOKUP(B104,'วันที่ 1'!$B$8:$AH$103,28,FALSE),0) - IFERROR(VLOOKUP(B104,'วันที่ 1'!$B$8:$AH$103,27,FALSE),0)</f>
      </c>
      <c r="F104" s="55">
        <f>IFERROR(VLOOKUP(C104,'วันที่ 1'!$B$8:$AH$103,27,FALSE),0)</f>
      </c>
      <c r="G104" s="53">
        <f>IFERROR(VLOOKUP(B104,'วันที่ 1'!$B$8:$AH$103,28,FALSE),0)-IFERROR(VLOOKUP(B104,'วันที่ 1'!$B$8:$AH$103,27,FALSE),0)</f>
      </c>
      <c r="H104" s="55">
        <f>IFERROR(VLOOKUP(B104,'วันที่ 1'!$B$8:$AH$103,27,FALSE),0)</f>
      </c>
      <c r="I104" s="53">
        <f>IFERROR(VLOOKUP(B104,'วันที่ 2'!$B$8:$AF$106,28,FALSE),0)-IFERROR(VLOOKUP(B104,'วันที่ 2'!$B$8:$AF$106,27,FALSE),0)</f>
      </c>
      <c r="J104" s="53">
        <f>IFERROR(VLOOKUP(B104,'วันที่ 2'!$B$8:$AF$106,27,FALSE),0)</f>
      </c>
      <c r="K104" s="53">
        <f>IFERROR(VLOOKUP(B104,'วันที่ 3 กะเช้า'!$B$8:$AK$106,28,FALSE),0)-IFERROR(VLOOKUP(B104,'วันที่ 3 กะเช้า'!$B$8:$AK$106,27,FALSE),0)</f>
      </c>
      <c r="L104" s="53">
        <f>IFERROR(VLOOKUP(B104,'วันที่ 3 กะเช้า'!$B$8:$AK$106,27,FALSE),0)</f>
      </c>
      <c r="M104" s="53">
        <f>IFERROR(VLOOKUP(B104,'วันที่ 4 กะเช้า'!$B$8:$AG$107,28,FALSE),0)-IFERROR(VLOOKUP(B104,'วันที่ 4 กะเช้า'!$B$8:$AG$107,27,FALSE),0)</f>
      </c>
      <c r="N104" s="53">
        <f>IFERROR(VLOOKUP(B104,'วันที่ 4 กะเช้า'!$B$8:$AG$107,27,FALSE),0)</f>
      </c>
      <c r="O104" s="53">
        <f>IFERROR(VLOOKUP(B104,'วันที่ 4 กะเช้า'!$B$8:$AH$106,28,FALSE),0)-IFERROR(VLOOKUP(B104,'วันที่ 4 กะเช้า'!$B$8:$AH$106,27,FALSE),0)</f>
      </c>
      <c r="P104" s="53">
        <f>IFERROR(VLOOKUP(B104,'วันที่ 4 กะเช้า'!$B$8:$AH$106,27,FALSE),0)</f>
      </c>
      <c r="Q104" s="53">
        <f>IFERROR(VLOOKUP(B104,'วันที่ 4 กะเช้า'!$B$8:$AH$106,28,FALSE),0)-IFERROR(VLOOKUP(B104,'วันที่ 4 กะเช้า'!$B$8:$AH$106,27,FALSE),0)</f>
      </c>
      <c r="R104" s="53">
        <f>IFERROR(VLOOKUP(B104,'วันที่ 4 กะเช้า'!$B$8:$AH$106,27,FALSE),0)</f>
      </c>
      <c r="S104" s="53">
        <f>IFERROR(VLOOKUP(B104,'วันที่ 5 กะเช้า'!$B$8:$AH$107,28,FALSE),0)-IFERROR(VLOOKUP(B104,'วันที่ 5 กะเช้า'!$B$8:$AH$107,27,FALSE),0)</f>
      </c>
      <c r="T104" s="53">
        <f>IFERROR(VLOOKUP(B104,'วันที่ 5 กะเช้า'!$B$8:$AH$107,27,FALSE),0)</f>
      </c>
      <c r="U104" s="53">
        <f>IFERROR(VLOOKUP(B104,'วันที่ 5 กะดึก'!$B$8:$AH$106,27,FALSE),0)</f>
      </c>
      <c r="V104" s="53">
        <f>IFERROR(VLOOKUP(B104,'วันที่ 5 กะดึก'!$B$8:$AH$106,27,FALSE),0)</f>
      </c>
      <c r="W104" s="53">
        <f>IFERROR(VLOOKUP(B104,'วันที่ 7'!$B$8:$AH$105,28,FALSE),0)-IFERROR(VLOOKUP(B104,'วันที่ 7'!$B$8:$AH$105,27,FALSE),0)</f>
      </c>
      <c r="X104" s="53">
        <f>IFERROR(VLOOKUP(B104,'วันที่ 7'!$B$8:$AH$105,27,FALSE),0)</f>
      </c>
      <c r="Y104" s="53">
        <f>IFERROR(VLOOKUP(B104,'วันที่ 8'!$B$8:$AH$109,28,FALSE),0)-IFERROR(VLOOKUP(B104,'วันที่ 8'!$B$8:$AH$109,27,FALSE),0)</f>
      </c>
      <c r="Z104" s="53">
        <f>IFERROR(VLOOKUP(B104,'วันที่ 8'!$B$8:$AH$109,27,FALSE),0)</f>
      </c>
      <c r="AA104" s="53">
        <f>IFERROR(VLOOKUP(B104,'กะเช้าวันที่ 12'!$B$8:$AC$102,28,FALSE),0)-IFERROR(VLOOKUP(B104,'กะเช้าวันที่ 12'!$B$8:$AC$102,27,FALSE),0)</f>
      </c>
      <c r="AB104" s="53">
        <f>IFERROR(VLOOKUP(B104,'กะเช้าวันที่ 12'!$B$8:$AC$102,27,FALSE),0)</f>
      </c>
      <c r="AC104" s="53">
        <f>IFERROR(VLOOKUP(B104,'กะเช้าวันที่ 14'!$B$8:$AC$104,28,FALSE),0)-IFERROR(VLOOKUP(B104,'กะเช้าวันที่ 14'!$B$8:$AC$104,27,FALSE),0)</f>
      </c>
      <c r="AD104" s="53">
        <f>IFERROR(VLOOKUP(B104,'กะเช้าวันที่ 14'!$B$8:$AC$104,27,FALSE),0)</f>
      </c>
      <c r="AE104" s="53">
        <f>IFERROR(VLOOKUP(B104,'กะดึกวันที่ 13'!$B$8:$AC$105,28,FALSE),0)-IFERROR(VLOOKUP(B104,'กะดึกวันที่ 13'!$B$8:$AC$105,27,FALSE),0)</f>
      </c>
      <c r="AF104" s="53">
        <f>IFERROR(VLOOKUP(C104,'กะดึกวันที่ 13'!$B$8:$AC$105,27,FALSE),0)</f>
      </c>
      <c r="AG104" s="53">
        <f>IFERROR(VLOOKUP(B104,'วันที่ 12'!$B$8:$AH$105,28,FALSE),0)</f>
      </c>
      <c r="AH104" s="53">
        <f>IFERROR(VLOOKUP(B104,'วันที่ 14'!$B$8:$AH$106,28,FALSE),0)</f>
      </c>
      <c r="AI104" s="53">
        <f>IFERROR(VLOOKUP(B104,'วันที่ 15'!$B$8:$AH$106,28,FALSE),0)</f>
      </c>
      <c r="AJ104" s="53">
        <f>IFERROR(VLOOKUP(B104,'วันที่ 16'!$B$8:$AH$105,28,FALSE),0)</f>
      </c>
      <c r="AK104" s="53">
        <f>IFERROR(VLOOKUP(B104,'วันที่ 17'!$B$8:$AH$105,28,FALSE),0)</f>
      </c>
      <c r="AL104" s="53">
        <f>IFERROR(VLOOKUP(B104,'วันที่ 18'!$B$8:$AH$104,28,FALSE),0)</f>
      </c>
      <c r="AM104" s="53">
        <f>IFERROR(VLOOKUP(B104,'วันที่ 19'!$B$8:$AH$106,28,FALSE),0)</f>
      </c>
      <c r="AN104" s="53">
        <f>IFERROR(VLOOKUP(B104,'วันที่ 20'!$B$8:$AH$105,28,FALSE),0)</f>
      </c>
      <c r="AO104" s="53">
        <f>IFERROR(VLOOKUP(B104,'วันที่ 21'!$B$8:$AH$106,28,FALSE),0)</f>
      </c>
      <c r="AP104" s="53">
        <f>IFERROR(VLOOKUP(B104,'วันที่ 22'!$B$8:$AH$105,28,FALSE),0)</f>
      </c>
      <c r="AQ104" s="53">
        <f>IFERROR(VLOOKUP(B104,'วันที่ 23'!$B$8:$AH$107,28,FALSE),0)</f>
      </c>
      <c r="AR104" s="53">
        <f>IFERROR(VLOOKUP(B104,'วันที่ 24'!$B$8:$AH$104,28,FALSE),0)</f>
      </c>
      <c r="AS104" s="53">
        <f>IFERROR(VLOOKUP(B104,'วันที่ 25'!$B$8:$AH$106,28,FALSE),0)</f>
      </c>
      <c r="AT104" s="53">
        <f>IFERROR(VLOOKUP(B104,'วันที่ 26'!$B$8:$AH$105,28,FALSE),0)</f>
      </c>
      <c r="AU104" s="53">
        <f>IFERROR(VLOOKUP(B104,'วันที่ 26'!$B$8:$AH$104,28,FALSE),0)</f>
      </c>
      <c r="AV104" s="53">
        <f>IFERROR(VLOOKUP(B104,'วันที่ 30'!$B$8:$AH$107,28,FALSE),0)</f>
      </c>
      <c r="AW104" s="53">
        <f>IFERROR(VLOOKUP(B104,'วันที่ 31'!$B$8:$AG$105,28,FALSE),0)</f>
      </c>
      <c r="AX104" s="52">
        <f>SUM(E104:AW104)</f>
      </c>
    </row>
    <row r="105">
      <c r="A105" s="52"/>
      <c r="B105" s="56"/>
      <c r="C105" s="53">
        <f>IFERROR(VLOOKUP(B105,Members!B:C,2,FALSE),0)</f>
      </c>
      <c r="D105" s="53">
        <f>IFERROR(VLOOKUP(B105,Members!$B:$H,7,FALSE),0)</f>
      </c>
      <c r="E105" s="55">
        <f>IFERROR(VLOOKUP(B105,'วันที่ 1'!$B$8:$AH$103,28,FALSE),0) - IFERROR(VLOOKUP(B105,'วันที่ 1'!$B$8:$AH$103,27,FALSE),0)</f>
      </c>
      <c r="F105" s="55">
        <f>IFERROR(VLOOKUP(C105,'วันที่ 1'!$B$8:$AH$103,27,FALSE),0)</f>
      </c>
      <c r="G105" s="53">
        <f>IFERROR(VLOOKUP(B105,'วันที่ 1'!$B$8:$AH$103,28,FALSE),0)-IFERROR(VLOOKUP(B105,'วันที่ 1'!$B$8:$AH$103,27,FALSE),0)</f>
      </c>
      <c r="H105" s="55">
        <f>IFERROR(VLOOKUP(B105,'วันที่ 1'!$B$8:$AH$103,27,FALSE),0)</f>
      </c>
      <c r="I105" s="53">
        <f>IFERROR(VLOOKUP(B105,'วันที่ 2'!$B$8:$AF$106,28,FALSE),0)-IFERROR(VLOOKUP(B105,'วันที่ 2'!$B$8:$AF$106,27,FALSE),0)</f>
      </c>
      <c r="J105" s="53">
        <f>IFERROR(VLOOKUP(B105,'วันที่ 2'!$B$8:$AF$106,27,FALSE),0)</f>
      </c>
      <c r="K105" s="53">
        <f>IFERROR(VLOOKUP(B105,'วันที่ 3 กะเช้า'!$B$8:$AK$106,28,FALSE),0)-IFERROR(VLOOKUP(B105,'วันที่ 3 กะเช้า'!$B$8:$AK$106,27,FALSE),0)</f>
      </c>
      <c r="L105" s="53">
        <f>IFERROR(VLOOKUP(B105,'วันที่ 3 กะเช้า'!$B$8:$AK$106,27,FALSE),0)</f>
      </c>
      <c r="M105" s="53">
        <f>IFERROR(VLOOKUP(B105,'วันที่ 4 กะเช้า'!$B$8:$AG$107,28,FALSE),0)-IFERROR(VLOOKUP(B105,'วันที่ 4 กะเช้า'!$B$8:$AG$107,27,FALSE),0)</f>
      </c>
      <c r="N105" s="53">
        <f>IFERROR(VLOOKUP(B105,'วันที่ 4 กะเช้า'!$B$8:$AG$107,27,FALSE),0)</f>
      </c>
      <c r="O105" s="53">
        <f>IFERROR(VLOOKUP(B105,'วันที่ 4 กะเช้า'!$B$8:$AH$106,28,FALSE),0)-IFERROR(VLOOKUP(B105,'วันที่ 4 กะเช้า'!$B$8:$AH$106,27,FALSE),0)</f>
      </c>
      <c r="P105" s="53">
        <f>IFERROR(VLOOKUP(B105,'วันที่ 4 กะเช้า'!$B$8:$AH$106,27,FALSE),0)</f>
      </c>
      <c r="Q105" s="53">
        <f>IFERROR(VLOOKUP(B105,'วันที่ 4 กะเช้า'!$B$8:$AH$106,28,FALSE),0)-IFERROR(VLOOKUP(B105,'วันที่ 4 กะเช้า'!$B$8:$AH$106,27,FALSE),0)</f>
      </c>
      <c r="R105" s="53">
        <f>IFERROR(VLOOKUP(B105,'วันที่ 4 กะเช้า'!$B$8:$AH$106,27,FALSE),0)</f>
      </c>
      <c r="S105" s="53">
        <f>IFERROR(VLOOKUP(B105,'วันที่ 5 กะเช้า'!$B$8:$AH$107,28,FALSE),0)-IFERROR(VLOOKUP(B105,'วันที่ 5 กะเช้า'!$B$8:$AH$107,27,FALSE),0)</f>
      </c>
      <c r="T105" s="53">
        <f>IFERROR(VLOOKUP(B105,'วันที่ 5 กะเช้า'!$B$8:$AH$107,27,FALSE),0)</f>
      </c>
      <c r="U105" s="53">
        <f>IFERROR(VLOOKUP(B105,'วันที่ 5 กะดึก'!$B$8:$AH$106,27,FALSE),0)</f>
      </c>
      <c r="V105" s="53">
        <f>IFERROR(VLOOKUP(B105,'วันที่ 5 กะดึก'!$B$8:$AH$106,27,FALSE),0)</f>
      </c>
      <c r="W105" s="53">
        <f>IFERROR(VLOOKUP(B105,'วันที่ 7'!$B$8:$AH$105,28,FALSE),0)-IFERROR(VLOOKUP(B105,'วันที่ 7'!$B$8:$AH$105,27,FALSE),0)</f>
      </c>
      <c r="X105" s="53">
        <f>IFERROR(VLOOKUP(B105,'วันที่ 7'!$B$8:$AH$105,27,FALSE),0)</f>
      </c>
      <c r="Y105" s="53">
        <f>IFERROR(VLOOKUP(B105,'วันที่ 8'!$B$8:$AH$109,28,FALSE),0)-IFERROR(VLOOKUP(B105,'วันที่ 8'!$B$8:$AH$109,27,FALSE),0)</f>
      </c>
      <c r="Z105" s="53">
        <f>IFERROR(VLOOKUP(B105,'วันที่ 8'!$B$8:$AH$109,27,FALSE),0)</f>
      </c>
      <c r="AA105" s="53">
        <f>IFERROR(VLOOKUP(B105,'กะเช้าวันที่ 12'!$B$8:$AC$102,28,FALSE),0)-IFERROR(VLOOKUP(B105,'กะเช้าวันที่ 12'!$B$8:$AC$102,27,FALSE),0)</f>
      </c>
      <c r="AB105" s="53">
        <f>IFERROR(VLOOKUP(B105,'กะเช้าวันที่ 12'!$B$8:$AC$102,27,FALSE),0)</f>
      </c>
      <c r="AC105" s="53">
        <f>IFERROR(VLOOKUP(B105,'กะเช้าวันที่ 14'!$B$8:$AC$104,28,FALSE),0)-IFERROR(VLOOKUP(B105,'กะเช้าวันที่ 14'!$B$8:$AC$104,27,FALSE),0)</f>
      </c>
      <c r="AD105" s="53">
        <f>IFERROR(VLOOKUP(B105,'กะเช้าวันที่ 14'!$B$8:$AC$104,27,FALSE),0)</f>
      </c>
      <c r="AE105" s="53">
        <f>IFERROR(VLOOKUP(B105,'กะดึกวันที่ 13'!$B$8:$AC$105,28,FALSE),0)-IFERROR(VLOOKUP(B105,'กะดึกวันที่ 13'!$B$8:$AC$105,27,FALSE),0)</f>
      </c>
      <c r="AF105" s="53">
        <f>IFERROR(VLOOKUP(C105,'กะดึกวันที่ 13'!$B$8:$AC$105,27,FALSE),0)</f>
      </c>
      <c r="AG105" s="53">
        <f>IFERROR(VLOOKUP(B105,'วันที่ 12'!$B$8:$AH$105,28,FALSE),0)</f>
      </c>
      <c r="AH105" s="53">
        <f>IFERROR(VLOOKUP(B105,'วันที่ 14'!$B$8:$AH$106,28,FALSE),0)</f>
      </c>
      <c r="AI105" s="53">
        <f>IFERROR(VLOOKUP(B105,'วันที่ 15'!$B$8:$AH$106,28,FALSE),0)</f>
      </c>
      <c r="AJ105" s="53">
        <f>IFERROR(VLOOKUP(B105,'วันที่ 16'!$B$8:$AH$105,28,FALSE),0)</f>
      </c>
      <c r="AK105" s="53">
        <f>IFERROR(VLOOKUP(B105,'วันที่ 17'!$B$8:$AH$105,28,FALSE),0)</f>
      </c>
      <c r="AL105" s="53">
        <f>IFERROR(VLOOKUP(B105,'วันที่ 18'!$B$8:$AH$104,28,FALSE),0)</f>
      </c>
      <c r="AM105" s="53">
        <f>IFERROR(VLOOKUP(B105,'วันที่ 19'!$B$8:$AH$106,28,FALSE),0)</f>
      </c>
      <c r="AN105" s="53">
        <f>IFERROR(VLOOKUP(B105,'วันที่ 20'!$B$8:$AH$105,28,FALSE),0)</f>
      </c>
      <c r="AO105" s="53">
        <f>IFERROR(VLOOKUP(B105,'วันที่ 21'!$B$8:$AH$106,28,FALSE),0)</f>
      </c>
      <c r="AP105" s="53">
        <f>IFERROR(VLOOKUP(B105,'วันที่ 22'!$B$8:$AH$105,28,FALSE),0)</f>
      </c>
      <c r="AQ105" s="53">
        <f>IFERROR(VLOOKUP(B105,'วันที่ 23'!$B$8:$AH$107,28,FALSE),0)</f>
      </c>
      <c r="AR105" s="53">
        <f>IFERROR(VLOOKUP(B105,'วันที่ 24'!$B$8:$AH$104,28,FALSE),0)</f>
      </c>
      <c r="AS105" s="53">
        <f>IFERROR(VLOOKUP(B105,'วันที่ 25'!$B$8:$AH$106,28,FALSE),0)</f>
      </c>
      <c r="AT105" s="53">
        <f>IFERROR(VLOOKUP(B105,'วันที่ 26'!$B$8:$AH$105,28,FALSE),0)</f>
      </c>
      <c r="AU105" s="53">
        <f>IFERROR(VLOOKUP(B105,'วันที่ 26'!$B$8:$AH$104,28,FALSE),0)</f>
      </c>
      <c r="AV105" s="53">
        <f>IFERROR(VLOOKUP(B105,'วันที่ 30'!$B$8:$AH$107,28,FALSE),0)</f>
      </c>
      <c r="AW105" s="53">
        <f>IFERROR(VLOOKUP(B105,'วันที่ 31'!$B$8:$AG$105,28,FALSE),0)</f>
      </c>
      <c r="AX105" s="52">
        <f>SUM(E105:AW105)</f>
      </c>
    </row>
    <row r="106">
      <c r="A106" s="52"/>
      <c r="B106" s="56"/>
      <c r="C106" s="53">
        <f>IFERROR(VLOOKUP(B106,Members!B:C,2,FALSE),0)</f>
      </c>
      <c r="D106" s="53">
        <f>IFERROR(VLOOKUP(B106,Members!$B:$H,7,FALSE),0)</f>
      </c>
      <c r="E106" s="55">
        <f>IFERROR(VLOOKUP(B106,'วันที่ 1'!$B$8:$AH$103,28,FALSE),0) - IFERROR(VLOOKUP(B106,'วันที่ 1'!$B$8:$AH$103,27,FALSE),0)</f>
      </c>
      <c r="F106" s="55">
        <f>IFERROR(VLOOKUP(C106,'วันที่ 1'!$B$8:$AH$103,27,FALSE),0)</f>
      </c>
      <c r="G106" s="53">
        <f>IFERROR(VLOOKUP(B106,'วันที่ 1'!$B$8:$AH$103,28,FALSE),0)-IFERROR(VLOOKUP(B106,'วันที่ 1'!$B$8:$AH$103,27,FALSE),0)</f>
      </c>
      <c r="H106" s="55">
        <f>IFERROR(VLOOKUP(B106,'วันที่ 1'!$B$8:$AH$103,27,FALSE),0)</f>
      </c>
      <c r="I106" s="53">
        <f>IFERROR(VLOOKUP(B106,'วันที่ 2'!$B$8:$AF$106,28,FALSE),0)-IFERROR(VLOOKUP(B106,'วันที่ 2'!$B$8:$AF$106,27,FALSE),0)</f>
      </c>
      <c r="J106" s="53">
        <f>IFERROR(VLOOKUP(B106,'วันที่ 2'!$B$8:$AF$106,27,FALSE),0)</f>
      </c>
      <c r="K106" s="53">
        <f>IFERROR(VLOOKUP(B106,'วันที่ 3 กะเช้า'!$B$8:$AK$106,28,FALSE),0)-IFERROR(VLOOKUP(B106,'วันที่ 3 กะเช้า'!$B$8:$AK$106,27,FALSE),0)</f>
      </c>
      <c r="L106" s="53">
        <f>IFERROR(VLOOKUP(B106,'วันที่ 3 กะเช้า'!$B$8:$AK$106,27,FALSE),0)</f>
      </c>
      <c r="M106" s="53">
        <f>IFERROR(VLOOKUP(B106,'วันที่ 4 กะเช้า'!$B$8:$AG$107,28,FALSE),0)-IFERROR(VLOOKUP(B106,'วันที่ 4 กะเช้า'!$B$8:$AG$107,27,FALSE),0)</f>
      </c>
      <c r="N106" s="53">
        <f>IFERROR(VLOOKUP(B106,'วันที่ 4 กะเช้า'!$B$8:$AG$107,27,FALSE),0)</f>
      </c>
      <c r="O106" s="53">
        <f>IFERROR(VLOOKUP(B106,'วันที่ 4 กะเช้า'!$B$8:$AH$106,28,FALSE),0)-IFERROR(VLOOKUP(B106,'วันที่ 4 กะเช้า'!$B$8:$AH$106,27,FALSE),0)</f>
      </c>
      <c r="P106" s="53">
        <f>IFERROR(VLOOKUP(B106,'วันที่ 4 กะเช้า'!$B$8:$AH$106,27,FALSE),0)</f>
      </c>
      <c r="Q106" s="53">
        <f>IFERROR(VLOOKUP(B106,'วันที่ 4 กะเช้า'!$B$8:$AH$106,28,FALSE),0)-IFERROR(VLOOKUP(B106,'วันที่ 4 กะเช้า'!$B$8:$AH$106,27,FALSE),0)</f>
      </c>
      <c r="R106" s="53">
        <f>IFERROR(VLOOKUP(B106,'วันที่ 4 กะเช้า'!$B$8:$AH$106,27,FALSE),0)</f>
      </c>
      <c r="S106" s="53">
        <f>IFERROR(VLOOKUP(B106,'วันที่ 5 กะเช้า'!$B$8:$AH$107,28,FALSE),0)-IFERROR(VLOOKUP(B106,'วันที่ 5 กะเช้า'!$B$8:$AH$107,27,FALSE),0)</f>
      </c>
      <c r="T106" s="53">
        <f>IFERROR(VLOOKUP(B106,'วันที่ 5 กะเช้า'!$B$8:$AH$107,27,FALSE),0)</f>
      </c>
      <c r="U106" s="53">
        <f>IFERROR(VLOOKUP(B106,'วันที่ 5 กะดึก'!$B$8:$AH$106,27,FALSE),0)</f>
      </c>
      <c r="V106" s="53">
        <f>IFERROR(VLOOKUP(B106,'วันที่ 5 กะดึก'!$B$8:$AH$106,27,FALSE),0)</f>
      </c>
      <c r="W106" s="53">
        <f>IFERROR(VLOOKUP(B106,'วันที่ 7'!$B$8:$AH$105,28,FALSE),0)-IFERROR(VLOOKUP(B106,'วันที่ 7'!$B$8:$AH$105,27,FALSE),0)</f>
      </c>
      <c r="X106" s="53">
        <f>IFERROR(VLOOKUP(B106,'วันที่ 7'!$B$8:$AH$105,27,FALSE),0)</f>
      </c>
      <c r="Y106" s="53">
        <f>IFERROR(VLOOKUP(B106,'วันที่ 8'!$B$8:$AH$109,28,FALSE),0)-IFERROR(VLOOKUP(B106,'วันที่ 8'!$B$8:$AH$109,27,FALSE),0)</f>
      </c>
      <c r="Z106" s="53">
        <f>IFERROR(VLOOKUP(B106,'วันที่ 8'!$B$8:$AH$109,27,FALSE),0)</f>
      </c>
      <c r="AA106" s="53">
        <f>IFERROR(VLOOKUP(B106,'กะเช้าวันที่ 12'!$B$8:$AC$102,28,FALSE),0)-IFERROR(VLOOKUP(B106,'กะเช้าวันที่ 12'!$B$8:$AC$102,27,FALSE),0)</f>
      </c>
      <c r="AB106" s="53">
        <f>IFERROR(VLOOKUP(B106,'กะเช้าวันที่ 12'!$B$8:$AC$102,27,FALSE),0)</f>
      </c>
      <c r="AC106" s="53">
        <f>IFERROR(VLOOKUP(B106,'กะเช้าวันที่ 14'!$B$8:$AC$104,28,FALSE),0)-IFERROR(VLOOKUP(B106,'กะเช้าวันที่ 14'!$B$8:$AC$104,27,FALSE),0)</f>
      </c>
      <c r="AD106" s="53">
        <f>IFERROR(VLOOKUP(B106,'กะเช้าวันที่ 14'!$B$8:$AC$104,27,FALSE),0)</f>
      </c>
      <c r="AE106" s="53">
        <f>IFERROR(VLOOKUP(B106,'กะดึกวันที่ 13'!$B$8:$AC$105,28,FALSE),0)-IFERROR(VLOOKUP(B106,'กะดึกวันที่ 13'!$B$8:$AC$105,27,FALSE),0)</f>
      </c>
      <c r="AF106" s="53">
        <f>IFERROR(VLOOKUP(C106,'กะดึกวันที่ 13'!$B$8:$AC$105,27,FALSE),0)</f>
      </c>
      <c r="AG106" s="53">
        <f>IFERROR(VLOOKUP(B106,'วันที่ 12'!$B$8:$AH$105,28,FALSE),0)</f>
      </c>
      <c r="AH106" s="53">
        <f>IFERROR(VLOOKUP(B106,'วันที่ 14'!$B$8:$AH$106,28,FALSE),0)</f>
      </c>
      <c r="AI106" s="53">
        <f>IFERROR(VLOOKUP(B106,'วันที่ 15'!$B$8:$AH$106,28,FALSE),0)</f>
      </c>
      <c r="AJ106" s="53">
        <f>IFERROR(VLOOKUP(B106,'วันที่ 16'!$B$8:$AH$105,28,FALSE),0)</f>
      </c>
      <c r="AK106" s="53">
        <f>IFERROR(VLOOKUP(B106,'วันที่ 17'!$B$8:$AH$105,28,FALSE),0)</f>
      </c>
      <c r="AL106" s="53">
        <f>IFERROR(VLOOKUP(B106,'วันที่ 18'!$B$8:$AH$104,28,FALSE),0)</f>
      </c>
      <c r="AM106" s="53">
        <f>IFERROR(VLOOKUP(B106,'วันที่ 19'!$B$8:$AH$106,28,FALSE),0)</f>
      </c>
      <c r="AN106" s="53">
        <f>IFERROR(VLOOKUP(B106,'วันที่ 20'!$B$8:$AH$105,28,FALSE),0)</f>
      </c>
      <c r="AO106" s="53">
        <f>IFERROR(VLOOKUP(B106,'วันที่ 21'!$B$8:$AH$106,28,FALSE),0)</f>
      </c>
      <c r="AP106" s="53">
        <f>IFERROR(VLOOKUP(B106,'วันที่ 22'!$B$8:$AH$105,28,FALSE),0)</f>
      </c>
      <c r="AQ106" s="53">
        <f>IFERROR(VLOOKUP(B106,'วันที่ 23'!$B$8:$AH$107,28,FALSE),0)</f>
      </c>
      <c r="AR106" s="53">
        <f>IFERROR(VLOOKUP(B106,'วันที่ 24'!$B$8:$AH$104,28,FALSE),0)</f>
      </c>
      <c r="AS106" s="53">
        <f>IFERROR(VLOOKUP(B106,'วันที่ 25'!$B$8:$AH$106,28,FALSE),0)</f>
      </c>
      <c r="AT106" s="53">
        <f>IFERROR(VLOOKUP(B106,'วันที่ 26'!$B$8:$AH$105,28,FALSE),0)</f>
      </c>
      <c r="AU106" s="53">
        <f>IFERROR(VLOOKUP(B106,'วันที่ 26'!$B$8:$AH$104,28,FALSE),0)</f>
      </c>
      <c r="AV106" s="53">
        <f>IFERROR(VLOOKUP(B106,'วันที่ 30'!$B$8:$AH$107,28,FALSE),0)</f>
      </c>
      <c r="AW106" s="53">
        <f>IFERROR(VLOOKUP(B106,'วันที่ 31'!$B$8:$AG$105,28,FALSE),0)</f>
      </c>
      <c r="AX106" s="52">
        <f>SUM(E106:AW106)</f>
      </c>
    </row>
    <row r="107">
      <c r="A107" s="52"/>
      <c r="B107" s="56"/>
      <c r="C107" s="53">
        <f>IFERROR(VLOOKUP(B107,Members!B:C,2,FALSE),0)</f>
      </c>
      <c r="D107" s="53">
        <f>IFERROR(VLOOKUP(B107,Members!$B:$H,7,FALSE),0)</f>
      </c>
      <c r="E107" s="55">
        <f>IFERROR(VLOOKUP(B107,'วันที่ 1'!$B$8:$AH$103,28,FALSE),0) - IFERROR(VLOOKUP(B107,'วันที่ 1'!$B$8:$AH$103,27,FALSE),0)</f>
      </c>
      <c r="F107" s="55">
        <f>IFERROR(VLOOKUP(C107,'วันที่ 1'!$B$8:$AH$103,27,FALSE),0)</f>
      </c>
      <c r="G107" s="53">
        <f>IFERROR(VLOOKUP(B107,'วันที่ 1'!$B$8:$AH$103,28,FALSE),0)-IFERROR(VLOOKUP(B107,'วันที่ 1'!$B$8:$AH$103,27,FALSE),0)</f>
      </c>
      <c r="H107" s="55">
        <f>IFERROR(VLOOKUP(B107,'วันที่ 1'!$B$8:$AH$103,27,FALSE),0)</f>
      </c>
      <c r="I107" s="53">
        <f>IFERROR(VLOOKUP(B107,'วันที่ 2'!$B$8:$AF$106,28,FALSE),0)-IFERROR(VLOOKUP(B107,'วันที่ 2'!$B$8:$AF$106,27,FALSE),0)</f>
      </c>
      <c r="J107" s="53">
        <f>IFERROR(VLOOKUP(B107,'วันที่ 2'!$B$8:$AF$106,27,FALSE),0)</f>
      </c>
      <c r="K107" s="53">
        <f>IFERROR(VLOOKUP(B107,'วันที่ 3 กะเช้า'!$B$8:$AK$106,28,FALSE),0)-IFERROR(VLOOKUP(B107,'วันที่ 3 กะเช้า'!$B$8:$AK$106,27,FALSE),0)</f>
      </c>
      <c r="L107" s="53">
        <f>IFERROR(VLOOKUP(B107,'วันที่ 3 กะเช้า'!$B$8:$AK$106,27,FALSE),0)</f>
      </c>
      <c r="M107" s="53">
        <f>IFERROR(VLOOKUP(B107,'วันที่ 4 กะเช้า'!$B$8:$AG$107,28,FALSE),0)-IFERROR(VLOOKUP(B107,'วันที่ 4 กะเช้า'!$B$8:$AG$107,27,FALSE),0)</f>
      </c>
      <c r="N107" s="53">
        <f>IFERROR(VLOOKUP(B107,'วันที่ 4 กะเช้า'!$B$8:$AG$107,27,FALSE),0)</f>
      </c>
      <c r="O107" s="53">
        <f>IFERROR(VLOOKUP(B107,'วันที่ 4 กะเช้า'!$B$8:$AH$106,28,FALSE),0)-IFERROR(VLOOKUP(B107,'วันที่ 4 กะเช้า'!$B$8:$AH$106,27,FALSE),0)</f>
      </c>
      <c r="P107" s="53">
        <f>IFERROR(VLOOKUP(B107,'วันที่ 4 กะเช้า'!$B$8:$AH$106,27,FALSE),0)</f>
      </c>
      <c r="Q107" s="53">
        <f>IFERROR(VLOOKUP(B107,'วันที่ 4 กะเช้า'!$B$8:$AH$106,28,FALSE),0)-IFERROR(VLOOKUP(B107,'วันที่ 4 กะเช้า'!$B$8:$AH$106,27,FALSE),0)</f>
      </c>
      <c r="R107" s="53">
        <f>IFERROR(VLOOKUP(B107,'วันที่ 4 กะเช้า'!$B$8:$AH$106,27,FALSE),0)</f>
      </c>
      <c r="S107" s="53">
        <f>IFERROR(VLOOKUP(B107,'วันที่ 5 กะเช้า'!$B$8:$AH$107,28,FALSE),0)-IFERROR(VLOOKUP(B107,'วันที่ 5 กะเช้า'!$B$8:$AH$107,27,FALSE),0)</f>
      </c>
      <c r="T107" s="53">
        <f>IFERROR(VLOOKUP(B107,'วันที่ 5 กะเช้า'!$B$8:$AH$107,27,FALSE),0)</f>
      </c>
      <c r="U107" s="53">
        <f>IFERROR(VLOOKUP(B107,'วันที่ 5 กะดึก'!$B$8:$AH$106,27,FALSE),0)</f>
      </c>
      <c r="V107" s="53">
        <f>IFERROR(VLOOKUP(B107,'วันที่ 5 กะดึก'!$B$8:$AH$106,27,FALSE),0)</f>
      </c>
      <c r="W107" s="53">
        <f>IFERROR(VLOOKUP(B107,'วันที่ 7'!$B$8:$AH$105,28,FALSE),0)-IFERROR(VLOOKUP(B107,'วันที่ 7'!$B$8:$AH$105,27,FALSE),0)</f>
      </c>
      <c r="X107" s="53">
        <f>IFERROR(VLOOKUP(B107,'วันที่ 7'!$B$8:$AH$105,27,FALSE),0)</f>
      </c>
      <c r="Y107" s="53">
        <f>IFERROR(VLOOKUP(B107,'วันที่ 8'!$B$8:$AH$109,28,FALSE),0)-IFERROR(VLOOKUP(B107,'วันที่ 8'!$B$8:$AH$109,27,FALSE),0)</f>
      </c>
      <c r="Z107" s="53">
        <f>IFERROR(VLOOKUP(B107,'วันที่ 8'!$B$8:$AH$109,27,FALSE),0)</f>
      </c>
      <c r="AA107" s="53">
        <f>IFERROR(VLOOKUP(B107,'กะเช้าวันที่ 12'!$B$8:$AC$102,28,FALSE),0)-IFERROR(VLOOKUP(B107,'กะเช้าวันที่ 12'!$B$8:$AC$102,27,FALSE),0)</f>
      </c>
      <c r="AB107" s="53">
        <f>IFERROR(VLOOKUP(B107,'กะเช้าวันที่ 12'!$B$8:$AC$102,27,FALSE),0)</f>
      </c>
      <c r="AC107" s="53">
        <f>IFERROR(VLOOKUP(B107,'กะเช้าวันที่ 14'!$B$8:$AC$104,28,FALSE),0)-IFERROR(VLOOKUP(B107,'กะเช้าวันที่ 14'!$B$8:$AC$104,27,FALSE),0)</f>
      </c>
      <c r="AD107" s="53">
        <f>IFERROR(VLOOKUP(B107,'กะเช้าวันที่ 14'!$B$8:$AC$104,27,FALSE),0)</f>
      </c>
      <c r="AE107" s="53">
        <f>IFERROR(VLOOKUP(B107,'กะดึกวันที่ 13'!$B$8:$AC$105,28,FALSE),0)-IFERROR(VLOOKUP(B107,'กะดึกวันที่ 13'!$B$8:$AC$105,27,FALSE),0)</f>
      </c>
      <c r="AF107" s="53">
        <f>IFERROR(VLOOKUP(C107,'กะดึกวันที่ 13'!$B$8:$AC$105,27,FALSE),0)</f>
      </c>
      <c r="AG107" s="53">
        <f>IFERROR(VLOOKUP(B107,'วันที่ 12'!$B$8:$AH$105,28,FALSE),0)</f>
      </c>
      <c r="AH107" s="53">
        <f>IFERROR(VLOOKUP(B107,'วันที่ 14'!$B$8:$AH$106,28,FALSE),0)</f>
      </c>
      <c r="AI107" s="53">
        <f>IFERROR(VLOOKUP(B107,'วันที่ 15'!$B$8:$AH$106,28,FALSE),0)</f>
      </c>
      <c r="AJ107" s="53">
        <f>IFERROR(VLOOKUP(B107,'วันที่ 16'!$B$8:$AH$105,28,FALSE),0)</f>
      </c>
      <c r="AK107" s="53">
        <f>IFERROR(VLOOKUP(B107,'วันที่ 17'!$B$8:$AH$105,28,FALSE),0)</f>
      </c>
      <c r="AL107" s="53">
        <f>IFERROR(VLOOKUP(B107,'วันที่ 18'!$B$8:$AH$104,28,FALSE),0)</f>
      </c>
      <c r="AM107" s="53">
        <f>IFERROR(VLOOKUP(B107,'วันที่ 19'!$B$8:$AH$106,28,FALSE),0)</f>
      </c>
      <c r="AN107" s="53">
        <f>IFERROR(VLOOKUP(B107,'วันที่ 20'!$B$8:$AH$105,28,FALSE),0)</f>
      </c>
      <c r="AO107" s="53">
        <f>IFERROR(VLOOKUP(B107,'วันที่ 21'!$B$8:$AH$106,28,FALSE),0)</f>
      </c>
      <c r="AP107" s="53">
        <f>IFERROR(VLOOKUP(B107,'วันที่ 22'!$B$8:$AH$105,28,FALSE),0)</f>
      </c>
      <c r="AQ107" s="53">
        <f>IFERROR(VLOOKUP(B107,'วันที่ 23'!$B$8:$AH$107,28,FALSE),0)</f>
      </c>
      <c r="AR107" s="53">
        <f>IFERROR(VLOOKUP(B107,'วันที่ 24'!$B$8:$AH$104,28,FALSE),0)</f>
      </c>
      <c r="AS107" s="53">
        <f>IFERROR(VLOOKUP(B107,'วันที่ 25'!$B$8:$AH$106,28,FALSE),0)</f>
      </c>
      <c r="AT107" s="53">
        <f>IFERROR(VLOOKUP(B107,'วันที่ 26'!$B$8:$AH$105,28,FALSE),0)</f>
      </c>
      <c r="AU107" s="53">
        <f>IFERROR(VLOOKUP(B107,'วันที่ 26'!$B$8:$AH$104,28,FALSE),0)</f>
      </c>
      <c r="AV107" s="53">
        <f>IFERROR(VLOOKUP(B107,'วันที่ 30'!$B$8:$AH$107,28,FALSE),0)</f>
      </c>
      <c r="AW107" s="53">
        <f>IFERROR(VLOOKUP(B107,'วันที่ 31'!$B$8:$AG$105,28,FALSE),0)</f>
      </c>
      <c r="AX107" s="52">
        <f>SUM(E107:AW107)</f>
      </c>
    </row>
    <row r="108">
      <c r="A108" s="52"/>
      <c r="B108" s="56"/>
      <c r="C108" s="53">
        <f>IFERROR(VLOOKUP(B108,Members!B:C,2,FALSE),0)</f>
      </c>
      <c r="D108" s="53">
        <f>IFERROR(VLOOKUP(B108,Members!$B:$H,7,FALSE),0)</f>
      </c>
      <c r="E108" s="55">
        <f>IFERROR(VLOOKUP(B108,'วันที่ 1'!$B$8:$AH$103,28,FALSE),0) - IFERROR(VLOOKUP(B108,'วันที่ 1'!$B$8:$AH$103,27,FALSE),0)</f>
      </c>
      <c r="F108" s="55">
        <f>IFERROR(VLOOKUP(C108,'วันที่ 1'!$B$8:$AH$103,27,FALSE),0)</f>
      </c>
      <c r="G108" s="53">
        <f>IFERROR(VLOOKUP(B108,'วันที่ 1'!$B$8:$AH$103,28,FALSE),0)-IFERROR(VLOOKUP(B108,'วันที่ 1'!$B$8:$AH$103,27,FALSE),0)</f>
      </c>
      <c r="H108" s="55">
        <f>IFERROR(VLOOKUP(B108,'วันที่ 1'!$B$8:$AH$103,27,FALSE),0)</f>
      </c>
      <c r="I108" s="53">
        <f>IFERROR(VLOOKUP(B108,'วันที่ 2'!$B$8:$AF$106,28,FALSE),0)-IFERROR(VLOOKUP(B108,'วันที่ 2'!$B$8:$AF$106,27,FALSE),0)</f>
      </c>
      <c r="J108" s="53">
        <f>IFERROR(VLOOKUP(B108,'วันที่ 2'!$B$8:$AF$106,27,FALSE),0)</f>
      </c>
      <c r="K108" s="53">
        <f>IFERROR(VLOOKUP(B108,'วันที่ 3 กะเช้า'!$B$8:$AK$106,28,FALSE),0)-IFERROR(VLOOKUP(B108,'วันที่ 3 กะเช้า'!$B$8:$AK$106,27,FALSE),0)</f>
      </c>
      <c r="L108" s="53">
        <f>IFERROR(VLOOKUP(B108,'วันที่ 3 กะเช้า'!$B$8:$AK$106,27,FALSE),0)</f>
      </c>
      <c r="M108" s="53">
        <f>IFERROR(VLOOKUP(B108,'วันที่ 4 กะเช้า'!$B$8:$AG$107,28,FALSE),0)-IFERROR(VLOOKUP(B108,'วันที่ 4 กะเช้า'!$B$8:$AG$107,27,FALSE),0)</f>
      </c>
      <c r="N108" s="53">
        <f>IFERROR(VLOOKUP(B108,'วันที่ 4 กะเช้า'!$B$8:$AG$107,27,FALSE),0)</f>
      </c>
      <c r="O108" s="53">
        <f>IFERROR(VLOOKUP(B108,'วันที่ 4 กะเช้า'!$B$8:$AH$106,28,FALSE),0)-IFERROR(VLOOKUP(B108,'วันที่ 4 กะเช้า'!$B$8:$AH$106,27,FALSE),0)</f>
      </c>
      <c r="P108" s="53">
        <f>IFERROR(VLOOKUP(B108,'วันที่ 4 กะเช้า'!$B$8:$AH$106,27,FALSE),0)</f>
      </c>
      <c r="Q108" s="53">
        <f>IFERROR(VLOOKUP(B108,'วันที่ 4 กะเช้า'!$B$8:$AH$106,28,FALSE),0)-IFERROR(VLOOKUP(B108,'วันที่ 4 กะเช้า'!$B$8:$AH$106,27,FALSE),0)</f>
      </c>
      <c r="R108" s="53">
        <f>IFERROR(VLOOKUP(B108,'วันที่ 4 กะเช้า'!$B$8:$AH$106,27,FALSE),0)</f>
      </c>
      <c r="S108" s="53">
        <f>IFERROR(VLOOKUP(B108,'วันที่ 5 กะเช้า'!$B$8:$AH$107,28,FALSE),0)-IFERROR(VLOOKUP(B108,'วันที่ 5 กะเช้า'!$B$8:$AH$107,27,FALSE),0)</f>
      </c>
      <c r="T108" s="53">
        <f>IFERROR(VLOOKUP(B108,'วันที่ 5 กะเช้า'!$B$8:$AH$107,27,FALSE),0)</f>
      </c>
      <c r="U108" s="53">
        <f>IFERROR(VLOOKUP(B108,'วันที่ 5 กะดึก'!$B$8:$AH$106,27,FALSE),0)</f>
      </c>
      <c r="V108" s="53">
        <f>IFERROR(VLOOKUP(B108,'วันที่ 5 กะดึก'!$B$8:$AH$106,27,FALSE),0)</f>
      </c>
      <c r="W108" s="53">
        <f>IFERROR(VLOOKUP(B108,'วันที่ 7'!$B$8:$AH$105,28,FALSE),0)-IFERROR(VLOOKUP(B108,'วันที่ 7'!$B$8:$AH$105,27,FALSE),0)</f>
      </c>
      <c r="X108" s="53">
        <f>IFERROR(VLOOKUP(B108,'วันที่ 7'!$B$8:$AH$105,27,FALSE),0)</f>
      </c>
      <c r="Y108" s="53">
        <f>IFERROR(VLOOKUP(B108,'วันที่ 8'!$B$8:$AH$109,28,FALSE),0)-IFERROR(VLOOKUP(B108,'วันที่ 8'!$B$8:$AH$109,27,FALSE),0)</f>
      </c>
      <c r="Z108" s="53">
        <f>IFERROR(VLOOKUP(B108,'วันที่ 8'!$B$8:$AH$109,27,FALSE),0)</f>
      </c>
      <c r="AA108" s="53">
        <f>IFERROR(VLOOKUP(B108,'กะเช้าวันที่ 12'!$B$8:$AC$102,28,FALSE),0)-IFERROR(VLOOKUP(B108,'กะเช้าวันที่ 12'!$B$8:$AC$102,27,FALSE),0)</f>
      </c>
      <c r="AB108" s="53">
        <f>IFERROR(VLOOKUP(B108,'กะเช้าวันที่ 12'!$B$8:$AC$102,27,FALSE),0)</f>
      </c>
      <c r="AC108" s="53">
        <f>IFERROR(VLOOKUP(B108,'กะเช้าวันที่ 14'!$B$8:$AC$104,28,FALSE),0)-IFERROR(VLOOKUP(B108,'กะเช้าวันที่ 14'!$B$8:$AC$104,27,FALSE),0)</f>
      </c>
      <c r="AD108" s="53">
        <f>IFERROR(VLOOKUP(B108,'กะเช้าวันที่ 14'!$B$8:$AC$104,27,FALSE),0)</f>
      </c>
      <c r="AE108" s="53">
        <f>IFERROR(VLOOKUP(B108,'กะดึกวันที่ 13'!$B$8:$AC$105,28,FALSE),0)-IFERROR(VLOOKUP(B108,'กะดึกวันที่ 13'!$B$8:$AC$105,27,FALSE),0)</f>
      </c>
      <c r="AF108" s="53">
        <f>IFERROR(VLOOKUP(C108,'กะดึกวันที่ 13'!$B$8:$AC$105,27,FALSE),0)</f>
      </c>
      <c r="AG108" s="53">
        <f>IFERROR(VLOOKUP(B108,'วันที่ 12'!$B$8:$AH$105,28,FALSE),0)</f>
      </c>
      <c r="AH108" s="53">
        <f>IFERROR(VLOOKUP(B108,'วันที่ 14'!$B$8:$AH$106,28,FALSE),0)</f>
      </c>
      <c r="AI108" s="53">
        <f>IFERROR(VLOOKUP(B108,'วันที่ 15'!$B$8:$AH$106,28,FALSE),0)</f>
      </c>
      <c r="AJ108" s="53">
        <f>IFERROR(VLOOKUP(B108,'วันที่ 16'!$B$8:$AH$105,28,FALSE),0)</f>
      </c>
      <c r="AK108" s="53">
        <f>IFERROR(VLOOKUP(B108,'วันที่ 17'!$B$8:$AH$105,28,FALSE),0)</f>
      </c>
      <c r="AL108" s="53">
        <f>IFERROR(VLOOKUP(B108,'วันที่ 18'!$B$8:$AH$104,28,FALSE),0)</f>
      </c>
      <c r="AM108" s="53">
        <f>IFERROR(VLOOKUP(B108,'วันที่ 19'!$B$8:$AH$106,28,FALSE),0)</f>
      </c>
      <c r="AN108" s="53">
        <f>IFERROR(VLOOKUP(B108,'วันที่ 20'!$B$8:$AH$105,28,FALSE),0)</f>
      </c>
      <c r="AO108" s="53">
        <f>IFERROR(VLOOKUP(B108,'วันที่ 21'!$B$8:$AH$106,28,FALSE),0)</f>
      </c>
      <c r="AP108" s="53">
        <f>IFERROR(VLOOKUP(B108,'วันที่ 22'!$B$8:$AH$105,28,FALSE),0)</f>
      </c>
      <c r="AQ108" s="53">
        <f>IFERROR(VLOOKUP(B108,'วันที่ 23'!$B$8:$AH$107,28,FALSE),0)</f>
      </c>
      <c r="AR108" s="53">
        <f>IFERROR(VLOOKUP(B108,'วันที่ 24'!$B$8:$AH$104,28,FALSE),0)</f>
      </c>
      <c r="AS108" s="53">
        <f>IFERROR(VLOOKUP(B108,'วันที่ 25'!$B$8:$AH$106,28,FALSE),0)</f>
      </c>
      <c r="AT108" s="53">
        <f>IFERROR(VLOOKUP(B108,'วันที่ 26'!$B$8:$AH$105,28,FALSE),0)</f>
      </c>
      <c r="AU108" s="53">
        <f>IFERROR(VLOOKUP(B108,'วันที่ 26'!$B$8:$AH$104,28,FALSE),0)</f>
      </c>
      <c r="AV108" s="53">
        <f>IFERROR(VLOOKUP(B108,'วันที่ 30'!$B$8:$AH$107,28,FALSE),0)</f>
      </c>
      <c r="AW108" s="53">
        <f>IFERROR(VLOOKUP(B108,'วันที่ 31'!$B$8:$AG$105,28,FALSE),0)</f>
      </c>
      <c r="AX108" s="52">
        <f>SUM(E108:AW108)</f>
      </c>
    </row>
    <row r="109">
      <c r="A109" s="52"/>
      <c r="B109" s="58"/>
      <c r="C109" s="53">
        <f>IFERROR(VLOOKUP(B109,Members!B:C,2,FALSE),0)</f>
      </c>
      <c r="D109" s="53">
        <f>IFERROR(VLOOKUP(B109,Members!$B:$H,7,FALSE),0)</f>
      </c>
      <c r="E109" s="55">
        <f>IFERROR(VLOOKUP(B109,'วันที่ 1'!$B$8:$AH$103,28,FALSE),0) - IFERROR(VLOOKUP(B109,'วันที่ 1'!$B$8:$AH$103,27,FALSE),0)</f>
      </c>
      <c r="F109" s="55">
        <f>IFERROR(VLOOKUP(C109,'วันที่ 1'!$B$8:$AH$103,27,FALSE),0)</f>
      </c>
      <c r="G109" s="53">
        <f>IFERROR(VLOOKUP(B109,'วันที่ 1'!$B$8:$AH$103,28,FALSE),0)-IFERROR(VLOOKUP(B109,'วันที่ 1'!$B$8:$AH$103,27,FALSE),0)</f>
      </c>
      <c r="H109" s="55">
        <f>IFERROR(VLOOKUP(B109,'วันที่ 1'!$B$8:$AH$103,27,FALSE),0)</f>
      </c>
      <c r="I109" s="53">
        <f>IFERROR(VLOOKUP(B109,'วันที่ 2'!$B$8:$AF$106,28,FALSE),0)-IFERROR(VLOOKUP(B109,'วันที่ 2'!$B$8:$AF$106,27,FALSE),0)</f>
      </c>
      <c r="J109" s="53">
        <f>IFERROR(VLOOKUP(B109,'วันที่ 2'!$B$8:$AF$106,27,FALSE),0)</f>
      </c>
      <c r="K109" s="53">
        <f>IFERROR(VLOOKUP(B109,'วันที่ 3 กะเช้า'!$B$8:$AK$106,28,FALSE),0)-IFERROR(VLOOKUP(B109,'วันที่ 3 กะเช้า'!$B$8:$AK$106,27,FALSE),0)</f>
      </c>
      <c r="L109" s="53">
        <f>IFERROR(VLOOKUP(B109,'วันที่ 3 กะเช้า'!$B$8:$AK$106,27,FALSE),0)</f>
      </c>
      <c r="M109" s="53">
        <f>IFERROR(VLOOKUP(B109,'วันที่ 4 กะเช้า'!$B$8:$AG$107,28,FALSE),0)-IFERROR(VLOOKUP(B109,'วันที่ 4 กะเช้า'!$B$8:$AG$107,27,FALSE),0)</f>
      </c>
      <c r="N109" s="53">
        <f>IFERROR(VLOOKUP(B109,'วันที่ 4 กะเช้า'!$B$8:$AG$107,27,FALSE),0)</f>
      </c>
      <c r="O109" s="53">
        <f>IFERROR(VLOOKUP(B109,'วันที่ 4 กะเช้า'!$B$8:$AH$106,28,FALSE),0)-IFERROR(VLOOKUP(B109,'วันที่ 4 กะเช้า'!$B$8:$AH$106,27,FALSE),0)</f>
      </c>
      <c r="P109" s="53">
        <f>IFERROR(VLOOKUP(B109,'วันที่ 4 กะเช้า'!$B$8:$AH$106,27,FALSE),0)</f>
      </c>
      <c r="Q109" s="53">
        <f>IFERROR(VLOOKUP(B109,'วันที่ 4 กะเช้า'!$B$8:$AH$106,28,FALSE),0)-IFERROR(VLOOKUP(B109,'วันที่ 4 กะเช้า'!$B$8:$AH$106,27,FALSE),0)</f>
      </c>
      <c r="R109" s="53">
        <f>IFERROR(VLOOKUP(B109,'วันที่ 4 กะเช้า'!$B$8:$AH$106,27,FALSE),0)</f>
      </c>
      <c r="S109" s="53">
        <f>IFERROR(VLOOKUP(B109,'วันที่ 5 กะเช้า'!$B$8:$AH$107,28,FALSE),0)-IFERROR(VLOOKUP(B109,'วันที่ 5 กะเช้า'!$B$8:$AH$107,27,FALSE),0)</f>
      </c>
      <c r="T109" s="53">
        <f>IFERROR(VLOOKUP(B109,'วันที่ 5 กะเช้า'!$B$8:$AH$107,27,FALSE),0)</f>
      </c>
      <c r="U109" s="53">
        <f>IFERROR(VLOOKUP(B109,'วันที่ 5 กะดึก'!$B$8:$AH$106,27,FALSE),0)</f>
      </c>
      <c r="V109" s="53">
        <f>IFERROR(VLOOKUP(B109,'วันที่ 5 กะดึก'!$B$8:$AH$106,27,FALSE),0)</f>
      </c>
      <c r="W109" s="53">
        <f>IFERROR(VLOOKUP(B109,'วันที่ 7'!$B$8:$AH$105,28,FALSE),0)-IFERROR(VLOOKUP(B109,'วันที่ 7'!$B$8:$AH$105,27,FALSE),0)</f>
      </c>
      <c r="X109" s="53">
        <f>IFERROR(VLOOKUP(B109,'วันที่ 7'!$B$8:$AH$105,27,FALSE),0)</f>
      </c>
      <c r="Y109" s="53">
        <f>IFERROR(VLOOKUP(B109,'วันที่ 8'!$B$8:$AH$109,28,FALSE),0)-IFERROR(VLOOKUP(B109,'วันที่ 8'!$B$8:$AH$109,27,FALSE),0)</f>
      </c>
      <c r="Z109" s="53">
        <f>IFERROR(VLOOKUP(B109,'วันที่ 8'!$B$8:$AH$109,27,FALSE),0)</f>
      </c>
      <c r="AA109" s="53">
        <f>IFERROR(VLOOKUP(B109,'กะเช้าวันที่ 12'!$B$8:$AC$102,28,FALSE),0)-IFERROR(VLOOKUP(B109,'กะเช้าวันที่ 12'!$B$8:$AC$102,27,FALSE),0)</f>
      </c>
      <c r="AB109" s="53">
        <f>IFERROR(VLOOKUP(B109,'กะเช้าวันที่ 12'!$B$8:$AC$102,27,FALSE),0)</f>
      </c>
      <c r="AC109" s="53">
        <f>IFERROR(VLOOKUP(B109,'กะเช้าวันที่ 14'!$B$8:$AC$104,28,FALSE),0)-IFERROR(VLOOKUP(B109,'กะเช้าวันที่ 14'!$B$8:$AC$104,27,FALSE),0)</f>
      </c>
      <c r="AD109" s="53">
        <f>IFERROR(VLOOKUP(B109,'กะเช้าวันที่ 14'!$B$8:$AC$104,27,FALSE),0)</f>
      </c>
      <c r="AE109" s="53">
        <f>IFERROR(VLOOKUP(B109,'กะดึกวันที่ 13'!$B$8:$AC$105,28,FALSE),0)-IFERROR(VLOOKUP(B109,'กะดึกวันที่ 13'!$B$8:$AC$105,27,FALSE),0)</f>
      </c>
      <c r="AF109" s="53">
        <f>IFERROR(VLOOKUP(C109,'กะดึกวันที่ 13'!$B$8:$AC$105,27,FALSE),0)</f>
      </c>
      <c r="AG109" s="53">
        <f>IFERROR(VLOOKUP(B109,'วันที่ 12'!$B$8:$AH$105,28,FALSE),0)</f>
      </c>
      <c r="AH109" s="53">
        <f>IFERROR(VLOOKUP(B109,'วันที่ 14'!$B$8:$AH$106,28,FALSE),0)</f>
      </c>
      <c r="AI109" s="53">
        <f>IFERROR(VLOOKUP(B109,'วันที่ 15'!$B$8:$AH$106,28,FALSE),0)</f>
      </c>
      <c r="AJ109" s="53">
        <f>IFERROR(VLOOKUP(B109,'วันที่ 16'!$B$8:$AH$105,28,FALSE),0)</f>
      </c>
      <c r="AK109" s="53">
        <f>IFERROR(VLOOKUP(B109,'วันที่ 17'!$B$8:$AH$105,28,FALSE),0)</f>
      </c>
      <c r="AL109" s="53">
        <f>IFERROR(VLOOKUP(B109,'วันที่ 18'!$B$8:$AH$104,28,FALSE),0)</f>
      </c>
      <c r="AM109" s="53">
        <f>IFERROR(VLOOKUP(B109,'วันที่ 19'!$B$8:$AH$106,28,FALSE),0)</f>
      </c>
      <c r="AN109" s="53">
        <f>IFERROR(VLOOKUP(B109,'วันที่ 20'!$B$8:$AH$105,28,FALSE),0)</f>
      </c>
      <c r="AO109" s="53">
        <f>IFERROR(VLOOKUP(B109,'วันที่ 21'!$B$8:$AH$106,28,FALSE),0)</f>
      </c>
      <c r="AP109" s="53">
        <f>IFERROR(VLOOKUP(B109,'วันที่ 22'!$B$8:$AH$105,28,FALSE),0)</f>
      </c>
      <c r="AQ109" s="53">
        <f>IFERROR(VLOOKUP(B109,'วันที่ 23'!$B$8:$AH$107,28,FALSE),0)</f>
      </c>
      <c r="AR109" s="53">
        <f>IFERROR(VLOOKUP(B109,'วันที่ 24'!$B$8:$AH$104,28,FALSE),0)</f>
      </c>
      <c r="AS109" s="53">
        <f>IFERROR(VLOOKUP(B109,'วันที่ 25'!$B$8:$AH$106,28,FALSE),0)</f>
      </c>
      <c r="AT109" s="53">
        <f>IFERROR(VLOOKUP(B109,'วันที่ 26'!$B$8:$AH$105,28,FALSE),0)</f>
      </c>
      <c r="AU109" s="53">
        <f>IFERROR(VLOOKUP(B109,'วันที่ 26'!$B$8:$AH$104,28,FALSE),0)</f>
      </c>
      <c r="AV109" s="53">
        <f>IFERROR(VLOOKUP(B109,'วันที่ 30'!$B$8:$AH$107,28,FALSE),0)</f>
      </c>
      <c r="AW109" s="53">
        <f>IFERROR(VLOOKUP(B109,'วันที่ 31'!$B$8:$AG$105,28,FALSE),0)</f>
      </c>
      <c r="AX109" s="52">
        <f>SUM(E109:AW109)</f>
      </c>
    </row>
    <row r="110">
      <c r="A110" s="52"/>
      <c r="B110" s="58"/>
      <c r="C110" s="53">
        <f>IFERROR(VLOOKUP(B110,Members!B:C,2,FALSE),0)</f>
      </c>
      <c r="D110" s="53">
        <f>IFERROR(VLOOKUP(B110,Members!$B:$H,7,FALSE),0)</f>
      </c>
      <c r="E110" s="55">
        <f>IFERROR(VLOOKUP(B110,'วันที่ 1'!$B$8:$AH$103,28,FALSE),0) - IFERROR(VLOOKUP(B110,'วันที่ 1'!$B$8:$AH$103,27,FALSE),0)</f>
      </c>
      <c r="F110" s="55">
        <f>IFERROR(VLOOKUP(C110,'วันที่ 1'!$B$8:$AH$103,27,FALSE),0)</f>
      </c>
      <c r="G110" s="53">
        <f>IFERROR(VLOOKUP(B110,'วันที่ 1'!$B$8:$AH$103,28,FALSE),0)-IFERROR(VLOOKUP(B110,'วันที่ 1'!$B$8:$AH$103,27,FALSE),0)</f>
      </c>
      <c r="H110" s="55">
        <f>IFERROR(VLOOKUP(B110,'วันที่ 1'!$B$8:$AH$103,27,FALSE),0)</f>
      </c>
      <c r="I110" s="53">
        <f>IFERROR(VLOOKUP(B110,'วันที่ 2'!$B$8:$AF$106,28,FALSE),0)-IFERROR(VLOOKUP(B110,'วันที่ 2'!$B$8:$AF$106,27,FALSE),0)</f>
      </c>
      <c r="J110" s="53">
        <f>IFERROR(VLOOKUP(B110,'วันที่ 2'!$B$8:$AF$106,27,FALSE),0)</f>
      </c>
      <c r="K110" s="53">
        <f>IFERROR(VLOOKUP(B110,'วันที่ 3 กะเช้า'!$B$8:$AK$106,28,FALSE),0)-IFERROR(VLOOKUP(B110,'วันที่ 3 กะเช้า'!$B$8:$AK$106,27,FALSE),0)</f>
      </c>
      <c r="L110" s="53">
        <f>IFERROR(VLOOKUP(B110,'วันที่ 3 กะเช้า'!$B$8:$AK$106,27,FALSE),0)</f>
      </c>
      <c r="M110" s="53">
        <f>IFERROR(VLOOKUP(B110,'วันที่ 4 กะเช้า'!$B$8:$AG$107,28,FALSE),0)-IFERROR(VLOOKUP(B110,'วันที่ 4 กะเช้า'!$B$8:$AG$107,27,FALSE),0)</f>
      </c>
      <c r="N110" s="53">
        <f>IFERROR(VLOOKUP(B110,'วันที่ 4 กะเช้า'!$B$8:$AG$107,27,FALSE),0)</f>
      </c>
      <c r="O110" s="53">
        <f>IFERROR(VLOOKUP(B110,'วันที่ 4 กะเช้า'!$B$8:$AH$106,28,FALSE),0)-IFERROR(VLOOKUP(B110,'วันที่ 4 กะเช้า'!$B$8:$AH$106,27,FALSE),0)</f>
      </c>
      <c r="P110" s="53">
        <f>IFERROR(VLOOKUP(B110,'วันที่ 4 กะเช้า'!$B$8:$AH$106,27,FALSE),0)</f>
      </c>
      <c r="Q110" s="53">
        <f>IFERROR(VLOOKUP(B110,'วันที่ 4 กะเช้า'!$B$8:$AH$106,28,FALSE),0)-IFERROR(VLOOKUP(B110,'วันที่ 4 กะเช้า'!$B$8:$AH$106,27,FALSE),0)</f>
      </c>
      <c r="R110" s="53">
        <f>IFERROR(VLOOKUP(B110,'วันที่ 4 กะเช้า'!$B$8:$AH$106,27,FALSE),0)</f>
      </c>
      <c r="S110" s="53">
        <f>IFERROR(VLOOKUP(B110,'วันที่ 5 กะเช้า'!$B$8:$AH$107,28,FALSE),0)-IFERROR(VLOOKUP(B110,'วันที่ 5 กะเช้า'!$B$8:$AH$107,27,FALSE),0)</f>
      </c>
      <c r="T110" s="53">
        <f>IFERROR(VLOOKUP(B110,'วันที่ 5 กะเช้า'!$B$8:$AH$107,27,FALSE),0)</f>
      </c>
      <c r="U110" s="53">
        <f>IFERROR(VLOOKUP(B110,'วันที่ 5 กะดึก'!$B$8:$AH$106,27,FALSE),0)</f>
      </c>
      <c r="V110" s="53">
        <f>IFERROR(VLOOKUP(B110,'วันที่ 5 กะดึก'!$B$8:$AH$106,27,FALSE),0)</f>
      </c>
      <c r="W110" s="53">
        <f>IFERROR(VLOOKUP(B110,'วันที่ 7'!$B$8:$AH$105,28,FALSE),0)-IFERROR(VLOOKUP(B110,'วันที่ 7'!$B$8:$AH$105,27,FALSE),0)</f>
      </c>
      <c r="X110" s="53">
        <f>IFERROR(VLOOKUP(B110,'วันที่ 7'!$B$8:$AH$105,27,FALSE),0)</f>
      </c>
      <c r="Y110" s="53">
        <f>IFERROR(VLOOKUP(B110,'วันที่ 8'!$B$8:$AH$109,28,FALSE),0)-IFERROR(VLOOKUP(B110,'วันที่ 8'!$B$8:$AH$109,27,FALSE),0)</f>
      </c>
      <c r="Z110" s="53">
        <f>IFERROR(VLOOKUP(B110,'วันที่ 8'!$B$8:$AH$109,27,FALSE),0)</f>
      </c>
      <c r="AA110" s="53">
        <f>IFERROR(VLOOKUP(B110,'กะเช้าวันที่ 12'!$B$8:$AC$102,28,FALSE),0)-IFERROR(VLOOKUP(B110,'กะเช้าวันที่ 12'!$B$8:$AC$102,27,FALSE),0)</f>
      </c>
      <c r="AB110" s="53">
        <f>IFERROR(VLOOKUP(B110,'กะเช้าวันที่ 12'!$B$8:$AC$102,27,FALSE),0)</f>
      </c>
      <c r="AC110" s="53">
        <f>IFERROR(VLOOKUP(B110,'กะเช้าวันที่ 14'!$B$8:$AC$104,28,FALSE),0)-IFERROR(VLOOKUP(B110,'กะเช้าวันที่ 14'!$B$8:$AC$104,27,FALSE),0)</f>
      </c>
      <c r="AD110" s="53">
        <f>IFERROR(VLOOKUP(B110,'กะเช้าวันที่ 14'!$B$8:$AC$104,27,FALSE),0)</f>
      </c>
      <c r="AE110" s="53">
        <f>IFERROR(VLOOKUP(B110,'กะดึกวันที่ 13'!$B$8:$AC$105,28,FALSE),0)-IFERROR(VLOOKUP(B110,'กะดึกวันที่ 13'!$B$8:$AC$105,27,FALSE),0)</f>
      </c>
      <c r="AF110" s="53">
        <f>IFERROR(VLOOKUP(C110,'กะดึกวันที่ 13'!$B$8:$AC$105,27,FALSE),0)</f>
      </c>
      <c r="AG110" s="53">
        <f>IFERROR(VLOOKUP(B110,'วันที่ 12'!$B$8:$AH$105,28,FALSE),0)</f>
      </c>
      <c r="AH110" s="53">
        <f>IFERROR(VLOOKUP(B110,'วันที่ 14'!$B$8:$AH$106,28,FALSE),0)</f>
      </c>
      <c r="AI110" s="53">
        <f>IFERROR(VLOOKUP(B110,'วันที่ 15'!$B$8:$AH$106,28,FALSE),0)</f>
      </c>
      <c r="AJ110" s="53">
        <f>IFERROR(VLOOKUP(B110,'วันที่ 16'!$B$8:$AH$105,28,FALSE),0)</f>
      </c>
      <c r="AK110" s="53">
        <f>IFERROR(VLOOKUP(B110,'วันที่ 17'!$B$8:$AH$105,28,FALSE),0)</f>
      </c>
      <c r="AL110" s="53">
        <f>IFERROR(VLOOKUP(B110,'วันที่ 18'!$B$8:$AH$104,28,FALSE),0)</f>
      </c>
      <c r="AM110" s="53">
        <f>IFERROR(VLOOKUP(B110,'วันที่ 19'!$B$8:$AH$106,28,FALSE),0)</f>
      </c>
      <c r="AN110" s="53">
        <f>IFERROR(VLOOKUP(B110,'วันที่ 20'!$B$8:$AH$105,28,FALSE),0)</f>
      </c>
      <c r="AO110" s="53">
        <f>IFERROR(VLOOKUP(B110,'วันที่ 21'!$B$8:$AH$106,28,FALSE),0)</f>
      </c>
      <c r="AP110" s="53">
        <f>IFERROR(VLOOKUP(B110,'วันที่ 22'!$B$8:$AH$105,28,FALSE),0)</f>
      </c>
      <c r="AQ110" s="53">
        <f>IFERROR(VLOOKUP(B110,'วันที่ 23'!$B$8:$AH$107,28,FALSE),0)</f>
      </c>
      <c r="AR110" s="53">
        <f>IFERROR(VLOOKUP(B110,'วันที่ 24'!$B$8:$AH$104,28,FALSE),0)</f>
      </c>
      <c r="AS110" s="53">
        <f>IFERROR(VLOOKUP(B110,'วันที่ 25'!$B$8:$AH$106,28,FALSE),0)</f>
      </c>
      <c r="AT110" s="53">
        <f>IFERROR(VLOOKUP(B110,'วันที่ 26'!$B$8:$AH$105,28,FALSE),0)</f>
      </c>
      <c r="AU110" s="53">
        <f>IFERROR(VLOOKUP(B110,'วันที่ 26'!$B$8:$AH$104,28,FALSE),0)</f>
      </c>
      <c r="AV110" s="53">
        <f>IFERROR(VLOOKUP(B110,'วันที่ 30'!$B$8:$AH$107,28,FALSE),0)</f>
      </c>
      <c r="AW110" s="53">
        <f>IFERROR(VLOOKUP(B110,'วันที่ 31'!$B$8:$AG$105,28,FALSE),0)</f>
      </c>
      <c r="AX110" s="52">
        <f>SUM(E110:AW110)</f>
      </c>
    </row>
    <row r="111">
      <c r="A111" s="52"/>
      <c r="B111" s="56"/>
      <c r="C111" s="53">
        <f>IFERROR(VLOOKUP(B111,Members!B:C,2,FALSE),0)</f>
      </c>
      <c r="D111" s="53">
        <f>IFERROR(VLOOKUP(B111,Members!$B:$H,7,FALSE),0)</f>
      </c>
      <c r="E111" s="55">
        <f>IFERROR(VLOOKUP(B111,'วันที่ 1'!$B$8:$AH$103,28,FALSE),0) - IFERROR(VLOOKUP(B111,'วันที่ 1'!$B$8:$AH$103,27,FALSE),0)</f>
      </c>
      <c r="F111" s="55">
        <f>IFERROR(VLOOKUP(C111,'วันที่ 1'!$B$8:$AH$103,27,FALSE),0)</f>
      </c>
      <c r="G111" s="53">
        <f>IFERROR(VLOOKUP(B111,'วันที่ 1'!$B$8:$AH$103,28,FALSE),0)-IFERROR(VLOOKUP(B111,'วันที่ 1'!$B$8:$AH$103,27,FALSE),0)</f>
      </c>
      <c r="H111" s="55">
        <f>IFERROR(VLOOKUP(B111,'วันที่ 1'!$B$8:$AH$103,27,FALSE),0)</f>
      </c>
      <c r="I111" s="53">
        <f>IFERROR(VLOOKUP(B111,'วันที่ 2'!$B$8:$AF$106,28,FALSE),0)-IFERROR(VLOOKUP(B111,'วันที่ 2'!$B$8:$AF$106,27,FALSE),0)</f>
      </c>
      <c r="J111" s="53">
        <f>IFERROR(VLOOKUP(B111,'วันที่ 2'!$B$8:$AF$106,27,FALSE),0)</f>
      </c>
      <c r="K111" s="53">
        <f>IFERROR(VLOOKUP(B111,'วันที่ 3 กะเช้า'!$B$8:$AK$106,28,FALSE),0)-IFERROR(VLOOKUP(B111,'วันที่ 3 กะเช้า'!$B$8:$AK$106,27,FALSE),0)</f>
      </c>
      <c r="L111" s="53">
        <f>IFERROR(VLOOKUP(B111,'วันที่ 3 กะเช้า'!$B$8:$AK$106,27,FALSE),0)</f>
      </c>
      <c r="M111" s="53">
        <f>IFERROR(VLOOKUP(B111,'วันที่ 4 กะเช้า'!$B$8:$AG$107,28,FALSE),0)-IFERROR(VLOOKUP(B111,'วันที่ 4 กะเช้า'!$B$8:$AG$107,27,FALSE),0)</f>
      </c>
      <c r="N111" s="53">
        <f>IFERROR(VLOOKUP(B111,'วันที่ 4 กะเช้า'!$B$8:$AG$107,27,FALSE),0)</f>
      </c>
      <c r="O111" s="53">
        <f>IFERROR(VLOOKUP(B111,'วันที่ 4 กะเช้า'!$B$8:$AH$106,28,FALSE),0)-IFERROR(VLOOKUP(B111,'วันที่ 4 กะเช้า'!$B$8:$AH$106,27,FALSE),0)</f>
      </c>
      <c r="P111" s="53">
        <f>IFERROR(VLOOKUP(B111,'วันที่ 4 กะเช้า'!$B$8:$AH$106,27,FALSE),0)</f>
      </c>
      <c r="Q111" s="53">
        <f>IFERROR(VLOOKUP(B111,'วันที่ 4 กะเช้า'!$B$8:$AH$106,28,FALSE),0)-IFERROR(VLOOKUP(B111,'วันที่ 4 กะเช้า'!$B$8:$AH$106,27,FALSE),0)</f>
      </c>
      <c r="R111" s="53">
        <f>IFERROR(VLOOKUP(B111,'วันที่ 4 กะเช้า'!$B$8:$AH$106,27,FALSE),0)</f>
      </c>
      <c r="S111" s="53">
        <f>IFERROR(VLOOKUP(B111,'วันที่ 5 กะเช้า'!$B$8:$AH$107,28,FALSE),0)-IFERROR(VLOOKUP(B111,'วันที่ 5 กะเช้า'!$B$8:$AH$107,27,FALSE),0)</f>
      </c>
      <c r="T111" s="53">
        <f>IFERROR(VLOOKUP(B111,'วันที่ 5 กะเช้า'!$B$8:$AH$107,27,FALSE),0)</f>
      </c>
      <c r="U111" s="53">
        <f>IFERROR(VLOOKUP(B111,'วันที่ 5 กะดึก'!$B$8:$AH$106,27,FALSE),0)</f>
      </c>
      <c r="V111" s="53">
        <f>IFERROR(VLOOKUP(B111,'วันที่ 5 กะดึก'!$B$8:$AH$106,27,FALSE),0)</f>
      </c>
      <c r="W111" s="53">
        <f>IFERROR(VLOOKUP(B111,'วันที่ 7'!$B$8:$AH$105,28,FALSE),0)-IFERROR(VLOOKUP(B111,'วันที่ 7'!$B$8:$AH$105,27,FALSE),0)</f>
      </c>
      <c r="X111" s="53">
        <f>IFERROR(VLOOKUP(B111,'วันที่ 7'!$B$8:$AH$105,27,FALSE),0)</f>
      </c>
      <c r="Y111" s="53">
        <f>IFERROR(VLOOKUP(B111,'วันที่ 8'!$B$8:$AH$109,28,FALSE),0)-IFERROR(VLOOKUP(B111,'วันที่ 8'!$B$8:$AH$109,27,FALSE),0)</f>
      </c>
      <c r="Z111" s="53">
        <f>IFERROR(VLOOKUP(B111,'วันที่ 8'!$B$8:$AH$109,27,FALSE),0)</f>
      </c>
      <c r="AA111" s="53">
        <f>IFERROR(VLOOKUP(B111,'กะเช้าวันที่ 12'!$B$8:$AC$102,28,FALSE),0)-IFERROR(VLOOKUP(B111,'กะเช้าวันที่ 12'!$B$8:$AC$102,27,FALSE),0)</f>
      </c>
      <c r="AB111" s="53">
        <f>IFERROR(VLOOKUP(B111,'กะเช้าวันที่ 12'!$B$8:$AC$102,27,FALSE),0)</f>
      </c>
      <c r="AC111" s="53">
        <f>IFERROR(VLOOKUP(B111,'กะเช้าวันที่ 14'!$B$8:$AC$104,28,FALSE),0)-IFERROR(VLOOKUP(B111,'กะเช้าวันที่ 14'!$B$8:$AC$104,27,FALSE),0)</f>
      </c>
      <c r="AD111" s="53">
        <f>IFERROR(VLOOKUP(B111,'กะเช้าวันที่ 14'!$B$8:$AC$104,27,FALSE),0)</f>
      </c>
      <c r="AE111" s="53">
        <f>IFERROR(VLOOKUP(B111,'กะดึกวันที่ 13'!$B$8:$AC$105,28,FALSE),0)-IFERROR(VLOOKUP(B111,'กะดึกวันที่ 13'!$B$8:$AC$105,27,FALSE),0)</f>
      </c>
      <c r="AF111" s="53">
        <f>IFERROR(VLOOKUP(C111,'กะดึกวันที่ 13'!$B$8:$AC$105,27,FALSE),0)</f>
      </c>
      <c r="AG111" s="53">
        <f>IFERROR(VLOOKUP(B111,'วันที่ 12'!$B$8:$AH$105,28,FALSE),0)</f>
      </c>
      <c r="AH111" s="53">
        <f>IFERROR(VLOOKUP(B111,'วันที่ 14'!$B$8:$AH$106,28,FALSE),0)</f>
      </c>
      <c r="AI111" s="53">
        <f>IFERROR(VLOOKUP(B111,'วันที่ 15'!$B$8:$AH$106,28,FALSE),0)</f>
      </c>
      <c r="AJ111" s="53">
        <f>IFERROR(VLOOKUP(B111,'วันที่ 16'!$B$8:$AH$105,28,FALSE),0)</f>
      </c>
      <c r="AK111" s="53">
        <f>IFERROR(VLOOKUP(B111,'วันที่ 17'!$B$8:$AH$105,28,FALSE),0)</f>
      </c>
      <c r="AL111" s="53">
        <f>IFERROR(VLOOKUP(B111,'วันที่ 18'!$B$8:$AH$104,28,FALSE),0)</f>
      </c>
      <c r="AM111" s="53">
        <f>IFERROR(VLOOKUP(B111,'วันที่ 19'!$B$8:$AH$106,28,FALSE),0)</f>
      </c>
      <c r="AN111" s="53">
        <f>IFERROR(VLOOKUP(B111,'วันที่ 20'!$B$8:$AH$105,28,FALSE),0)</f>
      </c>
      <c r="AO111" s="53">
        <f>IFERROR(VLOOKUP(B111,'วันที่ 21'!$B$8:$AH$106,28,FALSE),0)</f>
      </c>
      <c r="AP111" s="53">
        <f>IFERROR(VLOOKUP(B111,'วันที่ 22'!$B$8:$AH$105,28,FALSE),0)</f>
      </c>
      <c r="AQ111" s="53">
        <f>IFERROR(VLOOKUP(B111,'วันที่ 23'!$B$8:$AH$107,28,FALSE),0)</f>
      </c>
      <c r="AR111" s="53">
        <f>IFERROR(VLOOKUP(B111,'วันที่ 24'!$B$8:$AH$104,28,FALSE),0)</f>
      </c>
      <c r="AS111" s="53">
        <f>IFERROR(VLOOKUP(B111,'วันที่ 25'!$B$8:$AH$106,28,FALSE),0)</f>
      </c>
      <c r="AT111" s="53">
        <f>IFERROR(VLOOKUP(B111,'วันที่ 26'!$B$8:$AH$105,28,FALSE),0)</f>
      </c>
      <c r="AU111" s="53">
        <f>IFERROR(VLOOKUP(B111,'วันที่ 26'!$B$8:$AH$104,28,FALSE),0)</f>
      </c>
      <c r="AV111" s="53">
        <f>IFERROR(VLOOKUP(B111,'วันที่ 30'!$B$8:$AH$107,28,FALSE),0)</f>
      </c>
      <c r="AW111" s="53">
        <f>IFERROR(VLOOKUP(B111,'วันที่ 31'!$B$8:$AG$105,28,FALSE),0)</f>
      </c>
      <c r="AX111" s="52">
        <f>SUM(E111:AW111)</f>
      </c>
    </row>
    <row r="112">
      <c r="A112" s="52"/>
      <c r="B112" s="56"/>
      <c r="C112" s="53">
        <f>IFERROR(VLOOKUP(B112,Members!B:C,2,FALSE),0)</f>
      </c>
      <c r="D112" s="53">
        <f>IFERROR(VLOOKUP(B112,Members!$B:$H,7,FALSE),0)</f>
      </c>
      <c r="E112" s="55">
        <f>IFERROR(VLOOKUP(B112,'วันที่ 1'!$B$8:$AH$103,28,FALSE),0) - IFERROR(VLOOKUP(B112,'วันที่ 1'!$B$8:$AH$103,27,FALSE),0)</f>
      </c>
      <c r="F112" s="55">
        <f>IFERROR(VLOOKUP(C112,'วันที่ 1'!$B$8:$AH$103,27,FALSE),0)</f>
      </c>
      <c r="G112" s="53">
        <f>IFERROR(VLOOKUP(B112,'วันที่ 1'!$B$8:$AH$103,28,FALSE),0)-IFERROR(VLOOKUP(B112,'วันที่ 1'!$B$8:$AH$103,27,FALSE),0)</f>
      </c>
      <c r="H112" s="55">
        <f>IFERROR(VLOOKUP(B112,'วันที่ 1'!$B$8:$AH$103,27,FALSE),0)</f>
      </c>
      <c r="I112" s="53">
        <f>IFERROR(VLOOKUP(B112,'วันที่ 2'!$B$8:$AF$106,28,FALSE),0)-IFERROR(VLOOKUP(B112,'วันที่ 2'!$B$8:$AF$106,27,FALSE),0)</f>
      </c>
      <c r="J112" s="53">
        <f>IFERROR(VLOOKUP(B112,'วันที่ 2'!$B$8:$AF$106,27,FALSE),0)</f>
      </c>
      <c r="K112" s="53">
        <f>IFERROR(VLOOKUP(B112,'วันที่ 3 กะเช้า'!$B$8:$AK$106,28,FALSE),0)-IFERROR(VLOOKUP(B112,'วันที่ 3 กะเช้า'!$B$8:$AK$106,27,FALSE),0)</f>
      </c>
      <c r="L112" s="53">
        <f>IFERROR(VLOOKUP(B112,'วันที่ 3 กะเช้า'!$B$8:$AK$106,27,FALSE),0)</f>
      </c>
      <c r="M112" s="53">
        <f>IFERROR(VLOOKUP(B112,'วันที่ 4 กะเช้า'!$B$8:$AG$107,28,FALSE),0)-IFERROR(VLOOKUP(B112,'วันที่ 4 กะเช้า'!$B$8:$AG$107,27,FALSE),0)</f>
      </c>
      <c r="N112" s="53">
        <f>IFERROR(VLOOKUP(B112,'วันที่ 4 กะเช้า'!$B$8:$AG$107,27,FALSE),0)</f>
      </c>
      <c r="O112" s="53">
        <f>IFERROR(VLOOKUP(B112,'วันที่ 4 กะเช้า'!$B$8:$AH$106,28,FALSE),0)-IFERROR(VLOOKUP(B112,'วันที่ 4 กะเช้า'!$B$8:$AH$106,27,FALSE),0)</f>
      </c>
      <c r="P112" s="53">
        <f>IFERROR(VLOOKUP(B112,'วันที่ 4 กะเช้า'!$B$8:$AH$106,27,FALSE),0)</f>
      </c>
      <c r="Q112" s="53">
        <f>IFERROR(VLOOKUP(B112,'วันที่ 4 กะเช้า'!$B$8:$AH$106,28,FALSE),0)-IFERROR(VLOOKUP(B112,'วันที่ 4 กะเช้า'!$B$8:$AH$106,27,FALSE),0)</f>
      </c>
      <c r="R112" s="53">
        <f>IFERROR(VLOOKUP(B112,'วันที่ 4 กะเช้า'!$B$8:$AH$106,27,FALSE),0)</f>
      </c>
      <c r="S112" s="53">
        <f>IFERROR(VLOOKUP(B112,'วันที่ 5 กะเช้า'!$B$8:$AH$107,28,FALSE),0)-IFERROR(VLOOKUP(B112,'วันที่ 5 กะเช้า'!$B$8:$AH$107,27,FALSE),0)</f>
      </c>
      <c r="T112" s="53">
        <f>IFERROR(VLOOKUP(B112,'วันที่ 5 กะเช้า'!$B$8:$AH$107,27,FALSE),0)</f>
      </c>
      <c r="U112" s="53">
        <f>IFERROR(VLOOKUP(B112,'วันที่ 5 กะดึก'!$B$8:$AH$106,27,FALSE),0)</f>
      </c>
      <c r="V112" s="53">
        <f>IFERROR(VLOOKUP(B112,'วันที่ 5 กะดึก'!$B$8:$AH$106,27,FALSE),0)</f>
      </c>
      <c r="W112" s="53">
        <f>IFERROR(VLOOKUP(B112,'วันที่ 7'!$B$8:$AH$105,28,FALSE),0)-IFERROR(VLOOKUP(B112,'วันที่ 7'!$B$8:$AH$105,27,FALSE),0)</f>
      </c>
      <c r="X112" s="53">
        <f>IFERROR(VLOOKUP(B112,'วันที่ 7'!$B$8:$AH$105,27,FALSE),0)</f>
      </c>
      <c r="Y112" s="53">
        <f>IFERROR(VLOOKUP(B112,'วันที่ 8'!$B$8:$AH$109,28,FALSE),0)-IFERROR(VLOOKUP(B112,'วันที่ 8'!$B$8:$AH$109,27,FALSE),0)</f>
      </c>
      <c r="Z112" s="53">
        <f>IFERROR(VLOOKUP(B112,'วันที่ 8'!$B$8:$AH$109,27,FALSE),0)</f>
      </c>
      <c r="AA112" s="53">
        <f>IFERROR(VLOOKUP(B112,'กะเช้าวันที่ 12'!$B$8:$AC$102,28,FALSE),0)-IFERROR(VLOOKUP(B112,'กะเช้าวันที่ 12'!$B$8:$AC$102,27,FALSE),0)</f>
      </c>
      <c r="AB112" s="53">
        <f>IFERROR(VLOOKUP(B112,'กะเช้าวันที่ 12'!$B$8:$AC$102,27,FALSE),0)</f>
      </c>
      <c r="AC112" s="53">
        <f>IFERROR(VLOOKUP(B112,'กะเช้าวันที่ 14'!$B$8:$AC$104,28,FALSE),0)-IFERROR(VLOOKUP(B112,'กะเช้าวันที่ 14'!$B$8:$AC$104,27,FALSE),0)</f>
      </c>
      <c r="AD112" s="53">
        <f>IFERROR(VLOOKUP(B112,'กะเช้าวันที่ 14'!$B$8:$AC$104,27,FALSE),0)</f>
      </c>
      <c r="AE112" s="53">
        <f>IFERROR(VLOOKUP(B112,'กะดึกวันที่ 13'!$B$8:$AC$105,28,FALSE),0)-IFERROR(VLOOKUP(B112,'กะดึกวันที่ 13'!$B$8:$AC$105,27,FALSE),0)</f>
      </c>
      <c r="AF112" s="53">
        <f>IFERROR(VLOOKUP(C112,'กะดึกวันที่ 13'!$B$8:$AC$105,27,FALSE),0)</f>
      </c>
      <c r="AG112" s="53">
        <f>IFERROR(VLOOKUP(B112,'วันที่ 12'!$B$8:$AH$105,28,FALSE),0)</f>
      </c>
      <c r="AH112" s="53">
        <f>IFERROR(VLOOKUP(B112,'วันที่ 14'!$B$8:$AH$106,28,FALSE),0)</f>
      </c>
      <c r="AI112" s="53">
        <f>IFERROR(VLOOKUP(B112,'วันที่ 15'!$B$8:$AH$106,28,FALSE),0)</f>
      </c>
      <c r="AJ112" s="53">
        <f>IFERROR(VLOOKUP(B112,'วันที่ 16'!$B$8:$AH$105,28,FALSE),0)</f>
      </c>
      <c r="AK112" s="53">
        <f>IFERROR(VLOOKUP(B112,'วันที่ 17'!$B$8:$AH$105,28,FALSE),0)</f>
      </c>
      <c r="AL112" s="53">
        <f>IFERROR(VLOOKUP(B112,'วันที่ 18'!$B$8:$AH$104,28,FALSE),0)</f>
      </c>
      <c r="AM112" s="53">
        <f>IFERROR(VLOOKUP(B112,'วันที่ 19'!$B$8:$AH$106,28,FALSE),0)</f>
      </c>
      <c r="AN112" s="53">
        <f>IFERROR(VLOOKUP(B112,'วันที่ 20'!$B$8:$AH$105,28,FALSE),0)</f>
      </c>
      <c r="AO112" s="53">
        <f>IFERROR(VLOOKUP(B112,'วันที่ 21'!$B$8:$AH$106,28,FALSE),0)</f>
      </c>
      <c r="AP112" s="53">
        <f>IFERROR(VLOOKUP(B112,'วันที่ 22'!$B$8:$AH$105,28,FALSE),0)</f>
      </c>
      <c r="AQ112" s="53">
        <f>IFERROR(VLOOKUP(B112,'วันที่ 23'!$B$8:$AH$107,28,FALSE),0)</f>
      </c>
      <c r="AR112" s="53">
        <f>IFERROR(VLOOKUP(B112,'วันที่ 24'!$B$8:$AH$104,28,FALSE),0)</f>
      </c>
      <c r="AS112" s="53">
        <f>IFERROR(VLOOKUP(B112,'วันที่ 25'!$B$8:$AH$106,28,FALSE),0)</f>
      </c>
      <c r="AT112" s="53">
        <f>IFERROR(VLOOKUP(B112,'วันที่ 26'!$B$8:$AH$105,28,FALSE),0)</f>
      </c>
      <c r="AU112" s="53">
        <f>IFERROR(VLOOKUP(B112,'วันที่ 26'!$B$8:$AH$104,28,FALSE),0)</f>
      </c>
      <c r="AV112" s="53">
        <f>IFERROR(VLOOKUP(B112,'วันที่ 30'!$B$8:$AH$107,28,FALSE),0)</f>
      </c>
      <c r="AW112" s="53">
        <f>IFERROR(VLOOKUP(B112,'วันที่ 31'!$B$8:$AG$105,28,FALSE),0)</f>
      </c>
      <c r="AX112" s="52">
        <f>SUM(E112:AW112)</f>
      </c>
    </row>
    <row r="113">
      <c r="A113" s="52"/>
      <c r="B113" s="58"/>
      <c r="C113" s="53">
        <f>IFERROR(VLOOKUP(B113,Members!B:C,2,FALSE),0)</f>
      </c>
      <c r="D113" s="53">
        <f>IFERROR(VLOOKUP(B113,Members!$B:$H,7,FALSE),0)</f>
      </c>
      <c r="E113" s="55">
        <f>IFERROR(VLOOKUP(B113,'วันที่ 1'!$B$8:$AH$103,28,FALSE),0) - IFERROR(VLOOKUP(B113,'วันที่ 1'!$B$8:$AH$103,27,FALSE),0)</f>
      </c>
      <c r="F113" s="55">
        <f>IFERROR(VLOOKUP(C113,'วันที่ 1'!$B$8:$AH$103,27,FALSE),0)</f>
      </c>
      <c r="G113" s="53">
        <f>IFERROR(VLOOKUP(B113,'วันที่ 1'!$B$8:$AH$103,28,FALSE),0)-IFERROR(VLOOKUP(B113,'วันที่ 1'!$B$8:$AH$103,27,FALSE),0)</f>
      </c>
      <c r="H113" s="55">
        <f>IFERROR(VLOOKUP(B113,'วันที่ 1'!$B$8:$AH$103,27,FALSE),0)</f>
      </c>
      <c r="I113" s="53">
        <f>IFERROR(VLOOKUP(B113,'วันที่ 2'!$B$8:$AF$106,28,FALSE),0)-IFERROR(VLOOKUP(B113,'วันที่ 2'!$B$8:$AF$106,27,FALSE),0)</f>
      </c>
      <c r="J113" s="53">
        <f>IFERROR(VLOOKUP(B113,'วันที่ 2'!$B$8:$AF$106,27,FALSE),0)</f>
      </c>
      <c r="K113" s="53">
        <f>IFERROR(VLOOKUP(B113,'วันที่ 3 กะเช้า'!$B$8:$AK$106,28,FALSE),0)-IFERROR(VLOOKUP(B113,'วันที่ 3 กะเช้า'!$B$8:$AK$106,27,FALSE),0)</f>
      </c>
      <c r="L113" s="53">
        <f>IFERROR(VLOOKUP(B113,'วันที่ 3 กะเช้า'!$B$8:$AK$106,27,FALSE),0)</f>
      </c>
      <c r="M113" s="53">
        <f>IFERROR(VLOOKUP(B113,'วันที่ 4 กะเช้า'!$B$8:$AG$107,28,FALSE),0)-IFERROR(VLOOKUP(B113,'วันที่ 4 กะเช้า'!$B$8:$AG$107,27,FALSE),0)</f>
      </c>
      <c r="N113" s="53">
        <f>IFERROR(VLOOKUP(B113,'วันที่ 4 กะเช้า'!$B$8:$AG$107,27,FALSE),0)</f>
      </c>
      <c r="O113" s="53">
        <f>IFERROR(VLOOKUP(B113,'วันที่ 4 กะเช้า'!$B$8:$AH$106,28,FALSE),0)-IFERROR(VLOOKUP(B113,'วันที่ 4 กะเช้า'!$B$8:$AH$106,27,FALSE),0)</f>
      </c>
      <c r="P113" s="53">
        <f>IFERROR(VLOOKUP(B113,'วันที่ 4 กะเช้า'!$B$8:$AH$106,27,FALSE),0)</f>
      </c>
      <c r="Q113" s="53">
        <f>IFERROR(VLOOKUP(B113,'วันที่ 4 กะเช้า'!$B$8:$AH$106,28,FALSE),0)-IFERROR(VLOOKUP(B113,'วันที่ 4 กะเช้า'!$B$8:$AH$106,27,FALSE),0)</f>
      </c>
      <c r="R113" s="53">
        <f>IFERROR(VLOOKUP(B113,'วันที่ 4 กะเช้า'!$B$8:$AH$106,27,FALSE),0)</f>
      </c>
      <c r="S113" s="53">
        <f>IFERROR(VLOOKUP(B113,'วันที่ 5 กะเช้า'!$B$8:$AH$107,28,FALSE),0)-IFERROR(VLOOKUP(B113,'วันที่ 5 กะเช้า'!$B$8:$AH$107,27,FALSE),0)</f>
      </c>
      <c r="T113" s="53">
        <f>IFERROR(VLOOKUP(B113,'วันที่ 5 กะเช้า'!$B$8:$AH$107,27,FALSE),0)</f>
      </c>
      <c r="U113" s="53">
        <f>IFERROR(VLOOKUP(B113,'วันที่ 5 กะดึก'!$B$8:$AH$106,27,FALSE),0)</f>
      </c>
      <c r="V113" s="53">
        <f>IFERROR(VLOOKUP(B113,'วันที่ 5 กะดึก'!$B$8:$AH$106,27,FALSE),0)</f>
      </c>
      <c r="W113" s="53">
        <f>IFERROR(VLOOKUP(B113,'วันที่ 7'!$B$8:$AH$105,28,FALSE),0)-IFERROR(VLOOKUP(B113,'วันที่ 7'!$B$8:$AH$105,27,FALSE),0)</f>
      </c>
      <c r="X113" s="53">
        <f>IFERROR(VLOOKUP(B113,'วันที่ 7'!$B$8:$AH$105,27,FALSE),0)</f>
      </c>
      <c r="Y113" s="53">
        <f>IFERROR(VLOOKUP(B113,'วันที่ 8'!$B$8:$AH$109,28,FALSE),0)-IFERROR(VLOOKUP(B113,'วันที่ 8'!$B$8:$AH$109,27,FALSE),0)</f>
      </c>
      <c r="Z113" s="53">
        <f>IFERROR(VLOOKUP(B113,'วันที่ 8'!$B$8:$AH$109,27,FALSE),0)</f>
      </c>
      <c r="AA113" s="53">
        <f>IFERROR(VLOOKUP(B113,'กะเช้าวันที่ 12'!$B$8:$AC$102,28,FALSE),0)-IFERROR(VLOOKUP(B113,'กะเช้าวันที่ 12'!$B$8:$AC$102,27,FALSE),0)</f>
      </c>
      <c r="AB113" s="53">
        <f>IFERROR(VLOOKUP(B113,'กะเช้าวันที่ 12'!$B$8:$AC$102,27,FALSE),0)</f>
      </c>
      <c r="AC113" s="53">
        <f>IFERROR(VLOOKUP(B113,'กะเช้าวันที่ 14'!$B$8:$AC$104,28,FALSE),0)-IFERROR(VLOOKUP(B113,'กะเช้าวันที่ 14'!$B$8:$AC$104,27,FALSE),0)</f>
      </c>
      <c r="AD113" s="53">
        <f>IFERROR(VLOOKUP(B113,'กะเช้าวันที่ 14'!$B$8:$AC$104,27,FALSE),0)</f>
      </c>
      <c r="AE113" s="53">
        <f>IFERROR(VLOOKUP(B113,'กะดึกวันที่ 13'!$B$8:$AC$105,28,FALSE),0)-IFERROR(VLOOKUP(B113,'กะดึกวันที่ 13'!$B$8:$AC$105,27,FALSE),0)</f>
      </c>
      <c r="AF113" s="53">
        <f>IFERROR(VLOOKUP(C113,'กะดึกวันที่ 13'!$B$8:$AC$105,27,FALSE),0)</f>
      </c>
      <c r="AG113" s="53">
        <f>IFERROR(VLOOKUP(B113,'วันที่ 12'!$B$8:$AH$105,28,FALSE),0)</f>
      </c>
      <c r="AH113" s="53">
        <f>IFERROR(VLOOKUP(B113,'วันที่ 14'!$B$8:$AH$106,28,FALSE),0)</f>
      </c>
      <c r="AI113" s="53">
        <f>IFERROR(VLOOKUP(B113,'วันที่ 15'!$B$8:$AH$106,28,FALSE),0)</f>
      </c>
      <c r="AJ113" s="53">
        <f>IFERROR(VLOOKUP(B113,'วันที่ 16'!$B$8:$AH$105,28,FALSE),0)</f>
      </c>
      <c r="AK113" s="53">
        <f>IFERROR(VLOOKUP(B113,'วันที่ 17'!$B$8:$AH$105,28,FALSE),0)</f>
      </c>
      <c r="AL113" s="53">
        <f>IFERROR(VLOOKUP(B113,'วันที่ 18'!$B$8:$AH$104,28,FALSE),0)</f>
      </c>
      <c r="AM113" s="53">
        <f>IFERROR(VLOOKUP(B113,'วันที่ 19'!$B$8:$AH$106,28,FALSE),0)</f>
      </c>
      <c r="AN113" s="53">
        <f>IFERROR(VLOOKUP(B113,'วันที่ 20'!$B$8:$AH$105,28,FALSE),0)</f>
      </c>
      <c r="AO113" s="53">
        <f>IFERROR(VLOOKUP(B113,'วันที่ 21'!$B$8:$AH$106,28,FALSE),0)</f>
      </c>
      <c r="AP113" s="53">
        <f>IFERROR(VLOOKUP(B113,'วันที่ 22'!$B$8:$AH$105,28,FALSE),0)</f>
      </c>
      <c r="AQ113" s="53">
        <f>IFERROR(VLOOKUP(B113,'วันที่ 23'!$B$8:$AH$107,28,FALSE),0)</f>
      </c>
      <c r="AR113" s="53">
        <f>IFERROR(VLOOKUP(B113,'วันที่ 24'!$B$8:$AH$104,28,FALSE),0)</f>
      </c>
      <c r="AS113" s="53">
        <f>IFERROR(VLOOKUP(B113,'วันที่ 25'!$B$8:$AH$106,28,FALSE),0)</f>
      </c>
      <c r="AT113" s="53">
        <f>IFERROR(VLOOKUP(B113,'วันที่ 26'!$B$8:$AH$105,28,FALSE),0)</f>
      </c>
      <c r="AU113" s="53">
        <f>IFERROR(VLOOKUP(B113,'วันที่ 26'!$B$8:$AH$104,28,FALSE),0)</f>
      </c>
      <c r="AV113" s="53">
        <f>IFERROR(VLOOKUP(B113,'วันที่ 30'!$B$8:$AH$107,28,FALSE),0)</f>
      </c>
      <c r="AW113" s="53">
        <f>IFERROR(VLOOKUP(B113,'วันที่ 31'!$B$8:$AG$105,28,FALSE),0)</f>
      </c>
      <c r="AX113" s="52">
        <f>SUM(E113:AW113)</f>
      </c>
    </row>
    <row r="114">
      <c r="A114" s="52"/>
      <c r="B114" s="58"/>
      <c r="C114" s="53">
        <f>IFERROR(VLOOKUP(B114,Members!B:C,2,FALSE),0)</f>
      </c>
      <c r="D114" s="53">
        <f>IFERROR(VLOOKUP(B114,Members!$B:$H,7,FALSE),0)</f>
      </c>
      <c r="E114" s="55">
        <f>IFERROR(VLOOKUP(B114,'วันที่ 1'!$B$8:$AH$103,28,FALSE),0) - IFERROR(VLOOKUP(B114,'วันที่ 1'!$B$8:$AH$103,27,FALSE),0)</f>
      </c>
      <c r="F114" s="55">
        <f>IFERROR(VLOOKUP(C114,'วันที่ 1'!$B$8:$AH$103,27,FALSE),0)</f>
      </c>
      <c r="G114" s="53">
        <f>IFERROR(VLOOKUP(B114,'วันที่ 1'!$B$8:$AH$103,28,FALSE),0)-IFERROR(VLOOKUP(B114,'วันที่ 1'!$B$8:$AH$103,27,FALSE),0)</f>
      </c>
      <c r="H114" s="55">
        <f>IFERROR(VLOOKUP(B114,'วันที่ 1'!$B$8:$AH$103,27,FALSE),0)</f>
      </c>
      <c r="I114" s="53">
        <f>IFERROR(VLOOKUP(B114,'วันที่ 2'!$B$8:$AF$106,28,FALSE),0)-IFERROR(VLOOKUP(B114,'วันที่ 2'!$B$8:$AF$106,27,FALSE),0)</f>
      </c>
      <c r="J114" s="53">
        <f>IFERROR(VLOOKUP(B114,'วันที่ 2'!$B$8:$AF$106,27,FALSE),0)</f>
      </c>
      <c r="K114" s="53">
        <f>IFERROR(VLOOKUP(B114,'วันที่ 3 กะเช้า'!$B$8:$AK$106,28,FALSE),0)-IFERROR(VLOOKUP(B114,'วันที่ 3 กะเช้า'!$B$8:$AK$106,27,FALSE),0)</f>
      </c>
      <c r="L114" s="53">
        <f>IFERROR(VLOOKUP(B114,'วันที่ 3 กะเช้า'!$B$8:$AK$106,27,FALSE),0)</f>
      </c>
      <c r="M114" s="53">
        <f>IFERROR(VLOOKUP(B114,'วันที่ 4 กะเช้า'!$B$8:$AG$107,28,FALSE),0)-IFERROR(VLOOKUP(B114,'วันที่ 4 กะเช้า'!$B$8:$AG$107,27,FALSE),0)</f>
      </c>
      <c r="N114" s="53">
        <f>IFERROR(VLOOKUP(B114,'วันที่ 4 กะเช้า'!$B$8:$AG$107,27,FALSE),0)</f>
      </c>
      <c r="O114" s="53">
        <f>IFERROR(VLOOKUP(B114,'วันที่ 4 กะเช้า'!$B$8:$AH$106,28,FALSE),0)-IFERROR(VLOOKUP(B114,'วันที่ 4 กะเช้า'!$B$8:$AH$106,27,FALSE),0)</f>
      </c>
      <c r="P114" s="53">
        <f>IFERROR(VLOOKUP(B114,'วันที่ 4 กะเช้า'!$B$8:$AH$106,27,FALSE),0)</f>
      </c>
      <c r="Q114" s="53">
        <f>IFERROR(VLOOKUP(B114,'วันที่ 4 กะเช้า'!$B$8:$AH$106,28,FALSE),0)-IFERROR(VLOOKUP(B114,'วันที่ 4 กะเช้า'!$B$8:$AH$106,27,FALSE),0)</f>
      </c>
      <c r="R114" s="53">
        <f>IFERROR(VLOOKUP(B114,'วันที่ 4 กะเช้า'!$B$8:$AH$106,27,FALSE),0)</f>
      </c>
      <c r="S114" s="53">
        <f>IFERROR(VLOOKUP(B114,'วันที่ 5 กะเช้า'!$B$8:$AH$107,28,FALSE),0)-IFERROR(VLOOKUP(B114,'วันที่ 5 กะเช้า'!$B$8:$AH$107,27,FALSE),0)</f>
      </c>
      <c r="T114" s="53">
        <f>IFERROR(VLOOKUP(B114,'วันที่ 5 กะเช้า'!$B$8:$AH$107,27,FALSE),0)</f>
      </c>
      <c r="U114" s="53">
        <f>IFERROR(VLOOKUP(B114,'วันที่ 5 กะดึก'!$B$8:$AH$106,27,FALSE),0)</f>
      </c>
      <c r="V114" s="53">
        <f>IFERROR(VLOOKUP(B114,'วันที่ 5 กะดึก'!$B$8:$AH$106,27,FALSE),0)</f>
      </c>
      <c r="W114" s="53">
        <f>IFERROR(VLOOKUP(B114,'วันที่ 7'!$B$8:$AH$105,28,FALSE),0)-IFERROR(VLOOKUP(B114,'วันที่ 7'!$B$8:$AH$105,27,FALSE),0)</f>
      </c>
      <c r="X114" s="53">
        <f>IFERROR(VLOOKUP(B114,'วันที่ 7'!$B$8:$AH$105,27,FALSE),0)</f>
      </c>
      <c r="Y114" s="53">
        <f>IFERROR(VLOOKUP(B114,'วันที่ 8'!$B$8:$AH$109,28,FALSE),0)-IFERROR(VLOOKUP(B114,'วันที่ 8'!$B$8:$AH$109,27,FALSE),0)</f>
      </c>
      <c r="Z114" s="53">
        <f>IFERROR(VLOOKUP(B114,'วันที่ 8'!$B$8:$AH$109,27,FALSE),0)</f>
      </c>
      <c r="AA114" s="53">
        <f>IFERROR(VLOOKUP(B114,'กะเช้าวันที่ 12'!$B$8:$AC$102,28,FALSE),0)-IFERROR(VLOOKUP(B114,'กะเช้าวันที่ 12'!$B$8:$AC$102,27,FALSE),0)</f>
      </c>
      <c r="AB114" s="53">
        <f>IFERROR(VLOOKUP(B114,'กะเช้าวันที่ 12'!$B$8:$AC$102,27,FALSE),0)</f>
      </c>
      <c r="AC114" s="53">
        <f>IFERROR(VLOOKUP(B114,'กะเช้าวันที่ 14'!$B$8:$AC$104,28,FALSE),0)-IFERROR(VLOOKUP(B114,'กะเช้าวันที่ 14'!$B$8:$AC$104,27,FALSE),0)</f>
      </c>
      <c r="AD114" s="53">
        <f>IFERROR(VLOOKUP(B114,'กะเช้าวันที่ 14'!$B$8:$AC$104,27,FALSE),0)</f>
      </c>
      <c r="AE114" s="53">
        <f>IFERROR(VLOOKUP(B114,'กะดึกวันที่ 13'!$B$8:$AC$105,28,FALSE),0)-IFERROR(VLOOKUP(B114,'กะดึกวันที่ 13'!$B$8:$AC$105,27,FALSE),0)</f>
      </c>
      <c r="AF114" s="53">
        <f>IFERROR(VLOOKUP(C114,'กะดึกวันที่ 13'!$B$8:$AC$105,27,FALSE),0)</f>
      </c>
      <c r="AG114" s="53">
        <f>IFERROR(VLOOKUP(B114,'วันที่ 12'!$B$8:$AH$105,28,FALSE),0)</f>
      </c>
      <c r="AH114" s="53">
        <f>IFERROR(VLOOKUP(B114,'วันที่ 14'!$B$8:$AH$106,28,FALSE),0)</f>
      </c>
      <c r="AI114" s="53">
        <f>IFERROR(VLOOKUP(B114,'วันที่ 15'!$B$8:$AH$106,28,FALSE),0)</f>
      </c>
      <c r="AJ114" s="53">
        <f>IFERROR(VLOOKUP(B114,'วันที่ 16'!$B$8:$AH$105,28,FALSE),0)</f>
      </c>
      <c r="AK114" s="53">
        <f>IFERROR(VLOOKUP(B114,'วันที่ 17'!$B$8:$AH$105,28,FALSE),0)</f>
      </c>
      <c r="AL114" s="53">
        <f>IFERROR(VLOOKUP(B114,'วันที่ 18'!$B$8:$AH$104,28,FALSE),0)</f>
      </c>
      <c r="AM114" s="53">
        <f>IFERROR(VLOOKUP(B114,'วันที่ 19'!$B$8:$AH$106,28,FALSE),0)</f>
      </c>
      <c r="AN114" s="53">
        <f>IFERROR(VLOOKUP(B114,'วันที่ 20'!$B$8:$AH$105,28,FALSE),0)</f>
      </c>
      <c r="AO114" s="53">
        <f>IFERROR(VLOOKUP(B114,'วันที่ 21'!$B$8:$AH$106,28,FALSE),0)</f>
      </c>
      <c r="AP114" s="53">
        <f>IFERROR(VLOOKUP(B114,'วันที่ 22'!$B$8:$AH$105,28,FALSE),0)</f>
      </c>
      <c r="AQ114" s="53">
        <f>IFERROR(VLOOKUP(B114,'วันที่ 23'!$B$8:$AH$107,28,FALSE),0)</f>
      </c>
      <c r="AR114" s="53">
        <f>IFERROR(VLOOKUP(B114,'วันที่ 24'!$B$8:$AH$104,28,FALSE),0)</f>
      </c>
      <c r="AS114" s="53">
        <f>IFERROR(VLOOKUP(B114,'วันที่ 25'!$B$8:$AH$106,28,FALSE),0)</f>
      </c>
      <c r="AT114" s="53">
        <f>IFERROR(VLOOKUP(B114,'วันที่ 26'!$B$8:$AH$105,28,FALSE),0)</f>
      </c>
      <c r="AU114" s="53">
        <f>IFERROR(VLOOKUP(B114,'วันที่ 26'!$B$8:$AH$104,28,FALSE),0)</f>
      </c>
      <c r="AV114" s="53">
        <f>IFERROR(VLOOKUP(B114,'วันที่ 30'!$B$8:$AH$107,28,FALSE),0)</f>
      </c>
      <c r="AW114" s="53">
        <f>IFERROR(VLOOKUP(B114,'วันที่ 31'!$B$8:$AG$105,28,FALSE),0)</f>
      </c>
      <c r="AX114" s="52">
        <f>SUM(E114:AW114)</f>
      </c>
    </row>
    <row r="115">
      <c r="A115" s="52"/>
      <c r="B115" s="58"/>
      <c r="C115" s="53">
        <f>IFERROR(VLOOKUP(B115,Members!B:C,2,FALSE),0)</f>
      </c>
      <c r="D115" s="53">
        <f>IFERROR(VLOOKUP(B115,Members!$B:$H,7,FALSE),0)</f>
      </c>
      <c r="E115" s="55">
        <f>IFERROR(VLOOKUP(B115,'วันที่ 1'!$B$8:$AH$103,28,FALSE),0) - IFERROR(VLOOKUP(B115,'วันที่ 1'!$B$8:$AH$103,27,FALSE),0)</f>
      </c>
      <c r="F115" s="55">
        <f>IFERROR(VLOOKUP(C115,'วันที่ 1'!$B$8:$AH$103,27,FALSE),0)</f>
      </c>
      <c r="G115" s="53">
        <f>IFERROR(VLOOKUP(B115,'วันที่ 1'!$B$8:$AH$103,28,FALSE),0)-IFERROR(VLOOKUP(B115,'วันที่ 1'!$B$8:$AH$103,27,FALSE),0)</f>
      </c>
      <c r="H115" s="55">
        <f>IFERROR(VLOOKUP(B115,'วันที่ 1'!$B$8:$AH$103,27,FALSE),0)</f>
      </c>
      <c r="I115" s="53">
        <f>IFERROR(VLOOKUP(B115,'วันที่ 2'!$B$8:$AF$106,28,FALSE),0)-IFERROR(VLOOKUP(B115,'วันที่ 2'!$B$8:$AF$106,27,FALSE),0)</f>
      </c>
      <c r="J115" s="53">
        <f>IFERROR(VLOOKUP(B115,'วันที่ 2'!$B$8:$AF$106,27,FALSE),0)</f>
      </c>
      <c r="K115" s="53">
        <f>IFERROR(VLOOKUP(B115,'วันที่ 3 กะเช้า'!$B$8:$AK$106,28,FALSE),0)-IFERROR(VLOOKUP(B115,'วันที่ 3 กะเช้า'!$B$8:$AK$106,27,FALSE),0)</f>
      </c>
      <c r="L115" s="53">
        <f>IFERROR(VLOOKUP(B115,'วันที่ 3 กะเช้า'!$B$8:$AK$106,27,FALSE),0)</f>
      </c>
      <c r="M115" s="53">
        <f>IFERROR(VLOOKUP(B115,'วันที่ 4 กะเช้า'!$B$8:$AG$107,28,FALSE),0)-IFERROR(VLOOKUP(B115,'วันที่ 4 กะเช้า'!$B$8:$AG$107,27,FALSE),0)</f>
      </c>
      <c r="N115" s="53">
        <f>IFERROR(VLOOKUP(B115,'วันที่ 4 กะเช้า'!$B$8:$AG$107,27,FALSE),0)</f>
      </c>
      <c r="O115" s="53">
        <f>IFERROR(VLOOKUP(B115,'วันที่ 4 กะเช้า'!$B$8:$AH$106,28,FALSE),0)-IFERROR(VLOOKUP(B115,'วันที่ 4 กะเช้า'!$B$8:$AH$106,27,FALSE),0)</f>
      </c>
      <c r="P115" s="53">
        <f>IFERROR(VLOOKUP(B115,'วันที่ 4 กะเช้า'!$B$8:$AH$106,27,FALSE),0)</f>
      </c>
      <c r="Q115" s="53">
        <f>IFERROR(VLOOKUP(B115,'วันที่ 4 กะเช้า'!$B$8:$AH$106,28,FALSE),0)-IFERROR(VLOOKUP(B115,'วันที่ 4 กะเช้า'!$B$8:$AH$106,27,FALSE),0)</f>
      </c>
      <c r="R115" s="53">
        <f>IFERROR(VLOOKUP(B115,'วันที่ 4 กะเช้า'!$B$8:$AH$106,27,FALSE),0)</f>
      </c>
      <c r="S115" s="53">
        <f>IFERROR(VLOOKUP(B115,'วันที่ 5 กะเช้า'!$B$8:$AH$107,28,FALSE),0)-IFERROR(VLOOKUP(B115,'วันที่ 5 กะเช้า'!$B$8:$AH$107,27,FALSE),0)</f>
      </c>
      <c r="T115" s="53">
        <f>IFERROR(VLOOKUP(B115,'วันที่ 5 กะเช้า'!$B$8:$AH$107,27,FALSE),0)</f>
      </c>
      <c r="U115" s="53">
        <f>IFERROR(VLOOKUP(B115,'วันที่ 5 กะดึก'!$B$8:$AH$106,27,FALSE),0)</f>
      </c>
      <c r="V115" s="53">
        <f>IFERROR(VLOOKUP(B115,'วันที่ 5 กะดึก'!$B$8:$AH$106,27,FALSE),0)</f>
      </c>
      <c r="W115" s="53">
        <f>IFERROR(VLOOKUP(B115,'วันที่ 7'!$B$8:$AH$105,28,FALSE),0)-IFERROR(VLOOKUP(B115,'วันที่ 7'!$B$8:$AH$105,27,FALSE),0)</f>
      </c>
      <c r="X115" s="53">
        <f>IFERROR(VLOOKUP(B115,'วันที่ 7'!$B$8:$AH$105,27,FALSE),0)</f>
      </c>
      <c r="Y115" s="53">
        <f>IFERROR(VLOOKUP(B115,'วันที่ 8'!$B$8:$AH$109,28,FALSE),0)-IFERROR(VLOOKUP(B115,'วันที่ 8'!$B$8:$AH$109,27,FALSE),0)</f>
      </c>
      <c r="Z115" s="53">
        <f>IFERROR(VLOOKUP(B115,'วันที่ 8'!$B$8:$AH$109,27,FALSE),0)</f>
      </c>
      <c r="AA115" s="53">
        <f>IFERROR(VLOOKUP(B115,'กะเช้าวันที่ 12'!$B$8:$AC$102,28,FALSE),0)-IFERROR(VLOOKUP(B115,'กะเช้าวันที่ 12'!$B$8:$AC$102,27,FALSE),0)</f>
      </c>
      <c r="AB115" s="53">
        <f>IFERROR(VLOOKUP(B115,'กะเช้าวันที่ 12'!$B$8:$AC$102,27,FALSE),0)</f>
      </c>
      <c r="AC115" s="53">
        <f>IFERROR(VLOOKUP(B115,'กะเช้าวันที่ 14'!$B$8:$AC$104,28,FALSE),0)-IFERROR(VLOOKUP(B115,'กะเช้าวันที่ 14'!$B$8:$AC$104,27,FALSE),0)</f>
      </c>
      <c r="AD115" s="53">
        <f>IFERROR(VLOOKUP(B115,'กะเช้าวันที่ 14'!$B$8:$AC$104,27,FALSE),0)</f>
      </c>
      <c r="AE115" s="53">
        <f>IFERROR(VLOOKUP(B115,'กะดึกวันที่ 13'!$B$8:$AC$105,28,FALSE),0)-IFERROR(VLOOKUP(B115,'กะดึกวันที่ 13'!$B$8:$AC$105,27,FALSE),0)</f>
      </c>
      <c r="AF115" s="53">
        <f>IFERROR(VLOOKUP(C115,'กะดึกวันที่ 13'!$B$8:$AC$105,27,FALSE),0)</f>
      </c>
      <c r="AG115" s="53">
        <f>IFERROR(VLOOKUP(B115,'วันที่ 12'!$B$8:$AH$105,28,FALSE),0)</f>
      </c>
      <c r="AH115" s="53">
        <f>IFERROR(VLOOKUP(B115,'วันที่ 14'!$B$8:$AH$106,28,FALSE),0)</f>
      </c>
      <c r="AI115" s="53">
        <f>IFERROR(VLOOKUP(B115,'วันที่ 15'!$B$8:$AH$106,28,FALSE),0)</f>
      </c>
      <c r="AJ115" s="53">
        <f>IFERROR(VLOOKUP(B115,'วันที่ 16'!$B$8:$AH$105,28,FALSE),0)</f>
      </c>
      <c r="AK115" s="53">
        <f>IFERROR(VLOOKUP(B115,'วันที่ 17'!$B$8:$AH$105,28,FALSE),0)</f>
      </c>
      <c r="AL115" s="53">
        <f>IFERROR(VLOOKUP(B115,'วันที่ 18'!$B$8:$AH$104,28,FALSE),0)</f>
      </c>
      <c r="AM115" s="53">
        <f>IFERROR(VLOOKUP(B115,'วันที่ 19'!$B$8:$AH$106,28,FALSE),0)</f>
      </c>
      <c r="AN115" s="53">
        <f>IFERROR(VLOOKUP(B115,'วันที่ 20'!$B$8:$AH$105,28,FALSE),0)</f>
      </c>
      <c r="AO115" s="53">
        <f>IFERROR(VLOOKUP(B115,'วันที่ 21'!$B$8:$AH$106,28,FALSE),0)</f>
      </c>
      <c r="AP115" s="53">
        <f>IFERROR(VLOOKUP(B115,'วันที่ 22'!$B$8:$AH$105,28,FALSE),0)</f>
      </c>
      <c r="AQ115" s="53">
        <f>IFERROR(VLOOKUP(B115,'วันที่ 23'!$B$8:$AH$107,28,FALSE),0)</f>
      </c>
      <c r="AR115" s="53">
        <f>IFERROR(VLOOKUP(B115,'วันที่ 24'!$B$8:$AH$104,28,FALSE),0)</f>
      </c>
      <c r="AS115" s="53">
        <f>IFERROR(VLOOKUP(B115,'วันที่ 25'!$B$8:$AH$106,28,FALSE),0)</f>
      </c>
      <c r="AT115" s="53">
        <f>IFERROR(VLOOKUP(B115,'วันที่ 26'!$B$8:$AH$105,28,FALSE),0)</f>
      </c>
      <c r="AU115" s="53">
        <f>IFERROR(VLOOKUP(B115,'วันที่ 26'!$B$8:$AH$104,28,FALSE),0)</f>
      </c>
      <c r="AV115" s="53">
        <f>IFERROR(VLOOKUP(B115,'วันที่ 30'!$B$8:$AH$107,28,FALSE),0)</f>
      </c>
      <c r="AW115" s="53">
        <f>IFERROR(VLOOKUP(B115,'วันที่ 31'!$B$8:$AG$105,28,FALSE),0)</f>
      </c>
      <c r="AX115" s="52">
        <f>SUM(E115:AW115)</f>
      </c>
    </row>
    <row r="116">
      <c r="A116" s="52"/>
      <c r="B116" s="58"/>
      <c r="C116" s="53">
        <f>IFERROR(VLOOKUP(B116,Members!B:C,2,FALSE),0)</f>
      </c>
      <c r="D116" s="53">
        <f>IFERROR(VLOOKUP(B116,Members!$B:$H,7,FALSE),0)</f>
      </c>
      <c r="E116" s="55">
        <f>IFERROR(VLOOKUP(B116,'วันที่ 1'!$B$8:$AH$103,28,FALSE),0) - IFERROR(VLOOKUP(B116,'วันที่ 1'!$B$8:$AH$103,27,FALSE),0)</f>
      </c>
      <c r="F116" s="55">
        <f>IFERROR(VLOOKUP(C116,'วันที่ 1'!$B$8:$AH$103,27,FALSE),0)</f>
      </c>
      <c r="G116" s="53">
        <f>IFERROR(VLOOKUP(B116,'วันที่ 1'!$B$8:$AH$103,28,FALSE),0)-IFERROR(VLOOKUP(B116,'วันที่ 1'!$B$8:$AH$103,27,FALSE),0)</f>
      </c>
      <c r="H116" s="55">
        <f>IFERROR(VLOOKUP(B116,'วันที่ 1'!$B$8:$AH$103,27,FALSE),0)</f>
      </c>
      <c r="I116" s="53">
        <f>IFERROR(VLOOKUP(B116,'วันที่ 2'!$B$8:$AF$106,28,FALSE),0)-IFERROR(VLOOKUP(B116,'วันที่ 2'!$B$8:$AF$106,27,FALSE),0)</f>
      </c>
      <c r="J116" s="53">
        <f>IFERROR(VLOOKUP(B116,'วันที่ 2'!$B$8:$AF$106,27,FALSE),0)</f>
      </c>
      <c r="K116" s="53">
        <f>IFERROR(VLOOKUP(B116,'วันที่ 3 กะเช้า'!$B$8:$AK$106,28,FALSE),0)-IFERROR(VLOOKUP(B116,'วันที่ 3 กะเช้า'!$B$8:$AK$106,27,FALSE),0)</f>
      </c>
      <c r="L116" s="53">
        <f>IFERROR(VLOOKUP(B116,'วันที่ 3 กะเช้า'!$B$8:$AK$106,27,FALSE),0)</f>
      </c>
      <c r="M116" s="53">
        <f>IFERROR(VLOOKUP(B116,'วันที่ 4 กะเช้า'!$B$8:$AG$107,28,FALSE),0)-IFERROR(VLOOKUP(B116,'วันที่ 4 กะเช้า'!$B$8:$AG$107,27,FALSE),0)</f>
      </c>
      <c r="N116" s="53">
        <f>IFERROR(VLOOKUP(B116,'วันที่ 4 กะเช้า'!$B$8:$AG$107,27,FALSE),0)</f>
      </c>
      <c r="O116" s="53">
        <f>IFERROR(VLOOKUP(B116,'วันที่ 4 กะเช้า'!$B$8:$AH$106,28,FALSE),0)-IFERROR(VLOOKUP(B116,'วันที่ 4 กะเช้า'!$B$8:$AH$106,27,FALSE),0)</f>
      </c>
      <c r="P116" s="53">
        <f>IFERROR(VLOOKUP(B116,'วันที่ 4 กะเช้า'!$B$8:$AH$106,27,FALSE),0)</f>
      </c>
      <c r="Q116" s="53">
        <f>IFERROR(VLOOKUP(B116,'วันที่ 4 กะเช้า'!$B$8:$AH$106,28,FALSE),0)-IFERROR(VLOOKUP(B116,'วันที่ 4 กะเช้า'!$B$8:$AH$106,27,FALSE),0)</f>
      </c>
      <c r="R116" s="53">
        <f>IFERROR(VLOOKUP(B116,'วันที่ 4 กะเช้า'!$B$8:$AH$106,27,FALSE),0)</f>
      </c>
      <c r="S116" s="53">
        <f>IFERROR(VLOOKUP(B116,'วันที่ 5 กะเช้า'!$B$8:$AH$107,28,FALSE),0)-IFERROR(VLOOKUP(B116,'วันที่ 5 กะเช้า'!$B$8:$AH$107,27,FALSE),0)</f>
      </c>
      <c r="T116" s="53">
        <f>IFERROR(VLOOKUP(B116,'วันที่ 5 กะเช้า'!$B$8:$AH$107,27,FALSE),0)</f>
      </c>
      <c r="U116" s="53">
        <f>IFERROR(VLOOKUP(B116,'วันที่ 5 กะดึก'!$B$8:$AH$106,27,FALSE),0)</f>
      </c>
      <c r="V116" s="53">
        <f>IFERROR(VLOOKUP(B116,'วันที่ 5 กะดึก'!$B$8:$AH$106,27,FALSE),0)</f>
      </c>
      <c r="W116" s="53">
        <f>IFERROR(VLOOKUP(B116,'วันที่ 7'!$B$8:$AH$105,28,FALSE),0)-IFERROR(VLOOKUP(B116,'วันที่ 7'!$B$8:$AH$105,27,FALSE),0)</f>
      </c>
      <c r="X116" s="53">
        <f>IFERROR(VLOOKUP(B116,'วันที่ 7'!$B$8:$AH$105,27,FALSE),0)</f>
      </c>
      <c r="Y116" s="53">
        <f>IFERROR(VLOOKUP(B116,'วันที่ 8'!$B$8:$AH$109,28,FALSE),0)-IFERROR(VLOOKUP(B116,'วันที่ 8'!$B$8:$AH$109,27,FALSE),0)</f>
      </c>
      <c r="Z116" s="53">
        <f>IFERROR(VLOOKUP(B116,'วันที่ 8'!$B$8:$AH$109,27,FALSE),0)</f>
      </c>
      <c r="AA116" s="53">
        <f>IFERROR(VLOOKUP(B116,'กะเช้าวันที่ 12'!$B$8:$AC$102,28,FALSE),0)-IFERROR(VLOOKUP(B116,'กะเช้าวันที่ 12'!$B$8:$AC$102,27,FALSE),0)</f>
      </c>
      <c r="AB116" s="53">
        <f>IFERROR(VLOOKUP(B116,'กะเช้าวันที่ 12'!$B$8:$AC$102,27,FALSE),0)</f>
      </c>
      <c r="AC116" s="53">
        <f>IFERROR(VLOOKUP(B116,'กะเช้าวันที่ 14'!$B$8:$AC$104,28,FALSE),0)-IFERROR(VLOOKUP(B116,'กะเช้าวันที่ 14'!$B$8:$AC$104,27,FALSE),0)</f>
      </c>
      <c r="AD116" s="53">
        <f>IFERROR(VLOOKUP(B116,'กะเช้าวันที่ 14'!$B$8:$AC$104,27,FALSE),0)</f>
      </c>
      <c r="AE116" s="53">
        <f>IFERROR(VLOOKUP(B116,'กะดึกวันที่ 13'!$B$8:$AC$105,28,FALSE),0)-IFERROR(VLOOKUP(B116,'กะดึกวันที่ 13'!$B$8:$AC$105,27,FALSE),0)</f>
      </c>
      <c r="AF116" s="53">
        <f>IFERROR(VLOOKUP(C116,'กะดึกวันที่ 13'!$B$8:$AC$105,27,FALSE),0)</f>
      </c>
      <c r="AG116" s="53">
        <f>IFERROR(VLOOKUP(B116,'วันที่ 12'!$B$8:$AH$105,28,FALSE),0)</f>
      </c>
      <c r="AH116" s="53">
        <f>IFERROR(VLOOKUP(B116,'วันที่ 14'!$B$8:$AH$106,28,FALSE),0)</f>
      </c>
      <c r="AI116" s="53">
        <f>IFERROR(VLOOKUP(B116,'วันที่ 15'!$B$8:$AH$106,28,FALSE),0)</f>
      </c>
      <c r="AJ116" s="53">
        <f>IFERROR(VLOOKUP(B116,'วันที่ 16'!$B$8:$AH$105,28,FALSE),0)</f>
      </c>
      <c r="AK116" s="53">
        <f>IFERROR(VLOOKUP(B116,'วันที่ 17'!$B$8:$AH$105,28,FALSE),0)</f>
      </c>
      <c r="AL116" s="53">
        <f>IFERROR(VLOOKUP(B116,'วันที่ 18'!$B$8:$AH$104,28,FALSE),0)</f>
      </c>
      <c r="AM116" s="53">
        <f>IFERROR(VLOOKUP(B116,'วันที่ 19'!$B$8:$AH$106,28,FALSE),0)</f>
      </c>
      <c r="AN116" s="53">
        <f>IFERROR(VLOOKUP(B116,'วันที่ 20'!$B$8:$AH$105,28,FALSE),0)</f>
      </c>
      <c r="AO116" s="53">
        <f>IFERROR(VLOOKUP(B116,'วันที่ 21'!$B$8:$AH$106,28,FALSE),0)</f>
      </c>
      <c r="AP116" s="53">
        <f>IFERROR(VLOOKUP(B116,'วันที่ 22'!$B$8:$AH$105,28,FALSE),0)</f>
      </c>
      <c r="AQ116" s="53">
        <f>IFERROR(VLOOKUP(B116,'วันที่ 23'!$B$8:$AH$107,28,FALSE),0)</f>
      </c>
      <c r="AR116" s="53">
        <f>IFERROR(VLOOKUP(B116,'วันที่ 24'!$B$8:$AH$104,28,FALSE),0)</f>
      </c>
      <c r="AS116" s="53">
        <f>IFERROR(VLOOKUP(B116,'วันที่ 25'!$B$8:$AH$106,28,FALSE),0)</f>
      </c>
      <c r="AT116" s="53">
        <f>IFERROR(VLOOKUP(B116,'วันที่ 26'!$B$8:$AH$105,28,FALSE),0)</f>
      </c>
      <c r="AU116" s="53">
        <f>IFERROR(VLOOKUP(B116,'วันที่ 26'!$B$8:$AH$104,28,FALSE),0)</f>
      </c>
      <c r="AV116" s="53">
        <f>IFERROR(VLOOKUP(B116,'วันที่ 30'!$B$8:$AH$107,28,FALSE),0)</f>
      </c>
      <c r="AW116" s="53">
        <f>IFERROR(VLOOKUP(B116,'วันที่ 31'!$B$8:$AG$105,28,FALSE),0)</f>
      </c>
      <c r="AX116" s="52">
        <f>SUM(E116:AW116)</f>
      </c>
    </row>
    <row r="117">
      <c r="A117" s="52"/>
      <c r="B117" s="58"/>
      <c r="C117" s="53">
        <f>IFERROR(VLOOKUP(B117,Members!B:C,2,FALSE),0)</f>
      </c>
      <c r="D117" s="53">
        <f>IFERROR(VLOOKUP(B117,Members!$B:$H,7,FALSE),0)</f>
      </c>
      <c r="E117" s="55">
        <f>IFERROR(VLOOKUP(B117,'วันที่ 1'!$B$8:$AH$103,28,FALSE),0) - IFERROR(VLOOKUP(B117,'วันที่ 1'!$B$8:$AH$103,27,FALSE),0)</f>
      </c>
      <c r="F117" s="55">
        <f>IFERROR(VLOOKUP(C117,'วันที่ 1'!$B$8:$AH$103,27,FALSE),0)</f>
      </c>
      <c r="G117" s="53">
        <f>IFERROR(VLOOKUP(B117,'วันที่ 1'!$B$8:$AH$103,28,FALSE),0)-IFERROR(VLOOKUP(B117,'วันที่ 1'!$B$8:$AH$103,27,FALSE),0)</f>
      </c>
      <c r="H117" s="55">
        <f>IFERROR(VLOOKUP(B117,'วันที่ 1'!$B$8:$AH$103,27,FALSE),0)</f>
      </c>
      <c r="I117" s="53">
        <f>IFERROR(VLOOKUP(B117,'วันที่ 2'!$B$8:$AF$106,28,FALSE),0)-IFERROR(VLOOKUP(B117,'วันที่ 2'!$B$8:$AF$106,27,FALSE),0)</f>
      </c>
      <c r="J117" s="53">
        <f>IFERROR(VLOOKUP(B117,'วันที่ 2'!$B$8:$AF$106,27,FALSE),0)</f>
      </c>
      <c r="K117" s="53">
        <f>IFERROR(VLOOKUP(B117,'วันที่ 3 กะเช้า'!$B$8:$AK$106,28,FALSE),0)-IFERROR(VLOOKUP(B117,'วันที่ 3 กะเช้า'!$B$8:$AK$106,27,FALSE),0)</f>
      </c>
      <c r="L117" s="53">
        <f>IFERROR(VLOOKUP(B117,'วันที่ 3 กะเช้า'!$B$8:$AK$106,27,FALSE),0)</f>
      </c>
      <c r="M117" s="53">
        <f>IFERROR(VLOOKUP(B117,'วันที่ 4 กะเช้า'!$B$8:$AG$107,28,FALSE),0)-IFERROR(VLOOKUP(B117,'วันที่ 4 กะเช้า'!$B$8:$AG$107,27,FALSE),0)</f>
      </c>
      <c r="N117" s="53">
        <f>IFERROR(VLOOKUP(B117,'วันที่ 4 กะเช้า'!$B$8:$AG$107,27,FALSE),0)</f>
      </c>
      <c r="O117" s="53">
        <f>IFERROR(VLOOKUP(B117,'วันที่ 4 กะเช้า'!$B$8:$AH$106,28,FALSE),0)-IFERROR(VLOOKUP(B117,'วันที่ 4 กะเช้า'!$B$8:$AH$106,27,FALSE),0)</f>
      </c>
      <c r="P117" s="53">
        <f>IFERROR(VLOOKUP(B117,'วันที่ 4 กะเช้า'!$B$8:$AH$106,27,FALSE),0)</f>
      </c>
      <c r="Q117" s="53">
        <f>IFERROR(VLOOKUP(B117,'วันที่ 4 กะเช้า'!$B$8:$AH$106,28,FALSE),0)-IFERROR(VLOOKUP(B117,'วันที่ 4 กะเช้า'!$B$8:$AH$106,27,FALSE),0)</f>
      </c>
      <c r="R117" s="53">
        <f>IFERROR(VLOOKUP(B117,'วันที่ 4 กะเช้า'!$B$8:$AH$106,27,FALSE),0)</f>
      </c>
      <c r="S117" s="53">
        <f>IFERROR(VLOOKUP(B117,'วันที่ 5 กะเช้า'!$B$8:$AH$107,28,FALSE),0)-IFERROR(VLOOKUP(B117,'วันที่ 5 กะเช้า'!$B$8:$AH$107,27,FALSE),0)</f>
      </c>
      <c r="T117" s="53">
        <f>IFERROR(VLOOKUP(B117,'วันที่ 5 กะเช้า'!$B$8:$AH$107,27,FALSE),0)</f>
      </c>
      <c r="U117" s="53">
        <f>IFERROR(VLOOKUP(B117,'วันที่ 5 กะดึก'!$B$8:$AH$106,27,FALSE),0)</f>
      </c>
      <c r="V117" s="53">
        <f>IFERROR(VLOOKUP(B117,'วันที่ 5 กะดึก'!$B$8:$AH$106,27,FALSE),0)</f>
      </c>
      <c r="W117" s="53">
        <f>IFERROR(VLOOKUP(B117,'วันที่ 7'!$B$8:$AH$105,28,FALSE),0)-IFERROR(VLOOKUP(B117,'วันที่ 7'!$B$8:$AH$105,27,FALSE),0)</f>
      </c>
      <c r="X117" s="53">
        <f>IFERROR(VLOOKUP(B117,'วันที่ 7'!$B$8:$AH$105,27,FALSE),0)</f>
      </c>
      <c r="Y117" s="53">
        <f>IFERROR(VLOOKUP(B117,'วันที่ 8'!$B$8:$AH$109,28,FALSE),0)-IFERROR(VLOOKUP(B117,'วันที่ 8'!$B$8:$AH$109,27,FALSE),0)</f>
      </c>
      <c r="Z117" s="53">
        <f>IFERROR(VLOOKUP(B117,'วันที่ 8'!$B$8:$AH$109,27,FALSE),0)</f>
      </c>
      <c r="AA117" s="53">
        <f>IFERROR(VLOOKUP(B117,'กะเช้าวันที่ 12'!$B$8:$AC$102,28,FALSE),0)-IFERROR(VLOOKUP(B117,'กะเช้าวันที่ 12'!$B$8:$AC$102,27,FALSE),0)</f>
      </c>
      <c r="AB117" s="53">
        <f>IFERROR(VLOOKUP(B117,'กะเช้าวันที่ 12'!$B$8:$AC$102,27,FALSE),0)</f>
      </c>
      <c r="AC117" s="53">
        <f>IFERROR(VLOOKUP(B117,'กะเช้าวันที่ 14'!$B$8:$AC$104,28,FALSE),0)-IFERROR(VLOOKUP(B117,'กะเช้าวันที่ 14'!$B$8:$AC$104,27,FALSE),0)</f>
      </c>
      <c r="AD117" s="53">
        <f>IFERROR(VLOOKUP(B117,'กะเช้าวันที่ 14'!$B$8:$AC$104,27,FALSE),0)</f>
      </c>
      <c r="AE117" s="53">
        <f>IFERROR(VLOOKUP(B117,'กะดึกวันที่ 13'!$B$8:$AC$105,28,FALSE),0)-IFERROR(VLOOKUP(B117,'กะดึกวันที่ 13'!$B$8:$AC$105,27,FALSE),0)</f>
      </c>
      <c r="AF117" s="53">
        <f>IFERROR(VLOOKUP(C117,'กะดึกวันที่ 13'!$B$8:$AC$105,27,FALSE),0)</f>
      </c>
      <c r="AG117" s="53">
        <f>IFERROR(VLOOKUP(B117,'วันที่ 12'!$B$8:$AH$105,28,FALSE),0)</f>
      </c>
      <c r="AH117" s="53">
        <f>IFERROR(VLOOKUP(B117,'วันที่ 14'!$B$8:$AH$106,28,FALSE),0)</f>
      </c>
      <c r="AI117" s="53">
        <f>IFERROR(VLOOKUP(B117,'วันที่ 15'!$B$8:$AH$106,28,FALSE),0)</f>
      </c>
      <c r="AJ117" s="53">
        <f>IFERROR(VLOOKUP(B117,'วันที่ 16'!$B$8:$AH$105,28,FALSE),0)</f>
      </c>
      <c r="AK117" s="53">
        <f>IFERROR(VLOOKUP(B117,'วันที่ 17'!$B$8:$AH$105,28,FALSE),0)</f>
      </c>
      <c r="AL117" s="53">
        <f>IFERROR(VLOOKUP(B117,'วันที่ 18'!$B$8:$AH$104,28,FALSE),0)</f>
      </c>
      <c r="AM117" s="53">
        <f>IFERROR(VLOOKUP(B117,'วันที่ 19'!$B$8:$AH$106,28,FALSE),0)</f>
      </c>
      <c r="AN117" s="53">
        <f>IFERROR(VLOOKUP(B117,'วันที่ 20'!$B$8:$AH$105,28,FALSE),0)</f>
      </c>
      <c r="AO117" s="53">
        <f>IFERROR(VLOOKUP(B117,'วันที่ 21'!$B$8:$AH$106,28,FALSE),0)</f>
      </c>
      <c r="AP117" s="53">
        <f>IFERROR(VLOOKUP(B117,'วันที่ 22'!$B$8:$AH$105,28,FALSE),0)</f>
      </c>
      <c r="AQ117" s="53">
        <f>IFERROR(VLOOKUP(B117,'วันที่ 23'!$B$8:$AH$107,28,FALSE),0)</f>
      </c>
      <c r="AR117" s="53">
        <f>IFERROR(VLOOKUP(B117,'วันที่ 24'!$B$8:$AH$104,28,FALSE),0)</f>
      </c>
      <c r="AS117" s="53">
        <f>IFERROR(VLOOKUP(B117,'วันที่ 25'!$B$8:$AH$106,28,FALSE),0)</f>
      </c>
      <c r="AT117" s="53">
        <f>IFERROR(VLOOKUP(B117,'วันที่ 26'!$B$8:$AH$105,28,FALSE),0)</f>
      </c>
      <c r="AU117" s="53">
        <f>IFERROR(VLOOKUP(B117,'วันที่ 26'!$B$8:$AH$104,28,FALSE),0)</f>
      </c>
      <c r="AV117" s="53">
        <f>IFERROR(VLOOKUP(B117,'วันที่ 30'!$B$8:$AH$107,28,FALSE),0)</f>
      </c>
      <c r="AW117" s="53">
        <f>IFERROR(VLOOKUP(B117,'วันที่ 31'!$B$8:$AG$105,28,FALSE),0)</f>
      </c>
      <c r="AX117" s="52">
        <f>SUM(E117:AW117)</f>
      </c>
    </row>
    <row r="118">
      <c r="A118" s="52"/>
      <c r="B118" s="58"/>
      <c r="C118" s="53">
        <f>IFERROR(VLOOKUP(B118,Members!B:C,2,FALSE),0)</f>
      </c>
      <c r="D118" s="53">
        <f>IFERROR(VLOOKUP(B118,Members!$B:$H,7,FALSE),0)</f>
      </c>
      <c r="E118" s="55">
        <f>IFERROR(VLOOKUP(B118,'วันที่ 1'!$B$8:$AH$103,28,FALSE),0) - IFERROR(VLOOKUP(B118,'วันที่ 1'!$B$8:$AH$103,27,FALSE),0)</f>
      </c>
      <c r="F118" s="55">
        <f>IFERROR(VLOOKUP(C118,'วันที่ 1'!$B$8:$AH$103,27,FALSE),0)</f>
      </c>
      <c r="G118" s="53">
        <f>IFERROR(VLOOKUP(B118,'วันที่ 1'!$B$8:$AH$103,28,FALSE),0)-IFERROR(VLOOKUP(B118,'วันที่ 1'!$B$8:$AH$103,27,FALSE),0)</f>
      </c>
      <c r="H118" s="55">
        <f>IFERROR(VLOOKUP(B118,'วันที่ 1'!$B$8:$AH$103,27,FALSE),0)</f>
      </c>
      <c r="I118" s="53">
        <f>IFERROR(VLOOKUP(B118,'วันที่ 2'!$B$8:$AF$106,28,FALSE),0)-IFERROR(VLOOKUP(B118,'วันที่ 2'!$B$8:$AF$106,27,FALSE),0)</f>
      </c>
      <c r="J118" s="53">
        <f>IFERROR(VLOOKUP(B118,'วันที่ 2'!$B$8:$AF$106,27,FALSE),0)</f>
      </c>
      <c r="K118" s="53">
        <f>IFERROR(VLOOKUP(B118,'วันที่ 3 กะเช้า'!$B$8:$AK$106,28,FALSE),0)-IFERROR(VLOOKUP(B118,'วันที่ 3 กะเช้า'!$B$8:$AK$106,27,FALSE),0)</f>
      </c>
      <c r="L118" s="53">
        <f>IFERROR(VLOOKUP(B118,'วันที่ 3 กะเช้า'!$B$8:$AK$106,27,FALSE),0)</f>
      </c>
      <c r="M118" s="53">
        <f>IFERROR(VLOOKUP(B118,'วันที่ 4 กะเช้า'!$B$8:$AG$107,28,FALSE),0)-IFERROR(VLOOKUP(B118,'วันที่ 4 กะเช้า'!$B$8:$AG$107,27,FALSE),0)</f>
      </c>
      <c r="N118" s="53">
        <f>IFERROR(VLOOKUP(B118,'วันที่ 4 กะเช้า'!$B$8:$AG$107,27,FALSE),0)</f>
      </c>
      <c r="O118" s="53">
        <f>IFERROR(VLOOKUP(B118,'วันที่ 4 กะเช้า'!$B$8:$AH$106,28,FALSE),0)-IFERROR(VLOOKUP(B118,'วันที่ 4 กะเช้า'!$B$8:$AH$106,27,FALSE),0)</f>
      </c>
      <c r="P118" s="53">
        <f>IFERROR(VLOOKUP(B118,'วันที่ 4 กะเช้า'!$B$8:$AH$106,27,FALSE),0)</f>
      </c>
      <c r="Q118" s="53">
        <f>IFERROR(VLOOKUP(B118,'วันที่ 4 กะเช้า'!$B$8:$AH$106,28,FALSE),0)-IFERROR(VLOOKUP(B118,'วันที่ 4 กะเช้า'!$B$8:$AH$106,27,FALSE),0)</f>
      </c>
      <c r="R118" s="53">
        <f>IFERROR(VLOOKUP(B118,'วันที่ 4 กะเช้า'!$B$8:$AH$106,27,FALSE),0)</f>
      </c>
      <c r="S118" s="53">
        <f>IFERROR(VLOOKUP(B118,'วันที่ 5 กะเช้า'!$B$8:$AH$107,28,FALSE),0)-IFERROR(VLOOKUP(B118,'วันที่ 5 กะเช้า'!$B$8:$AH$107,27,FALSE),0)</f>
      </c>
      <c r="T118" s="53">
        <f>IFERROR(VLOOKUP(B118,'วันที่ 5 กะเช้า'!$B$8:$AH$107,27,FALSE),0)</f>
      </c>
      <c r="U118" s="53">
        <f>IFERROR(VLOOKUP(B118,'วันที่ 5 กะดึก'!$B$8:$AH$106,27,FALSE),0)</f>
      </c>
      <c r="V118" s="53">
        <f>IFERROR(VLOOKUP(B118,'วันที่ 5 กะดึก'!$B$8:$AH$106,27,FALSE),0)</f>
      </c>
      <c r="W118" s="53">
        <f>IFERROR(VLOOKUP(B118,'วันที่ 7'!$B$8:$AH$105,28,FALSE),0)-IFERROR(VLOOKUP(B118,'วันที่ 7'!$B$8:$AH$105,27,FALSE),0)</f>
      </c>
      <c r="X118" s="53">
        <f>IFERROR(VLOOKUP(B118,'วันที่ 7'!$B$8:$AH$105,27,FALSE),0)</f>
      </c>
      <c r="Y118" s="53">
        <f>IFERROR(VLOOKUP(B118,'วันที่ 8'!$B$8:$AH$109,28,FALSE),0)-IFERROR(VLOOKUP(B118,'วันที่ 8'!$B$8:$AH$109,27,FALSE),0)</f>
      </c>
      <c r="Z118" s="53">
        <f>IFERROR(VLOOKUP(B118,'วันที่ 8'!$B$8:$AH$109,27,FALSE),0)</f>
      </c>
      <c r="AA118" s="53">
        <f>IFERROR(VLOOKUP(B118,'กะเช้าวันที่ 12'!$B$8:$AC$102,28,FALSE),0)-IFERROR(VLOOKUP(B118,'กะเช้าวันที่ 12'!$B$8:$AC$102,27,FALSE),0)</f>
      </c>
      <c r="AB118" s="53">
        <f>IFERROR(VLOOKUP(B118,'กะเช้าวันที่ 12'!$B$8:$AC$102,27,FALSE),0)</f>
      </c>
      <c r="AC118" s="53">
        <f>IFERROR(VLOOKUP(B118,'กะเช้าวันที่ 14'!$B$8:$AC$104,28,FALSE),0)-IFERROR(VLOOKUP(B118,'กะเช้าวันที่ 14'!$B$8:$AC$104,27,FALSE),0)</f>
      </c>
      <c r="AD118" s="53">
        <f>IFERROR(VLOOKUP(B118,'กะเช้าวันที่ 14'!$B$8:$AC$104,27,FALSE),0)</f>
      </c>
      <c r="AE118" s="53">
        <f>IFERROR(VLOOKUP(B118,'กะดึกวันที่ 13'!$B$8:$AC$105,28,FALSE),0)-IFERROR(VLOOKUP(B118,'กะดึกวันที่ 13'!$B$8:$AC$105,27,FALSE),0)</f>
      </c>
      <c r="AF118" s="53">
        <f>IFERROR(VLOOKUP(C118,'กะดึกวันที่ 13'!$B$8:$AC$105,27,FALSE),0)</f>
      </c>
      <c r="AG118" s="53">
        <f>IFERROR(VLOOKUP(B118,'วันที่ 12'!$B$8:$AH$105,28,FALSE),0)</f>
      </c>
      <c r="AH118" s="53">
        <f>IFERROR(VLOOKUP(B118,'วันที่ 14'!$B$8:$AH$106,28,FALSE),0)</f>
      </c>
      <c r="AI118" s="53">
        <f>IFERROR(VLOOKUP(B118,'วันที่ 15'!$B$8:$AH$106,28,FALSE),0)</f>
      </c>
      <c r="AJ118" s="53">
        <f>IFERROR(VLOOKUP(B118,'วันที่ 16'!$B$8:$AH$105,28,FALSE),0)</f>
      </c>
      <c r="AK118" s="53">
        <f>IFERROR(VLOOKUP(B118,'วันที่ 17'!$B$8:$AH$105,28,FALSE),0)</f>
      </c>
      <c r="AL118" s="53">
        <f>IFERROR(VLOOKUP(B118,'วันที่ 18'!$B$8:$AH$104,28,FALSE),0)</f>
      </c>
      <c r="AM118" s="53">
        <f>IFERROR(VLOOKUP(B118,'วันที่ 19'!$B$8:$AH$106,28,FALSE),0)</f>
      </c>
      <c r="AN118" s="53">
        <f>IFERROR(VLOOKUP(B118,'วันที่ 20'!$B$8:$AH$105,28,FALSE),0)</f>
      </c>
      <c r="AO118" s="53">
        <f>IFERROR(VLOOKUP(B118,'วันที่ 21'!$B$8:$AH$106,28,FALSE),0)</f>
      </c>
      <c r="AP118" s="53">
        <f>IFERROR(VLOOKUP(B118,'วันที่ 22'!$B$8:$AH$105,28,FALSE),0)</f>
      </c>
      <c r="AQ118" s="53">
        <f>IFERROR(VLOOKUP(B118,'วันที่ 23'!$B$8:$AH$107,28,FALSE),0)</f>
      </c>
      <c r="AR118" s="53">
        <f>IFERROR(VLOOKUP(B118,'วันที่ 24'!$B$8:$AH$104,28,FALSE),0)</f>
      </c>
      <c r="AS118" s="53">
        <f>IFERROR(VLOOKUP(B118,'วันที่ 25'!$B$8:$AH$106,28,FALSE),0)</f>
      </c>
      <c r="AT118" s="53">
        <f>IFERROR(VLOOKUP(B118,'วันที่ 26'!$B$8:$AH$105,28,FALSE),0)</f>
      </c>
      <c r="AU118" s="53">
        <f>IFERROR(VLOOKUP(B118,'วันที่ 26'!$B$8:$AH$104,28,FALSE),0)</f>
      </c>
      <c r="AV118" s="53">
        <f>IFERROR(VLOOKUP(B118,'วันที่ 30'!$B$8:$AH$107,28,FALSE),0)</f>
      </c>
      <c r="AW118" s="53">
        <f>IFERROR(VLOOKUP(B118,'วันที่ 31'!$B$8:$AG$105,28,FALSE),0)</f>
      </c>
      <c r="AX118" s="52">
        <f>SUM(E118:AW118)</f>
      </c>
    </row>
    <row r="119">
      <c r="A119" s="52"/>
      <c r="B119" s="58"/>
      <c r="C119" s="53">
        <f>IFERROR(VLOOKUP(B119,Members!B:C,2,FALSE),0)</f>
      </c>
      <c r="D119" s="53">
        <f>IFERROR(VLOOKUP(B119,Members!$B:$H,7,FALSE),0)</f>
      </c>
      <c r="E119" s="55">
        <f>IFERROR(VLOOKUP(B119,'วันที่ 1'!$B$8:$AH$103,28,FALSE),0) - IFERROR(VLOOKUP(B119,'วันที่ 1'!$B$8:$AH$103,27,FALSE),0)</f>
      </c>
      <c r="F119" s="55">
        <f>IFERROR(VLOOKUP(C119,'วันที่ 1'!$B$8:$AH$103,27,FALSE),0)</f>
      </c>
      <c r="G119" s="53">
        <f>IFERROR(VLOOKUP(B119,'วันที่ 1'!$B$8:$AH$103,28,FALSE),0)-IFERROR(VLOOKUP(B119,'วันที่ 1'!$B$8:$AH$103,27,FALSE),0)</f>
      </c>
      <c r="H119" s="55">
        <f>IFERROR(VLOOKUP(B119,'วันที่ 1'!$B$8:$AH$103,27,FALSE),0)</f>
      </c>
      <c r="I119" s="53">
        <f>IFERROR(VLOOKUP(B119,'วันที่ 2'!$B$8:$AF$106,28,FALSE),0)-IFERROR(VLOOKUP(B119,'วันที่ 2'!$B$8:$AF$106,27,FALSE),0)</f>
      </c>
      <c r="J119" s="53">
        <f>IFERROR(VLOOKUP(B119,'วันที่ 2'!$B$8:$AF$106,27,FALSE),0)</f>
      </c>
      <c r="K119" s="53">
        <f>IFERROR(VLOOKUP(B119,'วันที่ 3 กะเช้า'!$B$8:$AK$106,28,FALSE),0)-IFERROR(VLOOKUP(B119,'วันที่ 3 กะเช้า'!$B$8:$AK$106,27,FALSE),0)</f>
      </c>
      <c r="L119" s="53">
        <f>IFERROR(VLOOKUP(B119,'วันที่ 3 กะเช้า'!$B$8:$AK$106,27,FALSE),0)</f>
      </c>
      <c r="M119" s="53">
        <f>IFERROR(VLOOKUP(B119,'วันที่ 4 กะเช้า'!$B$8:$AG$107,28,FALSE),0)-IFERROR(VLOOKUP(B119,'วันที่ 4 กะเช้า'!$B$8:$AG$107,27,FALSE),0)</f>
      </c>
      <c r="N119" s="53">
        <f>IFERROR(VLOOKUP(B119,'วันที่ 4 กะเช้า'!$B$8:$AG$107,27,FALSE),0)</f>
      </c>
      <c r="O119" s="53">
        <f>IFERROR(VLOOKUP(B119,'วันที่ 4 กะเช้า'!$B$8:$AH$106,28,FALSE),0)-IFERROR(VLOOKUP(B119,'วันที่ 4 กะเช้า'!$B$8:$AH$106,27,FALSE),0)</f>
      </c>
      <c r="P119" s="53">
        <f>IFERROR(VLOOKUP(B119,'วันที่ 4 กะเช้า'!$B$8:$AH$106,27,FALSE),0)</f>
      </c>
      <c r="Q119" s="53">
        <f>IFERROR(VLOOKUP(B119,'วันที่ 4 กะเช้า'!$B$8:$AH$106,28,FALSE),0)-IFERROR(VLOOKUP(B119,'วันที่ 4 กะเช้า'!$B$8:$AH$106,27,FALSE),0)</f>
      </c>
      <c r="R119" s="53">
        <f>IFERROR(VLOOKUP(B119,'วันที่ 4 กะเช้า'!$B$8:$AH$106,27,FALSE),0)</f>
      </c>
      <c r="S119" s="53">
        <f>IFERROR(VLOOKUP(B119,'วันที่ 5 กะเช้า'!$B$8:$AH$107,28,FALSE),0)-IFERROR(VLOOKUP(B119,'วันที่ 5 กะเช้า'!$B$8:$AH$107,27,FALSE),0)</f>
      </c>
      <c r="T119" s="53">
        <f>IFERROR(VLOOKUP(B119,'วันที่ 5 กะเช้า'!$B$8:$AH$107,27,FALSE),0)</f>
      </c>
      <c r="U119" s="53">
        <f>IFERROR(VLOOKUP(B119,'วันที่ 5 กะดึก'!$B$8:$AH$106,27,FALSE),0)</f>
      </c>
      <c r="V119" s="53">
        <f>IFERROR(VLOOKUP(B119,'วันที่ 5 กะดึก'!$B$8:$AH$106,27,FALSE),0)</f>
      </c>
      <c r="W119" s="53">
        <f>IFERROR(VLOOKUP(B119,'วันที่ 7'!$B$8:$AH$105,28,FALSE),0)-IFERROR(VLOOKUP(B119,'วันที่ 7'!$B$8:$AH$105,27,FALSE),0)</f>
      </c>
      <c r="X119" s="53">
        <f>IFERROR(VLOOKUP(B119,'วันที่ 7'!$B$8:$AH$105,27,FALSE),0)</f>
      </c>
      <c r="Y119" s="53">
        <f>IFERROR(VLOOKUP(B119,'วันที่ 8'!$B$8:$AH$109,28,FALSE),0)-IFERROR(VLOOKUP(B119,'วันที่ 8'!$B$8:$AH$109,27,FALSE),0)</f>
      </c>
      <c r="Z119" s="53">
        <f>IFERROR(VLOOKUP(B119,'วันที่ 8'!$B$8:$AH$109,27,FALSE),0)</f>
      </c>
      <c r="AA119" s="53">
        <f>IFERROR(VLOOKUP(B119,'กะเช้าวันที่ 12'!$B$8:$AC$102,28,FALSE),0)-IFERROR(VLOOKUP(B119,'กะเช้าวันที่ 12'!$B$8:$AC$102,27,FALSE),0)</f>
      </c>
      <c r="AB119" s="53">
        <f>IFERROR(VLOOKUP(B119,'กะเช้าวันที่ 12'!$B$8:$AC$102,27,FALSE),0)</f>
      </c>
      <c r="AC119" s="53">
        <f>IFERROR(VLOOKUP(B119,'กะเช้าวันที่ 14'!$B$8:$AC$104,28,FALSE),0)-IFERROR(VLOOKUP(B119,'กะเช้าวันที่ 14'!$B$8:$AC$104,27,FALSE),0)</f>
      </c>
      <c r="AD119" s="53">
        <f>IFERROR(VLOOKUP(B119,'กะเช้าวันที่ 14'!$B$8:$AC$104,27,FALSE),0)</f>
      </c>
      <c r="AE119" s="53">
        <f>IFERROR(VLOOKUP(B119,'กะดึกวันที่ 13'!$B$8:$AC$105,28,FALSE),0)-IFERROR(VLOOKUP(B119,'กะดึกวันที่ 13'!$B$8:$AC$105,27,FALSE),0)</f>
      </c>
      <c r="AF119" s="53">
        <f>IFERROR(VLOOKUP(C119,'กะดึกวันที่ 13'!$B$8:$AC$105,27,FALSE),0)</f>
      </c>
      <c r="AG119" s="53">
        <f>IFERROR(VLOOKUP(B119,'วันที่ 12'!$B$8:$AH$105,28,FALSE),0)</f>
      </c>
      <c r="AH119" s="53">
        <f>IFERROR(VLOOKUP(B119,'วันที่ 14'!$B$8:$AH$106,28,FALSE),0)</f>
      </c>
      <c r="AI119" s="53">
        <f>IFERROR(VLOOKUP(B119,'วันที่ 15'!$B$8:$AH$106,28,FALSE),0)</f>
      </c>
      <c r="AJ119" s="53">
        <f>IFERROR(VLOOKUP(B119,'วันที่ 16'!$B$8:$AH$105,28,FALSE),0)</f>
      </c>
      <c r="AK119" s="53">
        <f>IFERROR(VLOOKUP(B119,'วันที่ 17'!$B$8:$AH$105,28,FALSE),0)</f>
      </c>
      <c r="AL119" s="53">
        <f>IFERROR(VLOOKUP(B119,'วันที่ 18'!$B$8:$AH$104,28,FALSE),0)</f>
      </c>
      <c r="AM119" s="53">
        <f>IFERROR(VLOOKUP(B119,'วันที่ 19'!$B$8:$AH$106,28,FALSE),0)</f>
      </c>
      <c r="AN119" s="53">
        <f>IFERROR(VLOOKUP(B119,'วันที่ 20'!$B$8:$AH$105,28,FALSE),0)</f>
      </c>
      <c r="AO119" s="53">
        <f>IFERROR(VLOOKUP(B119,'วันที่ 21'!$B$8:$AH$106,28,FALSE),0)</f>
      </c>
      <c r="AP119" s="53">
        <f>IFERROR(VLOOKUP(B119,'วันที่ 22'!$B$8:$AH$105,28,FALSE),0)</f>
      </c>
      <c r="AQ119" s="53">
        <f>IFERROR(VLOOKUP(B119,'วันที่ 23'!$B$8:$AH$107,28,FALSE),0)</f>
      </c>
      <c r="AR119" s="53">
        <f>IFERROR(VLOOKUP(B119,'วันที่ 24'!$B$8:$AH$104,28,FALSE),0)</f>
      </c>
      <c r="AS119" s="53">
        <f>IFERROR(VLOOKUP(B119,'วันที่ 25'!$B$8:$AH$106,28,FALSE),0)</f>
      </c>
      <c r="AT119" s="53">
        <f>IFERROR(VLOOKUP(B119,'วันที่ 26'!$B$8:$AH$105,28,FALSE),0)</f>
      </c>
      <c r="AU119" s="53">
        <f>IFERROR(VLOOKUP(B119,'วันที่ 26'!$B$8:$AH$104,28,FALSE),0)</f>
      </c>
      <c r="AV119" s="53">
        <f>IFERROR(VLOOKUP(B119,'วันที่ 30'!$B$8:$AH$107,28,FALSE),0)</f>
      </c>
      <c r="AW119" s="53">
        <f>IFERROR(VLOOKUP(B119,'วันที่ 31'!$B$8:$AG$105,28,FALSE),0)</f>
      </c>
      <c r="AX119" s="52">
        <f>SUM(E119:AW119)</f>
      </c>
    </row>
    <row r="120">
      <c r="A120" s="52"/>
      <c r="B120" s="58"/>
      <c r="C120" s="53">
        <f>IFERROR(VLOOKUP(B120,Members!B:C,2,FALSE),0)</f>
      </c>
      <c r="D120" s="53">
        <f>IFERROR(VLOOKUP(B120,Members!$B:$H,7,FALSE),0)</f>
      </c>
      <c r="E120" s="55">
        <f>IFERROR(VLOOKUP(B120,'วันที่ 1'!$B$8:$AH$103,28,FALSE),0) - IFERROR(VLOOKUP(B120,'วันที่ 1'!$B$8:$AH$103,27,FALSE),0)</f>
      </c>
      <c r="F120" s="55">
        <f>IFERROR(VLOOKUP(C120,'วันที่ 1'!$B$8:$AH$103,27,FALSE),0)</f>
      </c>
      <c r="G120" s="53">
        <f>IFERROR(VLOOKUP(B120,'วันที่ 1'!$B$8:$AH$103,28,FALSE),0)-IFERROR(VLOOKUP(B120,'วันที่ 1'!$B$8:$AH$103,27,FALSE),0)</f>
      </c>
      <c r="H120" s="55">
        <f>IFERROR(VLOOKUP(B120,'วันที่ 1'!$B$8:$AH$103,27,FALSE),0)</f>
      </c>
      <c r="I120" s="53">
        <f>IFERROR(VLOOKUP(B120,'วันที่ 2'!$B$8:$AF$106,28,FALSE),0)-IFERROR(VLOOKUP(B120,'วันที่ 2'!$B$8:$AF$106,27,FALSE),0)</f>
      </c>
      <c r="J120" s="53">
        <f>IFERROR(VLOOKUP(B120,'วันที่ 2'!$B$8:$AF$106,27,FALSE),0)</f>
      </c>
      <c r="K120" s="53">
        <f>IFERROR(VLOOKUP(B120,'วันที่ 3 กะเช้า'!$B$8:$AK$106,28,FALSE),0)-IFERROR(VLOOKUP(B120,'วันที่ 3 กะเช้า'!$B$8:$AK$106,27,FALSE),0)</f>
      </c>
      <c r="L120" s="53">
        <f>IFERROR(VLOOKUP(B120,'วันที่ 3 กะเช้า'!$B$8:$AK$106,27,FALSE),0)</f>
      </c>
      <c r="M120" s="53">
        <f>IFERROR(VLOOKUP(B120,'วันที่ 4 กะเช้า'!$B$8:$AG$107,28,FALSE),0)-IFERROR(VLOOKUP(B120,'วันที่ 4 กะเช้า'!$B$8:$AG$107,27,FALSE),0)</f>
      </c>
      <c r="N120" s="53">
        <f>IFERROR(VLOOKUP(B120,'วันที่ 4 กะเช้า'!$B$8:$AG$107,27,FALSE),0)</f>
      </c>
      <c r="O120" s="53">
        <f>IFERROR(VLOOKUP(B120,'วันที่ 4 กะเช้า'!$B$8:$AH$106,28,FALSE),0)-IFERROR(VLOOKUP(B120,'วันที่ 4 กะเช้า'!$B$8:$AH$106,27,FALSE),0)</f>
      </c>
      <c r="P120" s="53">
        <f>IFERROR(VLOOKUP(B120,'วันที่ 4 กะเช้า'!$B$8:$AH$106,27,FALSE),0)</f>
      </c>
      <c r="Q120" s="53">
        <f>IFERROR(VLOOKUP(B120,'วันที่ 4 กะเช้า'!$B$8:$AH$106,28,FALSE),0)-IFERROR(VLOOKUP(B120,'วันที่ 4 กะเช้า'!$B$8:$AH$106,27,FALSE),0)</f>
      </c>
      <c r="R120" s="53">
        <f>IFERROR(VLOOKUP(B120,'วันที่ 4 กะเช้า'!$B$8:$AH$106,27,FALSE),0)</f>
      </c>
      <c r="S120" s="53">
        <f>IFERROR(VLOOKUP(B120,'วันที่ 5 กะเช้า'!$B$8:$AH$107,28,FALSE),0)-IFERROR(VLOOKUP(B120,'วันที่ 5 กะเช้า'!$B$8:$AH$107,27,FALSE),0)</f>
      </c>
      <c r="T120" s="53">
        <f>IFERROR(VLOOKUP(B120,'วันที่ 5 กะเช้า'!$B$8:$AH$107,27,FALSE),0)</f>
      </c>
      <c r="U120" s="53">
        <f>IFERROR(VLOOKUP(B120,'วันที่ 5 กะดึก'!$B$8:$AH$106,27,FALSE),0)</f>
      </c>
      <c r="V120" s="53">
        <f>IFERROR(VLOOKUP(B120,'วันที่ 5 กะดึก'!$B$8:$AH$106,27,FALSE),0)</f>
      </c>
      <c r="W120" s="53">
        <f>IFERROR(VLOOKUP(B120,'วันที่ 7'!$B$8:$AH$105,28,FALSE),0)-IFERROR(VLOOKUP(B120,'วันที่ 7'!$B$8:$AH$105,27,FALSE),0)</f>
      </c>
      <c r="X120" s="53">
        <f>IFERROR(VLOOKUP(B120,'วันที่ 7'!$B$8:$AH$105,27,FALSE),0)</f>
      </c>
      <c r="Y120" s="53">
        <f>IFERROR(VLOOKUP(B120,'วันที่ 8'!$B$8:$AH$109,28,FALSE),0)-IFERROR(VLOOKUP(B120,'วันที่ 8'!$B$8:$AH$109,27,FALSE),0)</f>
      </c>
      <c r="Z120" s="53">
        <f>IFERROR(VLOOKUP(B120,'วันที่ 8'!$B$8:$AH$109,27,FALSE),0)</f>
      </c>
      <c r="AA120" s="53">
        <f>IFERROR(VLOOKUP(B120,'กะเช้าวันที่ 12'!$B$8:$AC$102,28,FALSE),0)-IFERROR(VLOOKUP(B120,'กะเช้าวันที่ 12'!$B$8:$AC$102,27,FALSE),0)</f>
      </c>
      <c r="AB120" s="53">
        <f>IFERROR(VLOOKUP(B120,'กะเช้าวันที่ 12'!$B$8:$AC$102,27,FALSE),0)</f>
      </c>
      <c r="AC120" s="53">
        <f>IFERROR(VLOOKUP(B120,'กะเช้าวันที่ 14'!$B$8:$AC$104,28,FALSE),0)-IFERROR(VLOOKUP(B120,'กะเช้าวันที่ 14'!$B$8:$AC$104,27,FALSE),0)</f>
      </c>
      <c r="AD120" s="53">
        <f>IFERROR(VLOOKUP(B120,'กะเช้าวันที่ 14'!$B$8:$AC$104,27,FALSE),0)</f>
      </c>
      <c r="AE120" s="53">
        <f>IFERROR(VLOOKUP(B120,'กะดึกวันที่ 13'!$B$8:$AC$105,28,FALSE),0)-IFERROR(VLOOKUP(B120,'กะดึกวันที่ 13'!$B$8:$AC$105,27,FALSE),0)</f>
      </c>
      <c r="AF120" s="53">
        <f>IFERROR(VLOOKUP(C120,'กะดึกวันที่ 13'!$B$8:$AC$105,27,FALSE),0)</f>
      </c>
      <c r="AG120" s="53">
        <f>IFERROR(VLOOKUP(B120,'วันที่ 12'!$B$8:$AH$105,28,FALSE),0)</f>
      </c>
      <c r="AH120" s="53">
        <f>IFERROR(VLOOKUP(B120,'วันที่ 14'!$B$8:$AH$106,28,FALSE),0)</f>
      </c>
      <c r="AI120" s="53">
        <f>IFERROR(VLOOKUP(B120,'วันที่ 15'!$B$8:$AH$106,28,FALSE),0)</f>
      </c>
      <c r="AJ120" s="53">
        <f>IFERROR(VLOOKUP(B120,'วันที่ 16'!$B$8:$AH$105,28,FALSE),0)</f>
      </c>
      <c r="AK120" s="53">
        <f>IFERROR(VLOOKUP(B120,'วันที่ 17'!$B$8:$AH$105,28,FALSE),0)</f>
      </c>
      <c r="AL120" s="53">
        <f>IFERROR(VLOOKUP(B120,'วันที่ 18'!$B$8:$AH$104,28,FALSE),0)</f>
      </c>
      <c r="AM120" s="53">
        <f>IFERROR(VLOOKUP(B120,'วันที่ 19'!$B$8:$AH$106,28,FALSE),0)</f>
      </c>
      <c r="AN120" s="53">
        <f>IFERROR(VLOOKUP(B120,'วันที่ 20'!$B$8:$AH$105,28,FALSE),0)</f>
      </c>
      <c r="AO120" s="53">
        <f>IFERROR(VLOOKUP(B120,'วันที่ 21'!$B$8:$AH$106,28,FALSE),0)</f>
      </c>
      <c r="AP120" s="53">
        <f>IFERROR(VLOOKUP(B120,'วันที่ 22'!$B$8:$AH$105,28,FALSE),0)</f>
      </c>
      <c r="AQ120" s="53">
        <f>IFERROR(VLOOKUP(B120,'วันที่ 23'!$B$8:$AH$107,28,FALSE),0)</f>
      </c>
      <c r="AR120" s="53">
        <f>IFERROR(VLOOKUP(B120,'วันที่ 24'!$B$8:$AH$104,28,FALSE),0)</f>
      </c>
      <c r="AS120" s="53">
        <f>IFERROR(VLOOKUP(B120,'วันที่ 25'!$B$8:$AH$106,28,FALSE),0)</f>
      </c>
      <c r="AT120" s="53">
        <f>IFERROR(VLOOKUP(B120,'วันที่ 26'!$B$8:$AH$105,28,FALSE),0)</f>
      </c>
      <c r="AU120" s="53">
        <f>IFERROR(VLOOKUP(B120,'วันที่ 26'!$B$8:$AH$104,28,FALSE),0)</f>
      </c>
      <c r="AV120" s="53">
        <f>IFERROR(VLOOKUP(B120,'วันที่ 30'!$B$8:$AH$107,28,FALSE),0)</f>
      </c>
      <c r="AW120" s="53">
        <f>IFERROR(VLOOKUP(B120,'วันที่ 31'!$B$8:$AG$105,28,FALSE),0)</f>
      </c>
      <c r="AX120" s="52">
        <f>SUM(E120:AW120)</f>
      </c>
    </row>
    <row r="121">
      <c r="A121" s="52"/>
      <c r="B121" s="58"/>
      <c r="C121" s="53">
        <f>IFERROR(VLOOKUP(B121,Members!B:C,2,FALSE),0)</f>
      </c>
      <c r="D121" s="53">
        <f>IFERROR(VLOOKUP(B121,Members!$B:$H,7,FALSE),0)</f>
      </c>
      <c r="E121" s="55">
        <f>IFERROR(VLOOKUP(B121,'วันที่ 1'!$B$8:$AH$103,28,FALSE),0) - IFERROR(VLOOKUP(B121,'วันที่ 1'!$B$8:$AH$103,27,FALSE),0)</f>
      </c>
      <c r="F121" s="55">
        <f>IFERROR(VLOOKUP(C121,'วันที่ 1'!$B$8:$AH$103,27,FALSE),0)</f>
      </c>
      <c r="G121" s="53">
        <f>IFERROR(VLOOKUP(B121,'วันที่ 1'!$B$8:$AH$103,28,FALSE),0)-IFERROR(VLOOKUP(B121,'วันที่ 1'!$B$8:$AH$103,27,FALSE),0)</f>
      </c>
      <c r="H121" s="55">
        <f>IFERROR(VLOOKUP(B121,'วันที่ 1'!$B$8:$AH$103,27,FALSE),0)</f>
      </c>
      <c r="I121" s="53">
        <f>IFERROR(VLOOKUP(B121,'วันที่ 2'!$B$8:$AF$106,28,FALSE),0)-IFERROR(VLOOKUP(B121,'วันที่ 2'!$B$8:$AF$106,27,FALSE),0)</f>
      </c>
      <c r="J121" s="53">
        <f>IFERROR(VLOOKUP(B121,'วันที่ 2'!$B$8:$AF$106,27,FALSE),0)</f>
      </c>
      <c r="K121" s="53">
        <f>IFERROR(VLOOKUP(B121,'วันที่ 3 กะเช้า'!$B$8:$AK$106,28,FALSE),0)-IFERROR(VLOOKUP(B121,'วันที่ 3 กะเช้า'!$B$8:$AK$106,27,FALSE),0)</f>
      </c>
      <c r="L121" s="53">
        <f>IFERROR(VLOOKUP(B121,'วันที่ 3 กะเช้า'!$B$8:$AK$106,27,FALSE),0)</f>
      </c>
      <c r="M121" s="53">
        <f>IFERROR(VLOOKUP(B121,'วันที่ 4 กะเช้า'!$B$8:$AG$107,28,FALSE),0)-IFERROR(VLOOKUP(B121,'วันที่ 4 กะเช้า'!$B$8:$AG$107,27,FALSE),0)</f>
      </c>
      <c r="N121" s="53">
        <f>IFERROR(VLOOKUP(B121,'วันที่ 4 กะเช้า'!$B$8:$AG$107,27,FALSE),0)</f>
      </c>
      <c r="O121" s="53">
        <f>IFERROR(VLOOKUP(B121,'วันที่ 4 กะเช้า'!$B$8:$AH$106,28,FALSE),0)-IFERROR(VLOOKUP(B121,'วันที่ 4 กะเช้า'!$B$8:$AH$106,27,FALSE),0)</f>
      </c>
      <c r="P121" s="53">
        <f>IFERROR(VLOOKUP(B121,'วันที่ 4 กะเช้า'!$B$8:$AH$106,27,FALSE),0)</f>
      </c>
      <c r="Q121" s="53">
        <f>IFERROR(VLOOKUP(B121,'วันที่ 4 กะเช้า'!$B$8:$AH$106,28,FALSE),0)-IFERROR(VLOOKUP(B121,'วันที่ 4 กะเช้า'!$B$8:$AH$106,27,FALSE),0)</f>
      </c>
      <c r="R121" s="53">
        <f>IFERROR(VLOOKUP(B121,'วันที่ 4 กะเช้า'!$B$8:$AH$106,27,FALSE),0)</f>
      </c>
      <c r="S121" s="53">
        <f>IFERROR(VLOOKUP(B121,'วันที่ 5 กะเช้า'!$B$8:$AH$107,28,FALSE),0)-IFERROR(VLOOKUP(B121,'วันที่ 5 กะเช้า'!$B$8:$AH$107,27,FALSE),0)</f>
      </c>
      <c r="T121" s="53">
        <f>IFERROR(VLOOKUP(B121,'วันที่ 5 กะเช้า'!$B$8:$AH$107,27,FALSE),0)</f>
      </c>
      <c r="U121" s="53">
        <f>IFERROR(VLOOKUP(B121,'วันที่ 5 กะดึก'!$B$8:$AH$106,27,FALSE),0)</f>
      </c>
      <c r="V121" s="53">
        <f>IFERROR(VLOOKUP(B121,'วันที่ 5 กะดึก'!$B$8:$AH$106,27,FALSE),0)</f>
      </c>
      <c r="W121" s="53">
        <f>IFERROR(VLOOKUP(B121,'วันที่ 7'!$B$8:$AH$105,28,FALSE),0)-IFERROR(VLOOKUP(B121,'วันที่ 7'!$B$8:$AH$105,27,FALSE),0)</f>
      </c>
      <c r="X121" s="53">
        <f>IFERROR(VLOOKUP(B121,'วันที่ 7'!$B$8:$AH$105,27,FALSE),0)</f>
      </c>
      <c r="Y121" s="53">
        <f>IFERROR(VLOOKUP(B121,'วันที่ 8'!$B$8:$AH$109,28,FALSE),0)-IFERROR(VLOOKUP(B121,'วันที่ 8'!$B$8:$AH$109,27,FALSE),0)</f>
      </c>
      <c r="Z121" s="53">
        <f>IFERROR(VLOOKUP(B121,'วันที่ 8'!$B$8:$AH$109,27,FALSE),0)</f>
      </c>
      <c r="AA121" s="53">
        <f>IFERROR(VLOOKUP(B121,'กะเช้าวันที่ 12'!$B$8:$AC$102,28,FALSE),0)-IFERROR(VLOOKUP(B121,'กะเช้าวันที่ 12'!$B$8:$AC$102,27,FALSE),0)</f>
      </c>
      <c r="AB121" s="53">
        <f>IFERROR(VLOOKUP(B121,'กะเช้าวันที่ 12'!$B$8:$AC$102,27,FALSE),0)</f>
      </c>
      <c r="AC121" s="53">
        <f>IFERROR(VLOOKUP(B121,'กะเช้าวันที่ 14'!$B$8:$AC$104,28,FALSE),0)-IFERROR(VLOOKUP(B121,'กะเช้าวันที่ 14'!$B$8:$AC$104,27,FALSE),0)</f>
      </c>
      <c r="AD121" s="53">
        <f>IFERROR(VLOOKUP(B121,'กะเช้าวันที่ 14'!$B$8:$AC$104,27,FALSE),0)</f>
      </c>
      <c r="AE121" s="53">
        <f>IFERROR(VLOOKUP(B121,'กะดึกวันที่ 13'!$B$8:$AC$105,28,FALSE),0)-IFERROR(VLOOKUP(B121,'กะดึกวันที่ 13'!$B$8:$AC$105,27,FALSE),0)</f>
      </c>
      <c r="AF121" s="53">
        <f>IFERROR(VLOOKUP(C121,'กะดึกวันที่ 13'!$B$8:$AC$105,27,FALSE),0)</f>
      </c>
      <c r="AG121" s="53">
        <f>IFERROR(VLOOKUP(B121,'วันที่ 12'!$B$8:$AH$105,28,FALSE),0)</f>
      </c>
      <c r="AH121" s="53">
        <f>IFERROR(VLOOKUP(B121,'วันที่ 14'!$B$8:$AH$106,28,FALSE),0)</f>
      </c>
      <c r="AI121" s="53">
        <f>IFERROR(VLOOKUP(B121,'วันที่ 15'!$B$8:$AH$106,28,FALSE),0)</f>
      </c>
      <c r="AJ121" s="53">
        <f>IFERROR(VLOOKUP(B121,'วันที่ 16'!$B$8:$AH$105,28,FALSE),0)</f>
      </c>
      <c r="AK121" s="53">
        <f>IFERROR(VLOOKUP(B121,'วันที่ 17'!$B$8:$AH$105,28,FALSE),0)</f>
      </c>
      <c r="AL121" s="53">
        <f>IFERROR(VLOOKUP(B121,'วันที่ 18'!$B$8:$AH$104,28,FALSE),0)</f>
      </c>
      <c r="AM121" s="53">
        <f>IFERROR(VLOOKUP(B121,'วันที่ 19'!$B$8:$AH$106,28,FALSE),0)</f>
      </c>
      <c r="AN121" s="53">
        <f>IFERROR(VLOOKUP(B121,'วันที่ 20'!$B$8:$AH$105,28,FALSE),0)</f>
      </c>
      <c r="AO121" s="53">
        <f>IFERROR(VLOOKUP(B121,'วันที่ 21'!$B$8:$AH$106,28,FALSE),0)</f>
      </c>
      <c r="AP121" s="53">
        <f>IFERROR(VLOOKUP(B121,'วันที่ 22'!$B$8:$AH$105,28,FALSE),0)</f>
      </c>
      <c r="AQ121" s="53">
        <f>IFERROR(VLOOKUP(B121,'วันที่ 23'!$B$8:$AH$107,28,FALSE),0)</f>
      </c>
      <c r="AR121" s="53">
        <f>IFERROR(VLOOKUP(B121,'วันที่ 24'!$B$8:$AH$104,28,FALSE),0)</f>
      </c>
      <c r="AS121" s="53">
        <f>IFERROR(VLOOKUP(B121,'วันที่ 25'!$B$8:$AH$106,28,FALSE),0)</f>
      </c>
      <c r="AT121" s="53">
        <f>IFERROR(VLOOKUP(B121,'วันที่ 26'!$B$8:$AH$105,28,FALSE),0)</f>
      </c>
      <c r="AU121" s="53">
        <f>IFERROR(VLOOKUP(B121,'วันที่ 26'!$B$8:$AH$104,28,FALSE),0)</f>
      </c>
      <c r="AV121" s="53">
        <f>IFERROR(VLOOKUP(B121,'วันที่ 30'!$B$8:$AH$107,28,FALSE),0)</f>
      </c>
      <c r="AW121" s="53">
        <f>IFERROR(VLOOKUP(B121,'วันที่ 31'!$B$8:$AG$105,28,FALSE),0)</f>
      </c>
      <c r="AX121" s="52">
        <f>SUM(E121:AW121)</f>
      </c>
    </row>
    <row r="122">
      <c r="A122" s="52"/>
      <c r="B122" s="58"/>
      <c r="C122" s="53">
        <f>IFERROR(VLOOKUP(B122,Members!B:C,2,FALSE),0)</f>
      </c>
      <c r="D122" s="53">
        <f>IFERROR(VLOOKUP(B122,Members!$B:$H,7,FALSE),0)</f>
      </c>
      <c r="E122" s="55">
        <f>IFERROR(VLOOKUP(B122,'วันที่ 1'!$B$8:$AH$103,28,FALSE),0) - IFERROR(VLOOKUP(B122,'วันที่ 1'!$B$8:$AH$103,27,FALSE),0)</f>
      </c>
      <c r="F122" s="55">
        <f>IFERROR(VLOOKUP(C122,'วันที่ 1'!$B$8:$AH$103,27,FALSE),0)</f>
      </c>
      <c r="G122" s="53">
        <f>IFERROR(VLOOKUP(B122,'วันที่ 1'!$B$8:$AH$103,28,FALSE),0)-IFERROR(VLOOKUP(B122,'วันที่ 1'!$B$8:$AH$103,27,FALSE),0)</f>
      </c>
      <c r="H122" s="55">
        <f>IFERROR(VLOOKUP(B122,'วันที่ 1'!$B$8:$AH$103,27,FALSE),0)</f>
      </c>
      <c r="I122" s="53">
        <f>IFERROR(VLOOKUP(B122,'วันที่ 2'!$B$8:$AF$106,28,FALSE),0)-IFERROR(VLOOKUP(B122,'วันที่ 2'!$B$8:$AF$106,27,FALSE),0)</f>
      </c>
      <c r="J122" s="53">
        <f>IFERROR(VLOOKUP(B122,'วันที่ 2'!$B$8:$AF$106,27,FALSE),0)</f>
      </c>
      <c r="K122" s="53">
        <f>IFERROR(VLOOKUP(B122,'วันที่ 3 กะเช้า'!$B$8:$AK$106,28,FALSE),0)-IFERROR(VLOOKUP(B122,'วันที่ 3 กะเช้า'!$B$8:$AK$106,27,FALSE),0)</f>
      </c>
      <c r="L122" s="53">
        <f>IFERROR(VLOOKUP(B122,'วันที่ 3 กะเช้า'!$B$8:$AK$106,27,FALSE),0)</f>
      </c>
      <c r="M122" s="53">
        <f>IFERROR(VLOOKUP(B122,'วันที่ 4 กะเช้า'!$B$8:$AG$107,28,FALSE),0)-IFERROR(VLOOKUP(B122,'วันที่ 4 กะเช้า'!$B$8:$AG$107,27,FALSE),0)</f>
      </c>
      <c r="N122" s="53">
        <f>IFERROR(VLOOKUP(B122,'วันที่ 4 กะเช้า'!$B$8:$AG$107,27,FALSE),0)</f>
      </c>
      <c r="O122" s="53">
        <f>IFERROR(VLOOKUP(B122,'วันที่ 4 กะเช้า'!$B$8:$AH$106,28,FALSE),0)-IFERROR(VLOOKUP(B122,'วันที่ 4 กะเช้า'!$B$8:$AH$106,27,FALSE),0)</f>
      </c>
      <c r="P122" s="53">
        <f>IFERROR(VLOOKUP(B122,'วันที่ 4 กะเช้า'!$B$8:$AH$106,27,FALSE),0)</f>
      </c>
      <c r="Q122" s="53">
        <f>IFERROR(VLOOKUP(B122,'วันที่ 4 กะเช้า'!$B$8:$AH$106,28,FALSE),0)-IFERROR(VLOOKUP(B122,'วันที่ 4 กะเช้า'!$B$8:$AH$106,27,FALSE),0)</f>
      </c>
      <c r="R122" s="53">
        <f>IFERROR(VLOOKUP(B122,'วันที่ 4 กะเช้า'!$B$8:$AH$106,27,FALSE),0)</f>
      </c>
      <c r="S122" s="53">
        <f>IFERROR(VLOOKUP(B122,'วันที่ 5 กะเช้า'!$B$8:$AH$107,28,FALSE),0)-IFERROR(VLOOKUP(B122,'วันที่ 5 กะเช้า'!$B$8:$AH$107,27,FALSE),0)</f>
      </c>
      <c r="T122" s="53">
        <f>IFERROR(VLOOKUP(B122,'วันที่ 5 กะเช้า'!$B$8:$AH$107,27,FALSE),0)</f>
      </c>
      <c r="U122" s="53">
        <f>IFERROR(VLOOKUP(B122,'วันที่ 5 กะดึก'!$B$8:$AH$106,27,FALSE),0)</f>
      </c>
      <c r="V122" s="53">
        <f>IFERROR(VLOOKUP(B122,'วันที่ 5 กะดึก'!$B$8:$AH$106,27,FALSE),0)</f>
      </c>
      <c r="W122" s="53">
        <f>IFERROR(VLOOKUP(B122,'วันที่ 7'!$B$8:$AH$105,28,FALSE),0)-IFERROR(VLOOKUP(B122,'วันที่ 7'!$B$8:$AH$105,27,FALSE),0)</f>
      </c>
      <c r="X122" s="53">
        <f>IFERROR(VLOOKUP(B122,'วันที่ 7'!$B$8:$AH$105,27,FALSE),0)</f>
      </c>
      <c r="Y122" s="53">
        <f>IFERROR(VLOOKUP(B122,'วันที่ 8'!$B$8:$AH$109,28,FALSE),0)-IFERROR(VLOOKUP(B122,'วันที่ 8'!$B$8:$AH$109,27,FALSE),0)</f>
      </c>
      <c r="Z122" s="53">
        <f>IFERROR(VLOOKUP(B122,'วันที่ 8'!$B$8:$AH$109,27,FALSE),0)</f>
      </c>
      <c r="AA122" s="53">
        <f>IFERROR(VLOOKUP(B122,'กะเช้าวันที่ 12'!$B$8:$AC$102,28,FALSE),0)-IFERROR(VLOOKUP(B122,'กะเช้าวันที่ 12'!$B$8:$AC$102,27,FALSE),0)</f>
      </c>
      <c r="AB122" s="53">
        <f>IFERROR(VLOOKUP(B122,'กะเช้าวันที่ 12'!$B$8:$AC$102,27,FALSE),0)</f>
      </c>
      <c r="AC122" s="53">
        <f>IFERROR(VLOOKUP(B122,'กะเช้าวันที่ 14'!$B$8:$AC$104,28,FALSE),0)-IFERROR(VLOOKUP(B122,'กะเช้าวันที่ 14'!$B$8:$AC$104,27,FALSE),0)</f>
      </c>
      <c r="AD122" s="53">
        <f>IFERROR(VLOOKUP(B122,'กะเช้าวันที่ 14'!$B$8:$AC$104,27,FALSE),0)</f>
      </c>
      <c r="AE122" s="53">
        <f>IFERROR(VLOOKUP(B122,'กะดึกวันที่ 13'!$B$8:$AC$105,28,FALSE),0)-IFERROR(VLOOKUP(B122,'กะดึกวันที่ 13'!$B$8:$AC$105,27,FALSE),0)</f>
      </c>
      <c r="AF122" s="53">
        <f>IFERROR(VLOOKUP(C122,'กะดึกวันที่ 13'!$B$8:$AC$105,27,FALSE),0)</f>
      </c>
      <c r="AG122" s="53">
        <f>IFERROR(VLOOKUP(B122,'วันที่ 12'!$B$8:$AH$105,28,FALSE),0)</f>
      </c>
      <c r="AH122" s="53">
        <f>IFERROR(VLOOKUP(B122,'วันที่ 14'!$B$8:$AH$106,28,FALSE),0)</f>
      </c>
      <c r="AI122" s="53">
        <f>IFERROR(VLOOKUP(B122,'วันที่ 15'!$B$8:$AH$106,28,FALSE),0)</f>
      </c>
      <c r="AJ122" s="53">
        <f>IFERROR(VLOOKUP(B122,'วันที่ 16'!$B$8:$AH$105,28,FALSE),0)</f>
      </c>
      <c r="AK122" s="53">
        <f>IFERROR(VLOOKUP(B122,'วันที่ 17'!$B$8:$AH$105,28,FALSE),0)</f>
      </c>
      <c r="AL122" s="53">
        <f>IFERROR(VLOOKUP(B122,'วันที่ 18'!$B$8:$AH$104,28,FALSE),0)</f>
      </c>
      <c r="AM122" s="53">
        <f>IFERROR(VLOOKUP(B122,'วันที่ 19'!$B$8:$AH$106,28,FALSE),0)</f>
      </c>
      <c r="AN122" s="53">
        <f>IFERROR(VLOOKUP(B122,'วันที่ 20'!$B$8:$AH$105,28,FALSE),0)</f>
      </c>
      <c r="AO122" s="53">
        <f>IFERROR(VLOOKUP(B122,'วันที่ 21'!$B$8:$AH$106,28,FALSE),0)</f>
      </c>
      <c r="AP122" s="53">
        <f>IFERROR(VLOOKUP(B122,'วันที่ 22'!$B$8:$AH$105,28,FALSE),0)</f>
      </c>
      <c r="AQ122" s="53">
        <f>IFERROR(VLOOKUP(B122,'วันที่ 23'!$B$8:$AH$107,28,FALSE),0)</f>
      </c>
      <c r="AR122" s="53">
        <f>IFERROR(VLOOKUP(B122,'วันที่ 24'!$B$8:$AH$104,28,FALSE),0)</f>
      </c>
      <c r="AS122" s="53">
        <f>IFERROR(VLOOKUP(B122,'วันที่ 25'!$B$8:$AH$106,28,FALSE),0)</f>
      </c>
      <c r="AT122" s="53">
        <f>IFERROR(VLOOKUP(B122,'วันที่ 26'!$B$8:$AH$105,28,FALSE),0)</f>
      </c>
      <c r="AU122" s="53">
        <f>IFERROR(VLOOKUP(B122,'วันที่ 26'!$B$8:$AH$104,28,FALSE),0)</f>
      </c>
      <c r="AV122" s="53">
        <f>IFERROR(VLOOKUP(B122,'วันที่ 30'!$B$8:$AH$107,28,FALSE),0)</f>
      </c>
      <c r="AW122" s="53">
        <f>IFERROR(VLOOKUP(B122,'วันที่ 31'!$B$8:$AG$105,28,FALSE),0)</f>
      </c>
      <c r="AX122" s="52">
        <f>SUM(E122:AW122)</f>
      </c>
    </row>
    <row r="123">
      <c r="A123" s="52"/>
      <c r="B123" s="58"/>
      <c r="C123" s="53">
        <f>IFERROR(VLOOKUP(B123,Members!B:C,2,FALSE),0)</f>
      </c>
      <c r="D123" s="53">
        <f>IFERROR(VLOOKUP(B123,Members!$B:$H,7,FALSE),0)</f>
      </c>
      <c r="E123" s="55">
        <f>IFERROR(VLOOKUP(B123,'วันที่ 1'!$B$8:$AH$103,28,FALSE),0) - IFERROR(VLOOKUP(B123,'วันที่ 1'!$B$8:$AH$103,27,FALSE),0)</f>
      </c>
      <c r="F123" s="55">
        <f>IFERROR(VLOOKUP(C123,'วันที่ 1'!$B$8:$AH$103,27,FALSE),0)</f>
      </c>
      <c r="G123" s="53">
        <f>IFERROR(VLOOKUP(B123,'วันที่ 1'!$B$8:$AH$103,28,FALSE),0)-IFERROR(VLOOKUP(B123,'วันที่ 1'!$B$8:$AH$103,27,FALSE),0)</f>
      </c>
      <c r="H123" s="55">
        <f>IFERROR(VLOOKUP(B123,'วันที่ 1'!$B$8:$AH$103,27,FALSE),0)</f>
      </c>
      <c r="I123" s="53">
        <f>IFERROR(VLOOKUP(B123,'วันที่ 2'!$B$8:$AF$106,28,FALSE),0)-IFERROR(VLOOKUP(B123,'วันที่ 2'!$B$8:$AF$106,27,FALSE),0)</f>
      </c>
      <c r="J123" s="53">
        <f>IFERROR(VLOOKUP(B123,'วันที่ 2'!$B$8:$AF$106,27,FALSE),0)</f>
      </c>
      <c r="K123" s="53">
        <f>IFERROR(VLOOKUP(B123,'วันที่ 3 กะเช้า'!$B$8:$AK$106,28,FALSE),0)-IFERROR(VLOOKUP(B123,'วันที่ 3 กะเช้า'!$B$8:$AK$106,27,FALSE),0)</f>
      </c>
      <c r="L123" s="53">
        <f>IFERROR(VLOOKUP(B123,'วันที่ 3 กะเช้า'!$B$8:$AK$106,27,FALSE),0)</f>
      </c>
      <c r="M123" s="53">
        <f>IFERROR(VLOOKUP(B123,'วันที่ 4 กะเช้า'!$B$8:$AG$107,28,FALSE),0)-IFERROR(VLOOKUP(B123,'วันที่ 4 กะเช้า'!$B$8:$AG$107,27,FALSE),0)</f>
      </c>
      <c r="N123" s="53">
        <f>IFERROR(VLOOKUP(B123,'วันที่ 4 กะเช้า'!$B$8:$AG$107,27,FALSE),0)</f>
      </c>
      <c r="O123" s="53">
        <f>IFERROR(VLOOKUP(B123,'วันที่ 4 กะเช้า'!$B$8:$AH$106,28,FALSE),0)-IFERROR(VLOOKUP(B123,'วันที่ 4 กะเช้า'!$B$8:$AH$106,27,FALSE),0)</f>
      </c>
      <c r="P123" s="53">
        <f>IFERROR(VLOOKUP(B123,'วันที่ 4 กะเช้า'!$B$8:$AH$106,27,FALSE),0)</f>
      </c>
      <c r="Q123" s="53">
        <f>IFERROR(VLOOKUP(B123,'วันที่ 4 กะเช้า'!$B$8:$AH$106,28,FALSE),0)-IFERROR(VLOOKUP(B123,'วันที่ 4 กะเช้า'!$B$8:$AH$106,27,FALSE),0)</f>
      </c>
      <c r="R123" s="53">
        <f>IFERROR(VLOOKUP(B123,'วันที่ 4 กะเช้า'!$B$8:$AH$106,27,FALSE),0)</f>
      </c>
      <c r="S123" s="53">
        <f>IFERROR(VLOOKUP(B123,'วันที่ 5 กะเช้า'!$B$8:$AH$107,28,FALSE),0)-IFERROR(VLOOKUP(B123,'วันที่ 5 กะเช้า'!$B$8:$AH$107,27,FALSE),0)</f>
      </c>
      <c r="T123" s="53">
        <f>IFERROR(VLOOKUP(B123,'วันที่ 5 กะเช้า'!$B$8:$AH$107,27,FALSE),0)</f>
      </c>
      <c r="U123" s="53">
        <f>IFERROR(VLOOKUP(B123,'วันที่ 5 กะดึก'!$B$8:$AH$106,27,FALSE),0)</f>
      </c>
      <c r="V123" s="53">
        <f>IFERROR(VLOOKUP(B123,'วันที่ 5 กะดึก'!$B$8:$AH$106,27,FALSE),0)</f>
      </c>
      <c r="W123" s="53">
        <f>IFERROR(VLOOKUP(B123,'วันที่ 7'!$B$8:$AH$105,28,FALSE),0)-IFERROR(VLOOKUP(B123,'วันที่ 7'!$B$8:$AH$105,27,FALSE),0)</f>
      </c>
      <c r="X123" s="53">
        <f>IFERROR(VLOOKUP(B123,'วันที่ 7'!$B$8:$AH$105,27,FALSE),0)</f>
      </c>
      <c r="Y123" s="53">
        <f>IFERROR(VLOOKUP(B123,'วันที่ 8'!$B$8:$AH$109,28,FALSE),0)-IFERROR(VLOOKUP(B123,'วันที่ 8'!$B$8:$AH$109,27,FALSE),0)</f>
      </c>
      <c r="Z123" s="53">
        <f>IFERROR(VLOOKUP(B123,'วันที่ 8'!$B$8:$AH$109,27,FALSE),0)</f>
      </c>
      <c r="AA123" s="53">
        <f>IFERROR(VLOOKUP(B123,'กะเช้าวันที่ 12'!$B$8:$AC$102,28,FALSE),0)-IFERROR(VLOOKUP(B123,'กะเช้าวันที่ 12'!$B$8:$AC$102,27,FALSE),0)</f>
      </c>
      <c r="AB123" s="53">
        <f>IFERROR(VLOOKUP(B123,'กะเช้าวันที่ 12'!$B$8:$AC$102,27,FALSE),0)</f>
      </c>
      <c r="AC123" s="53">
        <f>IFERROR(VLOOKUP(B123,'กะเช้าวันที่ 14'!$B$8:$AC$104,28,FALSE),0)-IFERROR(VLOOKUP(B123,'กะเช้าวันที่ 14'!$B$8:$AC$104,27,FALSE),0)</f>
      </c>
      <c r="AD123" s="53">
        <f>IFERROR(VLOOKUP(B123,'กะเช้าวันที่ 14'!$B$8:$AC$104,27,FALSE),0)</f>
      </c>
      <c r="AE123" s="53">
        <f>IFERROR(VLOOKUP(B123,'กะดึกวันที่ 13'!$B$8:$AC$105,28,FALSE),0)-IFERROR(VLOOKUP(B123,'กะดึกวันที่ 13'!$B$8:$AC$105,27,FALSE),0)</f>
      </c>
      <c r="AF123" s="53">
        <f>IFERROR(VLOOKUP(C123,'กะดึกวันที่ 13'!$B$8:$AC$105,27,FALSE),0)</f>
      </c>
      <c r="AG123" s="53">
        <f>IFERROR(VLOOKUP(B123,'วันที่ 12'!$B$8:$AH$105,28,FALSE),0)</f>
      </c>
      <c r="AH123" s="53">
        <f>IFERROR(VLOOKUP(B123,'วันที่ 14'!$B$8:$AH$106,28,FALSE),0)</f>
      </c>
      <c r="AI123" s="53">
        <f>IFERROR(VLOOKUP(B123,'วันที่ 15'!$B$8:$AH$106,28,FALSE),0)</f>
      </c>
      <c r="AJ123" s="53">
        <f>IFERROR(VLOOKUP(B123,'วันที่ 16'!$B$8:$AH$105,28,FALSE),0)</f>
      </c>
      <c r="AK123" s="53">
        <f>IFERROR(VLOOKUP(B123,'วันที่ 17'!$B$8:$AH$105,28,FALSE),0)</f>
      </c>
      <c r="AL123" s="53">
        <f>IFERROR(VLOOKUP(B123,'วันที่ 18'!$B$8:$AH$104,28,FALSE),0)</f>
      </c>
      <c r="AM123" s="53">
        <f>IFERROR(VLOOKUP(B123,'วันที่ 19'!$B$8:$AH$106,28,FALSE),0)</f>
      </c>
      <c r="AN123" s="53">
        <f>IFERROR(VLOOKUP(B123,'วันที่ 20'!$B$8:$AH$105,28,FALSE),0)</f>
      </c>
      <c r="AO123" s="53">
        <f>IFERROR(VLOOKUP(B123,'วันที่ 21'!$B$8:$AH$106,28,FALSE),0)</f>
      </c>
      <c r="AP123" s="53">
        <f>IFERROR(VLOOKUP(B123,'วันที่ 22'!$B$8:$AH$105,28,FALSE),0)</f>
      </c>
      <c r="AQ123" s="53">
        <f>IFERROR(VLOOKUP(B123,'วันที่ 23'!$B$8:$AH$107,28,FALSE),0)</f>
      </c>
      <c r="AR123" s="53">
        <f>IFERROR(VLOOKUP(B123,'วันที่ 24'!$B$8:$AH$104,28,FALSE),0)</f>
      </c>
      <c r="AS123" s="53">
        <f>IFERROR(VLOOKUP(B123,'วันที่ 25'!$B$8:$AH$106,28,FALSE),0)</f>
      </c>
      <c r="AT123" s="53">
        <f>IFERROR(VLOOKUP(B123,'วันที่ 26'!$B$8:$AH$105,28,FALSE),0)</f>
      </c>
      <c r="AU123" s="53">
        <f>IFERROR(VLOOKUP(B123,'วันที่ 26'!$B$8:$AH$104,28,FALSE),0)</f>
      </c>
      <c r="AV123" s="53">
        <f>IFERROR(VLOOKUP(B123,'วันที่ 30'!$B$8:$AH$107,28,FALSE),0)</f>
      </c>
      <c r="AW123" s="53">
        <f>IFERROR(VLOOKUP(B123,'วันที่ 31'!$B$8:$AG$105,28,FALSE),0)</f>
      </c>
      <c r="AX123" s="52">
        <f>SUM(E123:AW123)</f>
      </c>
    </row>
    <row r="124">
      <c r="A124" s="52"/>
      <c r="B124" s="58"/>
      <c r="C124" s="53">
        <f>IFERROR(VLOOKUP(B124,Members!B:C,2,FALSE),0)</f>
      </c>
      <c r="D124" s="53">
        <f>IFERROR(VLOOKUP(B124,Members!$B:$H,7,FALSE),0)</f>
      </c>
      <c r="E124" s="55">
        <f>IFERROR(VLOOKUP(B124,'วันที่ 1'!$B$8:$AH$103,28,FALSE),0) - IFERROR(VLOOKUP(B124,'วันที่ 1'!$B$8:$AH$103,27,FALSE),0)</f>
      </c>
      <c r="F124" s="55">
        <f>IFERROR(VLOOKUP(C124,'วันที่ 1'!$B$8:$AH$103,27,FALSE),0)</f>
      </c>
      <c r="G124" s="53">
        <f>IFERROR(VLOOKUP(B124,'วันที่ 1'!$B$8:$AH$103,28,FALSE),0)-IFERROR(VLOOKUP(B124,'วันที่ 1'!$B$8:$AH$103,27,FALSE),0)</f>
      </c>
      <c r="H124" s="55">
        <f>IFERROR(VLOOKUP(B124,'วันที่ 1'!$B$8:$AH$103,27,FALSE),0)</f>
      </c>
      <c r="I124" s="53">
        <f>IFERROR(VLOOKUP(B124,'วันที่ 2'!$B$8:$AF$106,28,FALSE),0)-IFERROR(VLOOKUP(B124,'วันที่ 2'!$B$8:$AF$106,27,FALSE),0)</f>
      </c>
      <c r="J124" s="53">
        <f>IFERROR(VLOOKUP(B124,'วันที่ 2'!$B$8:$AF$106,27,FALSE),0)</f>
      </c>
      <c r="K124" s="53">
        <f>IFERROR(VLOOKUP(B124,'วันที่ 3 กะเช้า'!$B$8:$AK$106,28,FALSE),0)-IFERROR(VLOOKUP(B124,'วันที่ 3 กะเช้า'!$B$8:$AK$106,27,FALSE),0)</f>
      </c>
      <c r="L124" s="53">
        <f>IFERROR(VLOOKUP(B124,'วันที่ 3 กะเช้า'!$B$8:$AK$106,27,FALSE),0)</f>
      </c>
      <c r="M124" s="53">
        <f>IFERROR(VLOOKUP(B124,'วันที่ 4 กะเช้า'!$B$8:$AG$107,28,FALSE),0)-IFERROR(VLOOKUP(B124,'วันที่ 4 กะเช้า'!$B$8:$AG$107,27,FALSE),0)</f>
      </c>
      <c r="N124" s="53">
        <f>IFERROR(VLOOKUP(B124,'วันที่ 4 กะเช้า'!$B$8:$AG$107,27,FALSE),0)</f>
      </c>
      <c r="O124" s="53">
        <f>IFERROR(VLOOKUP(B124,'วันที่ 4 กะเช้า'!$B$8:$AH$106,28,FALSE),0)-IFERROR(VLOOKUP(B124,'วันที่ 4 กะเช้า'!$B$8:$AH$106,27,FALSE),0)</f>
      </c>
      <c r="P124" s="53">
        <f>IFERROR(VLOOKUP(B124,'วันที่ 4 กะเช้า'!$B$8:$AH$106,27,FALSE),0)</f>
      </c>
      <c r="Q124" s="53">
        <f>IFERROR(VLOOKUP(B124,'วันที่ 4 กะเช้า'!$B$8:$AH$106,28,FALSE),0)-IFERROR(VLOOKUP(B124,'วันที่ 4 กะเช้า'!$B$8:$AH$106,27,FALSE),0)</f>
      </c>
      <c r="R124" s="53">
        <f>IFERROR(VLOOKUP(B124,'วันที่ 4 กะเช้า'!$B$8:$AH$106,27,FALSE),0)</f>
      </c>
      <c r="S124" s="53">
        <f>IFERROR(VLOOKUP(B124,'วันที่ 5 กะเช้า'!$B$8:$AH$107,28,FALSE),0)-IFERROR(VLOOKUP(B124,'วันที่ 5 กะเช้า'!$B$8:$AH$107,27,FALSE),0)</f>
      </c>
      <c r="T124" s="53">
        <f>IFERROR(VLOOKUP(B124,'วันที่ 5 กะเช้า'!$B$8:$AH$107,27,FALSE),0)</f>
      </c>
      <c r="U124" s="53">
        <f>IFERROR(VLOOKUP(B124,'วันที่ 5 กะดึก'!$B$8:$AH$106,27,FALSE),0)</f>
      </c>
      <c r="V124" s="53">
        <f>IFERROR(VLOOKUP(B124,'วันที่ 5 กะดึก'!$B$8:$AH$106,27,FALSE),0)</f>
      </c>
      <c r="W124" s="53">
        <f>IFERROR(VLOOKUP(B124,'วันที่ 7'!$B$8:$AH$105,28,FALSE),0)-IFERROR(VLOOKUP(B124,'วันที่ 7'!$B$8:$AH$105,27,FALSE),0)</f>
      </c>
      <c r="X124" s="53">
        <f>IFERROR(VLOOKUP(B124,'วันที่ 7'!$B$8:$AH$105,27,FALSE),0)</f>
      </c>
      <c r="Y124" s="53">
        <f>IFERROR(VLOOKUP(B124,'วันที่ 8'!$B$8:$AH$109,28,FALSE),0)-IFERROR(VLOOKUP(B124,'วันที่ 8'!$B$8:$AH$109,27,FALSE),0)</f>
      </c>
      <c r="Z124" s="53">
        <f>IFERROR(VLOOKUP(B124,'วันที่ 8'!$B$8:$AH$109,27,FALSE),0)</f>
      </c>
      <c r="AA124" s="53">
        <f>IFERROR(VLOOKUP(B124,'กะเช้าวันที่ 12'!$B$8:$AC$102,28,FALSE),0)-IFERROR(VLOOKUP(B124,'กะเช้าวันที่ 12'!$B$8:$AC$102,27,FALSE),0)</f>
      </c>
      <c r="AB124" s="53">
        <f>IFERROR(VLOOKUP(B124,'กะเช้าวันที่ 12'!$B$8:$AC$102,27,FALSE),0)</f>
      </c>
      <c r="AC124" s="53">
        <f>IFERROR(VLOOKUP(B124,'กะเช้าวันที่ 14'!$B$8:$AC$104,28,FALSE),0)-IFERROR(VLOOKUP(B124,'กะเช้าวันที่ 14'!$B$8:$AC$104,27,FALSE),0)</f>
      </c>
      <c r="AD124" s="53">
        <f>IFERROR(VLOOKUP(B124,'กะเช้าวันที่ 14'!$B$8:$AC$104,27,FALSE),0)</f>
      </c>
      <c r="AE124" s="53">
        <f>IFERROR(VLOOKUP(B124,'กะดึกวันที่ 13'!$B$8:$AC$105,28,FALSE),0)-IFERROR(VLOOKUP(B124,'กะดึกวันที่ 13'!$B$8:$AC$105,27,FALSE),0)</f>
      </c>
      <c r="AF124" s="53">
        <f>IFERROR(VLOOKUP(C124,'กะดึกวันที่ 13'!$B$8:$AC$105,27,FALSE),0)</f>
      </c>
      <c r="AG124" s="53">
        <f>IFERROR(VLOOKUP(B124,'วันที่ 12'!$B$8:$AH$105,28,FALSE),0)</f>
      </c>
      <c r="AH124" s="53">
        <f>IFERROR(VLOOKUP(B124,'วันที่ 14'!$B$8:$AH$106,28,FALSE),0)</f>
      </c>
      <c r="AI124" s="53">
        <f>IFERROR(VLOOKUP(B124,'วันที่ 15'!$B$8:$AH$106,28,FALSE),0)</f>
      </c>
      <c r="AJ124" s="53">
        <f>IFERROR(VLOOKUP(B124,'วันที่ 16'!$B$8:$AH$105,28,FALSE),0)</f>
      </c>
      <c r="AK124" s="53">
        <f>IFERROR(VLOOKUP(B124,'วันที่ 17'!$B$8:$AH$105,28,FALSE),0)</f>
      </c>
      <c r="AL124" s="53">
        <f>IFERROR(VLOOKUP(B124,'วันที่ 18'!$B$8:$AH$104,28,FALSE),0)</f>
      </c>
      <c r="AM124" s="53">
        <f>IFERROR(VLOOKUP(B124,'วันที่ 19'!$B$8:$AH$106,28,FALSE),0)</f>
      </c>
      <c r="AN124" s="53">
        <f>IFERROR(VLOOKUP(B124,'วันที่ 20'!$B$8:$AH$105,28,FALSE),0)</f>
      </c>
      <c r="AO124" s="53">
        <f>IFERROR(VLOOKUP(B124,'วันที่ 21'!$B$8:$AH$106,28,FALSE),0)</f>
      </c>
      <c r="AP124" s="53">
        <f>IFERROR(VLOOKUP(B124,'วันที่ 22'!$B$8:$AH$105,28,FALSE),0)</f>
      </c>
      <c r="AQ124" s="53">
        <f>IFERROR(VLOOKUP(B124,'วันที่ 23'!$B$8:$AH$107,28,FALSE),0)</f>
      </c>
      <c r="AR124" s="53">
        <f>IFERROR(VLOOKUP(B124,'วันที่ 24'!$B$8:$AH$104,28,FALSE),0)</f>
      </c>
      <c r="AS124" s="53">
        <f>IFERROR(VLOOKUP(B124,'วันที่ 25'!$B$8:$AH$106,28,FALSE),0)</f>
      </c>
      <c r="AT124" s="53">
        <f>IFERROR(VLOOKUP(B124,'วันที่ 26'!$B$8:$AH$105,28,FALSE),0)</f>
      </c>
      <c r="AU124" s="53">
        <f>IFERROR(VLOOKUP(B124,'วันที่ 26'!$B$8:$AH$104,28,FALSE),0)</f>
      </c>
      <c r="AV124" s="53">
        <f>IFERROR(VLOOKUP(B124,'วันที่ 30'!$B$8:$AH$107,28,FALSE),0)</f>
      </c>
      <c r="AW124" s="53">
        <f>IFERROR(VLOOKUP(B124,'วันที่ 31'!$B$8:$AG$105,28,FALSE),0)</f>
      </c>
      <c r="AX124" s="52">
        <f>SUM(E124:AW124)</f>
      </c>
    </row>
    <row r="125">
      <c r="A125" s="52"/>
      <c r="B125" s="58"/>
      <c r="C125" s="53">
        <f>IFERROR(VLOOKUP(B125,Members!B:C,2,FALSE),0)</f>
      </c>
      <c r="D125" s="53">
        <f>IFERROR(VLOOKUP(B125,Members!$B:$H,7,FALSE),0)</f>
      </c>
      <c r="E125" s="55">
        <f>IFERROR(VLOOKUP(B125,'วันที่ 1'!$B$8:$AH$103,28,FALSE),0) - IFERROR(VLOOKUP(B125,'วันที่ 1'!$B$8:$AH$103,27,FALSE),0)</f>
      </c>
      <c r="F125" s="55">
        <f>IFERROR(VLOOKUP(C125,'วันที่ 1'!$B$8:$AH$103,27,FALSE),0)</f>
      </c>
      <c r="G125" s="53">
        <f>IFERROR(VLOOKUP(B125,'วันที่ 1'!$B$8:$AH$103,28,FALSE),0)-IFERROR(VLOOKUP(B125,'วันที่ 1'!$B$8:$AH$103,27,FALSE),0)</f>
      </c>
      <c r="H125" s="55">
        <f>IFERROR(VLOOKUP(B125,'วันที่ 1'!$B$8:$AH$103,27,FALSE),0)</f>
      </c>
      <c r="I125" s="53">
        <f>IFERROR(VLOOKUP(B125,'วันที่ 2'!$B$8:$AF$106,28,FALSE),0)-IFERROR(VLOOKUP(B125,'วันที่ 2'!$B$8:$AF$106,27,FALSE),0)</f>
      </c>
      <c r="J125" s="53">
        <f>IFERROR(VLOOKUP(B125,'วันที่ 2'!$B$8:$AF$106,27,FALSE),0)</f>
      </c>
      <c r="K125" s="53">
        <f>IFERROR(VLOOKUP(B125,'วันที่ 3 กะเช้า'!$B$8:$AK$106,28,FALSE),0)-IFERROR(VLOOKUP(B125,'วันที่ 3 กะเช้า'!$B$8:$AK$106,27,FALSE),0)</f>
      </c>
      <c r="L125" s="53">
        <f>IFERROR(VLOOKUP(B125,'วันที่ 3 กะเช้า'!$B$8:$AK$106,27,FALSE),0)</f>
      </c>
      <c r="M125" s="53">
        <f>IFERROR(VLOOKUP(B125,'วันที่ 4 กะเช้า'!$B$8:$AG$107,28,FALSE),0)-IFERROR(VLOOKUP(B125,'วันที่ 4 กะเช้า'!$B$8:$AG$107,27,FALSE),0)</f>
      </c>
      <c r="N125" s="53">
        <f>IFERROR(VLOOKUP(B125,'วันที่ 4 กะเช้า'!$B$8:$AG$107,27,FALSE),0)</f>
      </c>
      <c r="O125" s="53">
        <f>IFERROR(VLOOKUP(B125,'วันที่ 4 กะเช้า'!$B$8:$AH$106,28,FALSE),0)-IFERROR(VLOOKUP(B125,'วันที่ 4 กะเช้า'!$B$8:$AH$106,27,FALSE),0)</f>
      </c>
      <c r="P125" s="53">
        <f>IFERROR(VLOOKUP(B125,'วันที่ 4 กะเช้า'!$B$8:$AH$106,27,FALSE),0)</f>
      </c>
      <c r="Q125" s="53">
        <f>IFERROR(VLOOKUP(B125,'วันที่ 4 กะเช้า'!$B$8:$AH$106,28,FALSE),0)-IFERROR(VLOOKUP(B125,'วันที่ 4 กะเช้า'!$B$8:$AH$106,27,FALSE),0)</f>
      </c>
      <c r="R125" s="53">
        <f>IFERROR(VLOOKUP(B125,'วันที่ 4 กะเช้า'!$B$8:$AH$106,27,FALSE),0)</f>
      </c>
      <c r="S125" s="53">
        <f>IFERROR(VLOOKUP(B125,'วันที่ 5 กะเช้า'!$B$8:$AH$107,28,FALSE),0)-IFERROR(VLOOKUP(B125,'วันที่ 5 กะเช้า'!$B$8:$AH$107,27,FALSE),0)</f>
      </c>
      <c r="T125" s="53">
        <f>IFERROR(VLOOKUP(B125,'วันที่ 5 กะเช้า'!$B$8:$AH$107,27,FALSE),0)</f>
      </c>
      <c r="U125" s="53">
        <f>IFERROR(VLOOKUP(B125,'วันที่ 5 กะดึก'!$B$8:$AH$106,27,FALSE),0)</f>
      </c>
      <c r="V125" s="53">
        <f>IFERROR(VLOOKUP(B125,'วันที่ 5 กะดึก'!$B$8:$AH$106,27,FALSE),0)</f>
      </c>
      <c r="W125" s="53">
        <f>IFERROR(VLOOKUP(B125,'วันที่ 7'!$B$8:$AH$105,28,FALSE),0)-IFERROR(VLOOKUP(B125,'วันที่ 7'!$B$8:$AH$105,27,FALSE),0)</f>
      </c>
      <c r="X125" s="53">
        <f>IFERROR(VLOOKUP(B125,'วันที่ 7'!$B$8:$AH$105,27,FALSE),0)</f>
      </c>
      <c r="Y125" s="53">
        <f>IFERROR(VLOOKUP(B125,'วันที่ 8'!$B$8:$AH$109,28,FALSE),0)-IFERROR(VLOOKUP(B125,'วันที่ 8'!$B$8:$AH$109,27,FALSE),0)</f>
      </c>
      <c r="Z125" s="53">
        <f>IFERROR(VLOOKUP(B125,'วันที่ 8'!$B$8:$AH$109,27,FALSE),0)</f>
      </c>
      <c r="AA125" s="53">
        <f>IFERROR(VLOOKUP(B125,'กะเช้าวันที่ 12'!$B$8:$AC$102,28,FALSE),0)-IFERROR(VLOOKUP(B125,'กะเช้าวันที่ 12'!$B$8:$AC$102,27,FALSE),0)</f>
      </c>
      <c r="AB125" s="53">
        <f>IFERROR(VLOOKUP(B125,'กะเช้าวันที่ 12'!$B$8:$AC$102,27,FALSE),0)</f>
      </c>
      <c r="AC125" s="53">
        <f>IFERROR(VLOOKUP(B125,'กะเช้าวันที่ 14'!$B$8:$AC$104,28,FALSE),0)-IFERROR(VLOOKUP(B125,'กะเช้าวันที่ 14'!$B$8:$AC$104,27,FALSE),0)</f>
      </c>
      <c r="AD125" s="53">
        <f>IFERROR(VLOOKUP(B125,'กะเช้าวันที่ 14'!$B$8:$AC$104,27,FALSE),0)</f>
      </c>
      <c r="AE125" s="53">
        <f>IFERROR(VLOOKUP(B125,'กะดึกวันที่ 13'!$B$8:$AC$105,28,FALSE),0)-IFERROR(VLOOKUP(B125,'กะดึกวันที่ 13'!$B$8:$AC$105,27,FALSE),0)</f>
      </c>
      <c r="AF125" s="53">
        <f>IFERROR(VLOOKUP(C125,'กะดึกวันที่ 13'!$B$8:$AC$105,27,FALSE),0)</f>
      </c>
      <c r="AG125" s="53">
        <f>IFERROR(VLOOKUP(B125,'วันที่ 12'!$B$8:$AH$105,28,FALSE),0)</f>
      </c>
      <c r="AH125" s="53">
        <f>IFERROR(VLOOKUP(B125,'วันที่ 14'!$B$8:$AH$106,28,FALSE),0)</f>
      </c>
      <c r="AI125" s="53">
        <f>IFERROR(VLOOKUP(B125,'วันที่ 15'!$B$8:$AH$106,28,FALSE),0)</f>
      </c>
      <c r="AJ125" s="53">
        <f>IFERROR(VLOOKUP(B125,'วันที่ 16'!$B$8:$AH$105,28,FALSE),0)</f>
      </c>
      <c r="AK125" s="53">
        <f>IFERROR(VLOOKUP(B125,'วันที่ 17'!$B$8:$AH$105,28,FALSE),0)</f>
      </c>
      <c r="AL125" s="53">
        <f>IFERROR(VLOOKUP(B125,'วันที่ 18'!$B$8:$AH$104,28,FALSE),0)</f>
      </c>
      <c r="AM125" s="53">
        <f>IFERROR(VLOOKUP(B125,'วันที่ 19'!$B$8:$AH$106,28,FALSE),0)</f>
      </c>
      <c r="AN125" s="53">
        <f>IFERROR(VLOOKUP(B125,'วันที่ 20'!$B$8:$AH$105,28,FALSE),0)</f>
      </c>
      <c r="AO125" s="53">
        <f>IFERROR(VLOOKUP(B125,'วันที่ 21'!$B$8:$AH$106,28,FALSE),0)</f>
      </c>
      <c r="AP125" s="53">
        <f>IFERROR(VLOOKUP(B125,'วันที่ 22'!$B$8:$AH$105,28,FALSE),0)</f>
      </c>
      <c r="AQ125" s="53">
        <f>IFERROR(VLOOKUP(B125,'วันที่ 23'!$B$8:$AH$107,28,FALSE),0)</f>
      </c>
      <c r="AR125" s="53">
        <f>IFERROR(VLOOKUP(B125,'วันที่ 24'!$B$8:$AH$104,28,FALSE),0)</f>
      </c>
      <c r="AS125" s="53">
        <f>IFERROR(VLOOKUP(B125,'วันที่ 25'!$B$8:$AH$106,28,FALSE),0)</f>
      </c>
      <c r="AT125" s="53">
        <f>IFERROR(VLOOKUP(B125,'วันที่ 26'!$B$8:$AH$105,28,FALSE),0)</f>
      </c>
      <c r="AU125" s="53">
        <f>IFERROR(VLOOKUP(B125,'วันที่ 26'!$B$8:$AH$104,28,FALSE),0)</f>
      </c>
      <c r="AV125" s="53">
        <f>IFERROR(VLOOKUP(B125,'วันที่ 30'!$B$8:$AH$107,28,FALSE),0)</f>
      </c>
      <c r="AW125" s="53">
        <f>IFERROR(VLOOKUP(B125,'วันที่ 31'!$B$8:$AG$105,28,FALSE),0)</f>
      </c>
      <c r="AX125" s="52">
        <f>SUM(E125:AW125)</f>
      </c>
    </row>
    <row r="126">
      <c r="A126" s="52"/>
      <c r="B126" s="56"/>
      <c r="C126" s="53">
        <f>IFERROR(VLOOKUP(B126,Members!B:C,2,FALSE),0)</f>
      </c>
      <c r="D126" s="53">
        <f>IFERROR(VLOOKUP(B126,Members!$B:$H,7,FALSE),0)</f>
      </c>
      <c r="E126" s="55">
        <f>IFERROR(VLOOKUP(B126,'วันที่ 1'!$B$8:$AH$103,28,FALSE),0) - IFERROR(VLOOKUP(B126,'วันที่ 1'!$B$8:$AH$103,27,FALSE),0)</f>
      </c>
      <c r="F126" s="55">
        <f>IFERROR(VLOOKUP(C126,'วันที่ 1'!$B$8:$AH$103,27,FALSE),0)</f>
      </c>
      <c r="G126" s="53">
        <f>IFERROR(VLOOKUP(B126,'วันที่ 1'!$B$8:$AH$103,28,FALSE),0)-IFERROR(VLOOKUP(B126,'วันที่ 1'!$B$8:$AH$103,27,FALSE),0)</f>
      </c>
      <c r="H126" s="55">
        <f>IFERROR(VLOOKUP(B126,'วันที่ 1'!$B$8:$AH$103,27,FALSE),0)</f>
      </c>
      <c r="I126" s="53">
        <f>IFERROR(VLOOKUP(B126,'วันที่ 2'!$B$8:$AF$106,28,FALSE),0)-IFERROR(VLOOKUP(B126,'วันที่ 2'!$B$8:$AF$106,27,FALSE),0)</f>
      </c>
      <c r="J126" s="53">
        <f>IFERROR(VLOOKUP(B126,'วันที่ 2'!$B$8:$AF$106,27,FALSE),0)</f>
      </c>
      <c r="K126" s="53">
        <f>IFERROR(VLOOKUP(B126,'วันที่ 3 กะเช้า'!$B$8:$AK$106,28,FALSE),0)-IFERROR(VLOOKUP(B126,'วันที่ 3 กะเช้า'!$B$8:$AK$106,27,FALSE),0)</f>
      </c>
      <c r="L126" s="53">
        <f>IFERROR(VLOOKUP(B126,'วันที่ 3 กะเช้า'!$B$8:$AK$106,27,FALSE),0)</f>
      </c>
      <c r="M126" s="53">
        <f>IFERROR(VLOOKUP(B126,'วันที่ 4 กะเช้า'!$B$8:$AG$107,28,FALSE),0)-IFERROR(VLOOKUP(B126,'วันที่ 4 กะเช้า'!$B$8:$AG$107,27,FALSE),0)</f>
      </c>
      <c r="N126" s="53">
        <f>IFERROR(VLOOKUP(B126,'วันที่ 4 กะเช้า'!$B$8:$AG$107,27,FALSE),0)</f>
      </c>
      <c r="O126" s="53">
        <f>IFERROR(VLOOKUP(B126,'วันที่ 4 กะเช้า'!$B$8:$AH$106,28,FALSE),0)-IFERROR(VLOOKUP(B126,'วันที่ 4 กะเช้า'!$B$8:$AH$106,27,FALSE),0)</f>
      </c>
      <c r="P126" s="53">
        <f>IFERROR(VLOOKUP(B126,'วันที่ 4 กะเช้า'!$B$8:$AH$106,27,FALSE),0)</f>
      </c>
      <c r="Q126" s="53">
        <f>IFERROR(VLOOKUP(B126,'วันที่ 4 กะเช้า'!$B$8:$AH$106,28,FALSE),0)-IFERROR(VLOOKUP(B126,'วันที่ 4 กะเช้า'!$B$8:$AH$106,27,FALSE),0)</f>
      </c>
      <c r="R126" s="53">
        <f>IFERROR(VLOOKUP(B126,'วันที่ 4 กะเช้า'!$B$8:$AH$106,27,FALSE),0)</f>
      </c>
      <c r="S126" s="53">
        <f>IFERROR(VLOOKUP(B126,'วันที่ 5 กะเช้า'!$B$8:$AH$107,28,FALSE),0)-IFERROR(VLOOKUP(B126,'วันที่ 5 กะเช้า'!$B$8:$AH$107,27,FALSE),0)</f>
      </c>
      <c r="T126" s="53">
        <f>IFERROR(VLOOKUP(B126,'วันที่ 5 กะเช้า'!$B$8:$AH$107,27,FALSE),0)</f>
      </c>
      <c r="U126" s="53">
        <f>IFERROR(VLOOKUP(B126,'วันที่ 5 กะดึก'!$B$8:$AH$106,27,FALSE),0)</f>
      </c>
      <c r="V126" s="53">
        <f>IFERROR(VLOOKUP(B126,'วันที่ 5 กะดึก'!$B$8:$AH$106,27,FALSE),0)</f>
      </c>
      <c r="W126" s="53">
        <f>IFERROR(VLOOKUP(B126,'วันที่ 7'!$B$8:$AH$105,28,FALSE),0)-IFERROR(VLOOKUP(B126,'วันที่ 7'!$B$8:$AH$105,27,FALSE),0)</f>
      </c>
      <c r="X126" s="53">
        <f>IFERROR(VLOOKUP(B126,'วันที่ 7'!$B$8:$AH$105,27,FALSE),0)</f>
      </c>
      <c r="Y126" s="53">
        <f>IFERROR(VLOOKUP(B126,'วันที่ 8'!$B$8:$AH$109,28,FALSE),0)-IFERROR(VLOOKUP(B126,'วันที่ 8'!$B$8:$AH$109,27,FALSE),0)</f>
      </c>
      <c r="Z126" s="53">
        <f>IFERROR(VLOOKUP(B126,'วันที่ 8'!$B$8:$AH$109,27,FALSE),0)</f>
      </c>
      <c r="AA126" s="53">
        <f>IFERROR(VLOOKUP(B126,'กะเช้าวันที่ 12'!$B$8:$AC$102,28,FALSE),0)-IFERROR(VLOOKUP(B126,'กะเช้าวันที่ 12'!$B$8:$AC$102,27,FALSE),0)</f>
      </c>
      <c r="AB126" s="53">
        <f>IFERROR(VLOOKUP(B126,'กะเช้าวันที่ 12'!$B$8:$AC$102,27,FALSE),0)</f>
      </c>
      <c r="AC126" s="53">
        <f>IFERROR(VLOOKUP(B126,'กะเช้าวันที่ 14'!$B$8:$AC$104,28,FALSE),0)-IFERROR(VLOOKUP(B126,'กะเช้าวันที่ 14'!$B$8:$AC$104,27,FALSE),0)</f>
      </c>
      <c r="AD126" s="53">
        <f>IFERROR(VLOOKUP(B126,'กะเช้าวันที่ 14'!$B$8:$AC$104,27,FALSE),0)</f>
      </c>
      <c r="AE126" s="53">
        <f>IFERROR(VLOOKUP(B126,'กะดึกวันที่ 13'!$B$8:$AC$105,28,FALSE),0)-IFERROR(VLOOKUP(B126,'กะดึกวันที่ 13'!$B$8:$AC$105,27,FALSE),0)</f>
      </c>
      <c r="AF126" s="53">
        <f>IFERROR(VLOOKUP(C126,'กะดึกวันที่ 13'!$B$8:$AC$105,27,FALSE),0)</f>
      </c>
      <c r="AG126" s="53">
        <f>IFERROR(VLOOKUP(B126,'วันที่ 12'!$B$8:$AH$105,28,FALSE),0)</f>
      </c>
      <c r="AH126" s="53">
        <f>IFERROR(VLOOKUP(B126,'วันที่ 14'!$B$8:$AH$106,28,FALSE),0)</f>
      </c>
      <c r="AI126" s="53">
        <f>IFERROR(VLOOKUP(B126,'วันที่ 15'!$B$8:$AH$106,28,FALSE),0)</f>
      </c>
      <c r="AJ126" s="53">
        <f>IFERROR(VLOOKUP(B126,'วันที่ 16'!$B$8:$AH$105,28,FALSE),0)</f>
      </c>
      <c r="AK126" s="53">
        <f>IFERROR(VLOOKUP(B126,'วันที่ 17'!$B$8:$AH$105,28,FALSE),0)</f>
      </c>
      <c r="AL126" s="53">
        <f>IFERROR(VLOOKUP(B126,'วันที่ 18'!$B$8:$AH$104,28,FALSE),0)</f>
      </c>
      <c r="AM126" s="53">
        <f>IFERROR(VLOOKUP(B126,'วันที่ 19'!$B$8:$AH$106,28,FALSE),0)</f>
      </c>
      <c r="AN126" s="53">
        <f>IFERROR(VLOOKUP(B126,'วันที่ 20'!$B$8:$AH$105,28,FALSE),0)</f>
      </c>
      <c r="AO126" s="53">
        <f>IFERROR(VLOOKUP(B126,'วันที่ 21'!$B$8:$AH$106,28,FALSE),0)</f>
      </c>
      <c r="AP126" s="53">
        <f>IFERROR(VLOOKUP(B126,'วันที่ 22'!$B$8:$AH$105,28,FALSE),0)</f>
      </c>
      <c r="AQ126" s="53">
        <f>IFERROR(VLOOKUP(B126,'วันที่ 23'!$B$8:$AH$107,28,FALSE),0)</f>
      </c>
      <c r="AR126" s="53">
        <f>IFERROR(VLOOKUP(B126,'วันที่ 24'!$B$8:$AH$104,28,FALSE),0)</f>
      </c>
      <c r="AS126" s="53">
        <f>IFERROR(VLOOKUP(B126,'วันที่ 25'!$B$8:$AH$106,28,FALSE),0)</f>
      </c>
      <c r="AT126" s="53">
        <f>IFERROR(VLOOKUP(B126,'วันที่ 26'!$B$8:$AH$105,28,FALSE),0)</f>
      </c>
      <c r="AU126" s="53">
        <f>IFERROR(VLOOKUP(B126,'วันที่ 26'!$B$8:$AH$104,28,FALSE),0)</f>
      </c>
      <c r="AV126" s="53">
        <f>IFERROR(VLOOKUP(B126,'วันที่ 30'!$B$8:$AH$107,28,FALSE),0)</f>
      </c>
      <c r="AW126" s="53">
        <f>IFERROR(VLOOKUP(B126,'วันที่ 31'!$B$8:$AG$105,28,FALSE),0)</f>
      </c>
      <c r="AX126" s="52">
        <f>SUM(E126:AW126)</f>
      </c>
    </row>
    <row r="127">
      <c r="A127" s="52"/>
      <c r="B127" s="56"/>
      <c r="C127" s="53">
        <f>IFERROR(VLOOKUP(B127,Members!B:C,2,FALSE),0)</f>
      </c>
      <c r="D127" s="53">
        <f>IFERROR(VLOOKUP(B127,Members!$B:$H,7,FALSE),0)</f>
      </c>
      <c r="E127" s="55">
        <f>IFERROR(VLOOKUP(B127,'วันที่ 1'!$B$8:$AH$103,28,FALSE),0) - IFERROR(VLOOKUP(B127,'วันที่ 1'!$B$8:$AH$103,27,FALSE),0)</f>
      </c>
      <c r="F127" s="55">
        <f>IFERROR(VLOOKUP(C127,'วันที่ 1'!$B$8:$AH$103,27,FALSE),0)</f>
      </c>
      <c r="G127" s="53">
        <f>IFERROR(VLOOKUP(B127,'วันที่ 1'!$B$8:$AH$103,28,FALSE),0)-IFERROR(VLOOKUP(B127,'วันที่ 1'!$B$8:$AH$103,27,FALSE),0)</f>
      </c>
      <c r="H127" s="55">
        <f>IFERROR(VLOOKUP(B127,'วันที่ 1'!$B$8:$AH$103,27,FALSE),0)</f>
      </c>
      <c r="I127" s="53">
        <f>IFERROR(VLOOKUP(B127,'วันที่ 2'!$B$8:$AF$106,28,FALSE),0)-IFERROR(VLOOKUP(B127,'วันที่ 2'!$B$8:$AF$106,27,FALSE),0)</f>
      </c>
      <c r="J127" s="53">
        <f>IFERROR(VLOOKUP(B127,'วันที่ 2'!$B$8:$AF$106,27,FALSE),0)</f>
      </c>
      <c r="K127" s="53">
        <f>IFERROR(VLOOKUP(B127,'วันที่ 3 กะเช้า'!$B$8:$AK$106,28,FALSE),0)-IFERROR(VLOOKUP(B127,'วันที่ 3 กะเช้า'!$B$8:$AK$106,27,FALSE),0)</f>
      </c>
      <c r="L127" s="53">
        <f>IFERROR(VLOOKUP(B127,'วันที่ 3 กะเช้า'!$B$8:$AK$106,27,FALSE),0)</f>
      </c>
      <c r="M127" s="53">
        <f>IFERROR(VLOOKUP(B127,'วันที่ 4 กะเช้า'!$B$8:$AG$107,28,FALSE),0)-IFERROR(VLOOKUP(B127,'วันที่ 4 กะเช้า'!$B$8:$AG$107,27,FALSE),0)</f>
      </c>
      <c r="N127" s="53">
        <f>IFERROR(VLOOKUP(B127,'วันที่ 4 กะเช้า'!$B$8:$AG$107,27,FALSE),0)</f>
      </c>
      <c r="O127" s="53">
        <f>IFERROR(VLOOKUP(B127,'วันที่ 4 กะเช้า'!$B$8:$AH$106,28,FALSE),0)-IFERROR(VLOOKUP(B127,'วันที่ 4 กะเช้า'!$B$8:$AH$106,27,FALSE),0)</f>
      </c>
      <c r="P127" s="53">
        <f>IFERROR(VLOOKUP(B127,'วันที่ 4 กะเช้า'!$B$8:$AH$106,27,FALSE),0)</f>
      </c>
      <c r="Q127" s="53">
        <f>IFERROR(VLOOKUP(B127,'วันที่ 4 กะเช้า'!$B$8:$AH$106,28,FALSE),0)-IFERROR(VLOOKUP(B127,'วันที่ 4 กะเช้า'!$B$8:$AH$106,27,FALSE),0)</f>
      </c>
      <c r="R127" s="53">
        <f>IFERROR(VLOOKUP(B127,'วันที่ 4 กะเช้า'!$B$8:$AH$106,27,FALSE),0)</f>
      </c>
      <c r="S127" s="53">
        <f>IFERROR(VLOOKUP(B127,'วันที่ 5 กะเช้า'!$B$8:$AH$107,28,FALSE),0)-IFERROR(VLOOKUP(B127,'วันที่ 5 กะเช้า'!$B$8:$AH$107,27,FALSE),0)</f>
      </c>
      <c r="T127" s="53">
        <f>IFERROR(VLOOKUP(B127,'วันที่ 5 กะเช้า'!$B$8:$AH$107,27,FALSE),0)</f>
      </c>
      <c r="U127" s="53">
        <f>IFERROR(VLOOKUP(B127,'วันที่ 5 กะดึก'!$B$8:$AH$106,27,FALSE),0)</f>
      </c>
      <c r="V127" s="53">
        <f>IFERROR(VLOOKUP(B127,'วันที่ 5 กะดึก'!$B$8:$AH$106,27,FALSE),0)</f>
      </c>
      <c r="W127" s="53">
        <f>IFERROR(VLOOKUP(B127,'วันที่ 7'!$B$8:$AH$105,28,FALSE),0)-IFERROR(VLOOKUP(B127,'วันที่ 7'!$B$8:$AH$105,27,FALSE),0)</f>
      </c>
      <c r="X127" s="53">
        <f>IFERROR(VLOOKUP(B127,'วันที่ 7'!$B$8:$AH$105,27,FALSE),0)</f>
      </c>
      <c r="Y127" s="53">
        <f>IFERROR(VLOOKUP(B127,'วันที่ 8'!$B$8:$AH$109,28,FALSE),0)-IFERROR(VLOOKUP(B127,'วันที่ 8'!$B$8:$AH$109,27,FALSE),0)</f>
      </c>
      <c r="Z127" s="53">
        <f>IFERROR(VLOOKUP(B127,'วันที่ 8'!$B$8:$AH$109,27,FALSE),0)</f>
      </c>
      <c r="AA127" s="53">
        <f>IFERROR(VLOOKUP(B127,'กะเช้าวันที่ 12'!$B$8:$AC$102,28,FALSE),0)-IFERROR(VLOOKUP(B127,'กะเช้าวันที่ 12'!$B$8:$AC$102,27,FALSE),0)</f>
      </c>
      <c r="AB127" s="53">
        <f>IFERROR(VLOOKUP(B127,'กะเช้าวันที่ 12'!$B$8:$AC$102,27,FALSE),0)</f>
      </c>
      <c r="AC127" s="53">
        <f>IFERROR(VLOOKUP(B127,'กะเช้าวันที่ 14'!$B$8:$AC$104,28,FALSE),0)-IFERROR(VLOOKUP(B127,'กะเช้าวันที่ 14'!$B$8:$AC$104,27,FALSE),0)</f>
      </c>
      <c r="AD127" s="53">
        <f>IFERROR(VLOOKUP(B127,'กะเช้าวันที่ 14'!$B$8:$AC$104,27,FALSE),0)</f>
      </c>
      <c r="AE127" s="53">
        <f>IFERROR(VLOOKUP(B127,'กะดึกวันที่ 13'!$B$8:$AC$105,28,FALSE),0)-IFERROR(VLOOKUP(B127,'กะดึกวันที่ 13'!$B$8:$AC$105,27,FALSE),0)</f>
      </c>
      <c r="AF127" s="53">
        <f>IFERROR(VLOOKUP(C127,'กะดึกวันที่ 13'!$B$8:$AC$105,27,FALSE),0)</f>
      </c>
      <c r="AG127" s="53">
        <f>IFERROR(VLOOKUP(B127,'วันที่ 12'!$B$8:$AH$105,28,FALSE),0)</f>
      </c>
      <c r="AH127" s="53">
        <f>IFERROR(VLOOKUP(B127,'วันที่ 14'!$B$8:$AH$106,28,FALSE),0)</f>
      </c>
      <c r="AI127" s="53">
        <f>IFERROR(VLOOKUP(B127,'วันที่ 15'!$B$8:$AH$106,28,FALSE),0)</f>
      </c>
      <c r="AJ127" s="53">
        <f>IFERROR(VLOOKUP(B127,'วันที่ 16'!$B$8:$AH$105,28,FALSE),0)</f>
      </c>
      <c r="AK127" s="53">
        <f>IFERROR(VLOOKUP(B127,'วันที่ 17'!$B$8:$AH$105,28,FALSE),0)</f>
      </c>
      <c r="AL127" s="53">
        <f>IFERROR(VLOOKUP(B127,'วันที่ 18'!$B$8:$AH$104,28,FALSE),0)</f>
      </c>
      <c r="AM127" s="53">
        <f>IFERROR(VLOOKUP(B127,'วันที่ 19'!$B$8:$AH$106,28,FALSE),0)</f>
      </c>
      <c r="AN127" s="53">
        <f>IFERROR(VLOOKUP(B127,'วันที่ 20'!$B$8:$AH$105,28,FALSE),0)</f>
      </c>
      <c r="AO127" s="53">
        <f>IFERROR(VLOOKUP(B127,'วันที่ 21'!$B$8:$AH$106,28,FALSE),0)</f>
      </c>
      <c r="AP127" s="53">
        <f>IFERROR(VLOOKUP(B127,'วันที่ 22'!$B$8:$AH$105,28,FALSE),0)</f>
      </c>
      <c r="AQ127" s="53">
        <f>IFERROR(VLOOKUP(B127,'วันที่ 23'!$B$8:$AH$107,28,FALSE),0)</f>
      </c>
      <c r="AR127" s="53">
        <f>IFERROR(VLOOKUP(B127,'วันที่ 24'!$B$8:$AH$104,28,FALSE),0)</f>
      </c>
      <c r="AS127" s="53">
        <f>IFERROR(VLOOKUP(B127,'วันที่ 25'!$B$8:$AH$106,28,FALSE),0)</f>
      </c>
      <c r="AT127" s="53">
        <f>IFERROR(VLOOKUP(B127,'วันที่ 26'!$B$8:$AH$105,28,FALSE),0)</f>
      </c>
      <c r="AU127" s="53">
        <f>IFERROR(VLOOKUP(B127,'วันที่ 26'!$B$8:$AH$104,28,FALSE),0)</f>
      </c>
      <c r="AV127" s="53">
        <f>IFERROR(VLOOKUP(B127,'วันที่ 30'!$B$8:$AH$107,28,FALSE),0)</f>
      </c>
      <c r="AW127" s="53">
        <f>IFERROR(VLOOKUP(B127,'วันที่ 31'!$B$8:$AG$105,28,FALSE),0)</f>
      </c>
      <c r="AX127" s="52">
        <f>SUM(E127:AW127)</f>
      </c>
    </row>
    <row r="128">
      <c r="A128" s="52"/>
      <c r="B128" s="56"/>
      <c r="C128" s="53">
        <f>IFERROR(VLOOKUP(B128,Members!B:C,2,FALSE),0)</f>
      </c>
      <c r="D128" s="53">
        <f>IFERROR(VLOOKUP(B128,Members!$B:$H,7,FALSE),0)</f>
      </c>
      <c r="E128" s="55">
        <f>IFERROR(VLOOKUP(B128,'วันที่ 1'!$B$8:$AH$103,28,FALSE),0) - IFERROR(VLOOKUP(B128,'วันที่ 1'!$B$8:$AH$103,27,FALSE),0)</f>
      </c>
      <c r="F128" s="55">
        <f>IFERROR(VLOOKUP(C128,'วันที่ 1'!$B$8:$AH$103,27,FALSE),0)</f>
      </c>
      <c r="G128" s="53">
        <f>IFERROR(VLOOKUP(B128,'วันที่ 1'!$B$8:$AH$103,28,FALSE),0)-IFERROR(VLOOKUP(B128,'วันที่ 1'!$B$8:$AH$103,27,FALSE),0)</f>
      </c>
      <c r="H128" s="55">
        <f>IFERROR(VLOOKUP(B128,'วันที่ 1'!$B$8:$AH$103,27,FALSE),0)</f>
      </c>
      <c r="I128" s="53">
        <f>IFERROR(VLOOKUP(B128,'วันที่ 2'!$B$8:$AF$106,28,FALSE),0)-IFERROR(VLOOKUP(B128,'วันที่ 2'!$B$8:$AF$106,27,FALSE),0)</f>
      </c>
      <c r="J128" s="53">
        <f>IFERROR(VLOOKUP(B128,'วันที่ 2'!$B$8:$AF$106,27,FALSE),0)</f>
      </c>
      <c r="K128" s="53">
        <f>IFERROR(VLOOKUP(B128,'วันที่ 3 กะเช้า'!$B$8:$AK$106,28,FALSE),0)-IFERROR(VLOOKUP(B128,'วันที่ 3 กะเช้า'!$B$8:$AK$106,27,FALSE),0)</f>
      </c>
      <c r="L128" s="53">
        <f>IFERROR(VLOOKUP(B128,'วันที่ 3 กะเช้า'!$B$8:$AK$106,27,FALSE),0)</f>
      </c>
      <c r="M128" s="53">
        <f>IFERROR(VLOOKUP(B128,'วันที่ 4 กะเช้า'!$B$8:$AG$107,28,FALSE),0)-IFERROR(VLOOKUP(B128,'วันที่ 4 กะเช้า'!$B$8:$AG$107,27,FALSE),0)</f>
      </c>
      <c r="N128" s="53">
        <f>IFERROR(VLOOKUP(B128,'วันที่ 4 กะเช้า'!$B$8:$AG$107,27,FALSE),0)</f>
      </c>
      <c r="O128" s="53">
        <f>IFERROR(VLOOKUP(B128,'วันที่ 4 กะเช้า'!$B$8:$AH$106,28,FALSE),0)-IFERROR(VLOOKUP(B128,'วันที่ 4 กะเช้า'!$B$8:$AH$106,27,FALSE),0)</f>
      </c>
      <c r="P128" s="53">
        <f>IFERROR(VLOOKUP(B128,'วันที่ 4 กะเช้า'!$B$8:$AH$106,27,FALSE),0)</f>
      </c>
      <c r="Q128" s="53">
        <f>IFERROR(VLOOKUP(B128,'วันที่ 4 กะเช้า'!$B$8:$AH$106,28,FALSE),0)-IFERROR(VLOOKUP(B128,'วันที่ 4 กะเช้า'!$B$8:$AH$106,27,FALSE),0)</f>
      </c>
      <c r="R128" s="53">
        <f>IFERROR(VLOOKUP(B128,'วันที่ 4 กะเช้า'!$B$8:$AH$106,27,FALSE),0)</f>
      </c>
      <c r="S128" s="53">
        <f>IFERROR(VLOOKUP(B128,'วันที่ 5 กะเช้า'!$B$8:$AH$107,28,FALSE),0)-IFERROR(VLOOKUP(B128,'วันที่ 5 กะเช้า'!$B$8:$AH$107,27,FALSE),0)</f>
      </c>
      <c r="T128" s="53">
        <f>IFERROR(VLOOKUP(B128,'วันที่ 5 กะเช้า'!$B$8:$AH$107,27,FALSE),0)</f>
      </c>
      <c r="U128" s="53">
        <f>IFERROR(VLOOKUP(B128,'วันที่ 5 กะดึก'!$B$8:$AH$106,27,FALSE),0)</f>
      </c>
      <c r="V128" s="53">
        <f>IFERROR(VLOOKUP(B128,'วันที่ 5 กะดึก'!$B$8:$AH$106,27,FALSE),0)</f>
      </c>
      <c r="W128" s="53">
        <f>IFERROR(VLOOKUP(B128,'วันที่ 7'!$B$8:$AH$105,28,FALSE),0)-IFERROR(VLOOKUP(B128,'วันที่ 7'!$B$8:$AH$105,27,FALSE),0)</f>
      </c>
      <c r="X128" s="53">
        <f>IFERROR(VLOOKUP(B128,'วันที่ 7'!$B$8:$AH$105,27,FALSE),0)</f>
      </c>
      <c r="Y128" s="53">
        <f>IFERROR(VLOOKUP(B128,'วันที่ 8'!$B$8:$AH$109,28,FALSE),0)-IFERROR(VLOOKUP(B128,'วันที่ 8'!$B$8:$AH$109,27,FALSE),0)</f>
      </c>
      <c r="Z128" s="53">
        <f>IFERROR(VLOOKUP(B128,'วันที่ 8'!$B$8:$AH$109,27,FALSE),0)</f>
      </c>
      <c r="AA128" s="53">
        <f>IFERROR(VLOOKUP(B128,'กะเช้าวันที่ 12'!$B$8:$AC$102,28,FALSE),0)-IFERROR(VLOOKUP(B128,'กะเช้าวันที่ 12'!$B$8:$AC$102,27,FALSE),0)</f>
      </c>
      <c r="AB128" s="53">
        <f>IFERROR(VLOOKUP(B128,'กะเช้าวันที่ 12'!$B$8:$AC$102,27,FALSE),0)</f>
      </c>
      <c r="AC128" s="53">
        <f>IFERROR(VLOOKUP(B128,'กะเช้าวันที่ 14'!$B$8:$AC$104,28,FALSE),0)-IFERROR(VLOOKUP(B128,'กะเช้าวันที่ 14'!$B$8:$AC$104,27,FALSE),0)</f>
      </c>
      <c r="AD128" s="53">
        <f>IFERROR(VLOOKUP(B128,'กะเช้าวันที่ 14'!$B$8:$AC$104,27,FALSE),0)</f>
      </c>
      <c r="AE128" s="53">
        <f>IFERROR(VLOOKUP(B128,'กะดึกวันที่ 13'!$B$8:$AC$105,28,FALSE),0)-IFERROR(VLOOKUP(B128,'กะดึกวันที่ 13'!$B$8:$AC$105,27,FALSE),0)</f>
      </c>
      <c r="AF128" s="53">
        <f>IFERROR(VLOOKUP(C128,'กะดึกวันที่ 13'!$B$8:$AC$105,27,FALSE),0)</f>
      </c>
      <c r="AG128" s="53">
        <f>IFERROR(VLOOKUP(B128,'วันที่ 12'!$B$8:$AH$105,28,FALSE),0)</f>
      </c>
      <c r="AH128" s="53">
        <f>IFERROR(VLOOKUP(B128,'วันที่ 14'!$B$8:$AH$106,28,FALSE),0)</f>
      </c>
      <c r="AI128" s="53">
        <f>IFERROR(VLOOKUP(B128,'วันที่ 15'!$B$8:$AH$106,28,FALSE),0)</f>
      </c>
      <c r="AJ128" s="53">
        <f>IFERROR(VLOOKUP(B128,'วันที่ 16'!$B$8:$AH$105,28,FALSE),0)</f>
      </c>
      <c r="AK128" s="53">
        <f>IFERROR(VLOOKUP(B128,'วันที่ 17'!$B$8:$AH$105,28,FALSE),0)</f>
      </c>
      <c r="AL128" s="53">
        <f>IFERROR(VLOOKUP(B128,'วันที่ 18'!$B$8:$AH$104,28,FALSE),0)</f>
      </c>
      <c r="AM128" s="53">
        <f>IFERROR(VLOOKUP(B128,'วันที่ 19'!$B$8:$AH$106,28,FALSE),0)</f>
      </c>
      <c r="AN128" s="53">
        <f>IFERROR(VLOOKUP(B128,'วันที่ 20'!$B$8:$AH$105,28,FALSE),0)</f>
      </c>
      <c r="AO128" s="53">
        <f>IFERROR(VLOOKUP(B128,'วันที่ 21'!$B$8:$AH$106,28,FALSE),0)</f>
      </c>
      <c r="AP128" s="53">
        <f>IFERROR(VLOOKUP(B128,'วันที่ 22'!$B$8:$AH$105,28,FALSE),0)</f>
      </c>
      <c r="AQ128" s="53">
        <f>IFERROR(VLOOKUP(B128,'วันที่ 23'!$B$8:$AH$107,28,FALSE),0)</f>
      </c>
      <c r="AR128" s="53">
        <f>IFERROR(VLOOKUP(B128,'วันที่ 24'!$B$8:$AH$104,28,FALSE),0)</f>
      </c>
      <c r="AS128" s="53">
        <f>IFERROR(VLOOKUP(B128,'วันที่ 25'!$B$8:$AH$106,28,FALSE),0)</f>
      </c>
      <c r="AT128" s="53">
        <f>IFERROR(VLOOKUP(B128,'วันที่ 26'!$B$8:$AH$105,28,FALSE),0)</f>
      </c>
      <c r="AU128" s="53">
        <f>IFERROR(VLOOKUP(B128,'วันที่ 26'!$B$8:$AH$104,28,FALSE),0)</f>
      </c>
      <c r="AV128" s="53">
        <f>IFERROR(VLOOKUP(B128,'วันที่ 30'!$B$8:$AH$107,28,FALSE),0)</f>
      </c>
      <c r="AW128" s="53">
        <f>IFERROR(VLOOKUP(B128,'วันที่ 31'!$B$8:$AG$105,28,FALSE),0)</f>
      </c>
      <c r="AX128" s="52">
        <f>SUM(E128:AW128)</f>
      </c>
    </row>
    <row r="129">
      <c r="A129" s="52"/>
      <c r="B129" s="58"/>
      <c r="C129" s="53">
        <f>IFERROR(VLOOKUP(B129,Members!B:C,2,FALSE),0)</f>
      </c>
      <c r="D129" s="53">
        <f>IFERROR(VLOOKUP(B129,Members!$B:$H,7,FALSE),0)</f>
      </c>
      <c r="E129" s="55">
        <f>IFERROR(VLOOKUP(B129,'วันที่ 1'!$B$8:$AH$103,28,FALSE),0) - IFERROR(VLOOKUP(B129,'วันที่ 1'!$B$8:$AH$103,27,FALSE),0)</f>
      </c>
      <c r="F129" s="55">
        <f>IFERROR(VLOOKUP(C129,'วันที่ 1'!$B$8:$AH$103,27,FALSE),0)</f>
      </c>
      <c r="G129" s="53">
        <f>IFERROR(VLOOKUP(B129,'วันที่ 1'!$B$8:$AH$103,28,FALSE),0)-IFERROR(VLOOKUP(B129,'วันที่ 1'!$B$8:$AH$103,27,FALSE),0)</f>
      </c>
      <c r="H129" s="55">
        <f>IFERROR(VLOOKUP(B129,'วันที่ 1'!$B$8:$AH$103,27,FALSE),0)</f>
      </c>
      <c r="I129" s="53">
        <f>IFERROR(VLOOKUP(B129,'วันที่ 2'!$B$8:$AF$106,28,FALSE),0)-IFERROR(VLOOKUP(B129,'วันที่ 2'!$B$8:$AF$106,27,FALSE),0)</f>
      </c>
      <c r="J129" s="53">
        <f>IFERROR(VLOOKUP(B129,'วันที่ 2'!$B$8:$AF$106,27,FALSE),0)</f>
      </c>
      <c r="K129" s="53">
        <f>IFERROR(VLOOKUP(B129,'วันที่ 3 กะเช้า'!$B$8:$AK$106,28,FALSE),0)-IFERROR(VLOOKUP(B129,'วันที่ 3 กะเช้า'!$B$8:$AK$106,27,FALSE),0)</f>
      </c>
      <c r="L129" s="53">
        <f>IFERROR(VLOOKUP(B129,'วันที่ 3 กะเช้า'!$B$8:$AK$106,27,FALSE),0)</f>
      </c>
      <c r="M129" s="53">
        <f>IFERROR(VLOOKUP(B129,'วันที่ 4 กะเช้า'!$B$8:$AG$107,28,FALSE),0)-IFERROR(VLOOKUP(B129,'วันที่ 4 กะเช้า'!$B$8:$AG$107,27,FALSE),0)</f>
      </c>
      <c r="N129" s="53">
        <f>IFERROR(VLOOKUP(B129,'วันที่ 4 กะเช้า'!$B$8:$AG$107,27,FALSE),0)</f>
      </c>
      <c r="O129" s="53">
        <f>IFERROR(VLOOKUP(B129,'วันที่ 4 กะเช้า'!$B$8:$AH$106,28,FALSE),0)-IFERROR(VLOOKUP(B129,'วันที่ 4 กะเช้า'!$B$8:$AH$106,27,FALSE),0)</f>
      </c>
      <c r="P129" s="53">
        <f>IFERROR(VLOOKUP(B129,'วันที่ 4 กะเช้า'!$B$8:$AH$106,27,FALSE),0)</f>
      </c>
      <c r="Q129" s="53">
        <f>IFERROR(VLOOKUP(B129,'วันที่ 4 กะเช้า'!$B$8:$AH$106,28,FALSE),0)-IFERROR(VLOOKUP(B129,'วันที่ 4 กะเช้า'!$B$8:$AH$106,27,FALSE),0)</f>
      </c>
      <c r="R129" s="53">
        <f>IFERROR(VLOOKUP(B129,'วันที่ 4 กะเช้า'!$B$8:$AH$106,27,FALSE),0)</f>
      </c>
      <c r="S129" s="53">
        <f>IFERROR(VLOOKUP(B129,'วันที่ 5 กะเช้า'!$B$8:$AH$107,28,FALSE),0)-IFERROR(VLOOKUP(B129,'วันที่ 5 กะเช้า'!$B$8:$AH$107,27,FALSE),0)</f>
      </c>
      <c r="T129" s="53">
        <f>IFERROR(VLOOKUP(B129,'วันที่ 5 กะเช้า'!$B$8:$AH$107,27,FALSE),0)</f>
      </c>
      <c r="U129" s="53">
        <f>IFERROR(VLOOKUP(B129,'วันที่ 5 กะดึก'!$B$8:$AH$106,27,FALSE),0)</f>
      </c>
      <c r="V129" s="53">
        <f>IFERROR(VLOOKUP(B129,'วันที่ 5 กะดึก'!$B$8:$AH$106,27,FALSE),0)</f>
      </c>
      <c r="W129" s="53">
        <f>IFERROR(VLOOKUP(B129,'วันที่ 7'!$B$8:$AH$105,28,FALSE),0)-IFERROR(VLOOKUP(B129,'วันที่ 7'!$B$8:$AH$105,27,FALSE),0)</f>
      </c>
      <c r="X129" s="53">
        <f>IFERROR(VLOOKUP(B129,'วันที่ 7'!$B$8:$AH$105,27,FALSE),0)</f>
      </c>
      <c r="Y129" s="53">
        <f>IFERROR(VLOOKUP(B129,'วันที่ 8'!$B$8:$AH$109,28,FALSE),0)-IFERROR(VLOOKUP(B129,'วันที่ 8'!$B$8:$AH$109,27,FALSE),0)</f>
      </c>
      <c r="Z129" s="53">
        <f>IFERROR(VLOOKUP(B129,'วันที่ 8'!$B$8:$AH$109,27,FALSE),0)</f>
      </c>
      <c r="AA129" s="53">
        <f>IFERROR(VLOOKUP(B129,'กะเช้าวันที่ 12'!$B$8:$AC$102,28,FALSE),0)-IFERROR(VLOOKUP(B129,'กะเช้าวันที่ 12'!$B$8:$AC$102,27,FALSE),0)</f>
      </c>
      <c r="AB129" s="53">
        <f>IFERROR(VLOOKUP(B129,'กะเช้าวันที่ 12'!$B$8:$AC$102,27,FALSE),0)</f>
      </c>
      <c r="AC129" s="53">
        <f>IFERROR(VLOOKUP(B129,'กะเช้าวันที่ 14'!$B$8:$AC$104,28,FALSE),0)-IFERROR(VLOOKUP(B129,'กะเช้าวันที่ 14'!$B$8:$AC$104,27,FALSE),0)</f>
      </c>
      <c r="AD129" s="53">
        <f>IFERROR(VLOOKUP(B129,'กะเช้าวันที่ 14'!$B$8:$AC$104,27,FALSE),0)</f>
      </c>
      <c r="AE129" s="53">
        <f>IFERROR(VLOOKUP(B129,'กะดึกวันที่ 13'!$B$8:$AC$105,28,FALSE),0)-IFERROR(VLOOKUP(B129,'กะดึกวันที่ 13'!$B$8:$AC$105,27,FALSE),0)</f>
      </c>
      <c r="AF129" s="53">
        <f>IFERROR(VLOOKUP(C129,'กะดึกวันที่ 13'!$B$8:$AC$105,27,FALSE),0)</f>
      </c>
      <c r="AG129" s="53">
        <f>IFERROR(VLOOKUP(B129,'วันที่ 12'!$B$8:$AH$105,28,FALSE),0)</f>
      </c>
      <c r="AH129" s="53">
        <f>IFERROR(VLOOKUP(B129,'วันที่ 14'!$B$8:$AH$106,28,FALSE),0)</f>
      </c>
      <c r="AI129" s="53">
        <f>IFERROR(VLOOKUP(B129,'วันที่ 15'!$B$8:$AH$106,28,FALSE),0)</f>
      </c>
      <c r="AJ129" s="53">
        <f>IFERROR(VLOOKUP(B129,'วันที่ 16'!$B$8:$AH$105,28,FALSE),0)</f>
      </c>
      <c r="AK129" s="53">
        <f>IFERROR(VLOOKUP(B129,'วันที่ 17'!$B$8:$AH$105,28,FALSE),0)</f>
      </c>
      <c r="AL129" s="53">
        <f>IFERROR(VLOOKUP(B129,'วันที่ 18'!$B$8:$AH$104,28,FALSE),0)</f>
      </c>
      <c r="AM129" s="53">
        <f>IFERROR(VLOOKUP(B129,'วันที่ 19'!$B$8:$AH$106,28,FALSE),0)</f>
      </c>
      <c r="AN129" s="53">
        <f>IFERROR(VLOOKUP(B129,'วันที่ 20'!$B$8:$AH$105,28,FALSE),0)</f>
      </c>
      <c r="AO129" s="53">
        <f>IFERROR(VLOOKUP(B129,'วันที่ 21'!$B$8:$AH$106,28,FALSE),0)</f>
      </c>
      <c r="AP129" s="53">
        <f>IFERROR(VLOOKUP(B129,'วันที่ 22'!$B$8:$AH$105,28,FALSE),0)</f>
      </c>
      <c r="AQ129" s="53">
        <f>IFERROR(VLOOKUP(B129,'วันที่ 23'!$B$8:$AH$107,28,FALSE),0)</f>
      </c>
      <c r="AR129" s="53">
        <f>IFERROR(VLOOKUP(B129,'วันที่ 24'!$B$8:$AH$104,28,FALSE),0)</f>
      </c>
      <c r="AS129" s="53">
        <f>IFERROR(VLOOKUP(B129,'วันที่ 25'!$B$8:$AH$106,28,FALSE),0)</f>
      </c>
      <c r="AT129" s="53">
        <f>IFERROR(VLOOKUP(B129,'วันที่ 26'!$B$8:$AH$105,28,FALSE),0)</f>
      </c>
      <c r="AU129" s="53">
        <f>IFERROR(VLOOKUP(B129,'วันที่ 26'!$B$8:$AH$104,28,FALSE),0)</f>
      </c>
      <c r="AV129" s="53">
        <f>IFERROR(VLOOKUP(B129,'วันที่ 30'!$B$8:$AH$107,28,FALSE),0)</f>
      </c>
      <c r="AW129" s="53">
        <f>IFERROR(VLOOKUP(B129,'วันที่ 31'!$B$8:$AG$105,28,FALSE),0)</f>
      </c>
      <c r="AX129" s="52">
        <f>SUM(E129:AW129)</f>
      </c>
    </row>
    <row r="130">
      <c r="A130" s="52"/>
      <c r="B130" s="58"/>
      <c r="C130" s="53">
        <f>IFERROR(VLOOKUP(B130,Members!B:C,2,FALSE),0)</f>
      </c>
      <c r="D130" s="53">
        <f>IFERROR(VLOOKUP(B130,Members!$B:$H,7,FALSE),0)</f>
      </c>
      <c r="E130" s="55">
        <f>IFERROR(VLOOKUP(B130,'วันที่ 1'!$B$8:$AH$103,28,FALSE),0) - IFERROR(VLOOKUP(B130,'วันที่ 1'!$B$8:$AH$103,27,FALSE),0)</f>
      </c>
      <c r="F130" s="55">
        <f>IFERROR(VLOOKUP(C130,'วันที่ 1'!$B$8:$AH$103,27,FALSE),0)</f>
      </c>
      <c r="G130" s="53">
        <f>IFERROR(VLOOKUP(B130,'วันที่ 1'!$B$8:$AH$103,28,FALSE),0)-IFERROR(VLOOKUP(B130,'วันที่ 1'!$B$8:$AH$103,27,FALSE),0)</f>
      </c>
      <c r="H130" s="55">
        <f>IFERROR(VLOOKUP(B130,'วันที่ 1'!$B$8:$AH$103,27,FALSE),0)</f>
      </c>
      <c r="I130" s="53">
        <f>IFERROR(VLOOKUP(B130,'วันที่ 2'!$B$8:$AF$106,28,FALSE),0)-IFERROR(VLOOKUP(B130,'วันที่ 2'!$B$8:$AF$106,27,FALSE),0)</f>
      </c>
      <c r="J130" s="53">
        <f>IFERROR(VLOOKUP(B130,'วันที่ 2'!$B$8:$AF$106,27,FALSE),0)</f>
      </c>
      <c r="K130" s="53">
        <f>IFERROR(VLOOKUP(B130,'วันที่ 3 กะเช้า'!$B$8:$AK$106,28,FALSE),0)-IFERROR(VLOOKUP(B130,'วันที่ 3 กะเช้า'!$B$8:$AK$106,27,FALSE),0)</f>
      </c>
      <c r="L130" s="53">
        <f>IFERROR(VLOOKUP(B130,'วันที่ 3 กะเช้า'!$B$8:$AK$106,27,FALSE),0)</f>
      </c>
      <c r="M130" s="53">
        <f>IFERROR(VLOOKUP(B130,'วันที่ 4 กะเช้า'!$B$8:$AG$107,28,FALSE),0)-IFERROR(VLOOKUP(B130,'วันที่ 4 กะเช้า'!$B$8:$AG$107,27,FALSE),0)</f>
      </c>
      <c r="N130" s="53">
        <f>IFERROR(VLOOKUP(B130,'วันที่ 4 กะเช้า'!$B$8:$AG$107,27,FALSE),0)</f>
      </c>
      <c r="O130" s="53">
        <f>IFERROR(VLOOKUP(B130,'วันที่ 4 กะเช้า'!$B$8:$AH$106,28,FALSE),0)-IFERROR(VLOOKUP(B130,'วันที่ 4 กะเช้า'!$B$8:$AH$106,27,FALSE),0)</f>
      </c>
      <c r="P130" s="53">
        <f>IFERROR(VLOOKUP(B130,'วันที่ 4 กะเช้า'!$B$8:$AH$106,27,FALSE),0)</f>
      </c>
      <c r="Q130" s="53">
        <f>IFERROR(VLOOKUP(B130,'วันที่ 4 กะเช้า'!$B$8:$AH$106,28,FALSE),0)-IFERROR(VLOOKUP(B130,'วันที่ 4 กะเช้า'!$B$8:$AH$106,27,FALSE),0)</f>
      </c>
      <c r="R130" s="53">
        <f>IFERROR(VLOOKUP(B130,'วันที่ 4 กะเช้า'!$B$8:$AH$106,27,FALSE),0)</f>
      </c>
      <c r="S130" s="53">
        <f>IFERROR(VLOOKUP(B130,'วันที่ 5 กะเช้า'!$B$8:$AH$107,28,FALSE),0)-IFERROR(VLOOKUP(B130,'วันที่ 5 กะเช้า'!$B$8:$AH$107,27,FALSE),0)</f>
      </c>
      <c r="T130" s="53">
        <f>IFERROR(VLOOKUP(B130,'วันที่ 5 กะเช้า'!$B$8:$AH$107,27,FALSE),0)</f>
      </c>
      <c r="U130" s="53">
        <f>IFERROR(VLOOKUP(B130,'วันที่ 5 กะดึก'!$B$8:$AH$106,27,FALSE),0)</f>
      </c>
      <c r="V130" s="53">
        <f>IFERROR(VLOOKUP(B130,'วันที่ 5 กะดึก'!$B$8:$AH$106,27,FALSE),0)</f>
      </c>
      <c r="W130" s="53">
        <f>IFERROR(VLOOKUP(B130,'วันที่ 7'!$B$8:$AH$105,28,FALSE),0)-IFERROR(VLOOKUP(B130,'วันที่ 7'!$B$8:$AH$105,27,FALSE),0)</f>
      </c>
      <c r="X130" s="53">
        <f>IFERROR(VLOOKUP(B130,'วันที่ 7'!$B$8:$AH$105,27,FALSE),0)</f>
      </c>
      <c r="Y130" s="53">
        <f>IFERROR(VLOOKUP(B130,'วันที่ 8'!$B$8:$AH$109,28,FALSE),0)-IFERROR(VLOOKUP(B130,'วันที่ 8'!$B$8:$AH$109,27,FALSE),0)</f>
      </c>
      <c r="Z130" s="53">
        <f>IFERROR(VLOOKUP(B130,'วันที่ 8'!$B$8:$AH$109,27,FALSE),0)</f>
      </c>
      <c r="AA130" s="53">
        <f>IFERROR(VLOOKUP(B130,'กะเช้าวันที่ 12'!$B$8:$AC$102,28,FALSE),0)-IFERROR(VLOOKUP(B130,'กะเช้าวันที่ 12'!$B$8:$AC$102,27,FALSE),0)</f>
      </c>
      <c r="AB130" s="53">
        <f>IFERROR(VLOOKUP(B130,'กะเช้าวันที่ 12'!$B$8:$AC$102,27,FALSE),0)</f>
      </c>
      <c r="AC130" s="53">
        <f>IFERROR(VLOOKUP(B130,'กะเช้าวันที่ 14'!$B$8:$AC$104,28,FALSE),0)-IFERROR(VLOOKUP(B130,'กะเช้าวันที่ 14'!$B$8:$AC$104,27,FALSE),0)</f>
      </c>
      <c r="AD130" s="53">
        <f>IFERROR(VLOOKUP(B130,'กะเช้าวันที่ 14'!$B$8:$AC$104,27,FALSE),0)</f>
      </c>
      <c r="AE130" s="53">
        <f>IFERROR(VLOOKUP(B130,'กะดึกวันที่ 13'!$B$8:$AC$105,28,FALSE),0)-IFERROR(VLOOKUP(B130,'กะดึกวันที่ 13'!$B$8:$AC$105,27,FALSE),0)</f>
      </c>
      <c r="AF130" s="53">
        <f>IFERROR(VLOOKUP(C130,'กะดึกวันที่ 13'!$B$8:$AC$105,27,FALSE),0)</f>
      </c>
      <c r="AG130" s="53">
        <f>IFERROR(VLOOKUP(B130,'วันที่ 12'!$B$8:$AH$105,28,FALSE),0)</f>
      </c>
      <c r="AH130" s="53">
        <f>IFERROR(VLOOKUP(B130,'วันที่ 14'!$B$8:$AH$106,28,FALSE),0)</f>
      </c>
      <c r="AI130" s="53">
        <f>IFERROR(VLOOKUP(B130,'วันที่ 15'!$B$8:$AH$106,28,FALSE),0)</f>
      </c>
      <c r="AJ130" s="53">
        <f>IFERROR(VLOOKUP(B130,'วันที่ 16'!$B$8:$AH$105,28,FALSE),0)</f>
      </c>
      <c r="AK130" s="53">
        <f>IFERROR(VLOOKUP(B130,'วันที่ 17'!$B$8:$AH$105,28,FALSE),0)</f>
      </c>
      <c r="AL130" s="53">
        <f>IFERROR(VLOOKUP(B130,'วันที่ 18'!$B$8:$AH$104,28,FALSE),0)</f>
      </c>
      <c r="AM130" s="53">
        <f>IFERROR(VLOOKUP(B130,'วันที่ 19'!$B$8:$AH$106,28,FALSE),0)</f>
      </c>
      <c r="AN130" s="53">
        <f>IFERROR(VLOOKUP(B130,'วันที่ 20'!$B$8:$AH$105,28,FALSE),0)</f>
      </c>
      <c r="AO130" s="53">
        <f>IFERROR(VLOOKUP(B130,'วันที่ 21'!$B$8:$AH$106,28,FALSE),0)</f>
      </c>
      <c r="AP130" s="53">
        <f>IFERROR(VLOOKUP(B130,'วันที่ 22'!$B$8:$AH$105,28,FALSE),0)</f>
      </c>
      <c r="AQ130" s="53">
        <f>IFERROR(VLOOKUP(B130,'วันที่ 23'!$B$8:$AH$107,28,FALSE),0)</f>
      </c>
      <c r="AR130" s="53">
        <f>IFERROR(VLOOKUP(B130,'วันที่ 24'!$B$8:$AH$104,28,FALSE),0)</f>
      </c>
      <c r="AS130" s="53">
        <f>IFERROR(VLOOKUP(B130,'วันที่ 25'!$B$8:$AH$106,28,FALSE),0)</f>
      </c>
      <c r="AT130" s="53">
        <f>IFERROR(VLOOKUP(B130,'วันที่ 26'!$B$8:$AH$105,28,FALSE),0)</f>
      </c>
      <c r="AU130" s="53">
        <f>IFERROR(VLOOKUP(B130,'วันที่ 26'!$B$8:$AH$104,28,FALSE),0)</f>
      </c>
      <c r="AV130" s="53">
        <f>IFERROR(VLOOKUP(B130,'วันที่ 30'!$B$8:$AH$107,28,FALSE),0)</f>
      </c>
      <c r="AW130" s="53">
        <f>IFERROR(VLOOKUP(B130,'วันที่ 31'!$B$8:$AG$105,28,FALSE),0)</f>
      </c>
      <c r="AX130" s="52">
        <f>SUM(E130:AW130)</f>
      </c>
    </row>
    <row r="131">
      <c r="A131" s="52"/>
      <c r="B131" s="58"/>
      <c r="C131" s="53">
        <f>IFERROR(VLOOKUP(B131,Members!B:C,2,FALSE),0)</f>
      </c>
      <c r="D131" s="53">
        <f>IFERROR(VLOOKUP(B131,Members!$B:$H,7,FALSE),0)</f>
      </c>
      <c r="E131" s="55">
        <f>IFERROR(VLOOKUP(B131,'วันที่ 1'!$B$8:$AH$103,28,FALSE),0) - IFERROR(VLOOKUP(B131,'วันที่ 1'!$B$8:$AH$103,27,FALSE),0)</f>
      </c>
      <c r="F131" s="55">
        <f>IFERROR(VLOOKUP(C131,'วันที่ 1'!$B$8:$AH$103,27,FALSE),0)</f>
      </c>
      <c r="G131" s="53">
        <f>IFERROR(VLOOKUP(B131,'วันที่ 1'!$B$8:$AH$103,28,FALSE),0)-IFERROR(VLOOKUP(B131,'วันที่ 1'!$B$8:$AH$103,27,FALSE),0)</f>
      </c>
      <c r="H131" s="55">
        <f>IFERROR(VLOOKUP(B131,'วันที่ 1'!$B$8:$AH$103,27,FALSE),0)</f>
      </c>
      <c r="I131" s="53">
        <f>IFERROR(VLOOKUP(B131,'วันที่ 2'!$B$8:$AF$106,28,FALSE),0)-IFERROR(VLOOKUP(B131,'วันที่ 2'!$B$8:$AF$106,27,FALSE),0)</f>
      </c>
      <c r="J131" s="53">
        <f>IFERROR(VLOOKUP(B131,'วันที่ 2'!$B$8:$AF$106,27,FALSE),0)</f>
      </c>
      <c r="K131" s="53">
        <f>IFERROR(VLOOKUP(B131,'วันที่ 3 กะเช้า'!$B$8:$AK$106,28,FALSE),0)-IFERROR(VLOOKUP(B131,'วันที่ 3 กะเช้า'!$B$8:$AK$106,27,FALSE),0)</f>
      </c>
      <c r="L131" s="53">
        <f>IFERROR(VLOOKUP(B131,'วันที่ 3 กะเช้า'!$B$8:$AK$106,27,FALSE),0)</f>
      </c>
      <c r="M131" s="53">
        <f>IFERROR(VLOOKUP(B131,'วันที่ 4 กะเช้า'!$B$8:$AG$107,28,FALSE),0)-IFERROR(VLOOKUP(B131,'วันที่ 4 กะเช้า'!$B$8:$AG$107,27,FALSE),0)</f>
      </c>
      <c r="N131" s="53">
        <f>IFERROR(VLOOKUP(B131,'วันที่ 4 กะเช้า'!$B$8:$AG$107,27,FALSE),0)</f>
      </c>
      <c r="O131" s="53">
        <f>IFERROR(VLOOKUP(B131,'วันที่ 4 กะเช้า'!$B$8:$AH$106,28,FALSE),0)-IFERROR(VLOOKUP(B131,'วันที่ 4 กะเช้า'!$B$8:$AH$106,27,FALSE),0)</f>
      </c>
      <c r="P131" s="53">
        <f>IFERROR(VLOOKUP(B131,'วันที่ 4 กะเช้า'!$B$8:$AH$106,27,FALSE),0)</f>
      </c>
      <c r="Q131" s="53">
        <f>IFERROR(VLOOKUP(B131,'วันที่ 4 กะเช้า'!$B$8:$AH$106,28,FALSE),0)-IFERROR(VLOOKUP(B131,'วันที่ 4 กะเช้า'!$B$8:$AH$106,27,FALSE),0)</f>
      </c>
      <c r="R131" s="53">
        <f>IFERROR(VLOOKUP(B131,'วันที่ 4 กะเช้า'!$B$8:$AH$106,27,FALSE),0)</f>
      </c>
      <c r="S131" s="53">
        <f>IFERROR(VLOOKUP(B131,'วันที่ 5 กะเช้า'!$B$8:$AH$107,28,FALSE),0)-IFERROR(VLOOKUP(B131,'วันที่ 5 กะเช้า'!$B$8:$AH$107,27,FALSE),0)</f>
      </c>
      <c r="T131" s="53">
        <f>IFERROR(VLOOKUP(B131,'วันที่ 5 กะเช้า'!$B$8:$AH$107,27,FALSE),0)</f>
      </c>
      <c r="U131" s="53">
        <f>IFERROR(VLOOKUP(B131,'วันที่ 5 กะดึก'!$B$8:$AH$106,27,FALSE),0)</f>
      </c>
      <c r="V131" s="53">
        <f>IFERROR(VLOOKUP(B131,'วันที่ 5 กะดึก'!$B$8:$AH$106,27,FALSE),0)</f>
      </c>
      <c r="W131" s="53">
        <f>IFERROR(VLOOKUP(B131,'วันที่ 7'!$B$8:$AH$105,28,FALSE),0)-IFERROR(VLOOKUP(B131,'วันที่ 7'!$B$8:$AH$105,27,FALSE),0)</f>
      </c>
      <c r="X131" s="53">
        <f>IFERROR(VLOOKUP(B131,'วันที่ 7'!$B$8:$AH$105,27,FALSE),0)</f>
      </c>
      <c r="Y131" s="53">
        <f>IFERROR(VLOOKUP(B131,'วันที่ 8'!$B$8:$AH$109,28,FALSE),0)-IFERROR(VLOOKUP(B131,'วันที่ 8'!$B$8:$AH$109,27,FALSE),0)</f>
      </c>
      <c r="Z131" s="53">
        <f>IFERROR(VLOOKUP(B131,'วันที่ 8'!$B$8:$AH$109,27,FALSE),0)</f>
      </c>
      <c r="AA131" s="53">
        <f>IFERROR(VLOOKUP(B131,'กะเช้าวันที่ 12'!$B$8:$AC$102,28,FALSE),0)-IFERROR(VLOOKUP(B131,'กะเช้าวันที่ 12'!$B$8:$AC$102,27,FALSE),0)</f>
      </c>
      <c r="AB131" s="53">
        <f>IFERROR(VLOOKUP(B131,'กะเช้าวันที่ 12'!$B$8:$AC$102,27,FALSE),0)</f>
      </c>
      <c r="AC131" s="53">
        <f>IFERROR(VLOOKUP(B131,'กะเช้าวันที่ 14'!$B$8:$AC$104,28,FALSE),0)-IFERROR(VLOOKUP(B131,'กะเช้าวันที่ 14'!$B$8:$AC$104,27,FALSE),0)</f>
      </c>
      <c r="AD131" s="53">
        <f>IFERROR(VLOOKUP(B131,'กะเช้าวันที่ 14'!$B$8:$AC$104,27,FALSE),0)</f>
      </c>
      <c r="AE131" s="53">
        <f>IFERROR(VLOOKUP(B131,'กะดึกวันที่ 13'!$B$8:$AC$105,28,FALSE),0)-IFERROR(VLOOKUP(B131,'กะดึกวันที่ 13'!$B$8:$AC$105,27,FALSE),0)</f>
      </c>
      <c r="AF131" s="53">
        <f>IFERROR(VLOOKUP(C131,'กะดึกวันที่ 13'!$B$8:$AC$105,27,FALSE),0)</f>
      </c>
      <c r="AG131" s="53">
        <f>IFERROR(VLOOKUP(B131,'วันที่ 12'!$B$8:$AH$105,28,FALSE),0)</f>
      </c>
      <c r="AH131" s="53">
        <f>IFERROR(VLOOKUP(B131,'วันที่ 14'!$B$8:$AH$106,28,FALSE),0)</f>
      </c>
      <c r="AI131" s="53">
        <f>IFERROR(VLOOKUP(B131,'วันที่ 15'!$B$8:$AH$106,28,FALSE),0)</f>
      </c>
      <c r="AJ131" s="53">
        <f>IFERROR(VLOOKUP(B131,'วันที่ 16'!$B$8:$AH$105,28,FALSE),0)</f>
      </c>
      <c r="AK131" s="53">
        <f>IFERROR(VLOOKUP(B131,'วันที่ 17'!$B$8:$AH$105,28,FALSE),0)</f>
      </c>
      <c r="AL131" s="53">
        <f>IFERROR(VLOOKUP(B131,'วันที่ 18'!$B$8:$AH$104,28,FALSE),0)</f>
      </c>
      <c r="AM131" s="53">
        <f>IFERROR(VLOOKUP(B131,'วันที่ 19'!$B$8:$AH$106,28,FALSE),0)</f>
      </c>
      <c r="AN131" s="53">
        <f>IFERROR(VLOOKUP(B131,'วันที่ 20'!$B$8:$AH$105,28,FALSE),0)</f>
      </c>
      <c r="AO131" s="53">
        <f>IFERROR(VLOOKUP(B131,'วันที่ 21'!$B$8:$AH$106,28,FALSE),0)</f>
      </c>
      <c r="AP131" s="53">
        <f>IFERROR(VLOOKUP(B131,'วันที่ 22'!$B$8:$AH$105,28,FALSE),0)</f>
      </c>
      <c r="AQ131" s="53">
        <f>IFERROR(VLOOKUP(B131,'วันที่ 23'!$B$8:$AH$107,28,FALSE),0)</f>
      </c>
      <c r="AR131" s="53">
        <f>IFERROR(VLOOKUP(B131,'วันที่ 24'!$B$8:$AH$104,28,FALSE),0)</f>
      </c>
      <c r="AS131" s="53">
        <f>IFERROR(VLOOKUP(B131,'วันที่ 25'!$B$8:$AH$106,28,FALSE),0)</f>
      </c>
      <c r="AT131" s="53">
        <f>IFERROR(VLOOKUP(B131,'วันที่ 26'!$B$8:$AH$105,28,FALSE),0)</f>
      </c>
      <c r="AU131" s="53">
        <f>IFERROR(VLOOKUP(B131,'วันที่ 26'!$B$8:$AH$104,28,FALSE),0)</f>
      </c>
      <c r="AV131" s="53">
        <f>IFERROR(VLOOKUP(B131,'วันที่ 30'!$B$8:$AH$107,28,FALSE),0)</f>
      </c>
      <c r="AW131" s="53">
        <f>IFERROR(VLOOKUP(B131,'วันที่ 31'!$B$8:$AG$105,28,FALSE),0)</f>
      </c>
      <c r="AX131" s="52">
        <f>SUM(E131:AW131)</f>
      </c>
    </row>
    <row r="132">
      <c r="A132" s="52"/>
      <c r="B132" s="56"/>
      <c r="C132" s="53">
        <f>IFERROR(VLOOKUP(B132,Members!B:C,2,FALSE),0)</f>
      </c>
      <c r="D132" s="53">
        <f>IFERROR(VLOOKUP(B132,Members!$B:$H,7,FALSE),0)</f>
      </c>
      <c r="E132" s="55">
        <f>IFERROR(VLOOKUP(B132,'วันที่ 1'!$B$8:$AH$103,28,FALSE),0) - IFERROR(VLOOKUP(B132,'วันที่ 1'!$B$8:$AH$103,27,FALSE),0)</f>
      </c>
      <c r="F132" s="55">
        <f>IFERROR(VLOOKUP(C132,'วันที่ 1'!$B$8:$AH$103,27,FALSE),0)</f>
      </c>
      <c r="G132" s="53">
        <f>IFERROR(VLOOKUP(B132,'วันที่ 1'!$B$8:$AH$103,28,FALSE),0)-IFERROR(VLOOKUP(B132,'วันที่ 1'!$B$8:$AH$103,27,FALSE),0)</f>
      </c>
      <c r="H132" s="55">
        <f>IFERROR(VLOOKUP(B132,'วันที่ 1'!$B$8:$AH$103,27,FALSE),0)</f>
      </c>
      <c r="I132" s="53">
        <f>IFERROR(VLOOKUP(B132,'วันที่ 2'!$B$8:$AF$106,28,FALSE),0)-IFERROR(VLOOKUP(B132,'วันที่ 2'!$B$8:$AF$106,27,FALSE),0)</f>
      </c>
      <c r="J132" s="53">
        <f>IFERROR(VLOOKUP(B132,'วันที่ 2'!$B$8:$AF$106,27,FALSE),0)</f>
      </c>
      <c r="K132" s="53">
        <f>IFERROR(VLOOKUP(B132,'วันที่ 3 กะเช้า'!$B$8:$AK$106,28,FALSE),0)-IFERROR(VLOOKUP(B132,'วันที่ 3 กะเช้า'!$B$8:$AK$106,27,FALSE),0)</f>
      </c>
      <c r="L132" s="53">
        <f>IFERROR(VLOOKUP(B132,'วันที่ 3 กะเช้า'!$B$8:$AK$106,27,FALSE),0)</f>
      </c>
      <c r="M132" s="53">
        <f>IFERROR(VLOOKUP(B132,'วันที่ 4 กะเช้า'!$B$8:$AG$107,28,FALSE),0)-IFERROR(VLOOKUP(B132,'วันที่ 4 กะเช้า'!$B$8:$AG$107,27,FALSE),0)</f>
      </c>
      <c r="N132" s="53">
        <f>IFERROR(VLOOKUP(B132,'วันที่ 4 กะเช้า'!$B$8:$AG$107,27,FALSE),0)</f>
      </c>
      <c r="O132" s="53">
        <f>IFERROR(VLOOKUP(B132,'วันที่ 4 กะเช้า'!$B$8:$AH$106,28,FALSE),0)-IFERROR(VLOOKUP(B132,'วันที่ 4 กะเช้า'!$B$8:$AH$106,27,FALSE),0)</f>
      </c>
      <c r="P132" s="53">
        <f>IFERROR(VLOOKUP(B132,'วันที่ 4 กะเช้า'!$B$8:$AH$106,27,FALSE),0)</f>
      </c>
      <c r="Q132" s="53">
        <f>IFERROR(VLOOKUP(B132,'วันที่ 4 กะเช้า'!$B$8:$AH$106,28,FALSE),0)-IFERROR(VLOOKUP(B132,'วันที่ 4 กะเช้า'!$B$8:$AH$106,27,FALSE),0)</f>
      </c>
      <c r="R132" s="53">
        <f>IFERROR(VLOOKUP(B132,'วันที่ 4 กะเช้า'!$B$8:$AH$106,27,FALSE),0)</f>
      </c>
      <c r="S132" s="53">
        <f>IFERROR(VLOOKUP(B132,'วันที่ 5 กะเช้า'!$B$8:$AH$107,28,FALSE),0)-IFERROR(VLOOKUP(B132,'วันที่ 5 กะเช้า'!$B$8:$AH$107,27,FALSE),0)</f>
      </c>
      <c r="T132" s="53">
        <f>IFERROR(VLOOKUP(B132,'วันที่ 5 กะเช้า'!$B$8:$AH$107,27,FALSE),0)</f>
      </c>
      <c r="U132" s="53">
        <f>IFERROR(VLOOKUP(B132,'วันที่ 5 กะดึก'!$B$8:$AH$106,27,FALSE),0)</f>
      </c>
      <c r="V132" s="53">
        <f>IFERROR(VLOOKUP(B132,'วันที่ 5 กะดึก'!$B$8:$AH$106,27,FALSE),0)</f>
      </c>
      <c r="W132" s="53">
        <f>IFERROR(VLOOKUP(B132,'วันที่ 7'!$B$8:$AH$105,28,FALSE),0)-IFERROR(VLOOKUP(B132,'วันที่ 7'!$B$8:$AH$105,27,FALSE),0)</f>
      </c>
      <c r="X132" s="53">
        <f>IFERROR(VLOOKUP(B132,'วันที่ 7'!$B$8:$AH$105,27,FALSE),0)</f>
      </c>
      <c r="Y132" s="53">
        <f>IFERROR(VLOOKUP(B132,'วันที่ 8'!$B$8:$AH$109,28,FALSE),0)-IFERROR(VLOOKUP(B132,'วันที่ 8'!$B$8:$AH$109,27,FALSE),0)</f>
      </c>
      <c r="Z132" s="53">
        <f>IFERROR(VLOOKUP(B132,'วันที่ 8'!$B$8:$AH$109,27,FALSE),0)</f>
      </c>
      <c r="AA132" s="53">
        <f>IFERROR(VLOOKUP(B132,'กะเช้าวันที่ 12'!$B$8:$AC$102,28,FALSE),0)-IFERROR(VLOOKUP(B132,'กะเช้าวันที่ 12'!$B$8:$AC$102,27,FALSE),0)</f>
      </c>
      <c r="AB132" s="53">
        <f>IFERROR(VLOOKUP(B132,'กะเช้าวันที่ 12'!$B$8:$AC$102,27,FALSE),0)</f>
      </c>
      <c r="AC132" s="53">
        <f>IFERROR(VLOOKUP(B132,'กะเช้าวันที่ 14'!$B$8:$AC$104,28,FALSE),0)-IFERROR(VLOOKUP(B132,'กะเช้าวันที่ 14'!$B$8:$AC$104,27,FALSE),0)</f>
      </c>
      <c r="AD132" s="53">
        <f>IFERROR(VLOOKUP(B132,'กะเช้าวันที่ 14'!$B$8:$AC$104,27,FALSE),0)</f>
      </c>
      <c r="AE132" s="53">
        <f>IFERROR(VLOOKUP(B132,'กะดึกวันที่ 13'!$B$8:$AC$105,28,FALSE),0)-IFERROR(VLOOKUP(B132,'กะดึกวันที่ 13'!$B$8:$AC$105,27,FALSE),0)</f>
      </c>
      <c r="AF132" s="53">
        <f>IFERROR(VLOOKUP(C132,'กะดึกวันที่ 13'!$B$8:$AC$105,27,FALSE),0)</f>
      </c>
      <c r="AG132" s="53">
        <f>IFERROR(VLOOKUP(B132,'วันที่ 12'!$B$8:$AH$105,28,FALSE),0)</f>
      </c>
      <c r="AH132" s="53">
        <f>IFERROR(VLOOKUP(B132,'วันที่ 14'!$B$8:$AH$106,28,FALSE),0)</f>
      </c>
      <c r="AI132" s="53">
        <f>IFERROR(VLOOKUP(B132,'วันที่ 15'!$B$8:$AH$106,28,FALSE),0)</f>
      </c>
      <c r="AJ132" s="53">
        <f>IFERROR(VLOOKUP(B132,'วันที่ 16'!$B$8:$AH$105,28,FALSE),0)</f>
      </c>
      <c r="AK132" s="53">
        <f>IFERROR(VLOOKUP(B132,'วันที่ 17'!$B$8:$AH$105,28,FALSE),0)</f>
      </c>
      <c r="AL132" s="53">
        <f>IFERROR(VLOOKUP(B132,'วันที่ 18'!$B$8:$AH$104,28,FALSE),0)</f>
      </c>
      <c r="AM132" s="53">
        <f>IFERROR(VLOOKUP(B132,'วันที่ 19'!$B$8:$AH$106,28,FALSE),0)</f>
      </c>
      <c r="AN132" s="53">
        <f>IFERROR(VLOOKUP(B132,'วันที่ 20'!$B$8:$AH$105,28,FALSE),0)</f>
      </c>
      <c r="AO132" s="53">
        <f>IFERROR(VLOOKUP(B132,'วันที่ 21'!$B$8:$AH$106,28,FALSE),0)</f>
      </c>
      <c r="AP132" s="53">
        <f>IFERROR(VLOOKUP(B132,'วันที่ 22'!$B$8:$AH$105,28,FALSE),0)</f>
      </c>
      <c r="AQ132" s="53">
        <f>IFERROR(VLOOKUP(B132,'วันที่ 23'!$B$8:$AH$107,28,FALSE),0)</f>
      </c>
      <c r="AR132" s="53">
        <f>IFERROR(VLOOKUP(B132,'วันที่ 24'!$B$8:$AH$104,28,FALSE),0)</f>
      </c>
      <c r="AS132" s="53">
        <f>IFERROR(VLOOKUP(B132,'วันที่ 25'!$B$8:$AH$106,28,FALSE),0)</f>
      </c>
      <c r="AT132" s="53">
        <f>IFERROR(VLOOKUP(B132,'วันที่ 26'!$B$8:$AH$105,28,FALSE),0)</f>
      </c>
      <c r="AU132" s="53">
        <f>IFERROR(VLOOKUP(B132,'วันที่ 26'!$B$8:$AH$104,28,FALSE),0)</f>
      </c>
      <c r="AV132" s="53">
        <f>IFERROR(VLOOKUP(B132,'วันที่ 30'!$B$8:$AH$107,28,FALSE),0)</f>
      </c>
      <c r="AW132" s="53">
        <f>IFERROR(VLOOKUP(B132,'วันที่ 31'!$B$8:$AG$105,28,FALSE),0)</f>
      </c>
      <c r="AX132" s="52">
        <f>SUM(E132:AW132)</f>
      </c>
    </row>
    <row r="133">
      <c r="A133" s="52"/>
      <c r="B133" s="56"/>
      <c r="C133" s="53">
        <f>IFERROR(VLOOKUP(B133,Members!B:C,2,FALSE),0)</f>
      </c>
      <c r="D133" s="53">
        <f>IFERROR(VLOOKUP(B133,Members!$B:$H,7,FALSE),0)</f>
      </c>
      <c r="E133" s="55">
        <f>IFERROR(VLOOKUP(B133,'วันที่ 1'!$B$8:$AH$103,28,FALSE),0) - IFERROR(VLOOKUP(B133,'วันที่ 1'!$B$8:$AH$103,27,FALSE),0)</f>
      </c>
      <c r="F133" s="55">
        <f>IFERROR(VLOOKUP(C133,'วันที่ 1'!$B$8:$AH$103,27,FALSE),0)</f>
      </c>
      <c r="G133" s="53">
        <f>IFERROR(VLOOKUP(B133,'วันที่ 1'!$B$8:$AH$103,28,FALSE),0)-IFERROR(VLOOKUP(B133,'วันที่ 1'!$B$8:$AH$103,27,FALSE),0)</f>
      </c>
      <c r="H133" s="55">
        <f>IFERROR(VLOOKUP(B133,'วันที่ 1'!$B$8:$AH$103,27,FALSE),0)</f>
      </c>
      <c r="I133" s="53">
        <f>IFERROR(VLOOKUP(B133,'วันที่ 2'!$B$8:$AF$106,28,FALSE),0)-IFERROR(VLOOKUP(B133,'วันที่ 2'!$B$8:$AF$106,27,FALSE),0)</f>
      </c>
      <c r="J133" s="53">
        <f>IFERROR(VLOOKUP(B133,'วันที่ 2'!$B$8:$AF$106,27,FALSE),0)</f>
      </c>
      <c r="K133" s="53">
        <f>IFERROR(VLOOKUP(B133,'วันที่ 3 กะเช้า'!$B$8:$AK$106,28,FALSE),0)-IFERROR(VLOOKUP(B133,'วันที่ 3 กะเช้า'!$B$8:$AK$106,27,FALSE),0)</f>
      </c>
      <c r="L133" s="53">
        <f>IFERROR(VLOOKUP(B133,'วันที่ 3 กะเช้า'!$B$8:$AK$106,27,FALSE),0)</f>
      </c>
      <c r="M133" s="53">
        <f>IFERROR(VLOOKUP(B133,'วันที่ 4 กะเช้า'!$B$8:$AG$107,28,FALSE),0)-IFERROR(VLOOKUP(B133,'วันที่ 4 กะเช้า'!$B$8:$AG$107,27,FALSE),0)</f>
      </c>
      <c r="N133" s="53">
        <f>IFERROR(VLOOKUP(B133,'วันที่ 4 กะเช้า'!$B$8:$AG$107,27,FALSE),0)</f>
      </c>
      <c r="O133" s="53">
        <f>IFERROR(VLOOKUP(B133,'วันที่ 4 กะเช้า'!$B$8:$AH$106,28,FALSE),0)-IFERROR(VLOOKUP(B133,'วันที่ 4 กะเช้า'!$B$8:$AH$106,27,FALSE),0)</f>
      </c>
      <c r="P133" s="53">
        <f>IFERROR(VLOOKUP(B133,'วันที่ 4 กะเช้า'!$B$8:$AH$106,27,FALSE),0)</f>
      </c>
      <c r="Q133" s="53">
        <f>IFERROR(VLOOKUP(B133,'วันที่ 4 กะเช้า'!$B$8:$AH$106,28,FALSE),0)-IFERROR(VLOOKUP(B133,'วันที่ 4 กะเช้า'!$B$8:$AH$106,27,FALSE),0)</f>
      </c>
      <c r="R133" s="53">
        <f>IFERROR(VLOOKUP(B133,'วันที่ 4 กะเช้า'!$B$8:$AH$106,27,FALSE),0)</f>
      </c>
      <c r="S133" s="53">
        <f>IFERROR(VLOOKUP(B133,'วันที่ 5 กะเช้า'!$B$8:$AH$107,28,FALSE),0)-IFERROR(VLOOKUP(B133,'วันที่ 5 กะเช้า'!$B$8:$AH$107,27,FALSE),0)</f>
      </c>
      <c r="T133" s="53">
        <f>IFERROR(VLOOKUP(B133,'วันที่ 5 กะเช้า'!$B$8:$AH$107,27,FALSE),0)</f>
      </c>
      <c r="U133" s="53">
        <f>IFERROR(VLOOKUP(B133,'วันที่ 5 กะดึก'!$B$8:$AH$106,27,FALSE),0)</f>
      </c>
      <c r="V133" s="53">
        <f>IFERROR(VLOOKUP(B133,'วันที่ 5 กะดึก'!$B$8:$AH$106,27,FALSE),0)</f>
      </c>
      <c r="W133" s="53">
        <f>IFERROR(VLOOKUP(B133,'วันที่ 7'!$B$8:$AH$105,28,FALSE),0)-IFERROR(VLOOKUP(B133,'วันที่ 7'!$B$8:$AH$105,27,FALSE),0)</f>
      </c>
      <c r="X133" s="53">
        <f>IFERROR(VLOOKUP(B133,'วันที่ 7'!$B$8:$AH$105,27,FALSE),0)</f>
      </c>
      <c r="Y133" s="53">
        <f>IFERROR(VLOOKUP(B133,'วันที่ 8'!$B$8:$AH$109,28,FALSE),0)-IFERROR(VLOOKUP(B133,'วันที่ 8'!$B$8:$AH$109,27,FALSE),0)</f>
      </c>
      <c r="Z133" s="53">
        <f>IFERROR(VLOOKUP(B133,'วันที่ 8'!$B$8:$AH$109,27,FALSE),0)</f>
      </c>
      <c r="AA133" s="53">
        <f>IFERROR(VLOOKUP(B133,'กะเช้าวันที่ 12'!$B$8:$AC$102,28,FALSE),0)-IFERROR(VLOOKUP(B133,'กะเช้าวันที่ 12'!$B$8:$AC$102,27,FALSE),0)</f>
      </c>
      <c r="AB133" s="53">
        <f>IFERROR(VLOOKUP(B133,'กะเช้าวันที่ 12'!$B$8:$AC$102,27,FALSE),0)</f>
      </c>
      <c r="AC133" s="53">
        <f>IFERROR(VLOOKUP(B133,'กะเช้าวันที่ 14'!$B$8:$AC$104,28,FALSE),0)-IFERROR(VLOOKUP(B133,'กะเช้าวันที่ 14'!$B$8:$AC$104,27,FALSE),0)</f>
      </c>
      <c r="AD133" s="53">
        <f>IFERROR(VLOOKUP(B133,'กะเช้าวันที่ 14'!$B$8:$AC$104,27,FALSE),0)</f>
      </c>
      <c r="AE133" s="53">
        <f>IFERROR(VLOOKUP(B133,'กะดึกวันที่ 13'!$B$8:$AC$105,28,FALSE),0)-IFERROR(VLOOKUP(B133,'กะดึกวันที่ 13'!$B$8:$AC$105,27,FALSE),0)</f>
      </c>
      <c r="AF133" s="53">
        <f>IFERROR(VLOOKUP(C133,'กะดึกวันที่ 13'!$B$8:$AC$105,27,FALSE),0)</f>
      </c>
      <c r="AG133" s="53">
        <f>IFERROR(VLOOKUP(B133,'วันที่ 12'!$B$8:$AH$105,28,FALSE),0)</f>
      </c>
      <c r="AH133" s="53">
        <f>IFERROR(VLOOKUP(B133,'วันที่ 14'!$B$8:$AH$106,28,FALSE),0)</f>
      </c>
      <c r="AI133" s="53">
        <f>IFERROR(VLOOKUP(B133,'วันที่ 15'!$B$8:$AH$106,28,FALSE),0)</f>
      </c>
      <c r="AJ133" s="53">
        <f>IFERROR(VLOOKUP(B133,'วันที่ 16'!$B$8:$AH$105,28,FALSE),0)</f>
      </c>
      <c r="AK133" s="53">
        <f>IFERROR(VLOOKUP(B133,'วันที่ 17'!$B$8:$AH$105,28,FALSE),0)</f>
      </c>
      <c r="AL133" s="53">
        <f>IFERROR(VLOOKUP(B133,'วันที่ 18'!$B$8:$AH$104,28,FALSE),0)</f>
      </c>
      <c r="AM133" s="53">
        <f>IFERROR(VLOOKUP(B133,'วันที่ 19'!$B$8:$AH$106,28,FALSE),0)</f>
      </c>
      <c r="AN133" s="53">
        <f>IFERROR(VLOOKUP(B133,'วันที่ 20'!$B$8:$AH$105,28,FALSE),0)</f>
      </c>
      <c r="AO133" s="53">
        <f>IFERROR(VLOOKUP(B133,'วันที่ 21'!$B$8:$AH$106,28,FALSE),0)</f>
      </c>
      <c r="AP133" s="53">
        <f>IFERROR(VLOOKUP(B133,'วันที่ 22'!$B$8:$AH$105,28,FALSE),0)</f>
      </c>
      <c r="AQ133" s="53">
        <f>IFERROR(VLOOKUP(B133,'วันที่ 23'!$B$8:$AH$107,28,FALSE),0)</f>
      </c>
      <c r="AR133" s="53">
        <f>IFERROR(VLOOKUP(B133,'วันที่ 24'!$B$8:$AH$104,28,FALSE),0)</f>
      </c>
      <c r="AS133" s="53">
        <f>IFERROR(VLOOKUP(B133,'วันที่ 25'!$B$8:$AH$106,28,FALSE),0)</f>
      </c>
      <c r="AT133" s="53">
        <f>IFERROR(VLOOKUP(B133,'วันที่ 26'!$B$8:$AH$105,28,FALSE),0)</f>
      </c>
      <c r="AU133" s="53">
        <f>IFERROR(VLOOKUP(B133,'วันที่ 26'!$B$8:$AH$104,28,FALSE),0)</f>
      </c>
      <c r="AV133" s="53">
        <f>IFERROR(VLOOKUP(B133,'วันที่ 30'!$B$8:$AH$107,28,FALSE),0)</f>
      </c>
      <c r="AW133" s="53">
        <f>IFERROR(VLOOKUP(B133,'วันที่ 31'!$B$8:$AG$105,28,FALSE),0)</f>
      </c>
      <c r="AX133" s="52">
        <f>SUM(E133:AW133)</f>
      </c>
    </row>
    <row r="134">
      <c r="A134" s="52"/>
      <c r="B134" s="58"/>
      <c r="C134" s="53">
        <f>IFERROR(VLOOKUP(B134,Members!B:C,2,FALSE),0)</f>
      </c>
      <c r="D134" s="53">
        <f>IFERROR(VLOOKUP(B134,Members!$B:$H,7,FALSE),0)</f>
      </c>
      <c r="E134" s="55">
        <f>IFERROR(VLOOKUP(B134,'วันที่ 1'!$B$8:$AH$103,28,FALSE),0) - IFERROR(VLOOKUP(B134,'วันที่ 1'!$B$8:$AH$103,27,FALSE),0)</f>
      </c>
      <c r="F134" s="55">
        <f>IFERROR(VLOOKUP(C134,'วันที่ 1'!$B$8:$AH$103,27,FALSE),0)</f>
      </c>
      <c r="G134" s="53">
        <f>IFERROR(VLOOKUP(B134,'วันที่ 1'!$B$8:$AH$103,28,FALSE),0)-IFERROR(VLOOKUP(B134,'วันที่ 1'!$B$8:$AH$103,27,FALSE),0)</f>
      </c>
      <c r="H134" s="55">
        <f>IFERROR(VLOOKUP(B134,'วันที่ 1'!$B$8:$AH$103,27,FALSE),0)</f>
      </c>
      <c r="I134" s="53">
        <f>IFERROR(VLOOKUP(B134,'วันที่ 2'!$B$8:$AF$106,28,FALSE),0)-IFERROR(VLOOKUP(B134,'วันที่ 2'!$B$8:$AF$106,27,FALSE),0)</f>
      </c>
      <c r="J134" s="53">
        <f>IFERROR(VLOOKUP(B134,'วันที่ 2'!$B$8:$AF$106,27,FALSE),0)</f>
      </c>
      <c r="K134" s="53">
        <f>IFERROR(VLOOKUP(B134,'วันที่ 3 กะเช้า'!$B$8:$AK$106,28,FALSE),0)-IFERROR(VLOOKUP(B134,'วันที่ 3 กะเช้า'!$B$8:$AK$106,27,FALSE),0)</f>
      </c>
      <c r="L134" s="53">
        <f>IFERROR(VLOOKUP(B134,'วันที่ 3 กะเช้า'!$B$8:$AK$106,27,FALSE),0)</f>
      </c>
      <c r="M134" s="53">
        <f>IFERROR(VLOOKUP(B134,'วันที่ 4 กะเช้า'!$B$8:$AG$107,28,FALSE),0)-IFERROR(VLOOKUP(B134,'วันที่ 4 กะเช้า'!$B$8:$AG$107,27,FALSE),0)</f>
      </c>
      <c r="N134" s="53">
        <f>IFERROR(VLOOKUP(B134,'วันที่ 4 กะเช้า'!$B$8:$AG$107,27,FALSE),0)</f>
      </c>
      <c r="O134" s="53">
        <f>IFERROR(VLOOKUP(B134,'วันที่ 4 กะเช้า'!$B$8:$AH$106,28,FALSE),0)-IFERROR(VLOOKUP(B134,'วันที่ 4 กะเช้า'!$B$8:$AH$106,27,FALSE),0)</f>
      </c>
      <c r="P134" s="53">
        <f>IFERROR(VLOOKUP(B134,'วันที่ 4 กะเช้า'!$B$8:$AH$106,27,FALSE),0)</f>
      </c>
      <c r="Q134" s="53">
        <f>IFERROR(VLOOKUP(B134,'วันที่ 4 กะเช้า'!$B$8:$AH$106,28,FALSE),0)-IFERROR(VLOOKUP(B134,'วันที่ 4 กะเช้า'!$B$8:$AH$106,27,FALSE),0)</f>
      </c>
      <c r="R134" s="53">
        <f>IFERROR(VLOOKUP(B134,'วันที่ 4 กะเช้า'!$B$8:$AH$106,27,FALSE),0)</f>
      </c>
      <c r="S134" s="53">
        <f>IFERROR(VLOOKUP(B134,'วันที่ 5 กะเช้า'!$B$8:$AH$107,28,FALSE),0)-IFERROR(VLOOKUP(B134,'วันที่ 5 กะเช้า'!$B$8:$AH$107,27,FALSE),0)</f>
      </c>
      <c r="T134" s="53">
        <f>IFERROR(VLOOKUP(B134,'วันที่ 5 กะเช้า'!$B$8:$AH$107,27,FALSE),0)</f>
      </c>
      <c r="U134" s="53">
        <f>IFERROR(VLOOKUP(B134,'วันที่ 5 กะดึก'!$B$8:$AH$106,27,FALSE),0)</f>
      </c>
      <c r="V134" s="53">
        <f>IFERROR(VLOOKUP(B134,'วันที่ 5 กะดึก'!$B$8:$AH$106,27,FALSE),0)</f>
      </c>
      <c r="W134" s="53">
        <f>IFERROR(VLOOKUP(B134,'วันที่ 7'!$B$8:$AH$105,28,FALSE),0)-IFERROR(VLOOKUP(B134,'วันที่ 7'!$B$8:$AH$105,27,FALSE),0)</f>
      </c>
      <c r="X134" s="53">
        <f>IFERROR(VLOOKUP(B134,'วันที่ 7'!$B$8:$AH$105,27,FALSE),0)</f>
      </c>
      <c r="Y134" s="53">
        <f>IFERROR(VLOOKUP(B134,'วันที่ 8'!$B$8:$AH$109,28,FALSE),0)-IFERROR(VLOOKUP(B134,'วันที่ 8'!$B$8:$AH$109,27,FALSE),0)</f>
      </c>
      <c r="Z134" s="53">
        <f>IFERROR(VLOOKUP(B134,'วันที่ 8'!$B$8:$AH$109,27,FALSE),0)</f>
      </c>
      <c r="AA134" s="53">
        <f>IFERROR(VLOOKUP(B134,'กะเช้าวันที่ 12'!$B$8:$AC$102,28,FALSE),0)-IFERROR(VLOOKUP(B134,'กะเช้าวันที่ 12'!$B$8:$AC$102,27,FALSE),0)</f>
      </c>
      <c r="AB134" s="53">
        <f>IFERROR(VLOOKUP(B134,'กะเช้าวันที่ 12'!$B$8:$AC$102,27,FALSE),0)</f>
      </c>
      <c r="AC134" s="53">
        <f>IFERROR(VLOOKUP(B134,'กะเช้าวันที่ 14'!$B$8:$AC$104,28,FALSE),0)-IFERROR(VLOOKUP(B134,'กะเช้าวันที่ 14'!$B$8:$AC$104,27,FALSE),0)</f>
      </c>
      <c r="AD134" s="53">
        <f>IFERROR(VLOOKUP(B134,'กะเช้าวันที่ 14'!$B$8:$AC$104,27,FALSE),0)</f>
      </c>
      <c r="AE134" s="53">
        <f>IFERROR(VLOOKUP(B134,'กะดึกวันที่ 13'!$B$8:$AC$105,28,FALSE),0)-IFERROR(VLOOKUP(B134,'กะดึกวันที่ 13'!$B$8:$AC$105,27,FALSE),0)</f>
      </c>
      <c r="AF134" s="53">
        <f>IFERROR(VLOOKUP(C134,'กะดึกวันที่ 13'!$B$8:$AC$105,27,FALSE),0)</f>
      </c>
      <c r="AG134" s="53">
        <f>IFERROR(VLOOKUP(B134,'วันที่ 12'!$B$8:$AH$105,28,FALSE),0)</f>
      </c>
      <c r="AH134" s="53">
        <f>IFERROR(VLOOKUP(B134,'วันที่ 14'!$B$8:$AH$106,28,FALSE),0)</f>
      </c>
      <c r="AI134" s="53">
        <f>IFERROR(VLOOKUP(B134,'วันที่ 15'!$B$8:$AH$106,28,FALSE),0)</f>
      </c>
      <c r="AJ134" s="53">
        <f>IFERROR(VLOOKUP(B134,'วันที่ 16'!$B$8:$AH$105,28,FALSE),0)</f>
      </c>
      <c r="AK134" s="53">
        <f>IFERROR(VLOOKUP(B134,'วันที่ 17'!$B$8:$AH$105,28,FALSE),0)</f>
      </c>
      <c r="AL134" s="53">
        <f>IFERROR(VLOOKUP(B134,'วันที่ 18'!$B$8:$AH$104,28,FALSE),0)</f>
      </c>
      <c r="AM134" s="53">
        <f>IFERROR(VLOOKUP(B134,'วันที่ 19'!$B$8:$AH$106,28,FALSE),0)</f>
      </c>
      <c r="AN134" s="53">
        <f>IFERROR(VLOOKUP(B134,'วันที่ 20'!$B$8:$AH$105,28,FALSE),0)</f>
      </c>
      <c r="AO134" s="53">
        <f>IFERROR(VLOOKUP(B134,'วันที่ 21'!$B$8:$AH$106,28,FALSE),0)</f>
      </c>
      <c r="AP134" s="53">
        <f>IFERROR(VLOOKUP(B134,'วันที่ 22'!$B$8:$AH$105,28,FALSE),0)</f>
      </c>
      <c r="AQ134" s="53">
        <f>IFERROR(VLOOKUP(B134,'วันที่ 23'!$B$8:$AH$107,28,FALSE),0)</f>
      </c>
      <c r="AR134" s="53">
        <f>IFERROR(VLOOKUP(B134,'วันที่ 24'!$B$8:$AH$104,28,FALSE),0)</f>
      </c>
      <c r="AS134" s="53">
        <f>IFERROR(VLOOKUP(B134,'วันที่ 25'!$B$8:$AH$106,28,FALSE),0)</f>
      </c>
      <c r="AT134" s="53">
        <f>IFERROR(VLOOKUP(B134,'วันที่ 26'!$B$8:$AH$105,28,FALSE),0)</f>
      </c>
      <c r="AU134" s="53">
        <f>IFERROR(VLOOKUP(B134,'วันที่ 26'!$B$8:$AH$104,28,FALSE),0)</f>
      </c>
      <c r="AV134" s="53">
        <f>IFERROR(VLOOKUP(B134,'วันที่ 30'!$B$8:$AH$107,28,FALSE),0)</f>
      </c>
      <c r="AW134" s="53">
        <f>IFERROR(VLOOKUP(B134,'วันที่ 31'!$B$8:$AG$105,28,FALSE),0)</f>
      </c>
      <c r="AX134" s="52">
        <f>SUM(E134:AW134)</f>
      </c>
    </row>
    <row r="135">
      <c r="A135" s="52"/>
      <c r="B135" s="56"/>
      <c r="C135" s="53">
        <f>IFERROR(VLOOKUP(B135,Members!B:C,2,FALSE),0)</f>
      </c>
      <c r="D135" s="53">
        <f>IFERROR(VLOOKUP(B135,Members!$B:$H,7,FALSE),0)</f>
      </c>
      <c r="E135" s="55">
        <f>IFERROR(VLOOKUP(B135,'วันที่ 1'!$B$8:$AH$103,28,FALSE),0) - IFERROR(VLOOKUP(B135,'วันที่ 1'!$B$8:$AH$103,27,FALSE),0)</f>
      </c>
      <c r="F135" s="55">
        <f>IFERROR(VLOOKUP(C135,'วันที่ 1'!$B$8:$AH$103,27,FALSE),0)</f>
      </c>
      <c r="G135" s="53">
        <f>IFERROR(VLOOKUP(B135,'วันที่ 1'!$B$8:$AH$103,28,FALSE),0)-IFERROR(VLOOKUP(B135,'วันที่ 1'!$B$8:$AH$103,27,FALSE),0)</f>
      </c>
      <c r="H135" s="55">
        <f>IFERROR(VLOOKUP(B135,'วันที่ 1'!$B$8:$AH$103,27,FALSE),0)</f>
      </c>
      <c r="I135" s="53">
        <f>IFERROR(VLOOKUP(B135,'วันที่ 2'!$B$8:$AF$106,28,FALSE),0)-IFERROR(VLOOKUP(B135,'วันที่ 2'!$B$8:$AF$106,27,FALSE),0)</f>
      </c>
      <c r="J135" s="53">
        <f>IFERROR(VLOOKUP(B135,'วันที่ 2'!$B$8:$AF$106,27,FALSE),0)</f>
      </c>
      <c r="K135" s="53">
        <f>IFERROR(VLOOKUP(B135,'วันที่ 3 กะเช้า'!$B$8:$AK$106,28,FALSE),0)-IFERROR(VLOOKUP(B135,'วันที่ 3 กะเช้า'!$B$8:$AK$106,27,FALSE),0)</f>
      </c>
      <c r="L135" s="53">
        <f>IFERROR(VLOOKUP(B135,'วันที่ 3 กะเช้า'!$B$8:$AK$106,27,FALSE),0)</f>
      </c>
      <c r="M135" s="53">
        <f>IFERROR(VLOOKUP(B135,'วันที่ 4 กะเช้า'!$B$8:$AG$107,28,FALSE),0)-IFERROR(VLOOKUP(B135,'วันที่ 4 กะเช้า'!$B$8:$AG$107,27,FALSE),0)</f>
      </c>
      <c r="N135" s="53">
        <f>IFERROR(VLOOKUP(B135,'วันที่ 4 กะเช้า'!$B$8:$AG$107,27,FALSE),0)</f>
      </c>
      <c r="O135" s="53">
        <f>IFERROR(VLOOKUP(B135,'วันที่ 4 กะเช้า'!$B$8:$AH$106,28,FALSE),0)-IFERROR(VLOOKUP(B135,'วันที่ 4 กะเช้า'!$B$8:$AH$106,27,FALSE),0)</f>
      </c>
      <c r="P135" s="53">
        <f>IFERROR(VLOOKUP(B135,'วันที่ 4 กะเช้า'!$B$8:$AH$106,27,FALSE),0)</f>
      </c>
      <c r="Q135" s="53">
        <f>IFERROR(VLOOKUP(B135,'วันที่ 4 กะเช้า'!$B$8:$AH$106,28,FALSE),0)-IFERROR(VLOOKUP(B135,'วันที่ 4 กะเช้า'!$B$8:$AH$106,27,FALSE),0)</f>
      </c>
      <c r="R135" s="53">
        <f>IFERROR(VLOOKUP(B135,'วันที่ 4 กะเช้า'!$B$8:$AH$106,27,FALSE),0)</f>
      </c>
      <c r="S135" s="53">
        <f>IFERROR(VLOOKUP(B135,'วันที่ 5 กะเช้า'!$B$8:$AH$107,28,FALSE),0)-IFERROR(VLOOKUP(B135,'วันที่ 5 กะเช้า'!$B$8:$AH$107,27,FALSE),0)</f>
      </c>
      <c r="T135" s="53">
        <f>IFERROR(VLOOKUP(B135,'วันที่ 5 กะเช้า'!$B$8:$AH$107,27,FALSE),0)</f>
      </c>
      <c r="U135" s="53">
        <f>IFERROR(VLOOKUP(B135,'วันที่ 5 กะดึก'!$B$8:$AH$106,27,FALSE),0)</f>
      </c>
      <c r="V135" s="53">
        <f>IFERROR(VLOOKUP(B135,'วันที่ 5 กะดึก'!$B$8:$AH$106,27,FALSE),0)</f>
      </c>
      <c r="W135" s="53">
        <f>IFERROR(VLOOKUP(B135,'วันที่ 7'!$B$8:$AH$105,28,FALSE),0)-IFERROR(VLOOKUP(B135,'วันที่ 7'!$B$8:$AH$105,27,FALSE),0)</f>
      </c>
      <c r="X135" s="53">
        <f>IFERROR(VLOOKUP(B135,'วันที่ 7'!$B$8:$AH$105,27,FALSE),0)</f>
      </c>
      <c r="Y135" s="53">
        <f>IFERROR(VLOOKUP(B135,'วันที่ 8'!$B$8:$AH$109,28,FALSE),0)-IFERROR(VLOOKUP(B135,'วันที่ 8'!$B$8:$AH$109,27,FALSE),0)</f>
      </c>
      <c r="Z135" s="53">
        <f>IFERROR(VLOOKUP(B135,'วันที่ 8'!$B$8:$AH$109,27,FALSE),0)</f>
      </c>
      <c r="AA135" s="53">
        <f>IFERROR(VLOOKUP(B135,'กะเช้าวันที่ 12'!$B$8:$AC$102,28,FALSE),0)-IFERROR(VLOOKUP(B135,'กะเช้าวันที่ 12'!$B$8:$AC$102,27,FALSE),0)</f>
      </c>
      <c r="AB135" s="53">
        <f>IFERROR(VLOOKUP(B135,'กะเช้าวันที่ 12'!$B$8:$AC$102,27,FALSE),0)</f>
      </c>
      <c r="AC135" s="53">
        <f>IFERROR(VLOOKUP(B135,'กะเช้าวันที่ 14'!$B$8:$AC$104,28,FALSE),0)-IFERROR(VLOOKUP(B135,'กะเช้าวันที่ 14'!$B$8:$AC$104,27,FALSE),0)</f>
      </c>
      <c r="AD135" s="53">
        <f>IFERROR(VLOOKUP(B135,'กะเช้าวันที่ 14'!$B$8:$AC$104,27,FALSE),0)</f>
      </c>
      <c r="AE135" s="53">
        <f>IFERROR(VLOOKUP(B135,'กะดึกวันที่ 13'!$B$8:$AC$105,28,FALSE),0)-IFERROR(VLOOKUP(B135,'กะดึกวันที่ 13'!$B$8:$AC$105,27,FALSE),0)</f>
      </c>
      <c r="AF135" s="53">
        <f>IFERROR(VLOOKUP(C135,'กะดึกวันที่ 13'!$B$8:$AC$105,27,FALSE),0)</f>
      </c>
      <c r="AG135" s="53">
        <f>IFERROR(VLOOKUP(B135,'วันที่ 12'!$B$8:$AH$105,28,FALSE),0)</f>
      </c>
      <c r="AH135" s="53">
        <f>IFERROR(VLOOKUP(B135,'วันที่ 14'!$B$8:$AH$106,28,FALSE),0)</f>
      </c>
      <c r="AI135" s="53">
        <f>IFERROR(VLOOKUP(B135,'วันที่ 15'!$B$8:$AH$106,28,FALSE),0)</f>
      </c>
      <c r="AJ135" s="53">
        <f>IFERROR(VLOOKUP(B135,'วันที่ 16'!$B$8:$AH$105,28,FALSE),0)</f>
      </c>
      <c r="AK135" s="53">
        <f>IFERROR(VLOOKUP(B135,'วันที่ 17'!$B$8:$AH$105,28,FALSE),0)</f>
      </c>
      <c r="AL135" s="53">
        <f>IFERROR(VLOOKUP(B135,'วันที่ 18'!$B$8:$AH$104,28,FALSE),0)</f>
      </c>
      <c r="AM135" s="53">
        <f>IFERROR(VLOOKUP(B135,'วันที่ 19'!$B$8:$AH$106,28,FALSE),0)</f>
      </c>
      <c r="AN135" s="53">
        <f>IFERROR(VLOOKUP(B135,'วันที่ 20'!$B$8:$AH$105,28,FALSE),0)</f>
      </c>
      <c r="AO135" s="53">
        <f>IFERROR(VLOOKUP(B135,'วันที่ 21'!$B$8:$AH$106,28,FALSE),0)</f>
      </c>
      <c r="AP135" s="53">
        <f>IFERROR(VLOOKUP(B135,'วันที่ 22'!$B$8:$AH$105,28,FALSE),0)</f>
      </c>
      <c r="AQ135" s="53">
        <f>IFERROR(VLOOKUP(B135,'วันที่ 23'!$B$8:$AH$107,28,FALSE),0)</f>
      </c>
      <c r="AR135" s="53">
        <f>IFERROR(VLOOKUP(B135,'วันที่ 24'!$B$8:$AH$104,28,FALSE),0)</f>
      </c>
      <c r="AS135" s="53">
        <f>IFERROR(VLOOKUP(B135,'วันที่ 25'!$B$8:$AH$106,28,FALSE),0)</f>
      </c>
      <c r="AT135" s="53">
        <f>IFERROR(VLOOKUP(B135,'วันที่ 26'!$B$8:$AH$105,28,FALSE),0)</f>
      </c>
      <c r="AU135" s="53">
        <f>IFERROR(VLOOKUP(B135,'วันที่ 26'!$B$8:$AH$104,28,FALSE),0)</f>
      </c>
      <c r="AV135" s="53">
        <f>IFERROR(VLOOKUP(B135,'วันที่ 30'!$B$8:$AH$107,28,FALSE),0)</f>
      </c>
      <c r="AW135" s="53">
        <f>IFERROR(VLOOKUP(B135,'วันที่ 31'!$B$8:$AG$105,28,FALSE),0)</f>
      </c>
      <c r="AX135" s="52">
        <f>SUM(E135:AW135)</f>
      </c>
    </row>
    <row r="136">
      <c r="A136" s="52"/>
      <c r="B136" s="56"/>
      <c r="C136" s="53">
        <f>IFERROR(VLOOKUP(B136,Members!B:C,2,FALSE),0)</f>
      </c>
      <c r="D136" s="53">
        <f>IFERROR(VLOOKUP(B136,Members!$B:$H,7,FALSE),0)</f>
      </c>
      <c r="E136" s="55">
        <f>IFERROR(VLOOKUP(B136,'วันที่ 1'!$B$8:$AH$103,28,FALSE),0) - IFERROR(VLOOKUP(B136,'วันที่ 1'!$B$8:$AH$103,27,FALSE),0)</f>
      </c>
      <c r="F136" s="55">
        <f>IFERROR(VLOOKUP(C136,'วันที่ 1'!$B$8:$AH$103,27,FALSE),0)</f>
      </c>
      <c r="G136" s="53">
        <f>IFERROR(VLOOKUP(B136,'วันที่ 1'!$B$8:$AH$103,28,FALSE),0)-IFERROR(VLOOKUP(B136,'วันที่ 1'!$B$8:$AH$103,27,FALSE),0)</f>
      </c>
      <c r="H136" s="55">
        <f>IFERROR(VLOOKUP(B136,'วันที่ 1'!$B$8:$AH$103,27,FALSE),0)</f>
      </c>
      <c r="I136" s="53">
        <f>IFERROR(VLOOKUP(B136,'วันที่ 2'!$B$8:$AF$106,28,FALSE),0)-IFERROR(VLOOKUP(B136,'วันที่ 2'!$B$8:$AF$106,27,FALSE),0)</f>
      </c>
      <c r="J136" s="53">
        <f>IFERROR(VLOOKUP(B136,'วันที่ 2'!$B$8:$AF$106,27,FALSE),0)</f>
      </c>
      <c r="K136" s="53">
        <f>IFERROR(VLOOKUP(B136,'วันที่ 3 กะเช้า'!$B$8:$AK$106,28,FALSE),0)-IFERROR(VLOOKUP(B136,'วันที่ 3 กะเช้า'!$B$8:$AK$106,27,FALSE),0)</f>
      </c>
      <c r="L136" s="53">
        <f>IFERROR(VLOOKUP(B136,'วันที่ 3 กะเช้า'!$B$8:$AK$106,27,FALSE),0)</f>
      </c>
      <c r="M136" s="53">
        <f>IFERROR(VLOOKUP(B136,'วันที่ 4 กะเช้า'!$B$8:$AG$107,28,FALSE),0)-IFERROR(VLOOKUP(B136,'วันที่ 4 กะเช้า'!$B$8:$AG$107,27,FALSE),0)</f>
      </c>
      <c r="N136" s="53">
        <f>IFERROR(VLOOKUP(B136,'วันที่ 4 กะเช้า'!$B$8:$AG$107,27,FALSE),0)</f>
      </c>
      <c r="O136" s="53">
        <f>IFERROR(VLOOKUP(B136,'วันที่ 4 กะเช้า'!$B$8:$AH$106,28,FALSE),0)-IFERROR(VLOOKUP(B136,'วันที่ 4 กะเช้า'!$B$8:$AH$106,27,FALSE),0)</f>
      </c>
      <c r="P136" s="53">
        <f>IFERROR(VLOOKUP(B136,'วันที่ 4 กะเช้า'!$B$8:$AH$106,27,FALSE),0)</f>
      </c>
      <c r="Q136" s="53">
        <f>IFERROR(VLOOKUP(B136,'วันที่ 4 กะเช้า'!$B$8:$AH$106,28,FALSE),0)-IFERROR(VLOOKUP(B136,'วันที่ 4 กะเช้า'!$B$8:$AH$106,27,FALSE),0)</f>
      </c>
      <c r="R136" s="53">
        <f>IFERROR(VLOOKUP(B136,'วันที่ 4 กะเช้า'!$B$8:$AH$106,27,FALSE),0)</f>
      </c>
      <c r="S136" s="53">
        <f>IFERROR(VLOOKUP(B136,'วันที่ 5 กะเช้า'!$B$8:$AH$107,28,FALSE),0)-IFERROR(VLOOKUP(B136,'วันที่ 5 กะเช้า'!$B$8:$AH$107,27,FALSE),0)</f>
      </c>
      <c r="T136" s="53">
        <f>IFERROR(VLOOKUP(B136,'วันที่ 5 กะเช้า'!$B$8:$AH$107,27,FALSE),0)</f>
      </c>
      <c r="U136" s="53">
        <f>IFERROR(VLOOKUP(B136,'วันที่ 5 กะดึก'!$B$8:$AH$106,27,FALSE),0)</f>
      </c>
      <c r="V136" s="53">
        <f>IFERROR(VLOOKUP(B136,'วันที่ 5 กะดึก'!$B$8:$AH$106,27,FALSE),0)</f>
      </c>
      <c r="W136" s="53">
        <f>IFERROR(VLOOKUP(B136,'วันที่ 7'!$B$8:$AH$105,28,FALSE),0)-IFERROR(VLOOKUP(B136,'วันที่ 7'!$B$8:$AH$105,27,FALSE),0)</f>
      </c>
      <c r="X136" s="53">
        <f>IFERROR(VLOOKUP(B136,'วันที่ 7'!$B$8:$AH$105,27,FALSE),0)</f>
      </c>
      <c r="Y136" s="53">
        <f>IFERROR(VLOOKUP(B136,'วันที่ 8'!$B$8:$AH$109,28,FALSE),0)-IFERROR(VLOOKUP(B136,'วันที่ 8'!$B$8:$AH$109,27,FALSE),0)</f>
      </c>
      <c r="Z136" s="53">
        <f>IFERROR(VLOOKUP(B136,'วันที่ 8'!$B$8:$AH$109,27,FALSE),0)</f>
      </c>
      <c r="AA136" s="53">
        <f>IFERROR(VLOOKUP(B136,'กะเช้าวันที่ 12'!$B$8:$AC$102,28,FALSE),0)-IFERROR(VLOOKUP(B136,'กะเช้าวันที่ 12'!$B$8:$AC$102,27,FALSE),0)</f>
      </c>
      <c r="AB136" s="53">
        <f>IFERROR(VLOOKUP(B136,'กะเช้าวันที่ 12'!$B$8:$AC$102,27,FALSE),0)</f>
      </c>
      <c r="AC136" s="53">
        <f>IFERROR(VLOOKUP(B136,'กะเช้าวันที่ 14'!$B$8:$AC$104,28,FALSE),0)-IFERROR(VLOOKUP(B136,'กะเช้าวันที่ 14'!$B$8:$AC$104,27,FALSE),0)</f>
      </c>
      <c r="AD136" s="53">
        <f>IFERROR(VLOOKUP(B136,'กะเช้าวันที่ 14'!$B$8:$AC$104,27,FALSE),0)</f>
      </c>
      <c r="AE136" s="53">
        <f>IFERROR(VLOOKUP(B136,'กะดึกวันที่ 13'!$B$8:$AC$105,28,FALSE),0)-IFERROR(VLOOKUP(B136,'กะดึกวันที่ 13'!$B$8:$AC$105,27,FALSE),0)</f>
      </c>
      <c r="AF136" s="53">
        <f>IFERROR(VLOOKUP(C136,'กะดึกวันที่ 13'!$B$8:$AC$105,27,FALSE),0)</f>
      </c>
      <c r="AG136" s="53">
        <f>IFERROR(VLOOKUP(B136,'วันที่ 12'!$B$8:$AH$105,28,FALSE),0)</f>
      </c>
      <c r="AH136" s="53">
        <f>IFERROR(VLOOKUP(B136,'วันที่ 14'!$B$8:$AH$106,28,FALSE),0)</f>
      </c>
      <c r="AI136" s="53">
        <f>IFERROR(VLOOKUP(B136,'วันที่ 15'!$B$8:$AH$106,28,FALSE),0)</f>
      </c>
      <c r="AJ136" s="53">
        <f>IFERROR(VLOOKUP(B136,'วันที่ 16'!$B$8:$AH$105,28,FALSE),0)</f>
      </c>
      <c r="AK136" s="53">
        <f>IFERROR(VLOOKUP(B136,'วันที่ 17'!$B$8:$AH$105,28,FALSE),0)</f>
      </c>
      <c r="AL136" s="53">
        <f>IFERROR(VLOOKUP(B136,'วันที่ 18'!$B$8:$AH$104,28,FALSE),0)</f>
      </c>
      <c r="AM136" s="53">
        <f>IFERROR(VLOOKUP(B136,'วันที่ 19'!$B$8:$AH$106,28,FALSE),0)</f>
      </c>
      <c r="AN136" s="53">
        <f>IFERROR(VLOOKUP(B136,'วันที่ 20'!$B$8:$AH$105,28,FALSE),0)</f>
      </c>
      <c r="AO136" s="53">
        <f>IFERROR(VLOOKUP(B136,'วันที่ 21'!$B$8:$AH$106,28,FALSE),0)</f>
      </c>
      <c r="AP136" s="53">
        <f>IFERROR(VLOOKUP(B136,'วันที่ 22'!$B$8:$AH$105,28,FALSE),0)</f>
      </c>
      <c r="AQ136" s="53">
        <f>IFERROR(VLOOKUP(B136,'วันที่ 23'!$B$8:$AH$107,28,FALSE),0)</f>
      </c>
      <c r="AR136" s="53">
        <f>IFERROR(VLOOKUP(B136,'วันที่ 24'!$B$8:$AH$104,28,FALSE),0)</f>
      </c>
      <c r="AS136" s="53">
        <f>IFERROR(VLOOKUP(B136,'วันที่ 25'!$B$8:$AH$106,28,FALSE),0)</f>
      </c>
      <c r="AT136" s="53">
        <f>IFERROR(VLOOKUP(B136,'วันที่ 26'!$B$8:$AH$105,28,FALSE),0)</f>
      </c>
      <c r="AU136" s="53">
        <f>IFERROR(VLOOKUP(B136,'วันที่ 26'!$B$8:$AH$104,28,FALSE),0)</f>
      </c>
      <c r="AV136" s="53">
        <f>IFERROR(VLOOKUP(B136,'วันที่ 30'!$B$8:$AH$107,28,FALSE),0)</f>
      </c>
      <c r="AW136" s="53">
        <f>IFERROR(VLOOKUP(B136,'วันที่ 31'!$B$8:$AG$105,28,FALSE),0)</f>
      </c>
      <c r="AX136" s="52">
        <f>SUM(E136:AW136)</f>
      </c>
    </row>
    <row r="137">
      <c r="A137" s="52"/>
      <c r="B137" s="56"/>
      <c r="C137" s="53">
        <f>IFERROR(VLOOKUP(B137,Members!B:C,2,FALSE),0)</f>
      </c>
      <c r="D137" s="53">
        <f>IFERROR(VLOOKUP(B137,Members!$B:$H,7,FALSE),0)</f>
      </c>
      <c r="E137" s="55">
        <f>IFERROR(VLOOKUP(B137,'วันที่ 1'!$B$8:$AH$103,28,FALSE),0) - IFERROR(VLOOKUP(B137,'วันที่ 1'!$B$8:$AH$103,27,FALSE),0)</f>
      </c>
      <c r="F137" s="55">
        <f>IFERROR(VLOOKUP(C137,'วันที่ 1'!$B$8:$AH$103,27,FALSE),0)</f>
      </c>
      <c r="G137" s="53">
        <f>IFERROR(VLOOKUP(B137,'วันที่ 1'!$B$8:$AH$103,28,FALSE),0)-IFERROR(VLOOKUP(B137,'วันที่ 1'!$B$8:$AH$103,27,FALSE),0)</f>
      </c>
      <c r="H137" s="55">
        <f>IFERROR(VLOOKUP(B137,'วันที่ 1'!$B$8:$AH$103,27,FALSE),0)</f>
      </c>
      <c r="I137" s="53">
        <f>IFERROR(VLOOKUP(B137,'วันที่ 2'!$B$8:$AF$106,28,FALSE),0)-IFERROR(VLOOKUP(B137,'วันที่ 2'!$B$8:$AF$106,27,FALSE),0)</f>
      </c>
      <c r="J137" s="53">
        <f>IFERROR(VLOOKUP(B137,'วันที่ 2'!$B$8:$AF$106,27,FALSE),0)</f>
      </c>
      <c r="K137" s="53">
        <f>IFERROR(VLOOKUP(B137,'วันที่ 3 กะเช้า'!$B$8:$AK$106,28,FALSE),0)-IFERROR(VLOOKUP(B137,'วันที่ 3 กะเช้า'!$B$8:$AK$106,27,FALSE),0)</f>
      </c>
      <c r="L137" s="53">
        <f>IFERROR(VLOOKUP(B137,'วันที่ 3 กะเช้า'!$B$8:$AK$106,27,FALSE),0)</f>
      </c>
      <c r="M137" s="53">
        <f>IFERROR(VLOOKUP(B137,'วันที่ 4 กะเช้า'!$B$8:$AG$107,28,FALSE),0)-IFERROR(VLOOKUP(B137,'วันที่ 4 กะเช้า'!$B$8:$AG$107,27,FALSE),0)</f>
      </c>
      <c r="N137" s="53">
        <f>IFERROR(VLOOKUP(B137,'วันที่ 4 กะเช้า'!$B$8:$AG$107,27,FALSE),0)</f>
      </c>
      <c r="O137" s="53">
        <f>IFERROR(VLOOKUP(B137,'วันที่ 4 กะเช้า'!$B$8:$AH$106,28,FALSE),0)-IFERROR(VLOOKUP(B137,'วันที่ 4 กะเช้า'!$B$8:$AH$106,27,FALSE),0)</f>
      </c>
      <c r="P137" s="53">
        <f>IFERROR(VLOOKUP(B137,'วันที่ 4 กะเช้า'!$B$8:$AH$106,27,FALSE),0)</f>
      </c>
      <c r="Q137" s="53">
        <f>IFERROR(VLOOKUP(B137,'วันที่ 4 กะเช้า'!$B$8:$AH$106,28,FALSE),0)-IFERROR(VLOOKUP(B137,'วันที่ 4 กะเช้า'!$B$8:$AH$106,27,FALSE),0)</f>
      </c>
      <c r="R137" s="53">
        <f>IFERROR(VLOOKUP(B137,'วันที่ 4 กะเช้า'!$B$8:$AH$106,27,FALSE),0)</f>
      </c>
      <c r="S137" s="53">
        <f>IFERROR(VLOOKUP(B137,'วันที่ 5 กะเช้า'!$B$8:$AH$107,28,FALSE),0)-IFERROR(VLOOKUP(B137,'วันที่ 5 กะเช้า'!$B$8:$AH$107,27,FALSE),0)</f>
      </c>
      <c r="T137" s="53">
        <f>IFERROR(VLOOKUP(B137,'วันที่ 5 กะเช้า'!$B$8:$AH$107,27,FALSE),0)</f>
      </c>
      <c r="U137" s="53">
        <f>IFERROR(VLOOKUP(B137,'วันที่ 5 กะดึก'!$B$8:$AH$106,27,FALSE),0)</f>
      </c>
      <c r="V137" s="53">
        <f>IFERROR(VLOOKUP(B137,'วันที่ 5 กะดึก'!$B$8:$AH$106,27,FALSE),0)</f>
      </c>
      <c r="W137" s="53">
        <f>IFERROR(VLOOKUP(B137,'วันที่ 7'!$B$8:$AH$105,28,FALSE),0)-IFERROR(VLOOKUP(B137,'วันที่ 7'!$B$8:$AH$105,27,FALSE),0)</f>
      </c>
      <c r="X137" s="53">
        <f>IFERROR(VLOOKUP(B137,'วันที่ 7'!$B$8:$AH$105,27,FALSE),0)</f>
      </c>
      <c r="Y137" s="53">
        <f>IFERROR(VLOOKUP(B137,'วันที่ 8'!$B$8:$AH$109,28,FALSE),0)-IFERROR(VLOOKUP(B137,'วันที่ 8'!$B$8:$AH$109,27,FALSE),0)</f>
      </c>
      <c r="Z137" s="53">
        <f>IFERROR(VLOOKUP(B137,'วันที่ 8'!$B$8:$AH$109,27,FALSE),0)</f>
      </c>
      <c r="AA137" s="53">
        <f>IFERROR(VLOOKUP(B137,'กะเช้าวันที่ 12'!$B$8:$AC$102,28,FALSE),0)-IFERROR(VLOOKUP(B137,'กะเช้าวันที่ 12'!$B$8:$AC$102,27,FALSE),0)</f>
      </c>
      <c r="AB137" s="53">
        <f>IFERROR(VLOOKUP(B137,'กะเช้าวันที่ 12'!$B$8:$AC$102,27,FALSE),0)</f>
      </c>
      <c r="AC137" s="53">
        <f>IFERROR(VLOOKUP(B137,'กะเช้าวันที่ 14'!$B$8:$AC$104,28,FALSE),0)-IFERROR(VLOOKUP(B137,'กะเช้าวันที่ 14'!$B$8:$AC$104,27,FALSE),0)</f>
      </c>
      <c r="AD137" s="53">
        <f>IFERROR(VLOOKUP(B137,'กะเช้าวันที่ 14'!$B$8:$AC$104,27,FALSE),0)</f>
      </c>
      <c r="AE137" s="53">
        <f>IFERROR(VLOOKUP(B137,'กะดึกวันที่ 13'!$B$8:$AC$105,28,FALSE),0)-IFERROR(VLOOKUP(B137,'กะดึกวันที่ 13'!$B$8:$AC$105,27,FALSE),0)</f>
      </c>
      <c r="AF137" s="53">
        <f>IFERROR(VLOOKUP(C137,'กะดึกวันที่ 13'!$B$8:$AC$105,27,FALSE),0)</f>
      </c>
      <c r="AG137" s="53">
        <f>IFERROR(VLOOKUP(B137,'วันที่ 12'!$B$8:$AH$105,28,FALSE),0)</f>
      </c>
      <c r="AH137" s="53">
        <f>IFERROR(VLOOKUP(B137,'วันที่ 14'!$B$8:$AH$106,28,FALSE),0)</f>
      </c>
      <c r="AI137" s="53">
        <f>IFERROR(VLOOKUP(B137,'วันที่ 15'!$B$8:$AH$106,28,FALSE),0)</f>
      </c>
      <c r="AJ137" s="53">
        <f>IFERROR(VLOOKUP(B137,'วันที่ 16'!$B$8:$AH$105,28,FALSE),0)</f>
      </c>
      <c r="AK137" s="53">
        <f>IFERROR(VLOOKUP(B137,'วันที่ 17'!$B$8:$AH$105,28,FALSE),0)</f>
      </c>
      <c r="AL137" s="53">
        <f>IFERROR(VLOOKUP(B137,'วันที่ 18'!$B$8:$AH$104,28,FALSE),0)</f>
      </c>
      <c r="AM137" s="53">
        <f>IFERROR(VLOOKUP(B137,'วันที่ 19'!$B$8:$AH$106,28,FALSE),0)</f>
      </c>
      <c r="AN137" s="53">
        <f>IFERROR(VLOOKUP(B137,'วันที่ 20'!$B$8:$AH$105,28,FALSE),0)</f>
      </c>
      <c r="AO137" s="53">
        <f>IFERROR(VLOOKUP(B137,'วันที่ 21'!$B$8:$AH$106,28,FALSE),0)</f>
      </c>
      <c r="AP137" s="53">
        <f>IFERROR(VLOOKUP(B137,'วันที่ 22'!$B$8:$AH$105,28,FALSE),0)</f>
      </c>
      <c r="AQ137" s="53">
        <f>IFERROR(VLOOKUP(B137,'วันที่ 23'!$B$8:$AH$107,28,FALSE),0)</f>
      </c>
      <c r="AR137" s="53">
        <f>IFERROR(VLOOKUP(B137,'วันที่ 24'!$B$8:$AH$104,28,FALSE),0)</f>
      </c>
      <c r="AS137" s="53">
        <f>IFERROR(VLOOKUP(B137,'วันที่ 25'!$B$8:$AH$106,28,FALSE),0)</f>
      </c>
      <c r="AT137" s="53">
        <f>IFERROR(VLOOKUP(B137,'วันที่ 26'!$B$8:$AH$105,28,FALSE),0)</f>
      </c>
      <c r="AU137" s="53">
        <f>IFERROR(VLOOKUP(B137,'วันที่ 26'!$B$8:$AH$104,28,FALSE),0)</f>
      </c>
      <c r="AV137" s="53">
        <f>IFERROR(VLOOKUP(B137,'วันที่ 30'!$B$8:$AH$107,28,FALSE),0)</f>
      </c>
      <c r="AW137" s="53">
        <f>IFERROR(VLOOKUP(B137,'วันที่ 31'!$B$8:$AG$105,28,FALSE),0)</f>
      </c>
      <c r="AX137" s="52">
        <f>SUM(E137:AW137)</f>
      </c>
    </row>
    <row r="138">
      <c r="A138" s="52"/>
      <c r="B138" s="56"/>
      <c r="C138" s="53">
        <f>IFERROR(VLOOKUP(B138,Members!B:C,2,FALSE),0)</f>
      </c>
      <c r="D138" s="53">
        <f>IFERROR(VLOOKUP(B138,Members!$B:$H,7,FALSE),0)</f>
      </c>
      <c r="E138" s="55">
        <f>IFERROR(VLOOKUP(B138,'วันที่ 1'!$B$8:$AH$103,28,FALSE),0) - IFERROR(VLOOKUP(B138,'วันที่ 1'!$B$8:$AH$103,27,FALSE),0)</f>
      </c>
      <c r="F138" s="55">
        <f>IFERROR(VLOOKUP(C138,'วันที่ 1'!$B$8:$AH$103,27,FALSE),0)</f>
      </c>
      <c r="G138" s="53">
        <f>IFERROR(VLOOKUP(B138,'วันที่ 1'!$B$8:$AH$103,28,FALSE),0)-IFERROR(VLOOKUP(B138,'วันที่ 1'!$B$8:$AH$103,27,FALSE),0)</f>
      </c>
      <c r="H138" s="55">
        <f>IFERROR(VLOOKUP(B138,'วันที่ 1'!$B$8:$AH$103,27,FALSE),0)</f>
      </c>
      <c r="I138" s="53">
        <f>IFERROR(VLOOKUP(B138,'วันที่ 2'!$B$8:$AF$106,28,FALSE),0)-IFERROR(VLOOKUP(B138,'วันที่ 2'!$B$8:$AF$106,27,FALSE),0)</f>
      </c>
      <c r="J138" s="53">
        <f>IFERROR(VLOOKUP(B138,'วันที่ 2'!$B$8:$AF$106,27,FALSE),0)</f>
      </c>
      <c r="K138" s="53">
        <f>IFERROR(VLOOKUP(B138,'วันที่ 3 กะเช้า'!$B$8:$AK$106,28,FALSE),0)-IFERROR(VLOOKUP(B138,'วันที่ 3 กะเช้า'!$B$8:$AK$106,27,FALSE),0)</f>
      </c>
      <c r="L138" s="53">
        <f>IFERROR(VLOOKUP(B138,'วันที่ 3 กะเช้า'!$B$8:$AK$106,27,FALSE),0)</f>
      </c>
      <c r="M138" s="53">
        <f>IFERROR(VLOOKUP(B138,'วันที่ 4 กะเช้า'!$B$8:$AG$107,28,FALSE),0)-IFERROR(VLOOKUP(B138,'วันที่ 4 กะเช้า'!$B$8:$AG$107,27,FALSE),0)</f>
      </c>
      <c r="N138" s="53">
        <f>IFERROR(VLOOKUP(B138,'วันที่ 4 กะเช้า'!$B$8:$AG$107,27,FALSE),0)</f>
      </c>
      <c r="O138" s="53">
        <f>IFERROR(VLOOKUP(B138,'วันที่ 4 กะเช้า'!$B$8:$AH$106,28,FALSE),0)-IFERROR(VLOOKUP(B138,'วันที่ 4 กะเช้า'!$B$8:$AH$106,27,FALSE),0)</f>
      </c>
      <c r="P138" s="53">
        <f>IFERROR(VLOOKUP(B138,'วันที่ 4 กะเช้า'!$B$8:$AH$106,27,FALSE),0)</f>
      </c>
      <c r="Q138" s="53">
        <f>IFERROR(VLOOKUP(B138,'วันที่ 4 กะเช้า'!$B$8:$AH$106,28,FALSE),0)-IFERROR(VLOOKUP(B138,'วันที่ 4 กะเช้า'!$B$8:$AH$106,27,FALSE),0)</f>
      </c>
      <c r="R138" s="53">
        <f>IFERROR(VLOOKUP(B138,'วันที่ 4 กะเช้า'!$B$8:$AH$106,27,FALSE),0)</f>
      </c>
      <c r="S138" s="53">
        <f>IFERROR(VLOOKUP(B138,'วันที่ 5 กะเช้า'!$B$8:$AH$107,28,FALSE),0)-IFERROR(VLOOKUP(B138,'วันที่ 5 กะเช้า'!$B$8:$AH$107,27,FALSE),0)</f>
      </c>
      <c r="T138" s="53">
        <f>IFERROR(VLOOKUP(B138,'วันที่ 5 กะเช้า'!$B$8:$AH$107,27,FALSE),0)</f>
      </c>
      <c r="U138" s="53">
        <f>IFERROR(VLOOKUP(B138,'วันที่ 5 กะดึก'!$B$8:$AH$106,27,FALSE),0)</f>
      </c>
      <c r="V138" s="53">
        <f>IFERROR(VLOOKUP(B138,'วันที่ 5 กะดึก'!$B$8:$AH$106,27,FALSE),0)</f>
      </c>
      <c r="W138" s="53">
        <f>IFERROR(VLOOKUP(B138,'วันที่ 7'!$B$8:$AH$105,28,FALSE),0)-IFERROR(VLOOKUP(B138,'วันที่ 7'!$B$8:$AH$105,27,FALSE),0)</f>
      </c>
      <c r="X138" s="53">
        <f>IFERROR(VLOOKUP(B138,'วันที่ 7'!$B$8:$AH$105,27,FALSE),0)</f>
      </c>
      <c r="Y138" s="53">
        <f>IFERROR(VLOOKUP(B138,'วันที่ 8'!$B$8:$AH$109,28,FALSE),0)-IFERROR(VLOOKUP(B138,'วันที่ 8'!$B$8:$AH$109,27,FALSE),0)</f>
      </c>
      <c r="Z138" s="53">
        <f>IFERROR(VLOOKUP(B138,'วันที่ 8'!$B$8:$AH$109,27,FALSE),0)</f>
      </c>
      <c r="AA138" s="53">
        <f>IFERROR(VLOOKUP(B138,'กะเช้าวันที่ 12'!$B$8:$AC$102,28,FALSE),0)-IFERROR(VLOOKUP(B138,'กะเช้าวันที่ 12'!$B$8:$AC$102,27,FALSE),0)</f>
      </c>
      <c r="AB138" s="53">
        <f>IFERROR(VLOOKUP(B138,'กะเช้าวันที่ 12'!$B$8:$AC$102,27,FALSE),0)</f>
      </c>
      <c r="AC138" s="53">
        <f>IFERROR(VLOOKUP(B138,'กะเช้าวันที่ 14'!$B$8:$AC$104,28,FALSE),0)-IFERROR(VLOOKUP(B138,'กะเช้าวันที่ 14'!$B$8:$AC$104,27,FALSE),0)</f>
      </c>
      <c r="AD138" s="53">
        <f>IFERROR(VLOOKUP(B138,'กะเช้าวันที่ 14'!$B$8:$AC$104,27,FALSE),0)</f>
      </c>
      <c r="AE138" s="53">
        <f>IFERROR(VLOOKUP(B138,'กะดึกวันที่ 13'!$B$8:$AC$105,28,FALSE),0)-IFERROR(VLOOKUP(B138,'กะดึกวันที่ 13'!$B$8:$AC$105,27,FALSE),0)</f>
      </c>
      <c r="AF138" s="53">
        <f>IFERROR(VLOOKUP(C138,'กะดึกวันที่ 13'!$B$8:$AC$105,27,FALSE),0)</f>
      </c>
      <c r="AG138" s="53">
        <f>IFERROR(VLOOKUP(B138,'วันที่ 12'!$B$8:$AH$105,28,FALSE),0)</f>
      </c>
      <c r="AH138" s="53">
        <f>IFERROR(VLOOKUP(B138,'วันที่ 14'!$B$8:$AH$106,28,FALSE),0)</f>
      </c>
      <c r="AI138" s="53">
        <f>IFERROR(VLOOKUP(B138,'วันที่ 15'!$B$8:$AH$106,28,FALSE),0)</f>
      </c>
      <c r="AJ138" s="53">
        <f>IFERROR(VLOOKUP(B138,'วันที่ 16'!$B$8:$AH$105,28,FALSE),0)</f>
      </c>
      <c r="AK138" s="53">
        <f>IFERROR(VLOOKUP(B138,'วันที่ 17'!$B$8:$AH$105,28,FALSE),0)</f>
      </c>
      <c r="AL138" s="53">
        <f>IFERROR(VLOOKUP(B138,'วันที่ 18'!$B$8:$AH$104,28,FALSE),0)</f>
      </c>
      <c r="AM138" s="53">
        <f>IFERROR(VLOOKUP(B138,'วันที่ 19'!$B$8:$AH$106,28,FALSE),0)</f>
      </c>
      <c r="AN138" s="53">
        <f>IFERROR(VLOOKUP(B138,'วันที่ 20'!$B$8:$AH$105,28,FALSE),0)</f>
      </c>
      <c r="AO138" s="53">
        <f>IFERROR(VLOOKUP(B138,'วันที่ 21'!$B$8:$AH$106,28,FALSE),0)</f>
      </c>
      <c r="AP138" s="53">
        <f>IFERROR(VLOOKUP(B138,'วันที่ 22'!$B$8:$AH$105,28,FALSE),0)</f>
      </c>
      <c r="AQ138" s="53">
        <f>IFERROR(VLOOKUP(B138,'วันที่ 23'!$B$8:$AH$107,28,FALSE),0)</f>
      </c>
      <c r="AR138" s="53">
        <f>IFERROR(VLOOKUP(B138,'วันที่ 24'!$B$8:$AH$104,28,FALSE),0)</f>
      </c>
      <c r="AS138" s="53">
        <f>IFERROR(VLOOKUP(B138,'วันที่ 25'!$B$8:$AH$106,28,FALSE),0)</f>
      </c>
      <c r="AT138" s="53">
        <f>IFERROR(VLOOKUP(B138,'วันที่ 26'!$B$8:$AH$105,28,FALSE),0)</f>
      </c>
      <c r="AU138" s="53">
        <f>IFERROR(VLOOKUP(B138,'วันที่ 26'!$B$8:$AH$104,28,FALSE),0)</f>
      </c>
      <c r="AV138" s="53">
        <f>IFERROR(VLOOKUP(B138,'วันที่ 30'!$B$8:$AH$107,28,FALSE),0)</f>
      </c>
      <c r="AW138" s="53">
        <f>IFERROR(VLOOKUP(B138,'วันที่ 31'!$B$8:$AG$105,28,FALSE),0)</f>
      </c>
      <c r="AX138" s="52">
        <f>SUM(E138:AW138)</f>
      </c>
    </row>
    <row r="139">
      <c r="A139" s="52"/>
      <c r="B139" s="56"/>
      <c r="C139" s="53">
        <f>IFERROR(VLOOKUP(B139,Members!B:C,2,FALSE),0)</f>
      </c>
      <c r="D139" s="53">
        <f>IFERROR(VLOOKUP(B139,Members!$B:$H,7,FALSE),0)</f>
      </c>
      <c r="E139" s="55">
        <f>IFERROR(VLOOKUP(B139,'วันที่ 1'!$B$8:$AH$103,28,FALSE),0) - IFERROR(VLOOKUP(B139,'วันที่ 1'!$B$8:$AH$103,27,FALSE),0)</f>
      </c>
      <c r="F139" s="55">
        <f>IFERROR(VLOOKUP(C139,'วันที่ 1'!$B$8:$AH$103,27,FALSE),0)</f>
      </c>
      <c r="G139" s="53">
        <f>IFERROR(VLOOKUP(B139,'วันที่ 1'!$B$8:$AH$103,28,FALSE),0)-IFERROR(VLOOKUP(B139,'วันที่ 1'!$B$8:$AH$103,27,FALSE),0)</f>
      </c>
      <c r="H139" s="55">
        <f>IFERROR(VLOOKUP(B139,'วันที่ 1'!$B$8:$AH$103,27,FALSE),0)</f>
      </c>
      <c r="I139" s="53">
        <f>IFERROR(VLOOKUP(B139,'วันที่ 2'!$B$8:$AF$106,28,FALSE),0)-IFERROR(VLOOKUP(B139,'วันที่ 2'!$B$8:$AF$106,27,FALSE),0)</f>
      </c>
      <c r="J139" s="53">
        <f>IFERROR(VLOOKUP(B139,'วันที่ 2'!$B$8:$AF$106,27,FALSE),0)</f>
      </c>
      <c r="K139" s="53">
        <f>IFERROR(VLOOKUP(B139,'วันที่ 3 กะเช้า'!$B$8:$AK$106,28,FALSE),0)-IFERROR(VLOOKUP(B139,'วันที่ 3 กะเช้า'!$B$8:$AK$106,27,FALSE),0)</f>
      </c>
      <c r="L139" s="53">
        <f>IFERROR(VLOOKUP(B139,'วันที่ 3 กะเช้า'!$B$8:$AK$106,27,FALSE),0)</f>
      </c>
      <c r="M139" s="53">
        <f>IFERROR(VLOOKUP(B139,'วันที่ 4 กะเช้า'!$B$8:$AG$107,28,FALSE),0)-IFERROR(VLOOKUP(B139,'วันที่ 4 กะเช้า'!$B$8:$AG$107,27,FALSE),0)</f>
      </c>
      <c r="N139" s="53">
        <f>IFERROR(VLOOKUP(B139,'วันที่ 4 กะเช้า'!$B$8:$AG$107,27,FALSE),0)</f>
      </c>
      <c r="O139" s="53">
        <f>IFERROR(VLOOKUP(B139,'วันที่ 4 กะเช้า'!$B$8:$AH$106,28,FALSE),0)-IFERROR(VLOOKUP(B139,'วันที่ 4 กะเช้า'!$B$8:$AH$106,27,FALSE),0)</f>
      </c>
      <c r="P139" s="53">
        <f>IFERROR(VLOOKUP(B139,'วันที่ 4 กะเช้า'!$B$8:$AH$106,27,FALSE),0)</f>
      </c>
      <c r="Q139" s="53">
        <f>IFERROR(VLOOKUP(B139,'วันที่ 4 กะเช้า'!$B$8:$AH$106,28,FALSE),0)-IFERROR(VLOOKUP(B139,'วันที่ 4 กะเช้า'!$B$8:$AH$106,27,FALSE),0)</f>
      </c>
      <c r="R139" s="53">
        <f>IFERROR(VLOOKUP(B139,'วันที่ 4 กะเช้า'!$B$8:$AH$106,27,FALSE),0)</f>
      </c>
      <c r="S139" s="53">
        <f>IFERROR(VLOOKUP(B139,'วันที่ 5 กะเช้า'!$B$8:$AH$107,28,FALSE),0)-IFERROR(VLOOKUP(B139,'วันที่ 5 กะเช้า'!$B$8:$AH$107,27,FALSE),0)</f>
      </c>
      <c r="T139" s="53">
        <f>IFERROR(VLOOKUP(B139,'วันที่ 5 กะเช้า'!$B$8:$AH$107,27,FALSE),0)</f>
      </c>
      <c r="U139" s="53">
        <f>IFERROR(VLOOKUP(B139,'วันที่ 5 กะดึก'!$B$8:$AH$106,27,FALSE),0)</f>
      </c>
      <c r="V139" s="53">
        <f>IFERROR(VLOOKUP(B139,'วันที่ 5 กะดึก'!$B$8:$AH$106,27,FALSE),0)</f>
      </c>
      <c r="W139" s="53">
        <f>IFERROR(VLOOKUP(B139,'วันที่ 7'!$B$8:$AH$105,28,FALSE),0)-IFERROR(VLOOKUP(B139,'วันที่ 7'!$B$8:$AH$105,27,FALSE),0)</f>
      </c>
      <c r="X139" s="53">
        <f>IFERROR(VLOOKUP(B139,'วันที่ 7'!$B$8:$AH$105,27,FALSE),0)</f>
      </c>
      <c r="Y139" s="53">
        <f>IFERROR(VLOOKUP(B139,'วันที่ 8'!$B$8:$AH$109,28,FALSE),0)-IFERROR(VLOOKUP(B139,'วันที่ 8'!$B$8:$AH$109,27,FALSE),0)</f>
      </c>
      <c r="Z139" s="53">
        <f>IFERROR(VLOOKUP(B139,'วันที่ 8'!$B$8:$AH$109,27,FALSE),0)</f>
      </c>
      <c r="AA139" s="53">
        <f>IFERROR(VLOOKUP(B139,'กะเช้าวันที่ 12'!$B$8:$AC$102,28,FALSE),0)-IFERROR(VLOOKUP(B139,'กะเช้าวันที่ 12'!$B$8:$AC$102,27,FALSE),0)</f>
      </c>
      <c r="AB139" s="53">
        <f>IFERROR(VLOOKUP(B139,'กะเช้าวันที่ 12'!$B$8:$AC$102,27,FALSE),0)</f>
      </c>
      <c r="AC139" s="53">
        <f>IFERROR(VLOOKUP(B139,'กะเช้าวันที่ 14'!$B$8:$AC$104,28,FALSE),0)-IFERROR(VLOOKUP(B139,'กะเช้าวันที่ 14'!$B$8:$AC$104,27,FALSE),0)</f>
      </c>
      <c r="AD139" s="53">
        <f>IFERROR(VLOOKUP(B139,'กะเช้าวันที่ 14'!$B$8:$AC$104,27,FALSE),0)</f>
      </c>
      <c r="AE139" s="53">
        <f>IFERROR(VLOOKUP(B139,'กะดึกวันที่ 13'!$B$8:$AC$105,28,FALSE),0)-IFERROR(VLOOKUP(B139,'กะดึกวันที่ 13'!$B$8:$AC$105,27,FALSE),0)</f>
      </c>
      <c r="AF139" s="53">
        <f>IFERROR(VLOOKUP(C139,'กะดึกวันที่ 13'!$B$8:$AC$105,27,FALSE),0)</f>
      </c>
      <c r="AG139" s="53">
        <f>IFERROR(VLOOKUP(B139,'วันที่ 12'!$B$8:$AH$105,28,FALSE),0)</f>
      </c>
      <c r="AH139" s="53">
        <f>IFERROR(VLOOKUP(B139,'วันที่ 14'!$B$8:$AH$106,28,FALSE),0)</f>
      </c>
      <c r="AI139" s="53">
        <f>IFERROR(VLOOKUP(B139,'วันที่ 15'!$B$8:$AH$106,28,FALSE),0)</f>
      </c>
      <c r="AJ139" s="53">
        <f>IFERROR(VLOOKUP(B139,'วันที่ 16'!$B$8:$AH$105,28,FALSE),0)</f>
      </c>
      <c r="AK139" s="53">
        <f>IFERROR(VLOOKUP(B139,'วันที่ 17'!$B$8:$AH$105,28,FALSE),0)</f>
      </c>
      <c r="AL139" s="53">
        <f>IFERROR(VLOOKUP(B139,'วันที่ 18'!$B$8:$AH$104,28,FALSE),0)</f>
      </c>
      <c r="AM139" s="53">
        <f>IFERROR(VLOOKUP(B139,'วันที่ 19'!$B$8:$AH$106,28,FALSE),0)</f>
      </c>
      <c r="AN139" s="53">
        <f>IFERROR(VLOOKUP(B139,'วันที่ 20'!$B$8:$AH$105,28,FALSE),0)</f>
      </c>
      <c r="AO139" s="53">
        <f>IFERROR(VLOOKUP(B139,'วันที่ 21'!$B$8:$AH$106,28,FALSE),0)</f>
      </c>
      <c r="AP139" s="53">
        <f>IFERROR(VLOOKUP(B139,'วันที่ 22'!$B$8:$AH$105,28,FALSE),0)</f>
      </c>
      <c r="AQ139" s="53">
        <f>IFERROR(VLOOKUP(B139,'วันที่ 23'!$B$8:$AH$107,28,FALSE),0)</f>
      </c>
      <c r="AR139" s="53">
        <f>IFERROR(VLOOKUP(B139,'วันที่ 24'!$B$8:$AH$104,28,FALSE),0)</f>
      </c>
      <c r="AS139" s="53">
        <f>IFERROR(VLOOKUP(B139,'วันที่ 25'!$B$8:$AH$106,28,FALSE),0)</f>
      </c>
      <c r="AT139" s="53">
        <f>IFERROR(VLOOKUP(B139,'วันที่ 26'!$B$8:$AH$105,28,FALSE),0)</f>
      </c>
      <c r="AU139" s="53">
        <f>IFERROR(VLOOKUP(B139,'วันที่ 26'!$B$8:$AH$104,28,FALSE),0)</f>
      </c>
      <c r="AV139" s="53">
        <f>IFERROR(VLOOKUP(B139,'วันที่ 30'!$B$8:$AH$107,28,FALSE),0)</f>
      </c>
      <c r="AW139" s="53">
        <f>IFERROR(VLOOKUP(B139,'วันที่ 31'!$B$8:$AG$105,28,FALSE),0)</f>
      </c>
      <c r="AX139" s="52">
        <f>SUM(E139:AW139)</f>
      </c>
    </row>
    <row r="140">
      <c r="A140" s="52"/>
      <c r="B140" s="56"/>
      <c r="C140" s="53">
        <f>IFERROR(VLOOKUP(B140,Members!B:C,2,FALSE),0)</f>
      </c>
      <c r="D140" s="53">
        <f>IFERROR(VLOOKUP(B140,Members!$B:$H,7,FALSE),0)</f>
      </c>
      <c r="E140" s="55">
        <f>IFERROR(VLOOKUP(B140,'วันที่ 1'!$B$8:$AH$103,28,FALSE),0) - IFERROR(VLOOKUP(B140,'วันที่ 1'!$B$8:$AH$103,27,FALSE),0)</f>
      </c>
      <c r="F140" s="55">
        <f>IFERROR(VLOOKUP(C140,'วันที่ 1'!$B$8:$AH$103,27,FALSE),0)</f>
      </c>
      <c r="G140" s="53">
        <f>IFERROR(VLOOKUP(B140,'วันที่ 1'!$B$8:$AH$103,28,FALSE),0)-IFERROR(VLOOKUP(B140,'วันที่ 1'!$B$8:$AH$103,27,FALSE),0)</f>
      </c>
      <c r="H140" s="55">
        <f>IFERROR(VLOOKUP(B140,'วันที่ 1'!$B$8:$AH$103,27,FALSE),0)</f>
      </c>
      <c r="I140" s="53">
        <f>IFERROR(VLOOKUP(B140,'วันที่ 2'!$B$8:$AF$106,28,FALSE),0)-IFERROR(VLOOKUP(B140,'วันที่ 2'!$B$8:$AF$106,27,FALSE),0)</f>
      </c>
      <c r="J140" s="53">
        <f>IFERROR(VLOOKUP(B140,'วันที่ 2'!$B$8:$AF$106,27,FALSE),0)</f>
      </c>
      <c r="K140" s="53">
        <f>IFERROR(VLOOKUP(B140,'วันที่ 3 กะเช้า'!$B$8:$AK$106,28,FALSE),0)-IFERROR(VLOOKUP(B140,'วันที่ 3 กะเช้า'!$B$8:$AK$106,27,FALSE),0)</f>
      </c>
      <c r="L140" s="53">
        <f>IFERROR(VLOOKUP(B140,'วันที่ 3 กะเช้า'!$B$8:$AK$106,27,FALSE),0)</f>
      </c>
      <c r="M140" s="53">
        <f>IFERROR(VLOOKUP(B140,'วันที่ 4 กะเช้า'!$B$8:$AG$107,28,FALSE),0)-IFERROR(VLOOKUP(B140,'วันที่ 4 กะเช้า'!$B$8:$AG$107,27,FALSE),0)</f>
      </c>
      <c r="N140" s="53">
        <f>IFERROR(VLOOKUP(B140,'วันที่ 4 กะเช้า'!$B$8:$AG$107,27,FALSE),0)</f>
      </c>
      <c r="O140" s="53">
        <f>IFERROR(VLOOKUP(B140,'วันที่ 4 กะเช้า'!$B$8:$AH$106,28,FALSE),0)-IFERROR(VLOOKUP(B140,'วันที่ 4 กะเช้า'!$B$8:$AH$106,27,FALSE),0)</f>
      </c>
      <c r="P140" s="53">
        <f>IFERROR(VLOOKUP(B140,'วันที่ 4 กะเช้า'!$B$8:$AH$106,27,FALSE),0)</f>
      </c>
      <c r="Q140" s="53">
        <f>IFERROR(VLOOKUP(B140,'วันที่ 4 กะเช้า'!$B$8:$AH$106,28,FALSE),0)-IFERROR(VLOOKUP(B140,'วันที่ 4 กะเช้า'!$B$8:$AH$106,27,FALSE),0)</f>
      </c>
      <c r="R140" s="53">
        <f>IFERROR(VLOOKUP(B140,'วันที่ 4 กะเช้า'!$B$8:$AH$106,27,FALSE),0)</f>
      </c>
      <c r="S140" s="53">
        <f>IFERROR(VLOOKUP(B140,'วันที่ 5 กะเช้า'!$B$8:$AH$107,28,FALSE),0)-IFERROR(VLOOKUP(B140,'วันที่ 5 กะเช้า'!$B$8:$AH$107,27,FALSE),0)</f>
      </c>
      <c r="T140" s="53">
        <f>IFERROR(VLOOKUP(B140,'วันที่ 5 กะเช้า'!$B$8:$AH$107,27,FALSE),0)</f>
      </c>
      <c r="U140" s="53">
        <f>IFERROR(VLOOKUP(B140,'วันที่ 5 กะดึก'!$B$8:$AH$106,27,FALSE),0)</f>
      </c>
      <c r="V140" s="53">
        <f>IFERROR(VLOOKUP(B140,'วันที่ 5 กะดึก'!$B$8:$AH$106,27,FALSE),0)</f>
      </c>
      <c r="W140" s="53">
        <f>IFERROR(VLOOKUP(B140,'วันที่ 7'!$B$8:$AH$105,28,FALSE),0)-IFERROR(VLOOKUP(B140,'วันที่ 7'!$B$8:$AH$105,27,FALSE),0)</f>
      </c>
      <c r="X140" s="53">
        <f>IFERROR(VLOOKUP(B140,'วันที่ 7'!$B$8:$AH$105,27,FALSE),0)</f>
      </c>
      <c r="Y140" s="53">
        <f>IFERROR(VLOOKUP(B140,'วันที่ 8'!$B$8:$AH$109,28,FALSE),0)-IFERROR(VLOOKUP(B140,'วันที่ 8'!$B$8:$AH$109,27,FALSE),0)</f>
      </c>
      <c r="Z140" s="53">
        <f>IFERROR(VLOOKUP(B140,'วันที่ 8'!$B$8:$AH$109,27,FALSE),0)</f>
      </c>
      <c r="AA140" s="53">
        <f>IFERROR(VLOOKUP(B140,'กะเช้าวันที่ 12'!$B$8:$AC$102,28,FALSE),0)-IFERROR(VLOOKUP(B140,'กะเช้าวันที่ 12'!$B$8:$AC$102,27,FALSE),0)</f>
      </c>
      <c r="AB140" s="53">
        <f>IFERROR(VLOOKUP(B140,'กะเช้าวันที่ 12'!$B$8:$AC$102,27,FALSE),0)</f>
      </c>
      <c r="AC140" s="53">
        <f>IFERROR(VLOOKUP(B140,'กะเช้าวันที่ 14'!$B$8:$AC$104,28,FALSE),0)-IFERROR(VLOOKUP(B140,'กะเช้าวันที่ 14'!$B$8:$AC$104,27,FALSE),0)</f>
      </c>
      <c r="AD140" s="53">
        <f>IFERROR(VLOOKUP(B140,'กะเช้าวันที่ 14'!$B$8:$AC$104,27,FALSE),0)</f>
      </c>
      <c r="AE140" s="53">
        <f>IFERROR(VLOOKUP(B140,'กะดึกวันที่ 13'!$B$8:$AC$105,28,FALSE),0)-IFERROR(VLOOKUP(B140,'กะดึกวันที่ 13'!$B$8:$AC$105,27,FALSE),0)</f>
      </c>
      <c r="AF140" s="53">
        <f>IFERROR(VLOOKUP(C140,'กะดึกวันที่ 13'!$B$8:$AC$105,27,FALSE),0)</f>
      </c>
      <c r="AG140" s="53">
        <f>IFERROR(VLOOKUP(B140,'วันที่ 12'!$B$8:$AH$105,28,FALSE),0)</f>
      </c>
      <c r="AH140" s="53">
        <f>IFERROR(VLOOKUP(B140,'วันที่ 14'!$B$8:$AH$106,28,FALSE),0)</f>
      </c>
      <c r="AI140" s="53">
        <f>IFERROR(VLOOKUP(B140,'วันที่ 15'!$B$8:$AH$106,28,FALSE),0)</f>
      </c>
      <c r="AJ140" s="53">
        <f>IFERROR(VLOOKUP(B140,'วันที่ 16'!$B$8:$AH$105,28,FALSE),0)</f>
      </c>
      <c r="AK140" s="53">
        <f>IFERROR(VLOOKUP(B140,'วันที่ 17'!$B$8:$AH$105,28,FALSE),0)</f>
      </c>
      <c r="AL140" s="53">
        <f>IFERROR(VLOOKUP(B140,'วันที่ 18'!$B$8:$AH$104,28,FALSE),0)</f>
      </c>
      <c r="AM140" s="53">
        <f>IFERROR(VLOOKUP(B140,'วันที่ 19'!$B$8:$AH$106,28,FALSE),0)</f>
      </c>
      <c r="AN140" s="53">
        <f>IFERROR(VLOOKUP(B140,'วันที่ 20'!$B$8:$AH$105,28,FALSE),0)</f>
      </c>
      <c r="AO140" s="53">
        <f>IFERROR(VLOOKUP(B140,'วันที่ 21'!$B$8:$AH$106,28,FALSE),0)</f>
      </c>
      <c r="AP140" s="53">
        <f>IFERROR(VLOOKUP(B140,'วันที่ 22'!$B$8:$AH$105,28,FALSE),0)</f>
      </c>
      <c r="AQ140" s="53">
        <f>IFERROR(VLOOKUP(B140,'วันที่ 23'!$B$8:$AH$107,28,FALSE),0)</f>
      </c>
      <c r="AR140" s="53">
        <f>IFERROR(VLOOKUP(B140,'วันที่ 24'!$B$8:$AH$104,28,FALSE),0)</f>
      </c>
      <c r="AS140" s="53">
        <f>IFERROR(VLOOKUP(B140,'วันที่ 25'!$B$8:$AH$106,28,FALSE),0)</f>
      </c>
      <c r="AT140" s="53">
        <f>IFERROR(VLOOKUP(B140,'วันที่ 26'!$B$8:$AH$105,28,FALSE),0)</f>
      </c>
      <c r="AU140" s="53">
        <f>IFERROR(VLOOKUP(B140,'วันที่ 26'!$B$8:$AH$104,28,FALSE),0)</f>
      </c>
      <c r="AV140" s="53">
        <f>IFERROR(VLOOKUP(B140,'วันที่ 30'!$B$8:$AH$107,28,FALSE),0)</f>
      </c>
      <c r="AW140" s="53">
        <f>IFERROR(VLOOKUP(B140,'วันที่ 31'!$B$8:$AG$105,28,FALSE),0)</f>
      </c>
      <c r="AX140" s="52">
        <f>SUM(E140:AW140)</f>
      </c>
    </row>
    <row r="141">
      <c r="A141" s="52"/>
      <c r="B141" s="56"/>
      <c r="C141" s="53">
        <f>IFERROR(VLOOKUP(B141,Members!B:C,2,FALSE),0)</f>
      </c>
      <c r="D141" s="53">
        <f>IFERROR(VLOOKUP(B141,Members!$B:$H,7,FALSE),0)</f>
      </c>
      <c r="E141" s="55">
        <f>IFERROR(VLOOKUP(B141,'วันที่ 1'!$B$8:$AH$103,28,FALSE),0) - IFERROR(VLOOKUP(B141,'วันที่ 1'!$B$8:$AH$103,27,FALSE),0)</f>
      </c>
      <c r="F141" s="55">
        <f>IFERROR(VLOOKUP(C141,'วันที่ 1'!$B$8:$AH$103,27,FALSE),0)</f>
      </c>
      <c r="G141" s="53">
        <f>IFERROR(VLOOKUP(B141,'วันที่ 1'!$B$8:$AH$103,28,FALSE),0)-IFERROR(VLOOKUP(B141,'วันที่ 1'!$B$8:$AH$103,27,FALSE),0)</f>
      </c>
      <c r="H141" s="55">
        <f>IFERROR(VLOOKUP(B141,'วันที่ 1'!$B$8:$AH$103,27,FALSE),0)</f>
      </c>
      <c r="I141" s="53">
        <f>IFERROR(VLOOKUP(B141,'วันที่ 2'!$B$8:$AF$106,28,FALSE),0)-IFERROR(VLOOKUP(B141,'วันที่ 2'!$B$8:$AF$106,27,FALSE),0)</f>
      </c>
      <c r="J141" s="53">
        <f>IFERROR(VLOOKUP(B141,'วันที่ 2'!$B$8:$AF$106,27,FALSE),0)</f>
      </c>
      <c r="K141" s="53">
        <f>IFERROR(VLOOKUP(B141,'วันที่ 3 กะเช้า'!$B$8:$AK$106,28,FALSE),0)-IFERROR(VLOOKUP(B141,'วันที่ 3 กะเช้า'!$B$8:$AK$106,27,FALSE),0)</f>
      </c>
      <c r="L141" s="53">
        <f>IFERROR(VLOOKUP(B141,'วันที่ 3 กะเช้า'!$B$8:$AK$106,27,FALSE),0)</f>
      </c>
      <c r="M141" s="53">
        <f>IFERROR(VLOOKUP(B141,'วันที่ 4 กะเช้า'!$B$8:$AG$107,28,FALSE),0)-IFERROR(VLOOKUP(B141,'วันที่ 4 กะเช้า'!$B$8:$AG$107,27,FALSE),0)</f>
      </c>
      <c r="N141" s="53">
        <f>IFERROR(VLOOKUP(B141,'วันที่ 4 กะเช้า'!$B$8:$AG$107,27,FALSE),0)</f>
      </c>
      <c r="O141" s="53">
        <f>IFERROR(VLOOKUP(B141,'วันที่ 4 กะเช้า'!$B$8:$AH$106,28,FALSE),0)-IFERROR(VLOOKUP(B141,'วันที่ 4 กะเช้า'!$B$8:$AH$106,27,FALSE),0)</f>
      </c>
      <c r="P141" s="53">
        <f>IFERROR(VLOOKUP(B141,'วันที่ 4 กะเช้า'!$B$8:$AH$106,27,FALSE),0)</f>
      </c>
      <c r="Q141" s="53">
        <f>IFERROR(VLOOKUP(B141,'วันที่ 4 กะเช้า'!$B$8:$AH$106,28,FALSE),0)-IFERROR(VLOOKUP(B141,'วันที่ 4 กะเช้า'!$B$8:$AH$106,27,FALSE),0)</f>
      </c>
      <c r="R141" s="53">
        <f>IFERROR(VLOOKUP(B141,'วันที่ 4 กะเช้า'!$B$8:$AH$106,27,FALSE),0)</f>
      </c>
      <c r="S141" s="53">
        <f>IFERROR(VLOOKUP(B141,'วันที่ 5 กะเช้า'!$B$8:$AH$107,28,FALSE),0)-IFERROR(VLOOKUP(B141,'วันที่ 5 กะเช้า'!$B$8:$AH$107,27,FALSE),0)</f>
      </c>
      <c r="T141" s="53">
        <f>IFERROR(VLOOKUP(B141,'วันที่ 5 กะเช้า'!$B$8:$AH$107,27,FALSE),0)</f>
      </c>
      <c r="U141" s="53">
        <f>IFERROR(VLOOKUP(B141,'วันที่ 5 กะดึก'!$B$8:$AH$106,27,FALSE),0)</f>
      </c>
      <c r="V141" s="53">
        <f>IFERROR(VLOOKUP(B141,'วันที่ 5 กะดึก'!$B$8:$AH$106,27,FALSE),0)</f>
      </c>
      <c r="W141" s="53">
        <f>IFERROR(VLOOKUP(B141,'วันที่ 7'!$B$8:$AH$105,28,FALSE),0)-IFERROR(VLOOKUP(B141,'วันที่ 7'!$B$8:$AH$105,27,FALSE),0)</f>
      </c>
      <c r="X141" s="53">
        <f>IFERROR(VLOOKUP(B141,'วันที่ 7'!$B$8:$AH$105,27,FALSE),0)</f>
      </c>
      <c r="Y141" s="53">
        <f>IFERROR(VLOOKUP(B141,'วันที่ 8'!$B$8:$AH$109,28,FALSE),0)-IFERROR(VLOOKUP(B141,'วันที่ 8'!$B$8:$AH$109,27,FALSE),0)</f>
      </c>
      <c r="Z141" s="53">
        <f>IFERROR(VLOOKUP(B141,'วันที่ 8'!$B$8:$AH$109,27,FALSE),0)</f>
      </c>
      <c r="AA141" s="53">
        <f>IFERROR(VLOOKUP(B141,'กะเช้าวันที่ 12'!$B$8:$AC$102,28,FALSE),0)-IFERROR(VLOOKUP(B141,'กะเช้าวันที่ 12'!$B$8:$AC$102,27,FALSE),0)</f>
      </c>
      <c r="AB141" s="53">
        <f>IFERROR(VLOOKUP(B141,'กะเช้าวันที่ 12'!$B$8:$AC$102,27,FALSE),0)</f>
      </c>
      <c r="AC141" s="53">
        <f>IFERROR(VLOOKUP(B141,'กะเช้าวันที่ 14'!$B$8:$AC$104,28,FALSE),0)-IFERROR(VLOOKUP(B141,'กะเช้าวันที่ 14'!$B$8:$AC$104,27,FALSE),0)</f>
      </c>
      <c r="AD141" s="53">
        <f>IFERROR(VLOOKUP(B141,'กะเช้าวันที่ 14'!$B$8:$AC$104,27,FALSE),0)</f>
      </c>
      <c r="AE141" s="53">
        <f>IFERROR(VLOOKUP(B141,'กะดึกวันที่ 13'!$B$8:$AC$105,28,FALSE),0)-IFERROR(VLOOKUP(B141,'กะดึกวันที่ 13'!$B$8:$AC$105,27,FALSE),0)</f>
      </c>
      <c r="AF141" s="53">
        <f>IFERROR(VLOOKUP(C141,'กะดึกวันที่ 13'!$B$8:$AC$105,27,FALSE),0)</f>
      </c>
      <c r="AG141" s="53">
        <f>IFERROR(VLOOKUP(B141,'วันที่ 12'!$B$8:$AH$105,28,FALSE),0)</f>
      </c>
      <c r="AH141" s="53">
        <f>IFERROR(VLOOKUP(B141,'วันที่ 14'!$B$8:$AH$106,28,FALSE),0)</f>
      </c>
      <c r="AI141" s="53">
        <f>IFERROR(VLOOKUP(B141,'วันที่ 15'!$B$8:$AH$106,28,FALSE),0)</f>
      </c>
      <c r="AJ141" s="53">
        <f>IFERROR(VLOOKUP(B141,'วันที่ 16'!$B$8:$AH$105,28,FALSE),0)</f>
      </c>
      <c r="AK141" s="53">
        <f>IFERROR(VLOOKUP(B141,'วันที่ 17'!$B$8:$AH$105,28,FALSE),0)</f>
      </c>
      <c r="AL141" s="53">
        <f>IFERROR(VLOOKUP(B141,'วันที่ 18'!$B$8:$AH$104,28,FALSE),0)</f>
      </c>
      <c r="AM141" s="53">
        <f>IFERROR(VLOOKUP(B141,'วันที่ 19'!$B$8:$AH$106,28,FALSE),0)</f>
      </c>
      <c r="AN141" s="53">
        <f>IFERROR(VLOOKUP(B141,'วันที่ 20'!$B$8:$AH$105,28,FALSE),0)</f>
      </c>
      <c r="AO141" s="53">
        <f>IFERROR(VLOOKUP(B141,'วันที่ 21'!$B$8:$AH$106,28,FALSE),0)</f>
      </c>
      <c r="AP141" s="53">
        <f>IFERROR(VLOOKUP(B141,'วันที่ 22'!$B$8:$AH$105,28,FALSE),0)</f>
      </c>
      <c r="AQ141" s="53">
        <f>IFERROR(VLOOKUP(B141,'วันที่ 23'!$B$8:$AH$107,28,FALSE),0)</f>
      </c>
      <c r="AR141" s="53">
        <f>IFERROR(VLOOKUP(B141,'วันที่ 24'!$B$8:$AH$104,28,FALSE),0)</f>
      </c>
      <c r="AS141" s="53">
        <f>IFERROR(VLOOKUP(B141,'วันที่ 25'!$B$8:$AH$106,28,FALSE),0)</f>
      </c>
      <c r="AT141" s="53">
        <f>IFERROR(VLOOKUP(B141,'วันที่ 26'!$B$8:$AH$105,28,FALSE),0)</f>
      </c>
      <c r="AU141" s="53">
        <f>IFERROR(VLOOKUP(B141,'วันที่ 26'!$B$8:$AH$104,28,FALSE),0)</f>
      </c>
      <c r="AV141" s="53">
        <f>IFERROR(VLOOKUP(B141,'วันที่ 30'!$B$8:$AH$107,28,FALSE),0)</f>
      </c>
      <c r="AW141" s="53">
        <f>IFERROR(VLOOKUP(B141,'วันที่ 31'!$B$8:$AG$105,28,FALSE),0)</f>
      </c>
      <c r="AX141" s="52">
        <f>SUM(E141:AW141)</f>
      </c>
    </row>
    <row r="142">
      <c r="A142" s="52"/>
      <c r="B142" s="56"/>
      <c r="C142" s="53">
        <f>IFERROR(VLOOKUP(B142,Members!B:C,2,FALSE),0)</f>
      </c>
      <c r="D142" s="53">
        <f>IFERROR(VLOOKUP(B142,Members!$B:$H,7,FALSE),0)</f>
      </c>
      <c r="E142" s="55">
        <f>IFERROR(VLOOKUP(B142,'วันที่ 1'!$B$8:$AH$103,28,FALSE),0) - IFERROR(VLOOKUP(B142,'วันที่ 1'!$B$8:$AH$103,27,FALSE),0)</f>
      </c>
      <c r="F142" s="55">
        <f>IFERROR(VLOOKUP(C142,'วันที่ 1'!$B$8:$AH$103,27,FALSE),0)</f>
      </c>
      <c r="G142" s="53">
        <f>IFERROR(VLOOKUP(B142,'วันที่ 1'!$B$8:$AH$103,28,FALSE),0)-IFERROR(VLOOKUP(B142,'วันที่ 1'!$B$8:$AH$103,27,FALSE),0)</f>
      </c>
      <c r="H142" s="55">
        <f>IFERROR(VLOOKUP(B142,'วันที่ 1'!$B$8:$AH$103,27,FALSE),0)</f>
      </c>
      <c r="I142" s="53">
        <f>IFERROR(VLOOKUP(B142,'วันที่ 2'!$B$8:$AF$106,28,FALSE),0)-IFERROR(VLOOKUP(B142,'วันที่ 2'!$B$8:$AF$106,27,FALSE),0)</f>
      </c>
      <c r="J142" s="53">
        <f>IFERROR(VLOOKUP(B142,'วันที่ 2'!$B$8:$AF$106,27,FALSE),0)</f>
      </c>
      <c r="K142" s="53">
        <f>IFERROR(VLOOKUP(B142,'วันที่ 3 กะเช้า'!$B$8:$AK$106,28,FALSE),0)-IFERROR(VLOOKUP(B142,'วันที่ 3 กะเช้า'!$B$8:$AK$106,27,FALSE),0)</f>
      </c>
      <c r="L142" s="53">
        <f>IFERROR(VLOOKUP(B142,'วันที่ 3 กะเช้า'!$B$8:$AK$106,27,FALSE),0)</f>
      </c>
      <c r="M142" s="53">
        <f>IFERROR(VLOOKUP(B142,'วันที่ 4 กะเช้า'!$B$8:$AG$107,28,FALSE),0)-IFERROR(VLOOKUP(B142,'วันที่ 4 กะเช้า'!$B$8:$AG$107,27,FALSE),0)</f>
      </c>
      <c r="N142" s="53">
        <f>IFERROR(VLOOKUP(B142,'วันที่ 4 กะเช้า'!$B$8:$AG$107,27,FALSE),0)</f>
      </c>
      <c r="O142" s="53">
        <f>IFERROR(VLOOKUP(B142,'วันที่ 4 กะเช้า'!$B$8:$AH$106,28,FALSE),0)-IFERROR(VLOOKUP(B142,'วันที่ 4 กะเช้า'!$B$8:$AH$106,27,FALSE),0)</f>
      </c>
      <c r="P142" s="53">
        <f>IFERROR(VLOOKUP(B142,'วันที่ 4 กะเช้า'!$B$8:$AH$106,27,FALSE),0)</f>
      </c>
      <c r="Q142" s="53">
        <f>IFERROR(VLOOKUP(B142,'วันที่ 4 กะเช้า'!$B$8:$AH$106,28,FALSE),0)-IFERROR(VLOOKUP(B142,'วันที่ 4 กะเช้า'!$B$8:$AH$106,27,FALSE),0)</f>
      </c>
      <c r="R142" s="53">
        <f>IFERROR(VLOOKUP(B142,'วันที่ 4 กะเช้า'!$B$8:$AH$106,27,FALSE),0)</f>
      </c>
      <c r="S142" s="53">
        <f>IFERROR(VLOOKUP(B142,'วันที่ 5 กะเช้า'!$B$8:$AH$107,28,FALSE),0)-IFERROR(VLOOKUP(B142,'วันที่ 5 กะเช้า'!$B$8:$AH$107,27,FALSE),0)</f>
      </c>
      <c r="T142" s="53">
        <f>IFERROR(VLOOKUP(B142,'วันที่ 5 กะเช้า'!$B$8:$AH$107,27,FALSE),0)</f>
      </c>
      <c r="U142" s="53">
        <f>IFERROR(VLOOKUP(B142,'วันที่ 5 กะดึก'!$B$8:$AH$106,27,FALSE),0)</f>
      </c>
      <c r="V142" s="53">
        <f>IFERROR(VLOOKUP(B142,'วันที่ 5 กะดึก'!$B$8:$AH$106,27,FALSE),0)</f>
      </c>
      <c r="W142" s="53">
        <f>IFERROR(VLOOKUP(B142,'วันที่ 7'!$B$8:$AH$105,28,FALSE),0)-IFERROR(VLOOKUP(B142,'วันที่ 7'!$B$8:$AH$105,27,FALSE),0)</f>
      </c>
      <c r="X142" s="53">
        <f>IFERROR(VLOOKUP(B142,'วันที่ 7'!$B$8:$AH$105,27,FALSE),0)</f>
      </c>
      <c r="Y142" s="53">
        <f>IFERROR(VLOOKUP(B142,'วันที่ 8'!$B$8:$AH$109,28,FALSE),0)-IFERROR(VLOOKUP(B142,'วันที่ 8'!$B$8:$AH$109,27,FALSE),0)</f>
      </c>
      <c r="Z142" s="53">
        <f>IFERROR(VLOOKUP(B142,'วันที่ 8'!$B$8:$AH$109,27,FALSE),0)</f>
      </c>
      <c r="AA142" s="53">
        <f>IFERROR(VLOOKUP(B142,'กะเช้าวันที่ 12'!$B$8:$AC$102,28,FALSE),0)-IFERROR(VLOOKUP(B142,'กะเช้าวันที่ 12'!$B$8:$AC$102,27,FALSE),0)</f>
      </c>
      <c r="AB142" s="53">
        <f>IFERROR(VLOOKUP(B142,'กะเช้าวันที่ 12'!$B$8:$AC$102,27,FALSE),0)</f>
      </c>
      <c r="AC142" s="53">
        <f>IFERROR(VLOOKUP(B142,'กะเช้าวันที่ 14'!$B$8:$AC$104,28,FALSE),0)-IFERROR(VLOOKUP(B142,'กะเช้าวันที่ 14'!$B$8:$AC$104,27,FALSE),0)</f>
      </c>
      <c r="AD142" s="53">
        <f>IFERROR(VLOOKUP(B142,'กะเช้าวันที่ 14'!$B$8:$AC$104,27,FALSE),0)</f>
      </c>
      <c r="AE142" s="53">
        <f>IFERROR(VLOOKUP(B142,'กะดึกวันที่ 13'!$B$8:$AC$105,28,FALSE),0)-IFERROR(VLOOKUP(B142,'กะดึกวันที่ 13'!$B$8:$AC$105,27,FALSE),0)</f>
      </c>
      <c r="AF142" s="53">
        <f>IFERROR(VLOOKUP(C142,'กะดึกวันที่ 13'!$B$8:$AC$105,27,FALSE),0)</f>
      </c>
      <c r="AG142" s="53">
        <f>IFERROR(VLOOKUP(B142,'วันที่ 12'!$B$8:$AH$105,28,FALSE),0)</f>
      </c>
      <c r="AH142" s="53">
        <f>IFERROR(VLOOKUP(B142,'วันที่ 14'!$B$8:$AH$106,28,FALSE),0)</f>
      </c>
      <c r="AI142" s="53">
        <f>IFERROR(VLOOKUP(B142,'วันที่ 15'!$B$8:$AH$106,28,FALSE),0)</f>
      </c>
      <c r="AJ142" s="53">
        <f>IFERROR(VLOOKUP(B142,'วันที่ 16'!$B$8:$AH$105,28,FALSE),0)</f>
      </c>
      <c r="AK142" s="53">
        <f>IFERROR(VLOOKUP(B142,'วันที่ 17'!$B$8:$AH$105,28,FALSE),0)</f>
      </c>
      <c r="AL142" s="53">
        <f>IFERROR(VLOOKUP(B142,'วันที่ 18'!$B$8:$AH$104,28,FALSE),0)</f>
      </c>
      <c r="AM142" s="53">
        <f>IFERROR(VLOOKUP(B142,'วันที่ 19'!$B$8:$AH$106,28,FALSE),0)</f>
      </c>
      <c r="AN142" s="53">
        <f>IFERROR(VLOOKUP(B142,'วันที่ 20'!$B$8:$AH$105,28,FALSE),0)</f>
      </c>
      <c r="AO142" s="53">
        <f>IFERROR(VLOOKUP(B142,'วันที่ 21'!$B$8:$AH$106,28,FALSE),0)</f>
      </c>
      <c r="AP142" s="53">
        <f>IFERROR(VLOOKUP(B142,'วันที่ 22'!$B$8:$AH$105,28,FALSE),0)</f>
      </c>
      <c r="AQ142" s="53">
        <f>IFERROR(VLOOKUP(B142,'วันที่ 23'!$B$8:$AH$107,28,FALSE),0)</f>
      </c>
      <c r="AR142" s="53">
        <f>IFERROR(VLOOKUP(B142,'วันที่ 24'!$B$8:$AH$104,28,FALSE),0)</f>
      </c>
      <c r="AS142" s="53">
        <f>IFERROR(VLOOKUP(B142,'วันที่ 25'!$B$8:$AH$106,28,FALSE),0)</f>
      </c>
      <c r="AT142" s="53">
        <f>IFERROR(VLOOKUP(B142,'วันที่ 26'!$B$8:$AH$105,28,FALSE),0)</f>
      </c>
      <c r="AU142" s="53">
        <f>IFERROR(VLOOKUP(B142,'วันที่ 26'!$B$8:$AH$104,28,FALSE),0)</f>
      </c>
      <c r="AV142" s="53">
        <f>IFERROR(VLOOKUP(B142,'วันที่ 30'!$B$8:$AH$107,28,FALSE),0)</f>
      </c>
      <c r="AW142" s="53">
        <f>IFERROR(VLOOKUP(B142,'วันที่ 31'!$B$8:$AG$105,28,FALSE),0)</f>
      </c>
      <c r="AX142" s="52">
        <f>SUM(E142:AW142)</f>
      </c>
    </row>
    <row r="143">
      <c r="A143" s="52"/>
      <c r="B143" s="56"/>
      <c r="C143" s="53">
        <f>IFERROR(VLOOKUP(B143,Members!B:C,2,FALSE),0)</f>
      </c>
      <c r="D143" s="53">
        <f>IFERROR(VLOOKUP(B143,Members!$B:$H,7,FALSE),0)</f>
      </c>
      <c r="E143" s="55">
        <f>IFERROR(VLOOKUP(B143,'วันที่ 1'!$B$8:$AH$103,28,FALSE),0) - IFERROR(VLOOKUP(B143,'วันที่ 1'!$B$8:$AH$103,27,FALSE),0)</f>
      </c>
      <c r="F143" s="55">
        <f>IFERROR(VLOOKUP(C143,'วันที่ 1'!$B$8:$AH$103,27,FALSE),0)</f>
      </c>
      <c r="G143" s="53">
        <f>IFERROR(VLOOKUP(B143,'วันที่ 1'!$B$8:$AH$103,28,FALSE),0)-IFERROR(VLOOKUP(B143,'วันที่ 1'!$B$8:$AH$103,27,FALSE),0)</f>
      </c>
      <c r="H143" s="55">
        <f>IFERROR(VLOOKUP(B143,'วันที่ 1'!$B$8:$AH$103,27,FALSE),0)</f>
      </c>
      <c r="I143" s="53">
        <f>IFERROR(VLOOKUP(B143,'วันที่ 2'!$B$8:$AF$106,28,FALSE),0)-IFERROR(VLOOKUP(B143,'วันที่ 2'!$B$8:$AF$106,27,FALSE),0)</f>
      </c>
      <c r="J143" s="53">
        <f>IFERROR(VLOOKUP(B143,'วันที่ 2'!$B$8:$AF$106,27,FALSE),0)</f>
      </c>
      <c r="K143" s="53">
        <f>IFERROR(VLOOKUP(B143,'วันที่ 3 กะเช้า'!$B$8:$AK$106,28,FALSE),0)-IFERROR(VLOOKUP(B143,'วันที่ 3 กะเช้า'!$B$8:$AK$106,27,FALSE),0)</f>
      </c>
      <c r="L143" s="53">
        <f>IFERROR(VLOOKUP(B143,'วันที่ 3 กะเช้า'!$B$8:$AK$106,27,FALSE),0)</f>
      </c>
      <c r="M143" s="53">
        <f>IFERROR(VLOOKUP(B143,'วันที่ 4 กะเช้า'!$B$8:$AG$107,28,FALSE),0)-IFERROR(VLOOKUP(B143,'วันที่ 4 กะเช้า'!$B$8:$AG$107,27,FALSE),0)</f>
      </c>
      <c r="N143" s="53">
        <f>IFERROR(VLOOKUP(B143,'วันที่ 4 กะเช้า'!$B$8:$AG$107,27,FALSE),0)</f>
      </c>
      <c r="O143" s="53">
        <f>IFERROR(VLOOKUP(B143,'วันที่ 4 กะเช้า'!$B$8:$AH$106,28,FALSE),0)-IFERROR(VLOOKUP(B143,'วันที่ 4 กะเช้า'!$B$8:$AH$106,27,FALSE),0)</f>
      </c>
      <c r="P143" s="53">
        <f>IFERROR(VLOOKUP(B143,'วันที่ 4 กะเช้า'!$B$8:$AH$106,27,FALSE),0)</f>
      </c>
      <c r="Q143" s="53">
        <f>IFERROR(VLOOKUP(B143,'วันที่ 4 กะเช้า'!$B$8:$AH$106,28,FALSE),0)-IFERROR(VLOOKUP(B143,'วันที่ 4 กะเช้า'!$B$8:$AH$106,27,FALSE),0)</f>
      </c>
      <c r="R143" s="53">
        <f>IFERROR(VLOOKUP(B143,'วันที่ 4 กะเช้า'!$B$8:$AH$106,27,FALSE),0)</f>
      </c>
      <c r="S143" s="53">
        <f>IFERROR(VLOOKUP(B143,'วันที่ 5 กะเช้า'!$B$8:$AH$107,28,FALSE),0)-IFERROR(VLOOKUP(B143,'วันที่ 5 กะเช้า'!$B$8:$AH$107,27,FALSE),0)</f>
      </c>
      <c r="T143" s="53">
        <f>IFERROR(VLOOKUP(B143,'วันที่ 5 กะเช้า'!$B$8:$AH$107,27,FALSE),0)</f>
      </c>
      <c r="U143" s="53">
        <f>IFERROR(VLOOKUP(B143,'วันที่ 5 กะดึก'!$B$8:$AH$106,27,FALSE),0)</f>
      </c>
      <c r="V143" s="53">
        <f>IFERROR(VLOOKUP(B143,'วันที่ 5 กะดึก'!$B$8:$AH$106,27,FALSE),0)</f>
      </c>
      <c r="W143" s="53">
        <f>IFERROR(VLOOKUP(B143,'วันที่ 7'!$B$8:$AH$105,28,FALSE),0)-IFERROR(VLOOKUP(B143,'วันที่ 7'!$B$8:$AH$105,27,FALSE),0)</f>
      </c>
      <c r="X143" s="53">
        <f>IFERROR(VLOOKUP(B143,'วันที่ 7'!$B$8:$AH$105,27,FALSE),0)</f>
      </c>
      <c r="Y143" s="53">
        <f>IFERROR(VLOOKUP(B143,'วันที่ 8'!$B$8:$AH$109,28,FALSE),0)-IFERROR(VLOOKUP(B143,'วันที่ 8'!$B$8:$AH$109,27,FALSE),0)</f>
      </c>
      <c r="Z143" s="53">
        <f>IFERROR(VLOOKUP(B143,'วันที่ 8'!$B$8:$AH$109,27,FALSE),0)</f>
      </c>
      <c r="AA143" s="53">
        <f>IFERROR(VLOOKUP(B143,'กะเช้าวันที่ 12'!$B$8:$AC$102,28,FALSE),0)-IFERROR(VLOOKUP(B143,'กะเช้าวันที่ 12'!$B$8:$AC$102,27,FALSE),0)</f>
      </c>
      <c r="AB143" s="53">
        <f>IFERROR(VLOOKUP(B143,'กะเช้าวันที่ 12'!$B$8:$AC$102,27,FALSE),0)</f>
      </c>
      <c r="AC143" s="53">
        <f>IFERROR(VLOOKUP(B143,'กะเช้าวันที่ 14'!$B$8:$AC$104,28,FALSE),0)-IFERROR(VLOOKUP(B143,'กะเช้าวันที่ 14'!$B$8:$AC$104,27,FALSE),0)</f>
      </c>
      <c r="AD143" s="53">
        <f>IFERROR(VLOOKUP(B143,'กะเช้าวันที่ 14'!$B$8:$AC$104,27,FALSE),0)</f>
      </c>
      <c r="AE143" s="53">
        <f>IFERROR(VLOOKUP(B143,'กะดึกวันที่ 13'!$B$8:$AC$105,28,FALSE),0)-IFERROR(VLOOKUP(B143,'กะดึกวันที่ 13'!$B$8:$AC$105,27,FALSE),0)</f>
      </c>
      <c r="AF143" s="53">
        <f>IFERROR(VLOOKUP(C143,'กะดึกวันที่ 13'!$B$8:$AC$105,27,FALSE),0)</f>
      </c>
      <c r="AG143" s="53">
        <f>IFERROR(VLOOKUP(B143,'วันที่ 12'!$B$8:$AH$105,28,FALSE),0)</f>
      </c>
      <c r="AH143" s="53">
        <f>IFERROR(VLOOKUP(B143,'วันที่ 14'!$B$8:$AH$106,28,FALSE),0)</f>
      </c>
      <c r="AI143" s="53">
        <f>IFERROR(VLOOKUP(B143,'วันที่ 15'!$B$8:$AH$106,28,FALSE),0)</f>
      </c>
      <c r="AJ143" s="53">
        <f>IFERROR(VLOOKUP(B143,'วันที่ 16'!$B$8:$AH$105,28,FALSE),0)</f>
      </c>
      <c r="AK143" s="53">
        <f>IFERROR(VLOOKUP(B143,'วันที่ 17'!$B$8:$AH$105,28,FALSE),0)</f>
      </c>
      <c r="AL143" s="53">
        <f>IFERROR(VLOOKUP(B143,'วันที่ 18'!$B$8:$AH$104,28,FALSE),0)</f>
      </c>
      <c r="AM143" s="53">
        <f>IFERROR(VLOOKUP(B143,'วันที่ 19'!$B$8:$AH$106,28,FALSE),0)</f>
      </c>
      <c r="AN143" s="53">
        <f>IFERROR(VLOOKUP(B143,'วันที่ 20'!$B$8:$AH$105,28,FALSE),0)</f>
      </c>
      <c r="AO143" s="53">
        <f>IFERROR(VLOOKUP(B143,'วันที่ 21'!$B$8:$AH$106,28,FALSE),0)</f>
      </c>
      <c r="AP143" s="53">
        <f>IFERROR(VLOOKUP(B143,'วันที่ 22'!$B$8:$AH$105,28,FALSE),0)</f>
      </c>
      <c r="AQ143" s="53">
        <f>IFERROR(VLOOKUP(B143,'วันที่ 23'!$B$8:$AH$107,28,FALSE),0)</f>
      </c>
      <c r="AR143" s="53">
        <f>IFERROR(VLOOKUP(B143,'วันที่ 24'!$B$8:$AH$104,28,FALSE),0)</f>
      </c>
      <c r="AS143" s="53">
        <f>IFERROR(VLOOKUP(B143,'วันที่ 25'!$B$8:$AH$106,28,FALSE),0)</f>
      </c>
      <c r="AT143" s="53">
        <f>IFERROR(VLOOKUP(B143,'วันที่ 26'!$B$8:$AH$105,28,FALSE),0)</f>
      </c>
      <c r="AU143" s="53">
        <f>IFERROR(VLOOKUP(B143,'วันที่ 26'!$B$8:$AH$104,28,FALSE),0)</f>
      </c>
      <c r="AV143" s="53">
        <f>IFERROR(VLOOKUP(B143,'วันที่ 30'!$B$8:$AH$107,28,FALSE),0)</f>
      </c>
      <c r="AW143" s="53">
        <f>IFERROR(VLOOKUP(B143,'วันที่ 31'!$B$8:$AG$105,28,FALSE),0)</f>
      </c>
      <c r="AX143" s="52">
        <f>SUM(E143:AW143)</f>
      </c>
    </row>
    <row r="144">
      <c r="A144" s="52"/>
      <c r="B144" s="56"/>
      <c r="C144" s="53">
        <f>IFERROR(VLOOKUP(B144,Members!B:C,2,FALSE),0)</f>
      </c>
      <c r="D144" s="53">
        <f>IFERROR(VLOOKUP(B144,Members!$B:$H,7,FALSE),0)</f>
      </c>
      <c r="E144" s="55">
        <f>IFERROR(VLOOKUP(B144,'วันที่ 1'!$B$8:$AH$103,28,FALSE),0) - IFERROR(VLOOKUP(B144,'วันที่ 1'!$B$8:$AH$103,27,FALSE),0)</f>
      </c>
      <c r="F144" s="55">
        <f>IFERROR(VLOOKUP(C144,'วันที่ 1'!$B$8:$AH$103,27,FALSE),0)</f>
      </c>
      <c r="G144" s="53">
        <f>IFERROR(VLOOKUP(B144,'วันที่ 1'!$B$8:$AH$103,28,FALSE),0)-IFERROR(VLOOKUP(B144,'วันที่ 1'!$B$8:$AH$103,27,FALSE),0)</f>
      </c>
      <c r="H144" s="55">
        <f>IFERROR(VLOOKUP(B144,'วันที่ 1'!$B$8:$AH$103,27,FALSE),0)</f>
      </c>
      <c r="I144" s="53">
        <f>IFERROR(VLOOKUP(B144,'วันที่ 2'!$B$8:$AF$106,28,FALSE),0)-IFERROR(VLOOKUP(B144,'วันที่ 2'!$B$8:$AF$106,27,FALSE),0)</f>
      </c>
      <c r="J144" s="53">
        <f>IFERROR(VLOOKUP(B144,'วันที่ 2'!$B$8:$AF$106,27,FALSE),0)</f>
      </c>
      <c r="K144" s="53">
        <f>IFERROR(VLOOKUP(B144,'วันที่ 3 กะเช้า'!$B$8:$AK$106,28,FALSE),0)-IFERROR(VLOOKUP(B144,'วันที่ 3 กะเช้า'!$B$8:$AK$106,27,FALSE),0)</f>
      </c>
      <c r="L144" s="53">
        <f>IFERROR(VLOOKUP(B144,'วันที่ 3 กะเช้า'!$B$8:$AK$106,27,FALSE),0)</f>
      </c>
      <c r="M144" s="53">
        <f>IFERROR(VLOOKUP(B144,'วันที่ 4 กะเช้า'!$B$8:$AG$107,28,FALSE),0)-IFERROR(VLOOKUP(B144,'วันที่ 4 กะเช้า'!$B$8:$AG$107,27,FALSE),0)</f>
      </c>
      <c r="N144" s="53">
        <f>IFERROR(VLOOKUP(B144,'วันที่ 4 กะเช้า'!$B$8:$AG$107,27,FALSE),0)</f>
      </c>
      <c r="O144" s="53">
        <f>IFERROR(VLOOKUP(B144,'วันที่ 4 กะเช้า'!$B$8:$AH$106,28,FALSE),0)-IFERROR(VLOOKUP(B144,'วันที่ 4 กะเช้า'!$B$8:$AH$106,27,FALSE),0)</f>
      </c>
      <c r="P144" s="53">
        <f>IFERROR(VLOOKUP(B144,'วันที่ 4 กะเช้า'!$B$8:$AH$106,27,FALSE),0)</f>
      </c>
      <c r="Q144" s="53">
        <f>IFERROR(VLOOKUP(B144,'วันที่ 4 กะเช้า'!$B$8:$AH$106,28,FALSE),0)-IFERROR(VLOOKUP(B144,'วันที่ 4 กะเช้า'!$B$8:$AH$106,27,FALSE),0)</f>
      </c>
      <c r="R144" s="53">
        <f>IFERROR(VLOOKUP(B144,'วันที่ 4 กะเช้า'!$B$8:$AH$106,27,FALSE),0)</f>
      </c>
      <c r="S144" s="53">
        <f>IFERROR(VLOOKUP(B144,'วันที่ 5 กะเช้า'!$B$8:$AH$107,28,FALSE),0)-IFERROR(VLOOKUP(B144,'วันที่ 5 กะเช้า'!$B$8:$AH$107,27,FALSE),0)</f>
      </c>
      <c r="T144" s="53">
        <f>IFERROR(VLOOKUP(B144,'วันที่ 5 กะเช้า'!$B$8:$AH$107,27,FALSE),0)</f>
      </c>
      <c r="U144" s="53">
        <f>IFERROR(VLOOKUP(B144,'วันที่ 5 กะดึก'!$B$8:$AH$106,27,FALSE),0)</f>
      </c>
      <c r="V144" s="53">
        <f>IFERROR(VLOOKUP(B144,'วันที่ 5 กะดึก'!$B$8:$AH$106,27,FALSE),0)</f>
      </c>
      <c r="W144" s="53">
        <f>IFERROR(VLOOKUP(B144,'วันที่ 7'!$B$8:$AH$105,28,FALSE),0)-IFERROR(VLOOKUP(B144,'วันที่ 7'!$B$8:$AH$105,27,FALSE),0)</f>
      </c>
      <c r="X144" s="53">
        <f>IFERROR(VLOOKUP(B144,'วันที่ 7'!$B$8:$AH$105,27,FALSE),0)</f>
      </c>
      <c r="Y144" s="53">
        <f>IFERROR(VLOOKUP(B144,'วันที่ 8'!$B$8:$AH$109,28,FALSE),0)-IFERROR(VLOOKUP(B144,'วันที่ 8'!$B$8:$AH$109,27,FALSE),0)</f>
      </c>
      <c r="Z144" s="53">
        <f>IFERROR(VLOOKUP(B144,'วันที่ 8'!$B$8:$AH$109,27,FALSE),0)</f>
      </c>
      <c r="AA144" s="53">
        <f>IFERROR(VLOOKUP(B144,'กะเช้าวันที่ 12'!$B$8:$AC$102,28,FALSE),0)-IFERROR(VLOOKUP(B144,'กะเช้าวันที่ 12'!$B$8:$AC$102,27,FALSE),0)</f>
      </c>
      <c r="AB144" s="53">
        <f>IFERROR(VLOOKUP(B144,'กะเช้าวันที่ 12'!$B$8:$AC$102,27,FALSE),0)</f>
      </c>
      <c r="AC144" s="53">
        <f>IFERROR(VLOOKUP(B144,'กะเช้าวันที่ 14'!$B$8:$AC$104,28,FALSE),0)-IFERROR(VLOOKUP(B144,'กะเช้าวันที่ 14'!$B$8:$AC$104,27,FALSE),0)</f>
      </c>
      <c r="AD144" s="53">
        <f>IFERROR(VLOOKUP(B144,'กะเช้าวันที่ 14'!$B$8:$AC$104,27,FALSE),0)</f>
      </c>
      <c r="AE144" s="53">
        <f>IFERROR(VLOOKUP(B144,'กะดึกวันที่ 13'!$B$8:$AC$105,28,FALSE),0)-IFERROR(VLOOKUP(B144,'กะดึกวันที่ 13'!$B$8:$AC$105,27,FALSE),0)</f>
      </c>
      <c r="AF144" s="53">
        <f>IFERROR(VLOOKUP(C144,'กะดึกวันที่ 13'!$B$8:$AC$105,27,FALSE),0)</f>
      </c>
      <c r="AG144" s="53">
        <f>IFERROR(VLOOKUP(B144,'วันที่ 12'!$B$8:$AH$105,28,FALSE),0)</f>
      </c>
      <c r="AH144" s="53">
        <f>IFERROR(VLOOKUP(B144,'วันที่ 14'!$B$8:$AH$106,28,FALSE),0)</f>
      </c>
      <c r="AI144" s="53">
        <f>IFERROR(VLOOKUP(B144,'วันที่ 15'!$B$8:$AH$106,28,FALSE),0)</f>
      </c>
      <c r="AJ144" s="53">
        <f>IFERROR(VLOOKUP(B144,'วันที่ 16'!$B$8:$AH$105,28,FALSE),0)</f>
      </c>
      <c r="AK144" s="53">
        <f>IFERROR(VLOOKUP(B144,'วันที่ 17'!$B$8:$AH$105,28,FALSE),0)</f>
      </c>
      <c r="AL144" s="53">
        <f>IFERROR(VLOOKUP(B144,'วันที่ 18'!$B$8:$AH$104,28,FALSE),0)</f>
      </c>
      <c r="AM144" s="53">
        <f>IFERROR(VLOOKUP(B144,'วันที่ 19'!$B$8:$AH$106,28,FALSE),0)</f>
      </c>
      <c r="AN144" s="53">
        <f>IFERROR(VLOOKUP(B144,'วันที่ 20'!$B$8:$AH$105,28,FALSE),0)</f>
      </c>
      <c r="AO144" s="53">
        <f>IFERROR(VLOOKUP(B144,'วันที่ 21'!$B$8:$AH$106,28,FALSE),0)</f>
      </c>
      <c r="AP144" s="53">
        <f>IFERROR(VLOOKUP(B144,'วันที่ 22'!$B$8:$AH$105,28,FALSE),0)</f>
      </c>
      <c r="AQ144" s="53">
        <f>IFERROR(VLOOKUP(B144,'วันที่ 23'!$B$8:$AH$107,28,FALSE),0)</f>
      </c>
      <c r="AR144" s="53">
        <f>IFERROR(VLOOKUP(B144,'วันที่ 24'!$B$8:$AH$104,28,FALSE),0)</f>
      </c>
      <c r="AS144" s="53">
        <f>IFERROR(VLOOKUP(B144,'วันที่ 25'!$B$8:$AH$106,28,FALSE),0)</f>
      </c>
      <c r="AT144" s="53">
        <f>IFERROR(VLOOKUP(B144,'วันที่ 26'!$B$8:$AH$105,28,FALSE),0)</f>
      </c>
      <c r="AU144" s="53">
        <f>IFERROR(VLOOKUP(B144,'วันที่ 26'!$B$8:$AH$104,28,FALSE),0)</f>
      </c>
      <c r="AV144" s="53">
        <f>IFERROR(VLOOKUP(B144,'วันที่ 30'!$B$8:$AH$107,28,FALSE),0)</f>
      </c>
      <c r="AW144" s="53">
        <f>IFERROR(VLOOKUP(B144,'วันที่ 31'!$B$8:$AG$105,28,FALSE),0)</f>
      </c>
      <c r="AX144" s="52">
        <f>SUM(E144:AW144)</f>
      </c>
    </row>
    <row r="145">
      <c r="A145" s="52"/>
      <c r="B145" s="56"/>
      <c r="C145" s="53">
        <f>IFERROR(VLOOKUP(B145,Members!B:C,2,FALSE),0)</f>
      </c>
      <c r="D145" s="53">
        <f>IFERROR(VLOOKUP(B145,Members!$B:$H,7,FALSE),0)</f>
      </c>
      <c r="E145" s="55">
        <f>IFERROR(VLOOKUP(B145,'วันที่ 1'!$B$8:$AH$103,28,FALSE),0) - IFERROR(VLOOKUP(B145,'วันที่ 1'!$B$8:$AH$103,27,FALSE),0)</f>
      </c>
      <c r="F145" s="55">
        <f>IFERROR(VLOOKUP(C145,'วันที่ 1'!$B$8:$AH$103,27,FALSE),0)</f>
      </c>
      <c r="G145" s="53">
        <f>IFERROR(VLOOKUP(B145,'วันที่ 1'!$B$8:$AH$103,28,FALSE),0)-IFERROR(VLOOKUP(B145,'วันที่ 1'!$B$8:$AH$103,27,FALSE),0)</f>
      </c>
      <c r="H145" s="55">
        <f>IFERROR(VLOOKUP(B145,'วันที่ 1'!$B$8:$AH$103,27,FALSE),0)</f>
      </c>
      <c r="I145" s="53">
        <f>IFERROR(VLOOKUP(B145,'วันที่ 2'!$B$8:$AF$106,28,FALSE),0)-IFERROR(VLOOKUP(B145,'วันที่ 2'!$B$8:$AF$106,27,FALSE),0)</f>
      </c>
      <c r="J145" s="53">
        <f>IFERROR(VLOOKUP(B145,'วันที่ 2'!$B$8:$AF$106,27,FALSE),0)</f>
      </c>
      <c r="K145" s="53">
        <f>IFERROR(VLOOKUP(B145,'วันที่ 3 กะเช้า'!$B$8:$AK$106,28,FALSE),0)-IFERROR(VLOOKUP(B145,'วันที่ 3 กะเช้า'!$B$8:$AK$106,27,FALSE),0)</f>
      </c>
      <c r="L145" s="53">
        <f>IFERROR(VLOOKUP(B145,'วันที่ 3 กะเช้า'!$B$8:$AK$106,27,FALSE),0)</f>
      </c>
      <c r="M145" s="53">
        <f>IFERROR(VLOOKUP(B145,'วันที่ 4 กะเช้า'!$B$8:$AG$107,28,FALSE),0)-IFERROR(VLOOKUP(B145,'วันที่ 4 กะเช้า'!$B$8:$AG$107,27,FALSE),0)</f>
      </c>
      <c r="N145" s="53">
        <f>IFERROR(VLOOKUP(B145,'วันที่ 4 กะเช้า'!$B$8:$AG$107,27,FALSE),0)</f>
      </c>
      <c r="O145" s="53">
        <f>IFERROR(VLOOKUP(B145,'วันที่ 4 กะเช้า'!$B$8:$AH$106,28,FALSE),0)-IFERROR(VLOOKUP(B145,'วันที่ 4 กะเช้า'!$B$8:$AH$106,27,FALSE),0)</f>
      </c>
      <c r="P145" s="53">
        <f>IFERROR(VLOOKUP(B145,'วันที่ 4 กะเช้า'!$B$8:$AH$106,27,FALSE),0)</f>
      </c>
      <c r="Q145" s="53">
        <f>IFERROR(VLOOKUP(B145,'วันที่ 4 กะเช้า'!$B$8:$AH$106,28,FALSE),0)-IFERROR(VLOOKUP(B145,'วันที่ 4 กะเช้า'!$B$8:$AH$106,27,FALSE),0)</f>
      </c>
      <c r="R145" s="53">
        <f>IFERROR(VLOOKUP(B145,'วันที่ 4 กะเช้า'!$B$8:$AH$106,27,FALSE),0)</f>
      </c>
      <c r="S145" s="53">
        <f>IFERROR(VLOOKUP(B145,'วันที่ 5 กะเช้า'!$B$8:$AH$107,28,FALSE),0)-IFERROR(VLOOKUP(B145,'วันที่ 5 กะเช้า'!$B$8:$AH$107,27,FALSE),0)</f>
      </c>
      <c r="T145" s="53">
        <f>IFERROR(VLOOKUP(B145,'วันที่ 5 กะเช้า'!$B$8:$AH$107,27,FALSE),0)</f>
      </c>
      <c r="U145" s="53">
        <f>IFERROR(VLOOKUP(B145,'วันที่ 5 กะดึก'!$B$8:$AH$106,27,FALSE),0)</f>
      </c>
      <c r="V145" s="53">
        <f>IFERROR(VLOOKUP(B145,'วันที่ 5 กะดึก'!$B$8:$AH$106,27,FALSE),0)</f>
      </c>
      <c r="W145" s="53">
        <f>IFERROR(VLOOKUP(B145,'วันที่ 7'!$B$8:$AH$105,28,FALSE),0)-IFERROR(VLOOKUP(B145,'วันที่ 7'!$B$8:$AH$105,27,FALSE),0)</f>
      </c>
      <c r="X145" s="53">
        <f>IFERROR(VLOOKUP(B145,'วันที่ 7'!$B$8:$AH$105,27,FALSE),0)</f>
      </c>
      <c r="Y145" s="53">
        <f>IFERROR(VLOOKUP(B145,'วันที่ 8'!$B$8:$AH$109,28,FALSE),0)-IFERROR(VLOOKUP(B145,'วันที่ 8'!$B$8:$AH$109,27,FALSE),0)</f>
      </c>
      <c r="Z145" s="53">
        <f>IFERROR(VLOOKUP(B145,'วันที่ 8'!$B$8:$AH$109,27,FALSE),0)</f>
      </c>
      <c r="AA145" s="53">
        <f>IFERROR(VLOOKUP(B145,'กะเช้าวันที่ 12'!$B$8:$AC$102,28,FALSE),0)-IFERROR(VLOOKUP(B145,'กะเช้าวันที่ 12'!$B$8:$AC$102,27,FALSE),0)</f>
      </c>
      <c r="AB145" s="53">
        <f>IFERROR(VLOOKUP(B145,'กะเช้าวันที่ 12'!$B$8:$AC$102,27,FALSE),0)</f>
      </c>
      <c r="AC145" s="53">
        <f>IFERROR(VLOOKUP(B145,'กะเช้าวันที่ 14'!$B$8:$AC$104,28,FALSE),0)-IFERROR(VLOOKUP(B145,'กะเช้าวันที่ 14'!$B$8:$AC$104,27,FALSE),0)</f>
      </c>
      <c r="AD145" s="53">
        <f>IFERROR(VLOOKUP(B145,'กะเช้าวันที่ 14'!$B$8:$AC$104,27,FALSE),0)</f>
      </c>
      <c r="AE145" s="53">
        <f>IFERROR(VLOOKUP(B145,'กะดึกวันที่ 13'!$B$8:$AC$105,28,FALSE),0)-IFERROR(VLOOKUP(B145,'กะดึกวันที่ 13'!$B$8:$AC$105,27,FALSE),0)</f>
      </c>
      <c r="AF145" s="53">
        <f>IFERROR(VLOOKUP(C145,'กะดึกวันที่ 13'!$B$8:$AC$105,27,FALSE),0)</f>
      </c>
      <c r="AG145" s="53">
        <f>IFERROR(VLOOKUP(B145,'วันที่ 12'!$B$8:$AH$105,28,FALSE),0)</f>
      </c>
      <c r="AH145" s="53">
        <f>IFERROR(VLOOKUP(B145,'วันที่ 14'!$B$8:$AH$106,28,FALSE),0)</f>
      </c>
      <c r="AI145" s="53">
        <f>IFERROR(VLOOKUP(B145,'วันที่ 15'!$B$8:$AH$106,28,FALSE),0)</f>
      </c>
      <c r="AJ145" s="53">
        <f>IFERROR(VLOOKUP(B145,'วันที่ 16'!$B$8:$AH$105,28,FALSE),0)</f>
      </c>
      <c r="AK145" s="53">
        <f>IFERROR(VLOOKUP(B145,'วันที่ 17'!$B$8:$AH$105,28,FALSE),0)</f>
      </c>
      <c r="AL145" s="53">
        <f>IFERROR(VLOOKUP(B145,'วันที่ 18'!$B$8:$AH$104,28,FALSE),0)</f>
      </c>
      <c r="AM145" s="53">
        <f>IFERROR(VLOOKUP(B145,'วันที่ 19'!$B$8:$AH$106,28,FALSE),0)</f>
      </c>
      <c r="AN145" s="53">
        <f>IFERROR(VLOOKUP(B145,'วันที่ 20'!$B$8:$AH$105,28,FALSE),0)</f>
      </c>
      <c r="AO145" s="53">
        <f>IFERROR(VLOOKUP(B145,'วันที่ 21'!$B$8:$AH$106,28,FALSE),0)</f>
      </c>
      <c r="AP145" s="53">
        <f>IFERROR(VLOOKUP(B145,'วันที่ 22'!$B$8:$AH$105,28,FALSE),0)</f>
      </c>
      <c r="AQ145" s="53">
        <f>IFERROR(VLOOKUP(B145,'วันที่ 23'!$B$8:$AH$107,28,FALSE),0)</f>
      </c>
      <c r="AR145" s="53">
        <f>IFERROR(VLOOKUP(B145,'วันที่ 24'!$B$8:$AH$104,28,FALSE),0)</f>
      </c>
      <c r="AS145" s="53">
        <f>IFERROR(VLOOKUP(B145,'วันที่ 25'!$B$8:$AH$106,28,FALSE),0)</f>
      </c>
      <c r="AT145" s="53">
        <f>IFERROR(VLOOKUP(B145,'วันที่ 26'!$B$8:$AH$105,28,FALSE),0)</f>
      </c>
      <c r="AU145" s="53">
        <f>IFERROR(VLOOKUP(B145,'วันที่ 26'!$B$8:$AH$104,28,FALSE),0)</f>
      </c>
      <c r="AV145" s="53">
        <f>IFERROR(VLOOKUP(B145,'วันที่ 30'!$B$8:$AH$107,28,FALSE),0)</f>
      </c>
      <c r="AW145" s="53">
        <f>IFERROR(VLOOKUP(B145,'วันที่ 31'!$B$8:$AG$105,28,FALSE),0)</f>
      </c>
      <c r="AX145" s="52">
        <f>SUM(E145:AW145)</f>
      </c>
    </row>
    <row r="146">
      <c r="A146" s="52"/>
      <c r="B146" s="56"/>
      <c r="C146" s="53">
        <f>IFERROR(VLOOKUP(B146,Members!B:C,2,FALSE),0)</f>
      </c>
      <c r="D146" s="53">
        <f>IFERROR(VLOOKUP(B146,Members!$B:$H,7,FALSE),0)</f>
      </c>
      <c r="E146" s="55">
        <f>IFERROR(VLOOKUP(B146,'วันที่ 1'!$B$8:$AH$103,28,FALSE),0) - IFERROR(VLOOKUP(B146,'วันที่ 1'!$B$8:$AH$103,27,FALSE),0)</f>
      </c>
      <c r="F146" s="55">
        <f>IFERROR(VLOOKUP(C146,'วันที่ 1'!$B$8:$AH$103,27,FALSE),0)</f>
      </c>
      <c r="G146" s="53">
        <f>IFERROR(VLOOKUP(B146,'วันที่ 1'!$B$8:$AH$103,28,FALSE),0)-IFERROR(VLOOKUP(B146,'วันที่ 1'!$B$8:$AH$103,27,FALSE),0)</f>
      </c>
      <c r="H146" s="55">
        <f>IFERROR(VLOOKUP(B146,'วันที่ 1'!$B$8:$AH$103,27,FALSE),0)</f>
      </c>
      <c r="I146" s="53">
        <f>IFERROR(VLOOKUP(B146,'วันที่ 2'!$B$8:$AF$106,28,FALSE),0)-IFERROR(VLOOKUP(B146,'วันที่ 2'!$B$8:$AF$106,27,FALSE),0)</f>
      </c>
      <c r="J146" s="53">
        <f>IFERROR(VLOOKUP(B146,'วันที่ 2'!$B$8:$AF$106,27,FALSE),0)</f>
      </c>
      <c r="K146" s="53">
        <f>IFERROR(VLOOKUP(B146,'วันที่ 3 กะเช้า'!$B$8:$AK$106,28,FALSE),0)-IFERROR(VLOOKUP(B146,'วันที่ 3 กะเช้า'!$B$8:$AK$106,27,FALSE),0)</f>
      </c>
      <c r="L146" s="53">
        <f>IFERROR(VLOOKUP(B146,'วันที่ 3 กะเช้า'!$B$8:$AK$106,27,FALSE),0)</f>
      </c>
      <c r="M146" s="53">
        <f>IFERROR(VLOOKUP(B146,'วันที่ 4 กะเช้า'!$B$8:$AG$107,28,FALSE),0)-IFERROR(VLOOKUP(B146,'วันที่ 4 กะเช้า'!$B$8:$AG$107,27,FALSE),0)</f>
      </c>
      <c r="N146" s="53">
        <f>IFERROR(VLOOKUP(B146,'วันที่ 4 กะเช้า'!$B$8:$AG$107,27,FALSE),0)</f>
      </c>
      <c r="O146" s="53">
        <f>IFERROR(VLOOKUP(B146,'วันที่ 4 กะเช้า'!$B$8:$AH$106,28,FALSE),0)-IFERROR(VLOOKUP(B146,'วันที่ 4 กะเช้า'!$B$8:$AH$106,27,FALSE),0)</f>
      </c>
      <c r="P146" s="53">
        <f>IFERROR(VLOOKUP(B146,'วันที่ 4 กะเช้า'!$B$8:$AH$106,27,FALSE),0)</f>
      </c>
      <c r="Q146" s="53">
        <f>IFERROR(VLOOKUP(B146,'วันที่ 4 กะเช้า'!$B$8:$AH$106,28,FALSE),0)-IFERROR(VLOOKUP(B146,'วันที่ 4 กะเช้า'!$B$8:$AH$106,27,FALSE),0)</f>
      </c>
      <c r="R146" s="53">
        <f>IFERROR(VLOOKUP(B146,'วันที่ 4 กะเช้า'!$B$8:$AH$106,27,FALSE),0)</f>
      </c>
      <c r="S146" s="53">
        <f>IFERROR(VLOOKUP(B146,'วันที่ 5 กะเช้า'!$B$8:$AH$107,28,FALSE),0)-IFERROR(VLOOKUP(B146,'วันที่ 5 กะเช้า'!$B$8:$AH$107,27,FALSE),0)</f>
      </c>
      <c r="T146" s="53">
        <f>IFERROR(VLOOKUP(B146,'วันที่ 5 กะเช้า'!$B$8:$AH$107,27,FALSE),0)</f>
      </c>
      <c r="U146" s="53">
        <f>IFERROR(VLOOKUP(B146,'วันที่ 5 กะดึก'!$B$8:$AH$106,27,FALSE),0)</f>
      </c>
      <c r="V146" s="53">
        <f>IFERROR(VLOOKUP(B146,'วันที่ 5 กะดึก'!$B$8:$AH$106,27,FALSE),0)</f>
      </c>
      <c r="W146" s="53">
        <f>IFERROR(VLOOKUP(B146,'วันที่ 7'!$B$8:$AH$105,28,FALSE),0)-IFERROR(VLOOKUP(B146,'วันที่ 7'!$B$8:$AH$105,27,FALSE),0)</f>
      </c>
      <c r="X146" s="53">
        <f>IFERROR(VLOOKUP(B146,'วันที่ 7'!$B$8:$AH$105,27,FALSE),0)</f>
      </c>
      <c r="Y146" s="53">
        <f>IFERROR(VLOOKUP(B146,'วันที่ 8'!$B$8:$AH$109,28,FALSE),0)-IFERROR(VLOOKUP(B146,'วันที่ 8'!$B$8:$AH$109,27,FALSE),0)</f>
      </c>
      <c r="Z146" s="53">
        <f>IFERROR(VLOOKUP(B146,'วันที่ 8'!$B$8:$AH$109,27,FALSE),0)</f>
      </c>
      <c r="AA146" s="53">
        <f>IFERROR(VLOOKUP(B146,'กะเช้าวันที่ 12'!$B$8:$AC$102,28,FALSE),0)-IFERROR(VLOOKUP(B146,'กะเช้าวันที่ 12'!$B$8:$AC$102,27,FALSE),0)</f>
      </c>
      <c r="AB146" s="53">
        <f>IFERROR(VLOOKUP(B146,'กะเช้าวันที่ 12'!$B$8:$AC$102,27,FALSE),0)</f>
      </c>
      <c r="AC146" s="53">
        <f>IFERROR(VLOOKUP(B146,'กะเช้าวันที่ 14'!$B$8:$AC$104,28,FALSE),0)-IFERROR(VLOOKUP(B146,'กะเช้าวันที่ 14'!$B$8:$AC$104,27,FALSE),0)</f>
      </c>
      <c r="AD146" s="53">
        <f>IFERROR(VLOOKUP(B146,'กะเช้าวันที่ 14'!$B$8:$AC$104,27,FALSE),0)</f>
      </c>
      <c r="AE146" s="53">
        <f>IFERROR(VLOOKUP(B146,'กะดึกวันที่ 13'!$B$8:$AC$105,28,FALSE),0)-IFERROR(VLOOKUP(B146,'กะดึกวันที่ 13'!$B$8:$AC$105,27,FALSE),0)</f>
      </c>
      <c r="AF146" s="53">
        <f>IFERROR(VLOOKUP(C146,'กะดึกวันที่ 13'!$B$8:$AC$105,27,FALSE),0)</f>
      </c>
      <c r="AG146" s="53">
        <f>IFERROR(VLOOKUP(B146,'วันที่ 12'!$B$8:$AH$105,28,FALSE),0)</f>
      </c>
      <c r="AH146" s="53">
        <f>IFERROR(VLOOKUP(B146,'วันที่ 14'!$B$8:$AH$106,28,FALSE),0)</f>
      </c>
      <c r="AI146" s="53">
        <f>IFERROR(VLOOKUP(B146,'วันที่ 15'!$B$8:$AH$106,28,FALSE),0)</f>
      </c>
      <c r="AJ146" s="53">
        <f>IFERROR(VLOOKUP(B146,'วันที่ 16'!$B$8:$AH$105,28,FALSE),0)</f>
      </c>
      <c r="AK146" s="53">
        <f>IFERROR(VLOOKUP(B146,'วันที่ 17'!$B$8:$AH$105,28,FALSE),0)</f>
      </c>
      <c r="AL146" s="53">
        <f>IFERROR(VLOOKUP(B146,'วันที่ 18'!$B$8:$AH$104,28,FALSE),0)</f>
      </c>
      <c r="AM146" s="53">
        <f>IFERROR(VLOOKUP(B146,'วันที่ 19'!$B$8:$AH$106,28,FALSE),0)</f>
      </c>
      <c r="AN146" s="53">
        <f>IFERROR(VLOOKUP(B146,'วันที่ 20'!$B$8:$AH$105,28,FALSE),0)</f>
      </c>
      <c r="AO146" s="53">
        <f>IFERROR(VLOOKUP(B146,'วันที่ 21'!$B$8:$AH$106,28,FALSE),0)</f>
      </c>
      <c r="AP146" s="53">
        <f>IFERROR(VLOOKUP(B146,'วันที่ 22'!$B$8:$AH$105,28,FALSE),0)</f>
      </c>
      <c r="AQ146" s="53">
        <f>IFERROR(VLOOKUP(B146,'วันที่ 23'!$B$8:$AH$107,28,FALSE),0)</f>
      </c>
      <c r="AR146" s="53">
        <f>IFERROR(VLOOKUP(B146,'วันที่ 24'!$B$8:$AH$104,28,FALSE),0)</f>
      </c>
      <c r="AS146" s="53">
        <f>IFERROR(VLOOKUP(B146,'วันที่ 25'!$B$8:$AH$106,28,FALSE),0)</f>
      </c>
      <c r="AT146" s="53">
        <f>IFERROR(VLOOKUP(B146,'วันที่ 26'!$B$8:$AH$105,28,FALSE),0)</f>
      </c>
      <c r="AU146" s="53">
        <f>IFERROR(VLOOKUP(B146,'วันที่ 26'!$B$8:$AH$104,28,FALSE),0)</f>
      </c>
      <c r="AV146" s="53">
        <f>IFERROR(VLOOKUP(B146,'วันที่ 30'!$B$8:$AH$107,28,FALSE),0)</f>
      </c>
      <c r="AW146" s="53">
        <f>IFERROR(VLOOKUP(B146,'วันที่ 31'!$B$8:$AG$105,28,FALSE),0)</f>
      </c>
      <c r="AX146" s="52">
        <f>SUM(E146:AW146)</f>
      </c>
    </row>
    <row r="147">
      <c r="A147" s="52"/>
      <c r="B147" s="56"/>
      <c r="C147" s="53">
        <f>IFERROR(VLOOKUP(B147,Members!B:C,2,FALSE),0)</f>
      </c>
      <c r="D147" s="53">
        <f>IFERROR(VLOOKUP(B147,Members!$B:$H,7,FALSE),0)</f>
      </c>
      <c r="E147" s="55">
        <f>IFERROR(VLOOKUP(B147,'วันที่ 1'!$B$8:$AH$103,28,FALSE),0) - IFERROR(VLOOKUP(B147,'วันที่ 1'!$B$8:$AH$103,27,FALSE),0)</f>
      </c>
      <c r="F147" s="55">
        <f>IFERROR(VLOOKUP(C147,'วันที่ 1'!$B$8:$AH$103,27,FALSE),0)</f>
      </c>
      <c r="G147" s="53">
        <f>IFERROR(VLOOKUP(B147,'วันที่ 1'!$B$8:$AH$103,28,FALSE),0)-IFERROR(VLOOKUP(B147,'วันที่ 1'!$B$8:$AH$103,27,FALSE),0)</f>
      </c>
      <c r="H147" s="55">
        <f>IFERROR(VLOOKUP(B147,'วันที่ 1'!$B$8:$AH$103,27,FALSE),0)</f>
      </c>
      <c r="I147" s="53">
        <f>IFERROR(VLOOKUP(B147,'วันที่ 2'!$B$8:$AF$106,28,FALSE),0)-IFERROR(VLOOKUP(B147,'วันที่ 2'!$B$8:$AF$106,27,FALSE),0)</f>
      </c>
      <c r="J147" s="53">
        <f>IFERROR(VLOOKUP(B147,'วันที่ 2'!$B$8:$AF$106,27,FALSE),0)</f>
      </c>
      <c r="K147" s="53">
        <f>IFERROR(VLOOKUP(B147,'วันที่ 3 กะเช้า'!$B$8:$AK$106,28,FALSE),0)-IFERROR(VLOOKUP(B147,'วันที่ 3 กะเช้า'!$B$8:$AK$106,27,FALSE),0)</f>
      </c>
      <c r="L147" s="53">
        <f>IFERROR(VLOOKUP(B147,'วันที่ 3 กะเช้า'!$B$8:$AK$106,27,FALSE),0)</f>
      </c>
      <c r="M147" s="53">
        <f>IFERROR(VLOOKUP(B147,'วันที่ 4 กะเช้า'!$B$8:$AG$107,28,FALSE),0)-IFERROR(VLOOKUP(B147,'วันที่ 4 กะเช้า'!$B$8:$AG$107,27,FALSE),0)</f>
      </c>
      <c r="N147" s="53">
        <f>IFERROR(VLOOKUP(B147,'วันที่ 4 กะเช้า'!$B$8:$AG$107,27,FALSE),0)</f>
      </c>
      <c r="O147" s="53">
        <f>IFERROR(VLOOKUP(B147,'วันที่ 4 กะเช้า'!$B$8:$AH$106,28,FALSE),0)-IFERROR(VLOOKUP(B147,'วันที่ 4 กะเช้า'!$B$8:$AH$106,27,FALSE),0)</f>
      </c>
      <c r="P147" s="53">
        <f>IFERROR(VLOOKUP(B147,'วันที่ 4 กะเช้า'!$B$8:$AH$106,27,FALSE),0)</f>
      </c>
      <c r="Q147" s="53">
        <f>IFERROR(VLOOKUP(B147,'วันที่ 4 กะเช้า'!$B$8:$AH$106,28,FALSE),0)-IFERROR(VLOOKUP(B147,'วันที่ 4 กะเช้า'!$B$8:$AH$106,27,FALSE),0)</f>
      </c>
      <c r="R147" s="53">
        <f>IFERROR(VLOOKUP(B147,'วันที่ 4 กะเช้า'!$B$8:$AH$106,27,FALSE),0)</f>
      </c>
      <c r="S147" s="53">
        <f>IFERROR(VLOOKUP(B147,'วันที่ 5 กะเช้า'!$B$8:$AH$107,28,FALSE),0)-IFERROR(VLOOKUP(B147,'วันที่ 5 กะเช้า'!$B$8:$AH$107,27,FALSE),0)</f>
      </c>
      <c r="T147" s="53">
        <f>IFERROR(VLOOKUP(B147,'วันที่ 5 กะเช้า'!$B$8:$AH$107,27,FALSE),0)</f>
      </c>
      <c r="U147" s="53">
        <f>IFERROR(VLOOKUP(B147,'วันที่ 5 กะดึก'!$B$8:$AH$106,27,FALSE),0)</f>
      </c>
      <c r="V147" s="53">
        <f>IFERROR(VLOOKUP(B147,'วันที่ 5 กะดึก'!$B$8:$AH$106,27,FALSE),0)</f>
      </c>
      <c r="W147" s="53">
        <f>IFERROR(VLOOKUP(B147,'วันที่ 7'!$B$8:$AH$105,28,FALSE),0)-IFERROR(VLOOKUP(B147,'วันที่ 7'!$B$8:$AH$105,27,FALSE),0)</f>
      </c>
      <c r="X147" s="53">
        <f>IFERROR(VLOOKUP(B147,'วันที่ 7'!$B$8:$AH$105,27,FALSE),0)</f>
      </c>
      <c r="Y147" s="53">
        <f>IFERROR(VLOOKUP(B147,'วันที่ 8'!$B$8:$AH$109,28,FALSE),0)-IFERROR(VLOOKUP(B147,'วันที่ 8'!$B$8:$AH$109,27,FALSE),0)</f>
      </c>
      <c r="Z147" s="53">
        <f>IFERROR(VLOOKUP(B147,'วันที่ 8'!$B$8:$AH$109,27,FALSE),0)</f>
      </c>
      <c r="AA147" s="53">
        <f>IFERROR(VLOOKUP(B147,'กะเช้าวันที่ 12'!$B$8:$AC$102,28,FALSE),0)-IFERROR(VLOOKUP(B147,'กะเช้าวันที่ 12'!$B$8:$AC$102,27,FALSE),0)</f>
      </c>
      <c r="AB147" s="53">
        <f>IFERROR(VLOOKUP(B147,'กะเช้าวันที่ 12'!$B$8:$AC$102,27,FALSE),0)</f>
      </c>
      <c r="AC147" s="53">
        <f>IFERROR(VLOOKUP(B147,'กะเช้าวันที่ 14'!$B$8:$AC$104,28,FALSE),0)-IFERROR(VLOOKUP(B147,'กะเช้าวันที่ 14'!$B$8:$AC$104,27,FALSE),0)</f>
      </c>
      <c r="AD147" s="53">
        <f>IFERROR(VLOOKUP(B147,'กะเช้าวันที่ 14'!$B$8:$AC$104,27,FALSE),0)</f>
      </c>
      <c r="AE147" s="53">
        <f>IFERROR(VLOOKUP(B147,'กะดึกวันที่ 13'!$B$8:$AC$105,28,FALSE),0)-IFERROR(VLOOKUP(B147,'กะดึกวันที่ 13'!$B$8:$AC$105,27,FALSE),0)</f>
      </c>
      <c r="AF147" s="53">
        <f>IFERROR(VLOOKUP(C147,'กะดึกวันที่ 13'!$B$8:$AC$105,27,FALSE),0)</f>
      </c>
      <c r="AG147" s="53">
        <f>IFERROR(VLOOKUP(B147,'วันที่ 12'!$B$8:$AH$105,28,FALSE),0)</f>
      </c>
      <c r="AH147" s="53">
        <f>IFERROR(VLOOKUP(B147,'วันที่ 14'!$B$8:$AH$106,28,FALSE),0)</f>
      </c>
      <c r="AI147" s="53">
        <f>IFERROR(VLOOKUP(B147,'วันที่ 15'!$B$8:$AH$106,28,FALSE),0)</f>
      </c>
      <c r="AJ147" s="53">
        <f>IFERROR(VLOOKUP(B147,'วันที่ 16'!$B$8:$AH$105,28,FALSE),0)</f>
      </c>
      <c r="AK147" s="53">
        <f>IFERROR(VLOOKUP(B147,'วันที่ 17'!$B$8:$AH$105,28,FALSE),0)</f>
      </c>
      <c r="AL147" s="53">
        <f>IFERROR(VLOOKUP(B147,'วันที่ 18'!$B$8:$AH$104,28,FALSE),0)</f>
      </c>
      <c r="AM147" s="53">
        <f>IFERROR(VLOOKUP(B147,'วันที่ 19'!$B$8:$AH$106,28,FALSE),0)</f>
      </c>
      <c r="AN147" s="53">
        <f>IFERROR(VLOOKUP(B147,'วันที่ 20'!$B$8:$AH$105,28,FALSE),0)</f>
      </c>
      <c r="AO147" s="53">
        <f>IFERROR(VLOOKUP(B147,'วันที่ 21'!$B$8:$AH$106,28,FALSE),0)</f>
      </c>
      <c r="AP147" s="53">
        <f>IFERROR(VLOOKUP(B147,'วันที่ 22'!$B$8:$AH$105,28,FALSE),0)</f>
      </c>
      <c r="AQ147" s="53">
        <f>IFERROR(VLOOKUP(B147,'วันที่ 23'!$B$8:$AH$107,28,FALSE),0)</f>
      </c>
      <c r="AR147" s="53">
        <f>IFERROR(VLOOKUP(B147,'วันที่ 24'!$B$8:$AH$104,28,FALSE),0)</f>
      </c>
      <c r="AS147" s="53">
        <f>IFERROR(VLOOKUP(B147,'วันที่ 25'!$B$8:$AH$106,28,FALSE),0)</f>
      </c>
      <c r="AT147" s="53">
        <f>IFERROR(VLOOKUP(B147,'วันที่ 26'!$B$8:$AH$105,28,FALSE),0)</f>
      </c>
      <c r="AU147" s="53">
        <f>IFERROR(VLOOKUP(B147,'วันที่ 26'!$B$8:$AH$104,28,FALSE),0)</f>
      </c>
      <c r="AV147" s="53">
        <f>IFERROR(VLOOKUP(B147,'วันที่ 30'!$B$8:$AH$107,28,FALSE),0)</f>
      </c>
      <c r="AW147" s="53">
        <f>IFERROR(VLOOKUP(B147,'วันที่ 31'!$B$8:$AG$105,28,FALSE),0)</f>
      </c>
      <c r="AX147" s="52">
        <f>SUM(E147:AW147)</f>
      </c>
    </row>
    <row r="148">
      <c r="A148" s="52"/>
      <c r="B148" s="56"/>
      <c r="C148" s="53">
        <f>IFERROR(VLOOKUP(B148,Members!B:C,2,FALSE),0)</f>
      </c>
      <c r="D148" s="53">
        <f>IFERROR(VLOOKUP(B148,Members!$B:$H,7,FALSE),0)</f>
      </c>
      <c r="E148" s="55">
        <f>IFERROR(VLOOKUP(B148,'วันที่ 1'!$B$8:$AH$103,28,FALSE),0) - IFERROR(VLOOKUP(B148,'วันที่ 1'!$B$8:$AH$103,27,FALSE),0)</f>
      </c>
      <c r="F148" s="55">
        <f>IFERROR(VLOOKUP(C148,'วันที่ 1'!$B$8:$AH$103,27,FALSE),0)</f>
      </c>
      <c r="G148" s="53">
        <f>IFERROR(VLOOKUP(B148,'วันที่ 1'!$B$8:$AH$103,28,FALSE),0)-IFERROR(VLOOKUP(B148,'วันที่ 1'!$B$8:$AH$103,27,FALSE),0)</f>
      </c>
      <c r="H148" s="55">
        <f>IFERROR(VLOOKUP(B148,'วันที่ 1'!$B$8:$AH$103,27,FALSE),0)</f>
      </c>
      <c r="I148" s="53">
        <f>IFERROR(VLOOKUP(B148,'วันที่ 2'!$B$8:$AF$106,28,FALSE),0)-IFERROR(VLOOKUP(B148,'วันที่ 2'!$B$8:$AF$106,27,FALSE),0)</f>
      </c>
      <c r="J148" s="53">
        <f>IFERROR(VLOOKUP(B148,'วันที่ 2'!$B$8:$AF$106,27,FALSE),0)</f>
      </c>
      <c r="K148" s="53">
        <f>IFERROR(VLOOKUP(B148,'วันที่ 3 กะเช้า'!$B$8:$AK$106,28,FALSE),0)-IFERROR(VLOOKUP(B148,'วันที่ 3 กะเช้า'!$B$8:$AK$106,27,FALSE),0)</f>
      </c>
      <c r="L148" s="53">
        <f>IFERROR(VLOOKUP(B148,'วันที่ 3 กะเช้า'!$B$8:$AK$106,27,FALSE),0)</f>
      </c>
      <c r="M148" s="53">
        <f>IFERROR(VLOOKUP(B148,'วันที่ 4 กะเช้า'!$B$8:$AG$107,28,FALSE),0)-IFERROR(VLOOKUP(B148,'วันที่ 4 กะเช้า'!$B$8:$AG$107,27,FALSE),0)</f>
      </c>
      <c r="N148" s="53">
        <f>IFERROR(VLOOKUP(B148,'วันที่ 4 กะเช้า'!$B$8:$AG$107,27,FALSE),0)</f>
      </c>
      <c r="O148" s="53">
        <f>IFERROR(VLOOKUP(B148,'วันที่ 4 กะเช้า'!$B$8:$AH$106,28,FALSE),0)-IFERROR(VLOOKUP(B148,'วันที่ 4 กะเช้า'!$B$8:$AH$106,27,FALSE),0)</f>
      </c>
      <c r="P148" s="53">
        <f>IFERROR(VLOOKUP(B148,'วันที่ 4 กะเช้า'!$B$8:$AH$106,27,FALSE),0)</f>
      </c>
      <c r="Q148" s="53">
        <f>IFERROR(VLOOKUP(B148,'วันที่ 4 กะเช้า'!$B$8:$AH$106,28,FALSE),0)-IFERROR(VLOOKUP(B148,'วันที่ 4 กะเช้า'!$B$8:$AH$106,27,FALSE),0)</f>
      </c>
      <c r="R148" s="53">
        <f>IFERROR(VLOOKUP(B148,'วันที่ 4 กะเช้า'!$B$8:$AH$106,27,FALSE),0)</f>
      </c>
      <c r="S148" s="53">
        <f>IFERROR(VLOOKUP(B148,'วันที่ 5 กะเช้า'!$B$8:$AH$107,28,FALSE),0)-IFERROR(VLOOKUP(B148,'วันที่ 5 กะเช้า'!$B$8:$AH$107,27,FALSE),0)</f>
      </c>
      <c r="T148" s="53">
        <f>IFERROR(VLOOKUP(B148,'วันที่ 5 กะเช้า'!$B$8:$AH$107,27,FALSE),0)</f>
      </c>
      <c r="U148" s="53">
        <f>IFERROR(VLOOKUP(B148,'วันที่ 5 กะดึก'!$B$8:$AH$106,27,FALSE),0)</f>
      </c>
      <c r="V148" s="53">
        <f>IFERROR(VLOOKUP(B148,'วันที่ 5 กะดึก'!$B$8:$AH$106,27,FALSE),0)</f>
      </c>
      <c r="W148" s="53">
        <f>IFERROR(VLOOKUP(B148,'วันที่ 7'!$B$8:$AH$105,28,FALSE),0)-IFERROR(VLOOKUP(B148,'วันที่ 7'!$B$8:$AH$105,27,FALSE),0)</f>
      </c>
      <c r="X148" s="53">
        <f>IFERROR(VLOOKUP(B148,'วันที่ 7'!$B$8:$AH$105,27,FALSE),0)</f>
      </c>
      <c r="Y148" s="53">
        <f>IFERROR(VLOOKUP(B148,'วันที่ 8'!$B$8:$AH$109,28,FALSE),0)-IFERROR(VLOOKUP(B148,'วันที่ 8'!$B$8:$AH$109,27,FALSE),0)</f>
      </c>
      <c r="Z148" s="53">
        <f>IFERROR(VLOOKUP(B148,'วันที่ 8'!$B$8:$AH$109,27,FALSE),0)</f>
      </c>
      <c r="AA148" s="53">
        <f>IFERROR(VLOOKUP(B148,'กะเช้าวันที่ 12'!$B$8:$AC$102,28,FALSE),0)-IFERROR(VLOOKUP(B148,'กะเช้าวันที่ 12'!$B$8:$AC$102,27,FALSE),0)</f>
      </c>
      <c r="AB148" s="53">
        <f>IFERROR(VLOOKUP(B148,'กะเช้าวันที่ 12'!$B$8:$AC$102,27,FALSE),0)</f>
      </c>
      <c r="AC148" s="53">
        <f>IFERROR(VLOOKUP(B148,'กะเช้าวันที่ 14'!$B$8:$AC$104,28,FALSE),0)-IFERROR(VLOOKUP(B148,'กะเช้าวันที่ 14'!$B$8:$AC$104,27,FALSE),0)</f>
      </c>
      <c r="AD148" s="53">
        <f>IFERROR(VLOOKUP(B148,'กะเช้าวันที่ 14'!$B$8:$AC$104,27,FALSE),0)</f>
      </c>
      <c r="AE148" s="53">
        <f>IFERROR(VLOOKUP(B148,'กะดึกวันที่ 13'!$B$8:$AC$105,28,FALSE),0)-IFERROR(VLOOKUP(B148,'กะดึกวันที่ 13'!$B$8:$AC$105,27,FALSE),0)</f>
      </c>
      <c r="AF148" s="53">
        <f>IFERROR(VLOOKUP(C148,'กะดึกวันที่ 13'!$B$8:$AC$105,27,FALSE),0)</f>
      </c>
      <c r="AG148" s="53">
        <f>IFERROR(VLOOKUP(B148,'วันที่ 12'!$B$8:$AH$105,28,FALSE),0)</f>
      </c>
      <c r="AH148" s="53">
        <f>IFERROR(VLOOKUP(B148,'วันที่ 14'!$B$8:$AH$106,28,FALSE),0)</f>
      </c>
      <c r="AI148" s="53">
        <f>IFERROR(VLOOKUP(B148,'วันที่ 15'!$B$8:$AH$106,28,FALSE),0)</f>
      </c>
      <c r="AJ148" s="53">
        <f>IFERROR(VLOOKUP(B148,'วันที่ 16'!$B$8:$AH$105,28,FALSE),0)</f>
      </c>
      <c r="AK148" s="53">
        <f>IFERROR(VLOOKUP(B148,'วันที่ 17'!$B$8:$AH$105,28,FALSE),0)</f>
      </c>
      <c r="AL148" s="53">
        <f>IFERROR(VLOOKUP(B148,'วันที่ 18'!$B$8:$AH$104,28,FALSE),0)</f>
      </c>
      <c r="AM148" s="53">
        <f>IFERROR(VLOOKUP(B148,'วันที่ 19'!$B$8:$AH$106,28,FALSE),0)</f>
      </c>
      <c r="AN148" s="53">
        <f>IFERROR(VLOOKUP(B148,'วันที่ 20'!$B$8:$AH$105,28,FALSE),0)</f>
      </c>
      <c r="AO148" s="53">
        <f>IFERROR(VLOOKUP(B148,'วันที่ 21'!$B$8:$AH$106,28,FALSE),0)</f>
      </c>
      <c r="AP148" s="53">
        <f>IFERROR(VLOOKUP(B148,'วันที่ 22'!$B$8:$AH$105,28,FALSE),0)</f>
      </c>
      <c r="AQ148" s="53">
        <f>IFERROR(VLOOKUP(B148,'วันที่ 23'!$B$8:$AH$107,28,FALSE),0)</f>
      </c>
      <c r="AR148" s="53">
        <f>IFERROR(VLOOKUP(B148,'วันที่ 24'!$B$8:$AH$104,28,FALSE),0)</f>
      </c>
      <c r="AS148" s="53">
        <f>IFERROR(VLOOKUP(B148,'วันที่ 25'!$B$8:$AH$106,28,FALSE),0)</f>
      </c>
      <c r="AT148" s="53">
        <f>IFERROR(VLOOKUP(B148,'วันที่ 26'!$B$8:$AH$105,28,FALSE),0)</f>
      </c>
      <c r="AU148" s="53">
        <f>IFERROR(VLOOKUP(B148,'วันที่ 26'!$B$8:$AH$104,28,FALSE),0)</f>
      </c>
      <c r="AV148" s="53">
        <f>IFERROR(VLOOKUP(B148,'วันที่ 30'!$B$8:$AH$107,28,FALSE),0)</f>
      </c>
      <c r="AW148" s="53">
        <f>IFERROR(VLOOKUP(B148,'วันที่ 31'!$B$8:$AG$105,28,FALSE),0)</f>
      </c>
      <c r="AX148" s="52">
        <f>SUM(E148:AW148)</f>
      </c>
    </row>
    <row r="149">
      <c r="A149" s="52"/>
      <c r="B149" s="56"/>
      <c r="C149" s="53">
        <f>IFERROR(VLOOKUP(B149,Members!B:C,2,FALSE),0)</f>
      </c>
      <c r="D149" s="53">
        <f>IFERROR(VLOOKUP(B149,Members!$B:$H,7,FALSE),0)</f>
      </c>
      <c r="E149" s="55">
        <f>IFERROR(VLOOKUP(B149,'วันที่ 1'!$B$8:$AH$103,28,FALSE),0) - IFERROR(VLOOKUP(B149,'วันที่ 1'!$B$8:$AH$103,27,FALSE),0)</f>
      </c>
      <c r="F149" s="55">
        <f>IFERROR(VLOOKUP(C149,'วันที่ 1'!$B$8:$AH$103,27,FALSE),0)</f>
      </c>
      <c r="G149" s="53">
        <f>IFERROR(VLOOKUP(B149,'วันที่ 1'!$B$8:$AH$103,28,FALSE),0)-IFERROR(VLOOKUP(B149,'วันที่ 1'!$B$8:$AH$103,27,FALSE),0)</f>
      </c>
      <c r="H149" s="55">
        <f>IFERROR(VLOOKUP(B149,'วันที่ 1'!$B$8:$AH$103,27,FALSE),0)</f>
      </c>
      <c r="I149" s="53">
        <f>IFERROR(VLOOKUP(B149,'วันที่ 2'!$B$8:$AF$106,28,FALSE),0)-IFERROR(VLOOKUP(B149,'วันที่ 2'!$B$8:$AF$106,27,FALSE),0)</f>
      </c>
      <c r="J149" s="53">
        <f>IFERROR(VLOOKUP(B149,'วันที่ 2'!$B$8:$AF$106,27,FALSE),0)</f>
      </c>
      <c r="K149" s="53">
        <f>IFERROR(VLOOKUP(B149,'วันที่ 3 กะเช้า'!$B$8:$AK$106,28,FALSE),0)-IFERROR(VLOOKUP(B149,'วันที่ 3 กะเช้า'!$B$8:$AK$106,27,FALSE),0)</f>
      </c>
      <c r="L149" s="53">
        <f>IFERROR(VLOOKUP(B149,'วันที่ 3 กะเช้า'!$B$8:$AK$106,27,FALSE),0)</f>
      </c>
      <c r="M149" s="53">
        <f>IFERROR(VLOOKUP(B149,'วันที่ 4 กะเช้า'!$B$8:$AG$107,28,FALSE),0)-IFERROR(VLOOKUP(B149,'วันที่ 4 กะเช้า'!$B$8:$AG$107,27,FALSE),0)</f>
      </c>
      <c r="N149" s="53">
        <f>IFERROR(VLOOKUP(B149,'วันที่ 4 กะเช้า'!$B$8:$AG$107,27,FALSE),0)</f>
      </c>
      <c r="O149" s="53">
        <f>IFERROR(VLOOKUP(B149,'วันที่ 4 กะเช้า'!$B$8:$AH$106,28,FALSE),0)-IFERROR(VLOOKUP(B149,'วันที่ 4 กะเช้า'!$B$8:$AH$106,27,FALSE),0)</f>
      </c>
      <c r="P149" s="53">
        <f>IFERROR(VLOOKUP(B149,'วันที่ 4 กะเช้า'!$B$8:$AH$106,27,FALSE),0)</f>
      </c>
      <c r="Q149" s="53">
        <f>IFERROR(VLOOKUP(B149,'วันที่ 4 กะเช้า'!$B$8:$AH$106,28,FALSE),0)-IFERROR(VLOOKUP(B149,'วันที่ 4 กะเช้า'!$B$8:$AH$106,27,FALSE),0)</f>
      </c>
      <c r="R149" s="53">
        <f>IFERROR(VLOOKUP(B149,'วันที่ 4 กะเช้า'!$B$8:$AH$106,27,FALSE),0)</f>
      </c>
      <c r="S149" s="53">
        <f>IFERROR(VLOOKUP(B149,'วันที่ 5 กะเช้า'!$B$8:$AH$107,28,FALSE),0)-IFERROR(VLOOKUP(B149,'วันที่ 5 กะเช้า'!$B$8:$AH$107,27,FALSE),0)</f>
      </c>
      <c r="T149" s="53">
        <f>IFERROR(VLOOKUP(B149,'วันที่ 5 กะเช้า'!$B$8:$AH$107,27,FALSE),0)</f>
      </c>
      <c r="U149" s="53">
        <f>IFERROR(VLOOKUP(B149,'วันที่ 5 กะดึก'!$B$8:$AH$106,27,FALSE),0)</f>
      </c>
      <c r="V149" s="53">
        <f>IFERROR(VLOOKUP(B149,'วันที่ 5 กะดึก'!$B$8:$AH$106,27,FALSE),0)</f>
      </c>
      <c r="W149" s="53">
        <f>IFERROR(VLOOKUP(B149,'วันที่ 7'!$B$8:$AH$105,28,FALSE),0)-IFERROR(VLOOKUP(B149,'วันที่ 7'!$B$8:$AH$105,27,FALSE),0)</f>
      </c>
      <c r="X149" s="53">
        <f>IFERROR(VLOOKUP(B149,'วันที่ 7'!$B$8:$AH$105,27,FALSE),0)</f>
      </c>
      <c r="Y149" s="53">
        <f>IFERROR(VLOOKUP(B149,'วันที่ 8'!$B$8:$AH$109,28,FALSE),0)-IFERROR(VLOOKUP(B149,'วันที่ 8'!$B$8:$AH$109,27,FALSE),0)</f>
      </c>
      <c r="Z149" s="53">
        <f>IFERROR(VLOOKUP(B149,'วันที่ 8'!$B$8:$AH$109,27,FALSE),0)</f>
      </c>
      <c r="AA149" s="53">
        <f>IFERROR(VLOOKUP(B149,'กะเช้าวันที่ 12'!$B$8:$AC$102,28,FALSE),0)-IFERROR(VLOOKUP(B149,'กะเช้าวันที่ 12'!$B$8:$AC$102,27,FALSE),0)</f>
      </c>
      <c r="AB149" s="53">
        <f>IFERROR(VLOOKUP(B149,'กะเช้าวันที่ 12'!$B$8:$AC$102,27,FALSE),0)</f>
      </c>
      <c r="AC149" s="53">
        <f>IFERROR(VLOOKUP(B149,'กะเช้าวันที่ 14'!$B$8:$AC$104,28,FALSE),0)-IFERROR(VLOOKUP(B149,'กะเช้าวันที่ 14'!$B$8:$AC$104,27,FALSE),0)</f>
      </c>
      <c r="AD149" s="53">
        <f>IFERROR(VLOOKUP(B149,'กะเช้าวันที่ 14'!$B$8:$AC$104,27,FALSE),0)</f>
      </c>
      <c r="AE149" s="53">
        <f>IFERROR(VLOOKUP(B149,'กะดึกวันที่ 13'!$B$8:$AC$105,28,FALSE),0)-IFERROR(VLOOKUP(B149,'กะดึกวันที่ 13'!$B$8:$AC$105,27,FALSE),0)</f>
      </c>
      <c r="AF149" s="53">
        <f>IFERROR(VLOOKUP(C149,'กะดึกวันที่ 13'!$B$8:$AC$105,27,FALSE),0)</f>
      </c>
      <c r="AG149" s="53">
        <f>IFERROR(VLOOKUP(B149,'วันที่ 12'!$B$8:$AH$105,28,FALSE),0)</f>
      </c>
      <c r="AH149" s="53">
        <f>IFERROR(VLOOKUP(B149,'วันที่ 14'!$B$8:$AH$106,28,FALSE),0)</f>
      </c>
      <c r="AI149" s="53">
        <f>IFERROR(VLOOKUP(B149,'วันที่ 15'!$B$8:$AH$106,28,FALSE),0)</f>
      </c>
      <c r="AJ149" s="53">
        <f>IFERROR(VLOOKUP(B149,'วันที่ 16'!$B$8:$AH$105,28,FALSE),0)</f>
      </c>
      <c r="AK149" s="53">
        <f>IFERROR(VLOOKUP(B149,'วันที่ 17'!$B$8:$AH$105,28,FALSE),0)</f>
      </c>
      <c r="AL149" s="53">
        <f>IFERROR(VLOOKUP(B149,'วันที่ 18'!$B$8:$AH$104,28,FALSE),0)</f>
      </c>
      <c r="AM149" s="53">
        <f>IFERROR(VLOOKUP(B149,'วันที่ 19'!$B$8:$AH$106,28,FALSE),0)</f>
      </c>
      <c r="AN149" s="53">
        <f>IFERROR(VLOOKUP(B149,'วันที่ 20'!$B$8:$AH$105,28,FALSE),0)</f>
      </c>
      <c r="AO149" s="53">
        <f>IFERROR(VLOOKUP(B149,'วันที่ 21'!$B$8:$AH$106,28,FALSE),0)</f>
      </c>
      <c r="AP149" s="53">
        <f>IFERROR(VLOOKUP(B149,'วันที่ 22'!$B$8:$AH$105,28,FALSE),0)</f>
      </c>
      <c r="AQ149" s="53">
        <f>IFERROR(VLOOKUP(B149,'วันที่ 23'!$B$8:$AH$107,28,FALSE),0)</f>
      </c>
      <c r="AR149" s="53">
        <f>IFERROR(VLOOKUP(B149,'วันที่ 24'!$B$8:$AH$104,28,FALSE),0)</f>
      </c>
      <c r="AS149" s="53">
        <f>IFERROR(VLOOKUP(B149,'วันที่ 25'!$B$8:$AH$106,28,FALSE),0)</f>
      </c>
      <c r="AT149" s="53">
        <f>IFERROR(VLOOKUP(B149,'วันที่ 26'!$B$8:$AH$105,28,FALSE),0)</f>
      </c>
      <c r="AU149" s="53">
        <f>IFERROR(VLOOKUP(B149,'วันที่ 26'!$B$8:$AH$104,28,FALSE),0)</f>
      </c>
      <c r="AV149" s="53">
        <f>IFERROR(VLOOKUP(B149,'วันที่ 30'!$B$8:$AH$107,28,FALSE),0)</f>
      </c>
      <c r="AW149" s="53">
        <f>IFERROR(VLOOKUP(B149,'วันที่ 31'!$B$8:$AG$105,28,FALSE),0)</f>
      </c>
      <c r="AX149" s="52">
        <f>SUM(E149:AW149)</f>
      </c>
    </row>
    <row r="150">
      <c r="A150" s="52"/>
      <c r="B150" s="56"/>
      <c r="C150" s="53">
        <f>IFERROR(VLOOKUP(B150,Members!B:C,2,FALSE),0)</f>
      </c>
      <c r="D150" s="53">
        <f>IFERROR(VLOOKUP(B150,Members!$B:$H,7,FALSE),0)</f>
      </c>
      <c r="E150" s="55">
        <f>IFERROR(VLOOKUP(B150,'วันที่ 1'!$B$8:$AH$103,28,FALSE),0) - IFERROR(VLOOKUP(B150,'วันที่ 1'!$B$8:$AH$103,27,FALSE),0)</f>
      </c>
      <c r="F150" s="55">
        <f>IFERROR(VLOOKUP(C150,'วันที่ 1'!$B$8:$AH$103,27,FALSE),0)</f>
      </c>
      <c r="G150" s="53">
        <f>IFERROR(VLOOKUP(B150,'วันที่ 1'!$B$8:$AH$103,28,FALSE),0)-IFERROR(VLOOKUP(B150,'วันที่ 1'!$B$8:$AH$103,27,FALSE),0)</f>
      </c>
      <c r="H150" s="55">
        <f>IFERROR(VLOOKUP(B150,'วันที่ 1'!$B$8:$AH$103,27,FALSE),0)</f>
      </c>
      <c r="I150" s="53">
        <f>IFERROR(VLOOKUP(B150,'วันที่ 2'!$B$8:$AF$106,28,FALSE),0)-IFERROR(VLOOKUP(B150,'วันที่ 2'!$B$8:$AF$106,27,FALSE),0)</f>
      </c>
      <c r="J150" s="53">
        <f>IFERROR(VLOOKUP(B150,'วันที่ 2'!$B$8:$AF$106,27,FALSE),0)</f>
      </c>
      <c r="K150" s="53">
        <f>IFERROR(VLOOKUP(B150,'วันที่ 3 กะเช้า'!$B$8:$AK$106,28,FALSE),0)-IFERROR(VLOOKUP(B150,'วันที่ 3 กะเช้า'!$B$8:$AK$106,27,FALSE),0)</f>
      </c>
      <c r="L150" s="53">
        <f>IFERROR(VLOOKUP(B150,'วันที่ 3 กะเช้า'!$B$8:$AK$106,27,FALSE),0)</f>
      </c>
      <c r="M150" s="53">
        <f>IFERROR(VLOOKUP(B150,'วันที่ 4 กะเช้า'!$B$8:$AG$107,28,FALSE),0)-IFERROR(VLOOKUP(B150,'วันที่ 4 กะเช้า'!$B$8:$AG$107,27,FALSE),0)</f>
      </c>
      <c r="N150" s="53">
        <f>IFERROR(VLOOKUP(B150,'วันที่ 4 กะเช้า'!$B$8:$AG$107,27,FALSE),0)</f>
      </c>
      <c r="O150" s="53">
        <f>IFERROR(VLOOKUP(B150,'วันที่ 4 กะเช้า'!$B$8:$AH$106,28,FALSE),0)-IFERROR(VLOOKUP(B150,'วันที่ 4 กะเช้า'!$B$8:$AH$106,27,FALSE),0)</f>
      </c>
      <c r="P150" s="53">
        <f>IFERROR(VLOOKUP(B150,'วันที่ 4 กะเช้า'!$B$8:$AH$106,27,FALSE),0)</f>
      </c>
      <c r="Q150" s="53">
        <f>IFERROR(VLOOKUP(B150,'วันที่ 4 กะเช้า'!$B$8:$AH$106,28,FALSE),0)-IFERROR(VLOOKUP(B150,'วันที่ 4 กะเช้า'!$B$8:$AH$106,27,FALSE),0)</f>
      </c>
      <c r="R150" s="53">
        <f>IFERROR(VLOOKUP(B150,'วันที่ 4 กะเช้า'!$B$8:$AH$106,27,FALSE),0)</f>
      </c>
      <c r="S150" s="53">
        <f>IFERROR(VLOOKUP(B150,'วันที่ 5 กะเช้า'!$B$8:$AH$107,28,FALSE),0)-IFERROR(VLOOKUP(B150,'วันที่ 5 กะเช้า'!$B$8:$AH$107,27,FALSE),0)</f>
      </c>
      <c r="T150" s="53">
        <f>IFERROR(VLOOKUP(B150,'วันที่ 5 กะเช้า'!$B$8:$AH$107,27,FALSE),0)</f>
      </c>
      <c r="U150" s="53">
        <f>IFERROR(VLOOKUP(B150,'วันที่ 5 กะดึก'!$B$8:$AH$106,27,FALSE),0)</f>
      </c>
      <c r="V150" s="53">
        <f>IFERROR(VLOOKUP(B150,'วันที่ 5 กะดึก'!$B$8:$AH$106,27,FALSE),0)</f>
      </c>
      <c r="W150" s="53">
        <f>IFERROR(VLOOKUP(B150,'วันที่ 7'!$B$8:$AH$105,28,FALSE),0)-IFERROR(VLOOKUP(B150,'วันที่ 7'!$B$8:$AH$105,27,FALSE),0)</f>
      </c>
      <c r="X150" s="53">
        <f>IFERROR(VLOOKUP(B150,'วันที่ 7'!$B$8:$AH$105,27,FALSE),0)</f>
      </c>
      <c r="Y150" s="53">
        <f>IFERROR(VLOOKUP(B150,'วันที่ 8'!$B$8:$AH$109,28,FALSE),0)-IFERROR(VLOOKUP(B150,'วันที่ 8'!$B$8:$AH$109,27,FALSE),0)</f>
      </c>
      <c r="Z150" s="53">
        <f>IFERROR(VLOOKUP(B150,'วันที่ 8'!$B$8:$AH$109,27,FALSE),0)</f>
      </c>
      <c r="AA150" s="53">
        <f>IFERROR(VLOOKUP(B150,'กะเช้าวันที่ 12'!$B$8:$AC$102,28,FALSE),0)-IFERROR(VLOOKUP(B150,'กะเช้าวันที่ 12'!$B$8:$AC$102,27,FALSE),0)</f>
      </c>
      <c r="AB150" s="53">
        <f>IFERROR(VLOOKUP(B150,'กะเช้าวันที่ 12'!$B$8:$AC$102,27,FALSE),0)</f>
      </c>
      <c r="AC150" s="53">
        <f>IFERROR(VLOOKUP(B150,'กะเช้าวันที่ 14'!$B$8:$AC$104,28,FALSE),0)-IFERROR(VLOOKUP(B150,'กะเช้าวันที่ 14'!$B$8:$AC$104,27,FALSE),0)</f>
      </c>
      <c r="AD150" s="53">
        <f>IFERROR(VLOOKUP(B150,'กะเช้าวันที่ 14'!$B$8:$AC$104,27,FALSE),0)</f>
      </c>
      <c r="AE150" s="53">
        <f>IFERROR(VLOOKUP(B150,'กะดึกวันที่ 13'!$B$8:$AC$105,28,FALSE),0)-IFERROR(VLOOKUP(B150,'กะดึกวันที่ 13'!$B$8:$AC$105,27,FALSE),0)</f>
      </c>
      <c r="AF150" s="53">
        <f>IFERROR(VLOOKUP(C150,'กะดึกวันที่ 13'!$B$8:$AC$105,27,FALSE),0)</f>
      </c>
      <c r="AG150" s="53">
        <f>IFERROR(VLOOKUP(B150,'วันที่ 12'!$B$8:$AH$105,28,FALSE),0)</f>
      </c>
      <c r="AH150" s="53">
        <f>IFERROR(VLOOKUP(B150,'วันที่ 14'!$B$8:$AH$106,28,FALSE),0)</f>
      </c>
      <c r="AI150" s="53">
        <f>IFERROR(VLOOKUP(B150,'วันที่ 15'!$B$8:$AH$106,28,FALSE),0)</f>
      </c>
      <c r="AJ150" s="53">
        <f>IFERROR(VLOOKUP(B150,'วันที่ 16'!$B$8:$AH$105,28,FALSE),0)</f>
      </c>
      <c r="AK150" s="53">
        <f>IFERROR(VLOOKUP(B150,'วันที่ 17'!$B$8:$AH$105,28,FALSE),0)</f>
      </c>
      <c r="AL150" s="53">
        <f>IFERROR(VLOOKUP(B150,'วันที่ 18'!$B$8:$AH$104,28,FALSE),0)</f>
      </c>
      <c r="AM150" s="53">
        <f>IFERROR(VLOOKUP(B150,'วันที่ 19'!$B$8:$AH$106,28,FALSE),0)</f>
      </c>
      <c r="AN150" s="53">
        <f>IFERROR(VLOOKUP(B150,'วันที่ 20'!$B$8:$AH$105,28,FALSE),0)</f>
      </c>
      <c r="AO150" s="53">
        <f>IFERROR(VLOOKUP(B150,'วันที่ 21'!$B$8:$AH$106,28,FALSE),0)</f>
      </c>
      <c r="AP150" s="53">
        <f>IFERROR(VLOOKUP(B150,'วันที่ 22'!$B$8:$AH$105,28,FALSE),0)</f>
      </c>
      <c r="AQ150" s="53">
        <f>IFERROR(VLOOKUP(B150,'วันที่ 23'!$B$8:$AH$107,28,FALSE),0)</f>
      </c>
      <c r="AR150" s="53">
        <f>IFERROR(VLOOKUP(B150,'วันที่ 24'!$B$8:$AH$104,28,FALSE),0)</f>
      </c>
      <c r="AS150" s="53">
        <f>IFERROR(VLOOKUP(B150,'วันที่ 25'!$B$8:$AH$106,28,FALSE),0)</f>
      </c>
      <c r="AT150" s="53">
        <f>IFERROR(VLOOKUP(B150,'วันที่ 26'!$B$8:$AH$105,28,FALSE),0)</f>
      </c>
      <c r="AU150" s="53">
        <f>IFERROR(VLOOKUP(B150,'วันที่ 26'!$B$8:$AH$104,28,FALSE),0)</f>
      </c>
      <c r="AV150" s="53">
        <f>IFERROR(VLOOKUP(B150,'วันที่ 30'!$B$8:$AH$107,28,FALSE),0)</f>
      </c>
      <c r="AW150" s="53">
        <f>IFERROR(VLOOKUP(B150,'วันที่ 31'!$B$8:$AG$105,28,FALSE),0)</f>
      </c>
      <c r="AX150" s="52">
        <f>SUM(E150:AW150)</f>
      </c>
    </row>
    <row r="151">
      <c r="A151" s="52"/>
      <c r="B151" s="56"/>
      <c r="C151" s="53">
        <f>IFERROR(VLOOKUP(B151,Members!B:C,2,FALSE),0)</f>
      </c>
      <c r="D151" s="53">
        <f>IFERROR(VLOOKUP(B151,Members!$B:$H,7,FALSE),0)</f>
      </c>
      <c r="E151" s="55">
        <f>IFERROR(VLOOKUP(B151,'วันที่ 1'!$B$8:$AH$103,28,FALSE),0) - IFERROR(VLOOKUP(B151,'วันที่ 1'!$B$8:$AH$103,27,FALSE),0)</f>
      </c>
      <c r="F151" s="55">
        <f>IFERROR(VLOOKUP(C151,'วันที่ 1'!$B$8:$AH$103,27,FALSE),0)</f>
      </c>
      <c r="G151" s="53">
        <f>IFERROR(VLOOKUP(B151,'วันที่ 1'!$B$8:$AH$103,28,FALSE),0)-IFERROR(VLOOKUP(B151,'วันที่ 1'!$B$8:$AH$103,27,FALSE),0)</f>
      </c>
      <c r="H151" s="55">
        <f>IFERROR(VLOOKUP(B151,'วันที่ 1'!$B$8:$AH$103,27,FALSE),0)</f>
      </c>
      <c r="I151" s="53">
        <f>IFERROR(VLOOKUP(B151,'วันที่ 2'!$B$8:$AF$106,28,FALSE),0)-IFERROR(VLOOKUP(B151,'วันที่ 2'!$B$8:$AF$106,27,FALSE),0)</f>
      </c>
      <c r="J151" s="53">
        <f>IFERROR(VLOOKUP(B151,'วันที่ 2'!$B$8:$AF$106,27,FALSE),0)</f>
      </c>
      <c r="K151" s="53">
        <f>IFERROR(VLOOKUP(B151,'วันที่ 3 กะเช้า'!$B$8:$AK$106,28,FALSE),0)-IFERROR(VLOOKUP(B151,'วันที่ 3 กะเช้า'!$B$8:$AK$106,27,FALSE),0)</f>
      </c>
      <c r="L151" s="53">
        <f>IFERROR(VLOOKUP(B151,'วันที่ 3 กะเช้า'!$B$8:$AK$106,27,FALSE),0)</f>
      </c>
      <c r="M151" s="53">
        <f>IFERROR(VLOOKUP(B151,'วันที่ 4 กะเช้า'!$B$8:$AG$107,28,FALSE),0)-IFERROR(VLOOKUP(B151,'วันที่ 4 กะเช้า'!$B$8:$AG$107,27,FALSE),0)</f>
      </c>
      <c r="N151" s="53">
        <f>IFERROR(VLOOKUP(B151,'วันที่ 4 กะเช้า'!$B$8:$AG$107,27,FALSE),0)</f>
      </c>
      <c r="O151" s="53">
        <f>IFERROR(VLOOKUP(B151,'วันที่ 4 กะเช้า'!$B$8:$AH$106,28,FALSE),0)-IFERROR(VLOOKUP(B151,'วันที่ 4 กะเช้า'!$B$8:$AH$106,27,FALSE),0)</f>
      </c>
      <c r="P151" s="53">
        <f>IFERROR(VLOOKUP(B151,'วันที่ 4 กะเช้า'!$B$8:$AH$106,27,FALSE),0)</f>
      </c>
      <c r="Q151" s="53">
        <f>IFERROR(VLOOKUP(B151,'วันที่ 4 กะเช้า'!$B$8:$AH$106,28,FALSE),0)-IFERROR(VLOOKUP(B151,'วันที่ 4 กะเช้า'!$B$8:$AH$106,27,FALSE),0)</f>
      </c>
      <c r="R151" s="53">
        <f>IFERROR(VLOOKUP(B151,'วันที่ 4 กะเช้า'!$B$8:$AH$106,27,FALSE),0)</f>
      </c>
      <c r="S151" s="53">
        <f>IFERROR(VLOOKUP(B151,'วันที่ 5 กะเช้า'!$B$8:$AH$107,28,FALSE),0)-IFERROR(VLOOKUP(B151,'วันที่ 5 กะเช้า'!$B$8:$AH$107,27,FALSE),0)</f>
      </c>
      <c r="T151" s="53">
        <f>IFERROR(VLOOKUP(B151,'วันที่ 5 กะเช้า'!$B$8:$AH$107,27,FALSE),0)</f>
      </c>
      <c r="U151" s="53">
        <f>IFERROR(VLOOKUP(B151,'วันที่ 5 กะดึก'!$B$8:$AH$106,27,FALSE),0)</f>
      </c>
      <c r="V151" s="53">
        <f>IFERROR(VLOOKUP(B151,'วันที่ 5 กะดึก'!$B$8:$AH$106,27,FALSE),0)</f>
      </c>
      <c r="W151" s="53">
        <f>IFERROR(VLOOKUP(B151,'วันที่ 7'!$B$8:$AH$105,28,FALSE),0)-IFERROR(VLOOKUP(B151,'วันที่ 7'!$B$8:$AH$105,27,FALSE),0)</f>
      </c>
      <c r="X151" s="53">
        <f>IFERROR(VLOOKUP(B151,'วันที่ 7'!$B$8:$AH$105,27,FALSE),0)</f>
      </c>
      <c r="Y151" s="53">
        <f>IFERROR(VLOOKUP(B151,'วันที่ 8'!$B$8:$AH$109,28,FALSE),0)-IFERROR(VLOOKUP(B151,'วันที่ 8'!$B$8:$AH$109,27,FALSE),0)</f>
      </c>
      <c r="Z151" s="53">
        <f>IFERROR(VLOOKUP(B151,'วันที่ 8'!$B$8:$AH$109,27,FALSE),0)</f>
      </c>
      <c r="AA151" s="53">
        <f>IFERROR(VLOOKUP(B151,'กะเช้าวันที่ 12'!$B$8:$AC$102,28,FALSE),0)-IFERROR(VLOOKUP(B151,'กะเช้าวันที่ 12'!$B$8:$AC$102,27,FALSE),0)</f>
      </c>
      <c r="AB151" s="53">
        <f>IFERROR(VLOOKUP(B151,'กะเช้าวันที่ 12'!$B$8:$AC$102,27,FALSE),0)</f>
      </c>
      <c r="AC151" s="53">
        <f>IFERROR(VLOOKUP(B151,'กะเช้าวันที่ 14'!$B$8:$AC$104,28,FALSE),0)-IFERROR(VLOOKUP(B151,'กะเช้าวันที่ 14'!$B$8:$AC$104,27,FALSE),0)</f>
      </c>
      <c r="AD151" s="53">
        <f>IFERROR(VLOOKUP(B151,'กะเช้าวันที่ 14'!$B$8:$AC$104,27,FALSE),0)</f>
      </c>
      <c r="AE151" s="53">
        <f>IFERROR(VLOOKUP(B151,'กะดึกวันที่ 13'!$B$8:$AC$105,28,FALSE),0)-IFERROR(VLOOKUP(B151,'กะดึกวันที่ 13'!$B$8:$AC$105,27,FALSE),0)</f>
      </c>
      <c r="AF151" s="53">
        <f>IFERROR(VLOOKUP(C151,'กะดึกวันที่ 13'!$B$8:$AC$105,27,FALSE),0)</f>
      </c>
      <c r="AG151" s="53">
        <f>IFERROR(VLOOKUP(B151,'วันที่ 12'!$B$8:$AH$105,28,FALSE),0)</f>
      </c>
      <c r="AH151" s="53">
        <f>IFERROR(VLOOKUP(B151,'วันที่ 14'!$B$8:$AH$106,28,FALSE),0)</f>
      </c>
      <c r="AI151" s="53">
        <f>IFERROR(VLOOKUP(B151,'วันที่ 15'!$B$8:$AH$106,28,FALSE),0)</f>
      </c>
      <c r="AJ151" s="53">
        <f>IFERROR(VLOOKUP(B151,'วันที่ 16'!$B$8:$AH$105,28,FALSE),0)</f>
      </c>
      <c r="AK151" s="53">
        <f>IFERROR(VLOOKUP(B151,'วันที่ 17'!$B$8:$AH$105,28,FALSE),0)</f>
      </c>
      <c r="AL151" s="53">
        <f>IFERROR(VLOOKUP(B151,'วันที่ 18'!$B$8:$AH$104,28,FALSE),0)</f>
      </c>
      <c r="AM151" s="53">
        <f>IFERROR(VLOOKUP(B151,'วันที่ 19'!$B$8:$AH$106,28,FALSE),0)</f>
      </c>
      <c r="AN151" s="53">
        <f>IFERROR(VLOOKUP(B151,'วันที่ 20'!$B$8:$AH$105,28,FALSE),0)</f>
      </c>
      <c r="AO151" s="53">
        <f>IFERROR(VLOOKUP(B151,'วันที่ 21'!$B$8:$AH$106,28,FALSE),0)</f>
      </c>
      <c r="AP151" s="53">
        <f>IFERROR(VLOOKUP(B151,'วันที่ 22'!$B$8:$AH$105,28,FALSE),0)</f>
      </c>
      <c r="AQ151" s="53">
        <f>IFERROR(VLOOKUP(B151,'วันที่ 23'!$B$8:$AH$107,28,FALSE),0)</f>
      </c>
      <c r="AR151" s="53">
        <f>IFERROR(VLOOKUP(B151,'วันที่ 24'!$B$8:$AH$104,28,FALSE),0)</f>
      </c>
      <c r="AS151" s="53">
        <f>IFERROR(VLOOKUP(B151,'วันที่ 25'!$B$8:$AH$106,28,FALSE),0)</f>
      </c>
      <c r="AT151" s="53">
        <f>IFERROR(VLOOKUP(B151,'วันที่ 26'!$B$8:$AH$105,28,FALSE),0)</f>
      </c>
      <c r="AU151" s="53">
        <f>IFERROR(VLOOKUP(B151,'วันที่ 26'!$B$8:$AH$104,28,FALSE),0)</f>
      </c>
      <c r="AV151" s="53">
        <f>IFERROR(VLOOKUP(B151,'วันที่ 30'!$B$8:$AH$107,28,FALSE),0)</f>
      </c>
      <c r="AW151" s="53">
        <f>IFERROR(VLOOKUP(B151,'วันที่ 31'!$B$8:$AG$105,28,FALSE),0)</f>
      </c>
      <c r="AX151" s="52">
        <f>SUM(E151:AW151)</f>
      </c>
    </row>
    <row r="152">
      <c r="A152" s="52"/>
      <c r="B152" s="56"/>
      <c r="C152" s="53">
        <f>IFERROR(VLOOKUP(B152,Members!B:C,2,FALSE),0)</f>
      </c>
      <c r="D152" s="53">
        <f>IFERROR(VLOOKUP(B152,Members!$B:$H,7,FALSE),0)</f>
      </c>
      <c r="E152" s="55">
        <f>IFERROR(VLOOKUP(B152,'วันที่ 1'!$B$8:$AH$103,28,FALSE),0) - IFERROR(VLOOKUP(B152,'วันที่ 1'!$B$8:$AH$103,27,FALSE),0)</f>
      </c>
      <c r="F152" s="55">
        <f>IFERROR(VLOOKUP(C152,'วันที่ 1'!$B$8:$AH$103,27,FALSE),0)</f>
      </c>
      <c r="G152" s="53">
        <f>IFERROR(VLOOKUP(B152,'วันที่ 1'!$B$8:$AH$103,28,FALSE),0)-IFERROR(VLOOKUP(B152,'วันที่ 1'!$B$8:$AH$103,27,FALSE),0)</f>
      </c>
      <c r="H152" s="55">
        <f>IFERROR(VLOOKUP(B152,'วันที่ 1'!$B$8:$AH$103,27,FALSE),0)</f>
      </c>
      <c r="I152" s="53">
        <f>IFERROR(VLOOKUP(B152,'วันที่ 2'!$B$8:$AF$106,28,FALSE),0)-IFERROR(VLOOKUP(B152,'วันที่ 2'!$B$8:$AF$106,27,FALSE),0)</f>
      </c>
      <c r="J152" s="53">
        <f>IFERROR(VLOOKUP(B152,'วันที่ 2'!$B$8:$AF$106,27,FALSE),0)</f>
      </c>
      <c r="K152" s="53">
        <f>IFERROR(VLOOKUP(B152,'วันที่ 3 กะเช้า'!$B$8:$AK$106,28,FALSE),0)-IFERROR(VLOOKUP(B152,'วันที่ 3 กะเช้า'!$B$8:$AK$106,27,FALSE),0)</f>
      </c>
      <c r="L152" s="53">
        <f>IFERROR(VLOOKUP(B152,'วันที่ 3 กะเช้า'!$B$8:$AK$106,27,FALSE),0)</f>
      </c>
      <c r="M152" s="53">
        <f>IFERROR(VLOOKUP(B152,'วันที่ 4 กะเช้า'!$B$8:$AG$107,28,FALSE),0)-IFERROR(VLOOKUP(B152,'วันที่ 4 กะเช้า'!$B$8:$AG$107,27,FALSE),0)</f>
      </c>
      <c r="N152" s="53">
        <f>IFERROR(VLOOKUP(B152,'วันที่ 4 กะเช้า'!$B$8:$AG$107,27,FALSE),0)</f>
      </c>
      <c r="O152" s="53">
        <f>IFERROR(VLOOKUP(B152,'วันที่ 4 กะเช้า'!$B$8:$AH$106,28,FALSE),0)-IFERROR(VLOOKUP(B152,'วันที่ 4 กะเช้า'!$B$8:$AH$106,27,FALSE),0)</f>
      </c>
      <c r="P152" s="53">
        <f>IFERROR(VLOOKUP(B152,'วันที่ 4 กะเช้า'!$B$8:$AH$106,27,FALSE),0)</f>
      </c>
      <c r="Q152" s="53">
        <f>IFERROR(VLOOKUP(B152,'วันที่ 4 กะเช้า'!$B$8:$AH$106,28,FALSE),0)-IFERROR(VLOOKUP(B152,'วันที่ 4 กะเช้า'!$B$8:$AH$106,27,FALSE),0)</f>
      </c>
      <c r="R152" s="53">
        <f>IFERROR(VLOOKUP(B152,'วันที่ 4 กะเช้า'!$B$8:$AH$106,27,FALSE),0)</f>
      </c>
      <c r="S152" s="53">
        <f>IFERROR(VLOOKUP(B152,'วันที่ 5 กะเช้า'!$B$8:$AH$107,28,FALSE),0)-IFERROR(VLOOKUP(B152,'วันที่ 5 กะเช้า'!$B$8:$AH$107,27,FALSE),0)</f>
      </c>
      <c r="T152" s="53">
        <f>IFERROR(VLOOKUP(B152,'วันที่ 5 กะเช้า'!$B$8:$AH$107,27,FALSE),0)</f>
      </c>
      <c r="U152" s="53">
        <f>IFERROR(VLOOKUP(B152,'วันที่ 5 กะดึก'!$B$8:$AH$106,27,FALSE),0)</f>
      </c>
      <c r="V152" s="53">
        <f>IFERROR(VLOOKUP(B152,'วันที่ 5 กะดึก'!$B$8:$AH$106,27,FALSE),0)</f>
      </c>
      <c r="W152" s="53">
        <f>IFERROR(VLOOKUP(B152,'วันที่ 7'!$B$8:$AH$105,28,FALSE),0)-IFERROR(VLOOKUP(B152,'วันที่ 7'!$B$8:$AH$105,27,FALSE),0)</f>
      </c>
      <c r="X152" s="53">
        <f>IFERROR(VLOOKUP(B152,'วันที่ 7'!$B$8:$AH$105,27,FALSE),0)</f>
      </c>
      <c r="Y152" s="53">
        <f>IFERROR(VLOOKUP(B152,'วันที่ 8'!$B$8:$AH$109,28,FALSE),0)-IFERROR(VLOOKUP(B152,'วันที่ 8'!$B$8:$AH$109,27,FALSE),0)</f>
      </c>
      <c r="Z152" s="53">
        <f>IFERROR(VLOOKUP(B152,'วันที่ 8'!$B$8:$AH$109,27,FALSE),0)</f>
      </c>
      <c r="AA152" s="53">
        <f>IFERROR(VLOOKUP(B152,'กะเช้าวันที่ 12'!$B$8:$AC$102,28,FALSE),0)-IFERROR(VLOOKUP(B152,'กะเช้าวันที่ 12'!$B$8:$AC$102,27,FALSE),0)</f>
      </c>
      <c r="AB152" s="53">
        <f>IFERROR(VLOOKUP(B152,'กะเช้าวันที่ 12'!$B$8:$AC$102,27,FALSE),0)</f>
      </c>
      <c r="AC152" s="53">
        <f>IFERROR(VLOOKUP(B152,'กะเช้าวันที่ 14'!$B$8:$AC$104,28,FALSE),0)-IFERROR(VLOOKUP(B152,'กะเช้าวันที่ 14'!$B$8:$AC$104,27,FALSE),0)</f>
      </c>
      <c r="AD152" s="53">
        <f>IFERROR(VLOOKUP(B152,'กะเช้าวันที่ 14'!$B$8:$AC$104,27,FALSE),0)</f>
      </c>
      <c r="AE152" s="53">
        <f>IFERROR(VLOOKUP(B152,'กะดึกวันที่ 13'!$B$8:$AC$105,28,FALSE),0)-IFERROR(VLOOKUP(B152,'กะดึกวันที่ 13'!$B$8:$AC$105,27,FALSE),0)</f>
      </c>
      <c r="AF152" s="53">
        <f>IFERROR(VLOOKUP(C152,'กะดึกวันที่ 13'!$B$8:$AC$105,27,FALSE),0)</f>
      </c>
      <c r="AG152" s="53">
        <f>IFERROR(VLOOKUP(B152,'วันที่ 12'!$B$8:$AH$105,28,FALSE),0)</f>
      </c>
      <c r="AH152" s="53">
        <f>IFERROR(VLOOKUP(B152,'วันที่ 14'!$B$8:$AH$106,28,FALSE),0)</f>
      </c>
      <c r="AI152" s="53">
        <f>IFERROR(VLOOKUP(B152,'วันที่ 15'!$B$8:$AH$106,28,FALSE),0)</f>
      </c>
      <c r="AJ152" s="53">
        <f>IFERROR(VLOOKUP(B152,'วันที่ 16'!$B$8:$AH$105,28,FALSE),0)</f>
      </c>
      <c r="AK152" s="53">
        <f>IFERROR(VLOOKUP(B152,'วันที่ 17'!$B$8:$AH$105,28,FALSE),0)</f>
      </c>
      <c r="AL152" s="53">
        <f>IFERROR(VLOOKUP(B152,'วันที่ 18'!$B$8:$AH$104,28,FALSE),0)</f>
      </c>
      <c r="AM152" s="53">
        <f>IFERROR(VLOOKUP(B152,'วันที่ 19'!$B$8:$AH$106,28,FALSE),0)</f>
      </c>
      <c r="AN152" s="53">
        <f>IFERROR(VLOOKUP(B152,'วันที่ 20'!$B$8:$AH$105,28,FALSE),0)</f>
      </c>
      <c r="AO152" s="53">
        <f>IFERROR(VLOOKUP(B152,'วันที่ 21'!$B$8:$AH$106,28,FALSE),0)</f>
      </c>
      <c r="AP152" s="53">
        <f>IFERROR(VLOOKUP(B152,'วันที่ 22'!$B$8:$AH$105,28,FALSE),0)</f>
      </c>
      <c r="AQ152" s="53">
        <f>IFERROR(VLOOKUP(B152,'วันที่ 23'!$B$8:$AH$107,28,FALSE),0)</f>
      </c>
      <c r="AR152" s="53">
        <f>IFERROR(VLOOKUP(B152,'วันที่ 24'!$B$8:$AH$104,28,FALSE),0)</f>
      </c>
      <c r="AS152" s="53">
        <f>IFERROR(VLOOKUP(B152,'วันที่ 25'!$B$8:$AH$106,28,FALSE),0)</f>
      </c>
      <c r="AT152" s="53">
        <f>IFERROR(VLOOKUP(B152,'วันที่ 26'!$B$8:$AH$105,28,FALSE),0)</f>
      </c>
      <c r="AU152" s="53">
        <f>IFERROR(VLOOKUP(B152,'วันที่ 26'!$B$8:$AH$104,28,FALSE),0)</f>
      </c>
      <c r="AV152" s="53">
        <f>IFERROR(VLOOKUP(B152,'วันที่ 30'!$B$8:$AH$107,28,FALSE),0)</f>
      </c>
      <c r="AW152" s="53">
        <f>IFERROR(VLOOKUP(B152,'วันที่ 31'!$B$8:$AG$105,28,FALSE),0)</f>
      </c>
      <c r="AX152" s="52">
        <f>SUM(E152:AW152)</f>
      </c>
    </row>
    <row r="153">
      <c r="A153" s="52"/>
      <c r="B153" s="56"/>
      <c r="C153" s="53">
        <f>IFERROR(VLOOKUP(B153,Members!B:C,2,FALSE),0)</f>
      </c>
      <c r="D153" s="53">
        <f>IFERROR(VLOOKUP(B153,Members!$B:$H,7,FALSE),0)</f>
      </c>
      <c r="E153" s="55">
        <f>IFERROR(VLOOKUP(B153,'วันที่ 1'!$B$8:$AH$103,28,FALSE),0) - IFERROR(VLOOKUP(B153,'วันที่ 1'!$B$8:$AH$103,27,FALSE),0)</f>
      </c>
      <c r="F153" s="55">
        <f>IFERROR(VLOOKUP(C153,'วันที่ 1'!$B$8:$AH$103,27,FALSE),0)</f>
      </c>
      <c r="G153" s="53">
        <f>IFERROR(VLOOKUP(B153,'วันที่ 1'!$B$8:$AH$103,28,FALSE),0)-IFERROR(VLOOKUP(B153,'วันที่ 1'!$B$8:$AH$103,27,FALSE),0)</f>
      </c>
      <c r="H153" s="55">
        <f>IFERROR(VLOOKUP(B153,'วันที่ 1'!$B$8:$AH$103,27,FALSE),0)</f>
      </c>
      <c r="I153" s="53">
        <f>IFERROR(VLOOKUP(B153,'วันที่ 2'!$B$8:$AF$106,28,FALSE),0)-IFERROR(VLOOKUP(B153,'วันที่ 2'!$B$8:$AF$106,27,FALSE),0)</f>
      </c>
      <c r="J153" s="53">
        <f>IFERROR(VLOOKUP(B153,'วันที่ 2'!$B$8:$AF$106,27,FALSE),0)</f>
      </c>
      <c r="K153" s="53">
        <f>IFERROR(VLOOKUP(B153,'วันที่ 3 กะเช้า'!$B$8:$AK$106,28,FALSE),0)-IFERROR(VLOOKUP(B153,'วันที่ 3 กะเช้า'!$B$8:$AK$106,27,FALSE),0)</f>
      </c>
      <c r="L153" s="53">
        <f>IFERROR(VLOOKUP(B153,'วันที่ 3 กะเช้า'!$B$8:$AK$106,27,FALSE),0)</f>
      </c>
      <c r="M153" s="53">
        <f>IFERROR(VLOOKUP(B153,'วันที่ 4 กะเช้า'!$B$8:$AG$107,28,FALSE),0)-IFERROR(VLOOKUP(B153,'วันที่ 4 กะเช้า'!$B$8:$AG$107,27,FALSE),0)</f>
      </c>
      <c r="N153" s="53">
        <f>IFERROR(VLOOKUP(B153,'วันที่ 4 กะเช้า'!$B$8:$AG$107,27,FALSE),0)</f>
      </c>
      <c r="O153" s="53">
        <f>IFERROR(VLOOKUP(B153,'วันที่ 4 กะเช้า'!$B$8:$AH$106,28,FALSE),0)-IFERROR(VLOOKUP(B153,'วันที่ 4 กะเช้า'!$B$8:$AH$106,27,FALSE),0)</f>
      </c>
      <c r="P153" s="53">
        <f>IFERROR(VLOOKUP(B153,'วันที่ 4 กะเช้า'!$B$8:$AH$106,27,FALSE),0)</f>
      </c>
      <c r="Q153" s="53">
        <f>IFERROR(VLOOKUP(B153,'วันที่ 4 กะเช้า'!$B$8:$AH$106,28,FALSE),0)-IFERROR(VLOOKUP(B153,'วันที่ 4 กะเช้า'!$B$8:$AH$106,27,FALSE),0)</f>
      </c>
      <c r="R153" s="53">
        <f>IFERROR(VLOOKUP(B153,'วันที่ 4 กะเช้า'!$B$8:$AH$106,27,FALSE),0)</f>
      </c>
      <c r="S153" s="53">
        <f>IFERROR(VLOOKUP(B153,'วันที่ 5 กะเช้า'!$B$8:$AH$107,28,FALSE),0)-IFERROR(VLOOKUP(B153,'วันที่ 5 กะเช้า'!$B$8:$AH$107,27,FALSE),0)</f>
      </c>
      <c r="T153" s="53">
        <f>IFERROR(VLOOKUP(B153,'วันที่ 5 กะเช้า'!$B$8:$AH$107,27,FALSE),0)</f>
      </c>
      <c r="U153" s="53">
        <f>IFERROR(VLOOKUP(B153,'วันที่ 5 กะดึก'!$B$8:$AH$106,27,FALSE),0)</f>
      </c>
      <c r="V153" s="53">
        <f>IFERROR(VLOOKUP(B153,'วันที่ 5 กะดึก'!$B$8:$AH$106,27,FALSE),0)</f>
      </c>
      <c r="W153" s="53">
        <f>IFERROR(VLOOKUP(B153,'วันที่ 7'!$B$8:$AH$105,28,FALSE),0)-IFERROR(VLOOKUP(B153,'วันที่ 7'!$B$8:$AH$105,27,FALSE),0)</f>
      </c>
      <c r="X153" s="53">
        <f>IFERROR(VLOOKUP(B153,'วันที่ 7'!$B$8:$AH$105,27,FALSE),0)</f>
      </c>
      <c r="Y153" s="53">
        <f>IFERROR(VLOOKUP(B153,'วันที่ 8'!$B$8:$AH$109,28,FALSE),0)-IFERROR(VLOOKUP(B153,'วันที่ 8'!$B$8:$AH$109,27,FALSE),0)</f>
      </c>
      <c r="Z153" s="53">
        <f>IFERROR(VLOOKUP(B153,'วันที่ 8'!$B$8:$AH$109,27,FALSE),0)</f>
      </c>
      <c r="AA153" s="53">
        <f>IFERROR(VLOOKUP(B153,'กะเช้าวันที่ 12'!$B$8:$AC$102,28,FALSE),0)-IFERROR(VLOOKUP(B153,'กะเช้าวันที่ 12'!$B$8:$AC$102,27,FALSE),0)</f>
      </c>
      <c r="AB153" s="53">
        <f>IFERROR(VLOOKUP(B153,'กะเช้าวันที่ 12'!$B$8:$AC$102,27,FALSE),0)</f>
      </c>
      <c r="AC153" s="53">
        <f>IFERROR(VLOOKUP(B153,'กะเช้าวันที่ 14'!$B$8:$AC$104,28,FALSE),0)-IFERROR(VLOOKUP(B153,'กะเช้าวันที่ 14'!$B$8:$AC$104,27,FALSE),0)</f>
      </c>
      <c r="AD153" s="53">
        <f>IFERROR(VLOOKUP(B153,'กะเช้าวันที่ 14'!$B$8:$AC$104,27,FALSE),0)</f>
      </c>
      <c r="AE153" s="53">
        <f>IFERROR(VLOOKUP(B153,'กะดึกวันที่ 13'!$B$8:$AC$105,28,FALSE),0)-IFERROR(VLOOKUP(B153,'กะดึกวันที่ 13'!$B$8:$AC$105,27,FALSE),0)</f>
      </c>
      <c r="AF153" s="53">
        <f>IFERROR(VLOOKUP(C153,'กะดึกวันที่ 13'!$B$8:$AC$105,27,FALSE),0)</f>
      </c>
      <c r="AG153" s="53">
        <f>IFERROR(VLOOKUP(B153,'วันที่ 12'!$B$8:$AH$105,28,FALSE),0)</f>
      </c>
      <c r="AH153" s="53">
        <f>IFERROR(VLOOKUP(B153,'วันที่ 14'!$B$8:$AH$106,28,FALSE),0)</f>
      </c>
      <c r="AI153" s="53">
        <f>IFERROR(VLOOKUP(B153,'วันที่ 15'!$B$8:$AH$106,28,FALSE),0)</f>
      </c>
      <c r="AJ153" s="53">
        <f>IFERROR(VLOOKUP(B153,'วันที่ 16'!$B$8:$AH$105,28,FALSE),0)</f>
      </c>
      <c r="AK153" s="53">
        <f>IFERROR(VLOOKUP(B153,'วันที่ 17'!$B$8:$AH$105,28,FALSE),0)</f>
      </c>
      <c r="AL153" s="53">
        <f>IFERROR(VLOOKUP(B153,'วันที่ 18'!$B$8:$AH$104,28,FALSE),0)</f>
      </c>
      <c r="AM153" s="53">
        <f>IFERROR(VLOOKUP(B153,'วันที่ 19'!$B$8:$AH$106,28,FALSE),0)</f>
      </c>
      <c r="AN153" s="53">
        <f>IFERROR(VLOOKUP(B153,'วันที่ 20'!$B$8:$AH$105,28,FALSE),0)</f>
      </c>
      <c r="AO153" s="53">
        <f>IFERROR(VLOOKUP(B153,'วันที่ 21'!$B$8:$AH$106,28,FALSE),0)</f>
      </c>
      <c r="AP153" s="53">
        <f>IFERROR(VLOOKUP(B153,'วันที่ 22'!$B$8:$AH$105,28,FALSE),0)</f>
      </c>
      <c r="AQ153" s="53">
        <f>IFERROR(VLOOKUP(B153,'วันที่ 23'!$B$8:$AH$107,28,FALSE),0)</f>
      </c>
      <c r="AR153" s="53">
        <f>IFERROR(VLOOKUP(B153,'วันที่ 24'!$B$8:$AH$104,28,FALSE),0)</f>
      </c>
      <c r="AS153" s="53">
        <f>IFERROR(VLOOKUP(B153,'วันที่ 25'!$B$8:$AH$106,28,FALSE),0)</f>
      </c>
      <c r="AT153" s="53">
        <f>IFERROR(VLOOKUP(B153,'วันที่ 26'!$B$8:$AH$105,28,FALSE),0)</f>
      </c>
      <c r="AU153" s="53">
        <f>IFERROR(VLOOKUP(B153,'วันที่ 26'!$B$8:$AH$104,28,FALSE),0)</f>
      </c>
      <c r="AV153" s="53">
        <f>IFERROR(VLOOKUP(B153,'วันที่ 30'!$B$8:$AH$107,28,FALSE),0)</f>
      </c>
      <c r="AW153" s="53">
        <f>IFERROR(VLOOKUP(B153,'วันที่ 31'!$B$8:$AG$105,28,FALSE),0)</f>
      </c>
      <c r="AX153" s="52">
        <f>SUM(E153:AW153)</f>
      </c>
    </row>
    <row r="154">
      <c r="A154" s="52"/>
      <c r="B154" s="56"/>
      <c r="C154" s="53">
        <f>IFERROR(VLOOKUP(B154,Members!B:C,2,FALSE),0)</f>
      </c>
      <c r="D154" s="53">
        <f>IFERROR(VLOOKUP(B154,Members!$B:$H,7,FALSE),0)</f>
      </c>
      <c r="E154" s="55">
        <f>IFERROR(VLOOKUP(B154,'วันที่ 1'!$B$8:$AH$103,28,FALSE),0) - IFERROR(VLOOKUP(B154,'วันที่ 1'!$B$8:$AH$103,27,FALSE),0)</f>
      </c>
      <c r="F154" s="55">
        <f>IFERROR(VLOOKUP(C154,'วันที่ 1'!$B$8:$AH$103,27,FALSE),0)</f>
      </c>
      <c r="G154" s="53">
        <f>IFERROR(VLOOKUP(B154,'วันที่ 1'!$B$8:$AH$103,28,FALSE),0)-IFERROR(VLOOKUP(B154,'วันที่ 1'!$B$8:$AH$103,27,FALSE),0)</f>
      </c>
      <c r="H154" s="55">
        <f>IFERROR(VLOOKUP(B154,'วันที่ 1'!$B$8:$AH$103,27,FALSE),0)</f>
      </c>
      <c r="I154" s="53">
        <f>IFERROR(VLOOKUP(B154,'วันที่ 2'!$B$8:$AF$106,28,FALSE),0)-IFERROR(VLOOKUP(B154,'วันที่ 2'!$B$8:$AF$106,27,FALSE),0)</f>
      </c>
      <c r="J154" s="53">
        <f>IFERROR(VLOOKUP(B154,'วันที่ 2'!$B$8:$AF$106,27,FALSE),0)</f>
      </c>
      <c r="K154" s="53">
        <f>IFERROR(VLOOKUP(B154,'วันที่ 3 กะเช้า'!$B$8:$AK$106,28,FALSE),0)-IFERROR(VLOOKUP(B154,'วันที่ 3 กะเช้า'!$B$8:$AK$106,27,FALSE),0)</f>
      </c>
      <c r="L154" s="53">
        <f>IFERROR(VLOOKUP(B154,'วันที่ 3 กะเช้า'!$B$8:$AK$106,27,FALSE),0)</f>
      </c>
      <c r="M154" s="53">
        <f>IFERROR(VLOOKUP(B154,'วันที่ 4 กะเช้า'!$B$8:$AG$107,28,FALSE),0)-IFERROR(VLOOKUP(B154,'วันที่ 4 กะเช้า'!$B$8:$AG$107,27,FALSE),0)</f>
      </c>
      <c r="N154" s="53">
        <f>IFERROR(VLOOKUP(B154,'วันที่ 4 กะเช้า'!$B$8:$AG$107,27,FALSE),0)</f>
      </c>
      <c r="O154" s="53">
        <f>IFERROR(VLOOKUP(B154,'วันที่ 4 กะเช้า'!$B$8:$AH$106,28,FALSE),0)-IFERROR(VLOOKUP(B154,'วันที่ 4 กะเช้า'!$B$8:$AH$106,27,FALSE),0)</f>
      </c>
      <c r="P154" s="53">
        <f>IFERROR(VLOOKUP(B154,'วันที่ 4 กะเช้า'!$B$8:$AH$106,27,FALSE),0)</f>
      </c>
      <c r="Q154" s="53">
        <f>IFERROR(VLOOKUP(B154,'วันที่ 4 กะเช้า'!$B$8:$AH$106,28,FALSE),0)-IFERROR(VLOOKUP(B154,'วันที่ 4 กะเช้า'!$B$8:$AH$106,27,FALSE),0)</f>
      </c>
      <c r="R154" s="53">
        <f>IFERROR(VLOOKUP(B154,'วันที่ 4 กะเช้า'!$B$8:$AH$106,27,FALSE),0)</f>
      </c>
      <c r="S154" s="53">
        <f>IFERROR(VLOOKUP(B154,'วันที่ 5 กะเช้า'!$B$8:$AH$107,28,FALSE),0)-IFERROR(VLOOKUP(B154,'วันที่ 5 กะเช้า'!$B$8:$AH$107,27,FALSE),0)</f>
      </c>
      <c r="T154" s="53">
        <f>IFERROR(VLOOKUP(B154,'วันที่ 5 กะเช้า'!$B$8:$AH$107,27,FALSE),0)</f>
      </c>
      <c r="U154" s="53">
        <f>IFERROR(VLOOKUP(B154,'วันที่ 5 กะดึก'!$B$8:$AH$106,27,FALSE),0)</f>
      </c>
      <c r="V154" s="53">
        <f>IFERROR(VLOOKUP(B154,'วันที่ 5 กะดึก'!$B$8:$AH$106,27,FALSE),0)</f>
      </c>
      <c r="W154" s="53">
        <f>IFERROR(VLOOKUP(B154,'วันที่ 7'!$B$8:$AH$105,28,FALSE),0)-IFERROR(VLOOKUP(B154,'วันที่ 7'!$B$8:$AH$105,27,FALSE),0)</f>
      </c>
      <c r="X154" s="53">
        <f>IFERROR(VLOOKUP(B154,'วันที่ 7'!$B$8:$AH$105,27,FALSE),0)</f>
      </c>
      <c r="Y154" s="53">
        <f>IFERROR(VLOOKUP(B154,'วันที่ 8'!$B$8:$AH$109,28,FALSE),0)-IFERROR(VLOOKUP(B154,'วันที่ 8'!$B$8:$AH$109,27,FALSE),0)</f>
      </c>
      <c r="Z154" s="53">
        <f>IFERROR(VLOOKUP(B154,'วันที่ 8'!$B$8:$AH$109,27,FALSE),0)</f>
      </c>
      <c r="AA154" s="53">
        <f>IFERROR(VLOOKUP(B154,'กะเช้าวันที่ 12'!$B$8:$AC$102,28,FALSE),0)-IFERROR(VLOOKUP(B154,'กะเช้าวันที่ 12'!$B$8:$AC$102,27,FALSE),0)</f>
      </c>
      <c r="AB154" s="53">
        <f>IFERROR(VLOOKUP(B154,'กะเช้าวันที่ 12'!$B$8:$AC$102,27,FALSE),0)</f>
      </c>
      <c r="AC154" s="53">
        <f>IFERROR(VLOOKUP(B154,'กะเช้าวันที่ 14'!$B$8:$AC$104,28,FALSE),0)-IFERROR(VLOOKUP(B154,'กะเช้าวันที่ 14'!$B$8:$AC$104,27,FALSE),0)</f>
      </c>
      <c r="AD154" s="53">
        <f>IFERROR(VLOOKUP(B154,'กะเช้าวันที่ 14'!$B$8:$AC$104,27,FALSE),0)</f>
      </c>
      <c r="AE154" s="53">
        <f>IFERROR(VLOOKUP(B154,'กะดึกวันที่ 13'!$B$8:$AC$105,28,FALSE),0)-IFERROR(VLOOKUP(B154,'กะดึกวันที่ 13'!$B$8:$AC$105,27,FALSE),0)</f>
      </c>
      <c r="AF154" s="53">
        <f>IFERROR(VLOOKUP(C154,'กะดึกวันที่ 13'!$B$8:$AC$105,27,FALSE),0)</f>
      </c>
      <c r="AG154" s="53">
        <f>IFERROR(VLOOKUP(B154,'วันที่ 12'!$B$8:$AH$105,28,FALSE),0)</f>
      </c>
      <c r="AH154" s="53">
        <f>IFERROR(VLOOKUP(B154,'วันที่ 14'!$B$8:$AH$106,28,FALSE),0)</f>
      </c>
      <c r="AI154" s="53">
        <f>IFERROR(VLOOKUP(B154,'วันที่ 15'!$B$8:$AH$106,28,FALSE),0)</f>
      </c>
      <c r="AJ154" s="53">
        <f>IFERROR(VLOOKUP(B154,'วันที่ 16'!$B$8:$AH$105,28,FALSE),0)</f>
      </c>
      <c r="AK154" s="53">
        <f>IFERROR(VLOOKUP(B154,'วันที่ 17'!$B$8:$AH$105,28,FALSE),0)</f>
      </c>
      <c r="AL154" s="53">
        <f>IFERROR(VLOOKUP(B154,'วันที่ 18'!$B$8:$AH$104,28,FALSE),0)</f>
      </c>
      <c r="AM154" s="53">
        <f>IFERROR(VLOOKUP(B154,'วันที่ 19'!$B$8:$AH$106,28,FALSE),0)</f>
      </c>
      <c r="AN154" s="53">
        <f>IFERROR(VLOOKUP(B154,'วันที่ 20'!$B$8:$AH$105,28,FALSE),0)</f>
      </c>
      <c r="AO154" s="53">
        <f>IFERROR(VLOOKUP(B154,'วันที่ 21'!$B$8:$AH$106,28,FALSE),0)</f>
      </c>
      <c r="AP154" s="53">
        <f>IFERROR(VLOOKUP(B154,'วันที่ 22'!$B$8:$AH$105,28,FALSE),0)</f>
      </c>
      <c r="AQ154" s="53">
        <f>IFERROR(VLOOKUP(B154,'วันที่ 23'!$B$8:$AH$107,28,FALSE),0)</f>
      </c>
      <c r="AR154" s="53">
        <f>IFERROR(VLOOKUP(B154,'วันที่ 24'!$B$8:$AH$104,28,FALSE),0)</f>
      </c>
      <c r="AS154" s="53">
        <f>IFERROR(VLOOKUP(B154,'วันที่ 25'!$B$8:$AH$106,28,FALSE),0)</f>
      </c>
      <c r="AT154" s="53">
        <f>IFERROR(VLOOKUP(B154,'วันที่ 26'!$B$8:$AH$105,28,FALSE),0)</f>
      </c>
      <c r="AU154" s="53">
        <f>IFERROR(VLOOKUP(B154,'วันที่ 26'!$B$8:$AH$104,28,FALSE),0)</f>
      </c>
      <c r="AV154" s="53">
        <f>IFERROR(VLOOKUP(B154,'วันที่ 30'!$B$8:$AH$107,28,FALSE),0)</f>
      </c>
      <c r="AW154" s="53">
        <f>IFERROR(VLOOKUP(B154,'วันที่ 31'!$B$8:$AG$105,28,FALSE),0)</f>
      </c>
      <c r="AX154" s="52">
        <f>SUM(E154:AW154)</f>
      </c>
    </row>
    <row r="155">
      <c r="A155" s="52"/>
      <c r="B155" s="56"/>
      <c r="C155" s="53">
        <f>IFERROR(VLOOKUP(B155,Members!B:C,2,FALSE),0)</f>
      </c>
      <c r="D155" s="53">
        <f>IFERROR(VLOOKUP(B155,Members!$B:$H,7,FALSE),0)</f>
      </c>
      <c r="E155" s="55">
        <f>IFERROR(VLOOKUP(B155,'วันที่ 1'!$B$8:$AH$103,28,FALSE),0) - IFERROR(VLOOKUP(B155,'วันที่ 1'!$B$8:$AH$103,27,FALSE),0)</f>
      </c>
      <c r="F155" s="55">
        <f>IFERROR(VLOOKUP(C155,'วันที่ 1'!$B$8:$AH$103,27,FALSE),0)</f>
      </c>
      <c r="G155" s="53">
        <f>IFERROR(VLOOKUP(B155,'วันที่ 1'!$B$8:$AH$103,28,FALSE),0)-IFERROR(VLOOKUP(B155,'วันที่ 1'!$B$8:$AH$103,27,FALSE),0)</f>
      </c>
      <c r="H155" s="55">
        <f>IFERROR(VLOOKUP(B155,'วันที่ 1'!$B$8:$AH$103,27,FALSE),0)</f>
      </c>
      <c r="I155" s="53">
        <f>IFERROR(VLOOKUP(B155,'วันที่ 2'!$B$8:$AF$106,28,FALSE),0)-IFERROR(VLOOKUP(B155,'วันที่ 2'!$B$8:$AF$106,27,FALSE),0)</f>
      </c>
      <c r="J155" s="53">
        <f>IFERROR(VLOOKUP(B155,'วันที่ 2'!$B$8:$AF$106,27,FALSE),0)</f>
      </c>
      <c r="K155" s="53">
        <f>IFERROR(VLOOKUP(B155,'วันที่ 3 กะเช้า'!$B$8:$AK$106,28,FALSE),0)-IFERROR(VLOOKUP(B155,'วันที่ 3 กะเช้า'!$B$8:$AK$106,27,FALSE),0)</f>
      </c>
      <c r="L155" s="53">
        <f>IFERROR(VLOOKUP(B155,'วันที่ 3 กะเช้า'!$B$8:$AK$106,27,FALSE),0)</f>
      </c>
      <c r="M155" s="53">
        <f>IFERROR(VLOOKUP(B155,'วันที่ 4 กะเช้า'!$B$8:$AG$107,28,FALSE),0)-IFERROR(VLOOKUP(B155,'วันที่ 4 กะเช้า'!$B$8:$AG$107,27,FALSE),0)</f>
      </c>
      <c r="N155" s="53">
        <f>IFERROR(VLOOKUP(B155,'วันที่ 4 กะเช้า'!$B$8:$AG$107,27,FALSE),0)</f>
      </c>
      <c r="O155" s="53">
        <f>IFERROR(VLOOKUP(B155,'วันที่ 4 กะเช้า'!$B$8:$AH$106,28,FALSE),0)-IFERROR(VLOOKUP(B155,'วันที่ 4 กะเช้า'!$B$8:$AH$106,27,FALSE),0)</f>
      </c>
      <c r="P155" s="53">
        <f>IFERROR(VLOOKUP(B155,'วันที่ 4 กะเช้า'!$B$8:$AH$106,27,FALSE),0)</f>
      </c>
      <c r="Q155" s="53">
        <f>IFERROR(VLOOKUP(B155,'วันที่ 4 กะเช้า'!$B$8:$AH$106,28,FALSE),0)-IFERROR(VLOOKUP(B155,'วันที่ 4 กะเช้า'!$B$8:$AH$106,27,FALSE),0)</f>
      </c>
      <c r="R155" s="53">
        <f>IFERROR(VLOOKUP(B155,'วันที่ 4 กะเช้า'!$B$8:$AH$106,27,FALSE),0)</f>
      </c>
      <c r="S155" s="53">
        <f>IFERROR(VLOOKUP(B155,'วันที่ 5 กะเช้า'!$B$8:$AH$107,28,FALSE),0)-IFERROR(VLOOKUP(B155,'วันที่ 5 กะเช้า'!$B$8:$AH$107,27,FALSE),0)</f>
      </c>
      <c r="T155" s="53">
        <f>IFERROR(VLOOKUP(B155,'วันที่ 5 กะเช้า'!$B$8:$AH$107,27,FALSE),0)</f>
      </c>
      <c r="U155" s="53">
        <f>IFERROR(VLOOKUP(B155,'วันที่ 5 กะดึก'!$B$8:$AH$106,27,FALSE),0)</f>
      </c>
      <c r="V155" s="53">
        <f>IFERROR(VLOOKUP(B155,'วันที่ 5 กะดึก'!$B$8:$AH$106,27,FALSE),0)</f>
      </c>
      <c r="W155" s="53">
        <f>IFERROR(VLOOKUP(B155,'วันที่ 7'!$B$8:$AH$105,28,FALSE),0)-IFERROR(VLOOKUP(B155,'วันที่ 7'!$B$8:$AH$105,27,FALSE),0)</f>
      </c>
      <c r="X155" s="53">
        <f>IFERROR(VLOOKUP(B155,'วันที่ 7'!$B$8:$AH$105,27,FALSE),0)</f>
      </c>
      <c r="Y155" s="53">
        <f>IFERROR(VLOOKUP(B155,'วันที่ 8'!$B$8:$AH$109,28,FALSE),0)-IFERROR(VLOOKUP(B155,'วันที่ 8'!$B$8:$AH$109,27,FALSE),0)</f>
      </c>
      <c r="Z155" s="53">
        <f>IFERROR(VLOOKUP(B155,'วันที่ 8'!$B$8:$AH$109,27,FALSE),0)</f>
      </c>
      <c r="AA155" s="53">
        <f>IFERROR(VLOOKUP(B155,'กะเช้าวันที่ 12'!$B$8:$AC$102,28,FALSE),0)-IFERROR(VLOOKUP(B155,'กะเช้าวันที่ 12'!$B$8:$AC$102,27,FALSE),0)</f>
      </c>
      <c r="AB155" s="53">
        <f>IFERROR(VLOOKUP(B155,'กะเช้าวันที่ 12'!$B$8:$AC$102,27,FALSE),0)</f>
      </c>
      <c r="AC155" s="53">
        <f>IFERROR(VLOOKUP(B155,'กะเช้าวันที่ 14'!$B$8:$AC$104,28,FALSE),0)-IFERROR(VLOOKUP(B155,'กะเช้าวันที่ 14'!$B$8:$AC$104,27,FALSE),0)</f>
      </c>
      <c r="AD155" s="53">
        <f>IFERROR(VLOOKUP(B155,'กะเช้าวันที่ 14'!$B$8:$AC$104,27,FALSE),0)</f>
      </c>
      <c r="AE155" s="53">
        <f>IFERROR(VLOOKUP(B155,'กะดึกวันที่ 13'!$B$8:$AC$105,28,FALSE),0)-IFERROR(VLOOKUP(B155,'กะดึกวันที่ 13'!$B$8:$AC$105,27,FALSE),0)</f>
      </c>
      <c r="AF155" s="53">
        <f>IFERROR(VLOOKUP(C155,'กะดึกวันที่ 13'!$B$8:$AC$105,27,FALSE),0)</f>
      </c>
      <c r="AG155" s="53">
        <f>IFERROR(VLOOKUP(B155,'วันที่ 12'!$B$8:$AH$105,28,FALSE),0)</f>
      </c>
      <c r="AH155" s="53">
        <f>IFERROR(VLOOKUP(B155,'วันที่ 14'!$B$8:$AH$106,28,FALSE),0)</f>
      </c>
      <c r="AI155" s="53">
        <f>IFERROR(VLOOKUP(B155,'วันที่ 15'!$B$8:$AH$106,28,FALSE),0)</f>
      </c>
      <c r="AJ155" s="53">
        <f>IFERROR(VLOOKUP(B155,'วันที่ 16'!$B$8:$AH$105,28,FALSE),0)</f>
      </c>
      <c r="AK155" s="53">
        <f>IFERROR(VLOOKUP(B155,'วันที่ 17'!$B$8:$AH$105,28,FALSE),0)</f>
      </c>
      <c r="AL155" s="53">
        <f>IFERROR(VLOOKUP(B155,'วันที่ 18'!$B$8:$AH$104,28,FALSE),0)</f>
      </c>
      <c r="AM155" s="53">
        <f>IFERROR(VLOOKUP(B155,'วันที่ 19'!$B$8:$AH$106,28,FALSE),0)</f>
      </c>
      <c r="AN155" s="53">
        <f>IFERROR(VLOOKUP(B155,'วันที่ 20'!$B$8:$AH$105,28,FALSE),0)</f>
      </c>
      <c r="AO155" s="53">
        <f>IFERROR(VLOOKUP(B155,'วันที่ 21'!$B$8:$AH$106,28,FALSE),0)</f>
      </c>
      <c r="AP155" s="53">
        <f>IFERROR(VLOOKUP(B155,'วันที่ 22'!$B$8:$AH$105,28,FALSE),0)</f>
      </c>
      <c r="AQ155" s="53">
        <f>IFERROR(VLOOKUP(B155,'วันที่ 23'!$B$8:$AH$107,28,FALSE),0)</f>
      </c>
      <c r="AR155" s="53">
        <f>IFERROR(VLOOKUP(B155,'วันที่ 24'!$B$8:$AH$104,28,FALSE),0)</f>
      </c>
      <c r="AS155" s="53">
        <f>IFERROR(VLOOKUP(B155,'วันที่ 25'!$B$8:$AH$106,28,FALSE),0)</f>
      </c>
      <c r="AT155" s="53">
        <f>IFERROR(VLOOKUP(B155,'วันที่ 26'!$B$8:$AH$105,28,FALSE),0)</f>
      </c>
      <c r="AU155" s="53">
        <f>IFERROR(VLOOKUP(B155,'วันที่ 26'!$B$8:$AH$104,28,FALSE),0)</f>
      </c>
      <c r="AV155" s="53">
        <f>IFERROR(VLOOKUP(B155,'วันที่ 30'!$B$8:$AH$107,28,FALSE),0)</f>
      </c>
      <c r="AW155" s="53">
        <f>IFERROR(VLOOKUP(B155,'วันที่ 31'!$B$8:$AG$105,28,FALSE),0)</f>
      </c>
      <c r="AX155" s="52">
        <f>SUM(E155:AW155)</f>
      </c>
    </row>
    <row r="156">
      <c r="A156" s="52"/>
      <c r="B156" s="56"/>
      <c r="C156" s="53">
        <f>IFERROR(VLOOKUP(B156,Members!B:C,2,FALSE),0)</f>
      </c>
      <c r="D156" s="53">
        <f>IFERROR(VLOOKUP(B156,Members!$B:$H,7,FALSE),0)</f>
      </c>
      <c r="E156" s="55">
        <f>IFERROR(VLOOKUP(B156,'วันที่ 1'!$B$8:$AH$103,28,FALSE),0) - IFERROR(VLOOKUP(B156,'วันที่ 1'!$B$8:$AH$103,27,FALSE),0)</f>
      </c>
      <c r="F156" s="55">
        <f>IFERROR(VLOOKUP(C156,'วันที่ 1'!$B$8:$AH$103,27,FALSE),0)</f>
      </c>
      <c r="G156" s="53">
        <f>IFERROR(VLOOKUP(B156,'วันที่ 1'!$B$8:$AH$103,28,FALSE),0)-IFERROR(VLOOKUP(B156,'วันที่ 1'!$B$8:$AH$103,27,FALSE),0)</f>
      </c>
      <c r="H156" s="55">
        <f>IFERROR(VLOOKUP(B156,'วันที่ 1'!$B$8:$AH$103,27,FALSE),0)</f>
      </c>
      <c r="I156" s="53">
        <f>IFERROR(VLOOKUP(B156,'วันที่ 2'!$B$8:$AF$106,28,FALSE),0)-IFERROR(VLOOKUP(B156,'วันที่ 2'!$B$8:$AF$106,27,FALSE),0)</f>
      </c>
      <c r="J156" s="53">
        <f>IFERROR(VLOOKUP(B156,'วันที่ 2'!$B$8:$AF$106,27,FALSE),0)</f>
      </c>
      <c r="K156" s="53">
        <f>IFERROR(VLOOKUP(B156,'วันที่ 3 กะเช้า'!$B$8:$AK$106,28,FALSE),0)-IFERROR(VLOOKUP(B156,'วันที่ 3 กะเช้า'!$B$8:$AK$106,27,FALSE),0)</f>
      </c>
      <c r="L156" s="53">
        <f>IFERROR(VLOOKUP(B156,'วันที่ 3 กะเช้า'!$B$8:$AK$106,27,FALSE),0)</f>
      </c>
      <c r="M156" s="53">
        <f>IFERROR(VLOOKUP(B156,'วันที่ 4 กะเช้า'!$B$8:$AG$107,28,FALSE),0)-IFERROR(VLOOKUP(B156,'วันที่ 4 กะเช้า'!$B$8:$AG$107,27,FALSE),0)</f>
      </c>
      <c r="N156" s="53">
        <f>IFERROR(VLOOKUP(B156,'วันที่ 4 กะเช้า'!$B$8:$AG$107,27,FALSE),0)</f>
      </c>
      <c r="O156" s="53">
        <f>IFERROR(VLOOKUP(B156,'วันที่ 4 กะเช้า'!$B$8:$AH$106,28,FALSE),0)-IFERROR(VLOOKUP(B156,'วันที่ 4 กะเช้า'!$B$8:$AH$106,27,FALSE),0)</f>
      </c>
      <c r="P156" s="53">
        <f>IFERROR(VLOOKUP(B156,'วันที่ 4 กะเช้า'!$B$8:$AH$106,27,FALSE),0)</f>
      </c>
      <c r="Q156" s="53">
        <f>IFERROR(VLOOKUP(B156,'วันที่ 4 กะเช้า'!$B$8:$AH$106,28,FALSE),0)-IFERROR(VLOOKUP(B156,'วันที่ 4 กะเช้า'!$B$8:$AH$106,27,FALSE),0)</f>
      </c>
      <c r="R156" s="53">
        <f>IFERROR(VLOOKUP(B156,'วันที่ 4 กะเช้า'!$B$8:$AH$106,27,FALSE),0)</f>
      </c>
      <c r="S156" s="53">
        <f>IFERROR(VLOOKUP(B156,'วันที่ 5 กะเช้า'!$B$8:$AH$107,28,FALSE),0)-IFERROR(VLOOKUP(B156,'วันที่ 5 กะเช้า'!$B$8:$AH$107,27,FALSE),0)</f>
      </c>
      <c r="T156" s="53">
        <f>IFERROR(VLOOKUP(B156,'วันที่ 5 กะเช้า'!$B$8:$AH$107,27,FALSE),0)</f>
      </c>
      <c r="U156" s="53">
        <f>IFERROR(VLOOKUP(B156,'วันที่ 5 กะดึก'!$B$8:$AH$106,27,FALSE),0)</f>
      </c>
      <c r="V156" s="53">
        <f>IFERROR(VLOOKUP(B156,'วันที่ 5 กะดึก'!$B$8:$AH$106,27,FALSE),0)</f>
      </c>
      <c r="W156" s="53">
        <f>IFERROR(VLOOKUP(B156,'วันที่ 7'!$B$8:$AH$105,28,FALSE),0)-IFERROR(VLOOKUP(B156,'วันที่ 7'!$B$8:$AH$105,27,FALSE),0)</f>
      </c>
      <c r="X156" s="53">
        <f>IFERROR(VLOOKUP(B156,'วันที่ 7'!$B$8:$AH$105,27,FALSE),0)</f>
      </c>
      <c r="Y156" s="53">
        <f>IFERROR(VLOOKUP(B156,'วันที่ 8'!$B$8:$AH$109,28,FALSE),0)-IFERROR(VLOOKUP(B156,'วันที่ 8'!$B$8:$AH$109,27,FALSE),0)</f>
      </c>
      <c r="Z156" s="53">
        <f>IFERROR(VLOOKUP(B156,'วันที่ 8'!$B$8:$AH$109,27,FALSE),0)</f>
      </c>
      <c r="AA156" s="53">
        <f>IFERROR(VLOOKUP(B156,'กะเช้าวันที่ 12'!$B$8:$AC$102,28,FALSE),0)-IFERROR(VLOOKUP(B156,'กะเช้าวันที่ 12'!$B$8:$AC$102,27,FALSE),0)</f>
      </c>
      <c r="AB156" s="53">
        <f>IFERROR(VLOOKUP(B156,'กะเช้าวันที่ 12'!$B$8:$AC$102,27,FALSE),0)</f>
      </c>
      <c r="AC156" s="53">
        <f>IFERROR(VLOOKUP(B156,'กะเช้าวันที่ 14'!$B$8:$AC$104,28,FALSE),0)-IFERROR(VLOOKUP(B156,'กะเช้าวันที่ 14'!$B$8:$AC$104,27,FALSE),0)</f>
      </c>
      <c r="AD156" s="53">
        <f>IFERROR(VLOOKUP(B156,'กะเช้าวันที่ 14'!$B$8:$AC$104,27,FALSE),0)</f>
      </c>
      <c r="AE156" s="53">
        <f>IFERROR(VLOOKUP(B156,'กะดึกวันที่ 13'!$B$8:$AC$105,28,FALSE),0)-IFERROR(VLOOKUP(B156,'กะดึกวันที่ 13'!$B$8:$AC$105,27,FALSE),0)</f>
      </c>
      <c r="AF156" s="53">
        <f>IFERROR(VLOOKUP(C156,'กะดึกวันที่ 13'!$B$8:$AC$105,27,FALSE),0)</f>
      </c>
      <c r="AG156" s="53">
        <f>IFERROR(VLOOKUP(B156,'วันที่ 12'!$B$8:$AH$105,28,FALSE),0)</f>
      </c>
      <c r="AH156" s="53">
        <f>IFERROR(VLOOKUP(B156,'วันที่ 14'!$B$8:$AH$106,28,FALSE),0)</f>
      </c>
      <c r="AI156" s="53">
        <f>IFERROR(VLOOKUP(B156,'วันที่ 15'!$B$8:$AH$106,28,FALSE),0)</f>
      </c>
      <c r="AJ156" s="53">
        <f>IFERROR(VLOOKUP(B156,'วันที่ 16'!$B$8:$AH$105,28,FALSE),0)</f>
      </c>
      <c r="AK156" s="53">
        <f>IFERROR(VLOOKUP(B156,'วันที่ 17'!$B$8:$AH$105,28,FALSE),0)</f>
      </c>
      <c r="AL156" s="53">
        <f>IFERROR(VLOOKUP(B156,'วันที่ 18'!$B$8:$AH$104,28,FALSE),0)</f>
      </c>
      <c r="AM156" s="53">
        <f>IFERROR(VLOOKUP(B156,'วันที่ 19'!$B$8:$AH$106,28,FALSE),0)</f>
      </c>
      <c r="AN156" s="53">
        <f>IFERROR(VLOOKUP(B156,'วันที่ 20'!$B$8:$AH$105,28,FALSE),0)</f>
      </c>
      <c r="AO156" s="53">
        <f>IFERROR(VLOOKUP(B156,'วันที่ 21'!$B$8:$AH$106,28,FALSE),0)</f>
      </c>
      <c r="AP156" s="53">
        <f>IFERROR(VLOOKUP(B156,'วันที่ 22'!$B$8:$AH$105,28,FALSE),0)</f>
      </c>
      <c r="AQ156" s="53">
        <f>IFERROR(VLOOKUP(B156,'วันที่ 23'!$B$8:$AH$107,28,FALSE),0)</f>
      </c>
      <c r="AR156" s="53">
        <f>IFERROR(VLOOKUP(B156,'วันที่ 24'!$B$8:$AH$104,28,FALSE),0)</f>
      </c>
      <c r="AS156" s="53">
        <f>IFERROR(VLOOKUP(B156,'วันที่ 25'!$B$8:$AH$106,28,FALSE),0)</f>
      </c>
      <c r="AT156" s="53">
        <f>IFERROR(VLOOKUP(B156,'วันที่ 26'!$B$8:$AH$105,28,FALSE),0)</f>
      </c>
      <c r="AU156" s="53">
        <f>IFERROR(VLOOKUP(B156,'วันที่ 26'!$B$8:$AH$104,28,FALSE),0)</f>
      </c>
      <c r="AV156" s="53">
        <f>IFERROR(VLOOKUP(B156,'วันที่ 30'!$B$8:$AH$107,28,FALSE),0)</f>
      </c>
      <c r="AW156" s="53">
        <f>IFERROR(VLOOKUP(B156,'วันที่ 31'!$B$8:$AG$105,28,FALSE),0)</f>
      </c>
      <c r="AX156" s="52">
        <f>SUM(E156:AW156)</f>
      </c>
    </row>
    <row r="157">
      <c r="A157" s="52"/>
      <c r="B157" s="56"/>
      <c r="C157" s="53">
        <f>IFERROR(VLOOKUP(B157,Members!B:C,2,FALSE),0)</f>
      </c>
      <c r="D157" s="53">
        <f>IFERROR(VLOOKUP(B157,Members!$B:$H,7,FALSE),0)</f>
      </c>
      <c r="E157" s="55">
        <f>IFERROR(VLOOKUP(B157,'วันที่ 1'!$B$8:$AH$103,28,FALSE),0) - IFERROR(VLOOKUP(B157,'วันที่ 1'!$B$8:$AH$103,27,FALSE),0)</f>
      </c>
      <c r="F157" s="55">
        <f>IFERROR(VLOOKUP(C157,'วันที่ 1'!$B$8:$AH$103,27,FALSE),0)</f>
      </c>
      <c r="G157" s="53">
        <f>IFERROR(VLOOKUP(B157,'วันที่ 1'!$B$8:$AH$103,28,FALSE),0)-IFERROR(VLOOKUP(B157,'วันที่ 1'!$B$8:$AH$103,27,FALSE),0)</f>
      </c>
      <c r="H157" s="55">
        <f>IFERROR(VLOOKUP(B157,'วันที่ 1'!$B$8:$AH$103,27,FALSE),0)</f>
      </c>
      <c r="I157" s="53">
        <f>IFERROR(VLOOKUP(B157,'วันที่ 2'!$B$8:$AF$106,28,FALSE),0)-IFERROR(VLOOKUP(B157,'วันที่ 2'!$B$8:$AF$106,27,FALSE),0)</f>
      </c>
      <c r="J157" s="53">
        <f>IFERROR(VLOOKUP(B157,'วันที่ 2'!$B$8:$AF$106,27,FALSE),0)</f>
      </c>
      <c r="K157" s="53">
        <f>IFERROR(VLOOKUP(B157,'วันที่ 3 กะเช้า'!$B$8:$AK$106,28,FALSE),0)-IFERROR(VLOOKUP(B157,'วันที่ 3 กะเช้า'!$B$8:$AK$106,27,FALSE),0)</f>
      </c>
      <c r="L157" s="53">
        <f>IFERROR(VLOOKUP(B157,'วันที่ 3 กะเช้า'!$B$8:$AK$106,27,FALSE),0)</f>
      </c>
      <c r="M157" s="53">
        <f>IFERROR(VLOOKUP(B157,'วันที่ 4 กะเช้า'!$B$8:$AG$107,28,FALSE),0)-IFERROR(VLOOKUP(B157,'วันที่ 4 กะเช้า'!$B$8:$AG$107,27,FALSE),0)</f>
      </c>
      <c r="N157" s="53">
        <f>IFERROR(VLOOKUP(B157,'วันที่ 4 กะเช้า'!$B$8:$AG$107,27,FALSE),0)</f>
      </c>
      <c r="O157" s="53">
        <f>IFERROR(VLOOKUP(B157,'วันที่ 4 กะเช้า'!$B$8:$AH$106,28,FALSE),0)-IFERROR(VLOOKUP(B157,'วันที่ 4 กะเช้า'!$B$8:$AH$106,27,FALSE),0)</f>
      </c>
      <c r="P157" s="53">
        <f>IFERROR(VLOOKUP(B157,'วันที่ 4 กะเช้า'!$B$8:$AH$106,27,FALSE),0)</f>
      </c>
      <c r="Q157" s="53">
        <f>IFERROR(VLOOKUP(B157,'วันที่ 4 กะเช้า'!$B$8:$AH$106,28,FALSE),0)-IFERROR(VLOOKUP(B157,'วันที่ 4 กะเช้า'!$B$8:$AH$106,27,FALSE),0)</f>
      </c>
      <c r="R157" s="53">
        <f>IFERROR(VLOOKUP(B157,'วันที่ 4 กะเช้า'!$B$8:$AH$106,27,FALSE),0)</f>
      </c>
      <c r="S157" s="53">
        <f>IFERROR(VLOOKUP(B157,'วันที่ 5 กะเช้า'!$B$8:$AH$107,28,FALSE),0)-IFERROR(VLOOKUP(B157,'วันที่ 5 กะเช้า'!$B$8:$AH$107,27,FALSE),0)</f>
      </c>
      <c r="T157" s="53">
        <f>IFERROR(VLOOKUP(B157,'วันที่ 5 กะเช้า'!$B$8:$AH$107,27,FALSE),0)</f>
      </c>
      <c r="U157" s="53">
        <f>IFERROR(VLOOKUP(B157,'วันที่ 5 กะดึก'!$B$8:$AH$106,27,FALSE),0)</f>
      </c>
      <c r="V157" s="53">
        <f>IFERROR(VLOOKUP(B157,'วันที่ 5 กะดึก'!$B$8:$AH$106,27,FALSE),0)</f>
      </c>
      <c r="W157" s="53">
        <f>IFERROR(VLOOKUP(B157,'วันที่ 7'!$B$8:$AH$105,28,FALSE),0)-IFERROR(VLOOKUP(B157,'วันที่ 7'!$B$8:$AH$105,27,FALSE),0)</f>
      </c>
      <c r="X157" s="53">
        <f>IFERROR(VLOOKUP(B157,'วันที่ 7'!$B$8:$AH$105,27,FALSE),0)</f>
      </c>
      <c r="Y157" s="53">
        <f>IFERROR(VLOOKUP(B157,'วันที่ 8'!$B$8:$AH$109,28,FALSE),0)-IFERROR(VLOOKUP(B157,'วันที่ 8'!$B$8:$AH$109,27,FALSE),0)</f>
      </c>
      <c r="Z157" s="53">
        <f>IFERROR(VLOOKUP(B157,'วันที่ 8'!$B$8:$AH$109,27,FALSE),0)</f>
      </c>
      <c r="AA157" s="53">
        <f>IFERROR(VLOOKUP(B157,'กะเช้าวันที่ 12'!$B$8:$AC$102,28,FALSE),0)-IFERROR(VLOOKUP(B157,'กะเช้าวันที่ 12'!$B$8:$AC$102,27,FALSE),0)</f>
      </c>
      <c r="AB157" s="53">
        <f>IFERROR(VLOOKUP(B157,'กะเช้าวันที่ 12'!$B$8:$AC$102,27,FALSE),0)</f>
      </c>
      <c r="AC157" s="53">
        <f>IFERROR(VLOOKUP(B157,'กะเช้าวันที่ 14'!$B$8:$AC$104,28,FALSE),0)-IFERROR(VLOOKUP(B157,'กะเช้าวันที่ 14'!$B$8:$AC$104,27,FALSE),0)</f>
      </c>
      <c r="AD157" s="53">
        <f>IFERROR(VLOOKUP(B157,'กะเช้าวันที่ 14'!$B$8:$AC$104,27,FALSE),0)</f>
      </c>
      <c r="AE157" s="53">
        <f>IFERROR(VLOOKUP(B157,'กะดึกวันที่ 13'!$B$8:$AC$105,28,FALSE),0)-IFERROR(VLOOKUP(B157,'กะดึกวันที่ 13'!$B$8:$AC$105,27,FALSE),0)</f>
      </c>
      <c r="AF157" s="53">
        <f>IFERROR(VLOOKUP(C157,'กะดึกวันที่ 13'!$B$8:$AC$105,27,FALSE),0)</f>
      </c>
      <c r="AG157" s="53">
        <f>IFERROR(VLOOKUP(B157,'วันที่ 12'!$B$8:$AH$105,28,FALSE),0)</f>
      </c>
      <c r="AH157" s="53">
        <f>IFERROR(VLOOKUP(B157,'วันที่ 14'!$B$8:$AH$106,28,FALSE),0)</f>
      </c>
      <c r="AI157" s="53">
        <f>IFERROR(VLOOKUP(B157,'วันที่ 15'!$B$8:$AH$106,28,FALSE),0)</f>
      </c>
      <c r="AJ157" s="53">
        <f>IFERROR(VLOOKUP(B157,'วันที่ 16'!$B$8:$AH$105,28,FALSE),0)</f>
      </c>
      <c r="AK157" s="53">
        <f>IFERROR(VLOOKUP(B157,'วันที่ 17'!$B$8:$AH$105,28,FALSE),0)</f>
      </c>
      <c r="AL157" s="53">
        <f>IFERROR(VLOOKUP(B157,'วันที่ 18'!$B$8:$AH$104,28,FALSE),0)</f>
      </c>
      <c r="AM157" s="53">
        <f>IFERROR(VLOOKUP(B157,'วันที่ 19'!$B$8:$AH$106,28,FALSE),0)</f>
      </c>
      <c r="AN157" s="53">
        <f>IFERROR(VLOOKUP(B157,'วันที่ 20'!$B$8:$AH$105,28,FALSE),0)</f>
      </c>
      <c r="AO157" s="53">
        <f>IFERROR(VLOOKUP(B157,'วันที่ 21'!$B$8:$AH$106,28,FALSE),0)</f>
      </c>
      <c r="AP157" s="53">
        <f>IFERROR(VLOOKUP(B157,'วันที่ 22'!$B$8:$AH$105,28,FALSE),0)</f>
      </c>
      <c r="AQ157" s="53">
        <f>IFERROR(VLOOKUP(B157,'วันที่ 23'!$B$8:$AH$107,28,FALSE),0)</f>
      </c>
      <c r="AR157" s="53">
        <f>IFERROR(VLOOKUP(B157,'วันที่ 24'!$B$8:$AH$104,28,FALSE),0)</f>
      </c>
      <c r="AS157" s="53">
        <f>IFERROR(VLOOKUP(B157,'วันที่ 25'!$B$8:$AH$106,28,FALSE),0)</f>
      </c>
      <c r="AT157" s="53">
        <f>IFERROR(VLOOKUP(B157,'วันที่ 26'!$B$8:$AH$105,28,FALSE),0)</f>
      </c>
      <c r="AU157" s="53">
        <f>IFERROR(VLOOKUP(B157,'วันที่ 26'!$B$8:$AH$104,28,FALSE),0)</f>
      </c>
      <c r="AV157" s="53">
        <f>IFERROR(VLOOKUP(B157,'วันที่ 30'!$B$8:$AH$107,28,FALSE),0)</f>
      </c>
      <c r="AW157" s="53">
        <f>IFERROR(VLOOKUP(B157,'วันที่ 31'!$B$8:$AG$105,28,FALSE),0)</f>
      </c>
      <c r="AX157" s="52">
        <f>SUM(E157:AW157)</f>
      </c>
    </row>
    <row r="158">
      <c r="A158" s="52"/>
      <c r="B158" s="56"/>
      <c r="C158" s="53">
        <f>IFERROR(VLOOKUP(B158,Members!B:C,2,FALSE),0)</f>
      </c>
      <c r="D158" s="53">
        <f>IFERROR(VLOOKUP(B158,Members!$B:$H,7,FALSE),0)</f>
      </c>
      <c r="E158" s="55">
        <f>IFERROR(VLOOKUP(B158,'วันที่ 1'!$B$8:$AH$103,28,FALSE),0) - IFERROR(VLOOKUP(B158,'วันที่ 1'!$B$8:$AH$103,27,FALSE),0)</f>
      </c>
      <c r="F158" s="55">
        <f>IFERROR(VLOOKUP(C158,'วันที่ 1'!$B$8:$AH$103,27,FALSE),0)</f>
      </c>
      <c r="G158" s="53">
        <f>IFERROR(VLOOKUP(B158,'วันที่ 1'!$B$8:$AH$103,28,FALSE),0)-IFERROR(VLOOKUP(B158,'วันที่ 1'!$B$8:$AH$103,27,FALSE),0)</f>
      </c>
      <c r="H158" s="55">
        <f>IFERROR(VLOOKUP(B158,'วันที่ 1'!$B$8:$AH$103,27,FALSE),0)</f>
      </c>
      <c r="I158" s="53">
        <f>IFERROR(VLOOKUP(B158,'วันที่ 2'!$B$8:$AF$106,28,FALSE),0)-IFERROR(VLOOKUP(B158,'วันที่ 2'!$B$8:$AF$106,27,FALSE),0)</f>
      </c>
      <c r="J158" s="53">
        <f>IFERROR(VLOOKUP(B158,'วันที่ 2'!$B$8:$AF$106,27,FALSE),0)</f>
      </c>
      <c r="K158" s="53">
        <f>IFERROR(VLOOKUP(B158,'วันที่ 3 กะเช้า'!$B$8:$AK$106,28,FALSE),0)-IFERROR(VLOOKUP(B158,'วันที่ 3 กะเช้า'!$B$8:$AK$106,27,FALSE),0)</f>
      </c>
      <c r="L158" s="53">
        <f>IFERROR(VLOOKUP(B158,'วันที่ 3 กะเช้า'!$B$8:$AK$106,27,FALSE),0)</f>
      </c>
      <c r="M158" s="53">
        <f>IFERROR(VLOOKUP(B158,'วันที่ 4 กะเช้า'!$B$8:$AG$107,28,FALSE),0)-IFERROR(VLOOKUP(B158,'วันที่ 4 กะเช้า'!$B$8:$AG$107,27,FALSE),0)</f>
      </c>
      <c r="N158" s="53">
        <f>IFERROR(VLOOKUP(B158,'วันที่ 4 กะเช้า'!$B$8:$AG$107,27,FALSE),0)</f>
      </c>
      <c r="O158" s="53">
        <f>IFERROR(VLOOKUP(B158,'วันที่ 4 กะเช้า'!$B$8:$AH$106,28,FALSE),0)-IFERROR(VLOOKUP(B158,'วันที่ 4 กะเช้า'!$B$8:$AH$106,27,FALSE),0)</f>
      </c>
      <c r="P158" s="53">
        <f>IFERROR(VLOOKUP(B158,'วันที่ 4 กะเช้า'!$B$8:$AH$106,27,FALSE),0)</f>
      </c>
      <c r="Q158" s="53">
        <f>IFERROR(VLOOKUP(B158,'วันที่ 4 กะเช้า'!$B$8:$AH$106,28,FALSE),0)-IFERROR(VLOOKUP(B158,'วันที่ 4 กะเช้า'!$B$8:$AH$106,27,FALSE),0)</f>
      </c>
      <c r="R158" s="53">
        <f>IFERROR(VLOOKUP(B158,'วันที่ 4 กะเช้า'!$B$8:$AH$106,27,FALSE),0)</f>
      </c>
      <c r="S158" s="53">
        <f>IFERROR(VLOOKUP(B158,'วันที่ 5 กะเช้า'!$B$8:$AH$107,28,FALSE),0)-IFERROR(VLOOKUP(B158,'วันที่ 5 กะเช้า'!$B$8:$AH$107,27,FALSE),0)</f>
      </c>
      <c r="T158" s="53">
        <f>IFERROR(VLOOKUP(B158,'วันที่ 5 กะเช้า'!$B$8:$AH$107,27,FALSE),0)</f>
      </c>
      <c r="U158" s="53">
        <f>IFERROR(VLOOKUP(B158,'วันที่ 5 กะดึก'!$B$8:$AH$106,27,FALSE),0)</f>
      </c>
      <c r="V158" s="53">
        <f>IFERROR(VLOOKUP(B158,'วันที่ 5 กะดึก'!$B$8:$AH$106,27,FALSE),0)</f>
      </c>
      <c r="W158" s="53">
        <f>IFERROR(VLOOKUP(B158,'วันที่ 7'!$B$8:$AH$105,28,FALSE),0)-IFERROR(VLOOKUP(B158,'วันที่ 7'!$B$8:$AH$105,27,FALSE),0)</f>
      </c>
      <c r="X158" s="53">
        <f>IFERROR(VLOOKUP(B158,'วันที่ 7'!$B$8:$AH$105,27,FALSE),0)</f>
      </c>
      <c r="Y158" s="53">
        <f>IFERROR(VLOOKUP(B158,'วันที่ 8'!$B$8:$AH$109,28,FALSE),0)-IFERROR(VLOOKUP(B158,'วันที่ 8'!$B$8:$AH$109,27,FALSE),0)</f>
      </c>
      <c r="Z158" s="53">
        <f>IFERROR(VLOOKUP(B158,'วันที่ 8'!$B$8:$AH$109,27,FALSE),0)</f>
      </c>
      <c r="AA158" s="53">
        <f>IFERROR(VLOOKUP(B158,'กะเช้าวันที่ 12'!$B$8:$AC$102,28,FALSE),0)-IFERROR(VLOOKUP(B158,'กะเช้าวันที่ 12'!$B$8:$AC$102,27,FALSE),0)</f>
      </c>
      <c r="AB158" s="53">
        <f>IFERROR(VLOOKUP(B158,'กะเช้าวันที่ 12'!$B$8:$AC$102,27,FALSE),0)</f>
      </c>
      <c r="AC158" s="53">
        <f>IFERROR(VLOOKUP(B158,'กะเช้าวันที่ 14'!$B$8:$AC$104,28,FALSE),0)-IFERROR(VLOOKUP(B158,'กะเช้าวันที่ 14'!$B$8:$AC$104,27,FALSE),0)</f>
      </c>
      <c r="AD158" s="53">
        <f>IFERROR(VLOOKUP(B158,'กะเช้าวันที่ 14'!$B$8:$AC$104,27,FALSE),0)</f>
      </c>
      <c r="AE158" s="53">
        <f>IFERROR(VLOOKUP(B158,'กะดึกวันที่ 13'!$B$8:$AC$105,28,FALSE),0)-IFERROR(VLOOKUP(B158,'กะดึกวันที่ 13'!$B$8:$AC$105,27,FALSE),0)</f>
      </c>
      <c r="AF158" s="53">
        <f>IFERROR(VLOOKUP(C158,'กะดึกวันที่ 13'!$B$8:$AC$105,27,FALSE),0)</f>
      </c>
      <c r="AG158" s="53">
        <f>IFERROR(VLOOKUP(B158,'วันที่ 12'!$B$8:$AH$105,28,FALSE),0)</f>
      </c>
      <c r="AH158" s="53">
        <f>IFERROR(VLOOKUP(B158,'วันที่ 14'!$B$8:$AH$106,28,FALSE),0)</f>
      </c>
      <c r="AI158" s="53">
        <f>IFERROR(VLOOKUP(B158,'วันที่ 15'!$B$8:$AH$106,28,FALSE),0)</f>
      </c>
      <c r="AJ158" s="53">
        <f>IFERROR(VLOOKUP(B158,'วันที่ 16'!$B$8:$AH$105,28,FALSE),0)</f>
      </c>
      <c r="AK158" s="53">
        <f>IFERROR(VLOOKUP(B158,'วันที่ 17'!$B$8:$AH$105,28,FALSE),0)</f>
      </c>
      <c r="AL158" s="53">
        <f>IFERROR(VLOOKUP(B158,'วันที่ 18'!$B$8:$AH$104,28,FALSE),0)</f>
      </c>
      <c r="AM158" s="53">
        <f>IFERROR(VLOOKUP(B158,'วันที่ 19'!$B$8:$AH$106,28,FALSE),0)</f>
      </c>
      <c r="AN158" s="53">
        <f>IFERROR(VLOOKUP(B158,'วันที่ 20'!$B$8:$AH$105,28,FALSE),0)</f>
      </c>
      <c r="AO158" s="53">
        <f>IFERROR(VLOOKUP(B158,'วันที่ 21'!$B$8:$AH$106,28,FALSE),0)</f>
      </c>
      <c r="AP158" s="53">
        <f>IFERROR(VLOOKUP(B158,'วันที่ 22'!$B$8:$AH$105,28,FALSE),0)</f>
      </c>
      <c r="AQ158" s="53">
        <f>IFERROR(VLOOKUP(B158,'วันที่ 23'!$B$8:$AH$107,28,FALSE),0)</f>
      </c>
      <c r="AR158" s="53">
        <f>IFERROR(VLOOKUP(B158,'วันที่ 24'!$B$8:$AH$104,28,FALSE),0)</f>
      </c>
      <c r="AS158" s="53">
        <f>IFERROR(VLOOKUP(B158,'วันที่ 25'!$B$8:$AH$106,28,FALSE),0)</f>
      </c>
      <c r="AT158" s="53">
        <f>IFERROR(VLOOKUP(B158,'วันที่ 26'!$B$8:$AH$105,28,FALSE),0)</f>
      </c>
      <c r="AU158" s="53">
        <f>IFERROR(VLOOKUP(B158,'วันที่ 26'!$B$8:$AH$104,28,FALSE),0)</f>
      </c>
      <c r="AV158" s="53">
        <f>IFERROR(VLOOKUP(B158,'วันที่ 30'!$B$8:$AH$107,28,FALSE),0)</f>
      </c>
      <c r="AW158" s="53">
        <f>IFERROR(VLOOKUP(B158,'วันที่ 31'!$B$8:$AG$105,28,FALSE),0)</f>
      </c>
      <c r="AX158" s="52">
        <f>SUM(E158:AW158)</f>
      </c>
    </row>
    <row r="159">
      <c r="A159" s="52"/>
      <c r="B159" s="56"/>
      <c r="C159" s="53">
        <f>IFERROR(VLOOKUP(B159,Members!B:C,2,FALSE),0)</f>
      </c>
      <c r="D159" s="53">
        <f>IFERROR(VLOOKUP(B159,Members!$B:$H,7,FALSE),0)</f>
      </c>
      <c r="E159" s="55">
        <f>IFERROR(VLOOKUP(B159,'วันที่ 1'!$B$8:$AH$103,28,FALSE),0) - IFERROR(VLOOKUP(B159,'วันที่ 1'!$B$8:$AH$103,27,FALSE),0)</f>
      </c>
      <c r="F159" s="55">
        <f>IFERROR(VLOOKUP(C159,'วันที่ 1'!$B$8:$AH$103,27,FALSE),0)</f>
      </c>
      <c r="G159" s="53">
        <f>IFERROR(VLOOKUP(B159,'วันที่ 1'!$B$8:$AH$103,28,FALSE),0)-IFERROR(VLOOKUP(B159,'วันที่ 1'!$B$8:$AH$103,27,FALSE),0)</f>
      </c>
      <c r="H159" s="55">
        <f>IFERROR(VLOOKUP(B159,'วันที่ 1'!$B$8:$AH$103,27,FALSE),0)</f>
      </c>
      <c r="I159" s="53">
        <f>IFERROR(VLOOKUP(B159,'วันที่ 2'!$B$8:$AF$106,28,FALSE),0)-IFERROR(VLOOKUP(B159,'วันที่ 2'!$B$8:$AF$106,27,FALSE),0)</f>
      </c>
      <c r="J159" s="53">
        <f>IFERROR(VLOOKUP(B159,'วันที่ 2'!$B$8:$AF$106,27,FALSE),0)</f>
      </c>
      <c r="K159" s="53">
        <f>IFERROR(VLOOKUP(B159,'วันที่ 3 กะเช้า'!$B$8:$AK$106,28,FALSE),0)-IFERROR(VLOOKUP(B159,'วันที่ 3 กะเช้า'!$B$8:$AK$106,27,FALSE),0)</f>
      </c>
      <c r="L159" s="53">
        <f>IFERROR(VLOOKUP(B159,'วันที่ 3 กะเช้า'!$B$8:$AK$106,27,FALSE),0)</f>
      </c>
      <c r="M159" s="53">
        <f>IFERROR(VLOOKUP(B159,'วันที่ 4 กะเช้า'!$B$8:$AG$107,28,FALSE),0)-IFERROR(VLOOKUP(B159,'วันที่ 4 กะเช้า'!$B$8:$AG$107,27,FALSE),0)</f>
      </c>
      <c r="N159" s="53">
        <f>IFERROR(VLOOKUP(B159,'วันที่ 4 กะเช้า'!$B$8:$AG$107,27,FALSE),0)</f>
      </c>
      <c r="O159" s="53">
        <f>IFERROR(VLOOKUP(B159,'วันที่ 4 กะเช้า'!$B$8:$AH$106,28,FALSE),0)-IFERROR(VLOOKUP(B159,'วันที่ 4 กะเช้า'!$B$8:$AH$106,27,FALSE),0)</f>
      </c>
      <c r="P159" s="53">
        <f>IFERROR(VLOOKUP(B159,'วันที่ 4 กะเช้า'!$B$8:$AH$106,27,FALSE),0)</f>
      </c>
      <c r="Q159" s="53">
        <f>IFERROR(VLOOKUP(B159,'วันที่ 4 กะเช้า'!$B$8:$AH$106,28,FALSE),0)-IFERROR(VLOOKUP(B159,'วันที่ 4 กะเช้า'!$B$8:$AH$106,27,FALSE),0)</f>
      </c>
      <c r="R159" s="53">
        <f>IFERROR(VLOOKUP(B159,'วันที่ 4 กะเช้า'!$B$8:$AH$106,27,FALSE),0)</f>
      </c>
      <c r="S159" s="53">
        <f>IFERROR(VLOOKUP(B159,'วันที่ 5 กะเช้า'!$B$8:$AH$107,28,FALSE),0)-IFERROR(VLOOKUP(B159,'วันที่ 5 กะเช้า'!$B$8:$AH$107,27,FALSE),0)</f>
      </c>
      <c r="T159" s="53">
        <f>IFERROR(VLOOKUP(B159,'วันที่ 5 กะเช้า'!$B$8:$AH$107,27,FALSE),0)</f>
      </c>
      <c r="U159" s="53">
        <f>IFERROR(VLOOKUP(B159,'วันที่ 5 กะดึก'!$B$8:$AH$106,27,FALSE),0)</f>
      </c>
      <c r="V159" s="53">
        <f>IFERROR(VLOOKUP(B159,'วันที่ 5 กะดึก'!$B$8:$AH$106,27,FALSE),0)</f>
      </c>
      <c r="W159" s="53">
        <f>IFERROR(VLOOKUP(B159,'วันที่ 7'!$B$8:$AH$105,28,FALSE),0)-IFERROR(VLOOKUP(B159,'วันที่ 7'!$B$8:$AH$105,27,FALSE),0)</f>
      </c>
      <c r="X159" s="53">
        <f>IFERROR(VLOOKUP(B159,'วันที่ 7'!$B$8:$AH$105,27,FALSE),0)</f>
      </c>
      <c r="Y159" s="53">
        <f>IFERROR(VLOOKUP(B159,'วันที่ 8'!$B$8:$AH$109,28,FALSE),0)-IFERROR(VLOOKUP(B159,'วันที่ 8'!$B$8:$AH$109,27,FALSE),0)</f>
      </c>
      <c r="Z159" s="53">
        <f>IFERROR(VLOOKUP(B159,'วันที่ 8'!$B$8:$AH$109,27,FALSE),0)</f>
      </c>
      <c r="AA159" s="53">
        <f>IFERROR(VLOOKUP(B159,'กะเช้าวันที่ 12'!$B$8:$AC$102,28,FALSE),0)-IFERROR(VLOOKUP(B159,'กะเช้าวันที่ 12'!$B$8:$AC$102,27,FALSE),0)</f>
      </c>
      <c r="AB159" s="53">
        <f>IFERROR(VLOOKUP(B159,'กะเช้าวันที่ 12'!$B$8:$AC$102,27,FALSE),0)</f>
      </c>
      <c r="AC159" s="53">
        <f>IFERROR(VLOOKUP(B159,'กะเช้าวันที่ 14'!$B$8:$AC$104,28,FALSE),0)-IFERROR(VLOOKUP(B159,'กะเช้าวันที่ 14'!$B$8:$AC$104,27,FALSE),0)</f>
      </c>
      <c r="AD159" s="53">
        <f>IFERROR(VLOOKUP(B159,'กะเช้าวันที่ 14'!$B$8:$AC$104,27,FALSE),0)</f>
      </c>
      <c r="AE159" s="53">
        <f>IFERROR(VLOOKUP(B159,'กะดึกวันที่ 13'!$B$8:$AC$105,28,FALSE),0)-IFERROR(VLOOKUP(B159,'กะดึกวันที่ 13'!$B$8:$AC$105,27,FALSE),0)</f>
      </c>
      <c r="AF159" s="53">
        <f>IFERROR(VLOOKUP(C159,'กะดึกวันที่ 13'!$B$8:$AC$105,27,FALSE),0)</f>
      </c>
      <c r="AG159" s="53">
        <f>IFERROR(VLOOKUP(B159,'วันที่ 12'!$B$8:$AH$105,28,FALSE),0)</f>
      </c>
      <c r="AH159" s="53">
        <f>IFERROR(VLOOKUP(B159,'วันที่ 14'!$B$8:$AH$106,28,FALSE),0)</f>
      </c>
      <c r="AI159" s="53">
        <f>IFERROR(VLOOKUP(B159,'วันที่ 15'!$B$8:$AH$106,28,FALSE),0)</f>
      </c>
      <c r="AJ159" s="53">
        <f>IFERROR(VLOOKUP(B159,'วันที่ 16'!$B$8:$AH$105,28,FALSE),0)</f>
      </c>
      <c r="AK159" s="53">
        <f>IFERROR(VLOOKUP(B159,'วันที่ 17'!$B$8:$AH$105,28,FALSE),0)</f>
      </c>
      <c r="AL159" s="53">
        <f>IFERROR(VLOOKUP(B159,'วันที่ 18'!$B$8:$AH$104,28,FALSE),0)</f>
      </c>
      <c r="AM159" s="53">
        <f>IFERROR(VLOOKUP(B159,'วันที่ 19'!$B$8:$AH$106,28,FALSE),0)</f>
      </c>
      <c r="AN159" s="53">
        <f>IFERROR(VLOOKUP(B159,'วันที่ 20'!$B$8:$AH$105,28,FALSE),0)</f>
      </c>
      <c r="AO159" s="53">
        <f>IFERROR(VLOOKUP(B159,'วันที่ 21'!$B$8:$AH$106,28,FALSE),0)</f>
      </c>
      <c r="AP159" s="53">
        <f>IFERROR(VLOOKUP(B159,'วันที่ 22'!$B$8:$AH$105,28,FALSE),0)</f>
      </c>
      <c r="AQ159" s="53">
        <f>IFERROR(VLOOKUP(B159,'วันที่ 23'!$B$8:$AH$107,28,FALSE),0)</f>
      </c>
      <c r="AR159" s="53">
        <f>IFERROR(VLOOKUP(B159,'วันที่ 24'!$B$8:$AH$104,28,FALSE),0)</f>
      </c>
      <c r="AS159" s="53">
        <f>IFERROR(VLOOKUP(B159,'วันที่ 25'!$B$8:$AH$106,28,FALSE),0)</f>
      </c>
      <c r="AT159" s="53">
        <f>IFERROR(VLOOKUP(B159,'วันที่ 26'!$B$8:$AH$105,28,FALSE),0)</f>
      </c>
      <c r="AU159" s="53">
        <f>IFERROR(VLOOKUP(B159,'วันที่ 26'!$B$8:$AH$104,28,FALSE),0)</f>
      </c>
      <c r="AV159" s="53">
        <f>IFERROR(VLOOKUP(B159,'วันที่ 30'!$B$8:$AH$107,28,FALSE),0)</f>
      </c>
      <c r="AW159" s="53">
        <f>IFERROR(VLOOKUP(B159,'วันที่ 31'!$B$8:$AG$105,28,FALSE),0)</f>
      </c>
      <c r="AX159" s="52">
        <f>SUM(E159:AW159)</f>
      </c>
    </row>
    <row r="160">
      <c r="A160" s="52"/>
      <c r="B160" s="56"/>
      <c r="C160" s="53">
        <f>IFERROR(VLOOKUP(B160,Members!B:C,2,FALSE),0)</f>
      </c>
      <c r="D160" s="53">
        <f>IFERROR(VLOOKUP(B160,Members!$B:$H,7,FALSE),0)</f>
      </c>
      <c r="E160" s="55">
        <f>IFERROR(VLOOKUP(B160,'วันที่ 1'!$B$8:$AH$103,28,FALSE),0) - IFERROR(VLOOKUP(B160,'วันที่ 1'!$B$8:$AH$103,27,FALSE),0)</f>
      </c>
      <c r="F160" s="55">
        <f>IFERROR(VLOOKUP(C160,'วันที่ 1'!$B$8:$AH$103,27,FALSE),0)</f>
      </c>
      <c r="G160" s="53">
        <f>IFERROR(VLOOKUP(B160,'วันที่ 1'!$B$8:$AH$103,28,FALSE),0)-IFERROR(VLOOKUP(B160,'วันที่ 1'!$B$8:$AH$103,27,FALSE),0)</f>
      </c>
      <c r="H160" s="55">
        <f>IFERROR(VLOOKUP(B160,'วันที่ 1'!$B$8:$AH$103,27,FALSE),0)</f>
      </c>
      <c r="I160" s="53">
        <f>IFERROR(VLOOKUP(B160,'วันที่ 2'!$B$8:$AF$106,28,FALSE),0)-IFERROR(VLOOKUP(B160,'วันที่ 2'!$B$8:$AF$106,27,FALSE),0)</f>
      </c>
      <c r="J160" s="53">
        <f>IFERROR(VLOOKUP(B160,'วันที่ 2'!$B$8:$AF$106,27,FALSE),0)</f>
      </c>
      <c r="K160" s="53">
        <f>IFERROR(VLOOKUP(B160,'วันที่ 3 กะเช้า'!$B$8:$AK$106,28,FALSE),0)-IFERROR(VLOOKUP(B160,'วันที่ 3 กะเช้า'!$B$8:$AK$106,27,FALSE),0)</f>
      </c>
      <c r="L160" s="53">
        <f>IFERROR(VLOOKUP(B160,'วันที่ 3 กะเช้า'!$B$8:$AK$106,27,FALSE),0)</f>
      </c>
      <c r="M160" s="53">
        <f>IFERROR(VLOOKUP(B160,'วันที่ 4 กะเช้า'!$B$8:$AG$107,28,FALSE),0)-IFERROR(VLOOKUP(B160,'วันที่ 4 กะเช้า'!$B$8:$AG$107,27,FALSE),0)</f>
      </c>
      <c r="N160" s="53">
        <f>IFERROR(VLOOKUP(B160,'วันที่ 4 กะเช้า'!$B$8:$AG$107,27,FALSE),0)</f>
      </c>
      <c r="O160" s="53">
        <f>IFERROR(VLOOKUP(B160,'วันที่ 4 กะเช้า'!$B$8:$AH$106,28,FALSE),0)-IFERROR(VLOOKUP(B160,'วันที่ 4 กะเช้า'!$B$8:$AH$106,27,FALSE),0)</f>
      </c>
      <c r="P160" s="53">
        <f>IFERROR(VLOOKUP(B160,'วันที่ 4 กะเช้า'!$B$8:$AH$106,27,FALSE),0)</f>
      </c>
      <c r="Q160" s="53">
        <f>IFERROR(VLOOKUP(B160,'วันที่ 4 กะเช้า'!$B$8:$AH$106,28,FALSE),0)-IFERROR(VLOOKUP(B160,'วันที่ 4 กะเช้า'!$B$8:$AH$106,27,FALSE),0)</f>
      </c>
      <c r="R160" s="53">
        <f>IFERROR(VLOOKUP(B160,'วันที่ 4 กะเช้า'!$B$8:$AH$106,27,FALSE),0)</f>
      </c>
      <c r="S160" s="53">
        <f>IFERROR(VLOOKUP(B160,'วันที่ 5 กะเช้า'!$B$8:$AH$107,28,FALSE),0)-IFERROR(VLOOKUP(B160,'วันที่ 5 กะเช้า'!$B$8:$AH$107,27,FALSE),0)</f>
      </c>
      <c r="T160" s="53">
        <f>IFERROR(VLOOKUP(B160,'วันที่ 5 กะเช้า'!$B$8:$AH$107,27,FALSE),0)</f>
      </c>
      <c r="U160" s="53">
        <f>IFERROR(VLOOKUP(B160,'วันที่ 5 กะดึก'!$B$8:$AH$106,27,FALSE),0)</f>
      </c>
      <c r="V160" s="53">
        <f>IFERROR(VLOOKUP(B160,'วันที่ 5 กะดึก'!$B$8:$AH$106,27,FALSE),0)</f>
      </c>
      <c r="W160" s="53">
        <f>IFERROR(VLOOKUP(B160,'วันที่ 7'!$B$8:$AH$105,28,FALSE),0)-IFERROR(VLOOKUP(B160,'วันที่ 7'!$B$8:$AH$105,27,FALSE),0)</f>
      </c>
      <c r="X160" s="53">
        <f>IFERROR(VLOOKUP(B160,'วันที่ 7'!$B$8:$AH$105,27,FALSE),0)</f>
      </c>
      <c r="Y160" s="53">
        <f>IFERROR(VLOOKUP(B160,'วันที่ 8'!$B$8:$AH$109,28,FALSE),0)-IFERROR(VLOOKUP(B160,'วันที่ 8'!$B$8:$AH$109,27,FALSE),0)</f>
      </c>
      <c r="Z160" s="53">
        <f>IFERROR(VLOOKUP(B160,'วันที่ 8'!$B$8:$AH$109,27,FALSE),0)</f>
      </c>
      <c r="AA160" s="53">
        <f>IFERROR(VLOOKUP(B160,'กะเช้าวันที่ 12'!$B$8:$AC$102,28,FALSE),0)-IFERROR(VLOOKUP(B160,'กะเช้าวันที่ 12'!$B$8:$AC$102,27,FALSE),0)</f>
      </c>
      <c r="AB160" s="53">
        <f>IFERROR(VLOOKUP(B160,'กะเช้าวันที่ 12'!$B$8:$AC$102,27,FALSE),0)</f>
      </c>
      <c r="AC160" s="53">
        <f>IFERROR(VLOOKUP(B160,'กะเช้าวันที่ 14'!$B$8:$AC$104,28,FALSE),0)-IFERROR(VLOOKUP(B160,'กะเช้าวันที่ 14'!$B$8:$AC$104,27,FALSE),0)</f>
      </c>
      <c r="AD160" s="53">
        <f>IFERROR(VLOOKUP(B160,'กะเช้าวันที่ 14'!$B$8:$AC$104,27,FALSE),0)</f>
      </c>
      <c r="AE160" s="53">
        <f>IFERROR(VLOOKUP(B160,'กะดึกวันที่ 13'!$B$8:$AC$105,28,FALSE),0)-IFERROR(VLOOKUP(B160,'กะดึกวันที่ 13'!$B$8:$AC$105,27,FALSE),0)</f>
      </c>
      <c r="AF160" s="53">
        <f>IFERROR(VLOOKUP(C160,'กะดึกวันที่ 13'!$B$8:$AC$105,27,FALSE),0)</f>
      </c>
      <c r="AG160" s="53">
        <f>IFERROR(VLOOKUP(B160,'วันที่ 12'!$B$8:$AH$105,28,FALSE),0)</f>
      </c>
      <c r="AH160" s="53">
        <f>IFERROR(VLOOKUP(B160,'วันที่ 14'!$B$8:$AH$106,28,FALSE),0)</f>
      </c>
      <c r="AI160" s="53">
        <f>IFERROR(VLOOKUP(B160,'วันที่ 15'!$B$8:$AH$106,28,FALSE),0)</f>
      </c>
      <c r="AJ160" s="53">
        <f>IFERROR(VLOOKUP(B160,'วันที่ 16'!$B$8:$AH$105,28,FALSE),0)</f>
      </c>
      <c r="AK160" s="53">
        <f>IFERROR(VLOOKUP(B160,'วันที่ 17'!$B$8:$AH$105,28,FALSE),0)</f>
      </c>
      <c r="AL160" s="53">
        <f>IFERROR(VLOOKUP(B160,'วันที่ 18'!$B$8:$AH$104,28,FALSE),0)</f>
      </c>
      <c r="AM160" s="53">
        <f>IFERROR(VLOOKUP(B160,'วันที่ 19'!$B$8:$AH$106,28,FALSE),0)</f>
      </c>
      <c r="AN160" s="53">
        <f>IFERROR(VLOOKUP(B160,'วันที่ 20'!$B$8:$AH$105,28,FALSE),0)</f>
      </c>
      <c r="AO160" s="53">
        <f>IFERROR(VLOOKUP(B160,'วันที่ 21'!$B$8:$AH$106,28,FALSE),0)</f>
      </c>
      <c r="AP160" s="53">
        <f>IFERROR(VLOOKUP(B160,'วันที่ 22'!$B$8:$AH$105,28,FALSE),0)</f>
      </c>
      <c r="AQ160" s="53">
        <f>IFERROR(VLOOKUP(B160,'วันที่ 23'!$B$8:$AH$107,28,FALSE),0)</f>
      </c>
      <c r="AR160" s="53">
        <f>IFERROR(VLOOKUP(B160,'วันที่ 24'!$B$8:$AH$104,28,FALSE),0)</f>
      </c>
      <c r="AS160" s="53">
        <f>IFERROR(VLOOKUP(B160,'วันที่ 25'!$B$8:$AH$106,28,FALSE),0)</f>
      </c>
      <c r="AT160" s="53">
        <f>IFERROR(VLOOKUP(B160,'วันที่ 26'!$B$8:$AH$105,28,FALSE),0)</f>
      </c>
      <c r="AU160" s="53">
        <f>IFERROR(VLOOKUP(B160,'วันที่ 26'!$B$8:$AH$104,28,FALSE),0)</f>
      </c>
      <c r="AV160" s="53">
        <f>IFERROR(VLOOKUP(B160,'วันที่ 30'!$B$8:$AH$107,28,FALSE),0)</f>
      </c>
      <c r="AW160" s="53">
        <f>IFERROR(VLOOKUP(B160,'วันที่ 31'!$B$8:$AG$105,28,FALSE),0)</f>
      </c>
      <c r="AX160" s="52">
        <f>SUM(E160:AW160)</f>
      </c>
    </row>
    <row r="161">
      <c r="A161" s="52"/>
      <c r="B161" s="56"/>
      <c r="C161" s="53">
        <f>IFERROR(VLOOKUP(B161,Members!B:C,2,FALSE),0)</f>
      </c>
      <c r="D161" s="53">
        <f>IFERROR(VLOOKUP(B161,Members!$B:$H,7,FALSE),0)</f>
      </c>
      <c r="E161" s="55">
        <f>IFERROR(VLOOKUP(B161,'วันที่ 1'!$B$8:$AH$103,28,FALSE),0) - IFERROR(VLOOKUP(B161,'วันที่ 1'!$B$8:$AH$103,27,FALSE),0)</f>
      </c>
      <c r="F161" s="55">
        <f>IFERROR(VLOOKUP(C161,'วันที่ 1'!$B$8:$AH$103,27,FALSE),0)</f>
      </c>
      <c r="G161" s="53">
        <f>IFERROR(VLOOKUP(B161,'วันที่ 1'!$B$8:$AH$103,28,FALSE),0)-IFERROR(VLOOKUP(B161,'วันที่ 1'!$B$8:$AH$103,27,FALSE),0)</f>
      </c>
      <c r="H161" s="55">
        <f>IFERROR(VLOOKUP(B161,'วันที่ 1'!$B$8:$AH$103,27,FALSE),0)</f>
      </c>
      <c r="I161" s="53">
        <f>IFERROR(VLOOKUP(B161,'วันที่ 2'!$B$8:$AF$106,28,FALSE),0)-IFERROR(VLOOKUP(B161,'วันที่ 2'!$B$8:$AF$106,27,FALSE),0)</f>
      </c>
      <c r="J161" s="53">
        <f>IFERROR(VLOOKUP(B161,'วันที่ 2'!$B$8:$AF$106,27,FALSE),0)</f>
      </c>
      <c r="K161" s="53">
        <f>IFERROR(VLOOKUP(B161,'วันที่ 3 กะเช้า'!$B$8:$AK$106,28,FALSE),0)-IFERROR(VLOOKUP(B161,'วันที่ 3 กะเช้า'!$B$8:$AK$106,27,FALSE),0)</f>
      </c>
      <c r="L161" s="53">
        <f>IFERROR(VLOOKUP(B161,'วันที่ 3 กะเช้า'!$B$8:$AK$106,27,FALSE),0)</f>
      </c>
      <c r="M161" s="53">
        <f>IFERROR(VLOOKUP(B161,'วันที่ 4 กะเช้า'!$B$8:$AG$107,28,FALSE),0)-IFERROR(VLOOKUP(B161,'วันที่ 4 กะเช้า'!$B$8:$AG$107,27,FALSE),0)</f>
      </c>
      <c r="N161" s="53">
        <f>IFERROR(VLOOKUP(B161,'วันที่ 4 กะเช้า'!$B$8:$AG$107,27,FALSE),0)</f>
      </c>
      <c r="O161" s="53">
        <f>IFERROR(VLOOKUP(B161,'วันที่ 4 กะเช้า'!$B$8:$AH$106,28,FALSE),0)-IFERROR(VLOOKUP(B161,'วันที่ 4 กะเช้า'!$B$8:$AH$106,27,FALSE),0)</f>
      </c>
      <c r="P161" s="53">
        <f>IFERROR(VLOOKUP(B161,'วันที่ 4 กะเช้า'!$B$8:$AH$106,27,FALSE),0)</f>
      </c>
      <c r="Q161" s="53">
        <f>IFERROR(VLOOKUP(B161,'วันที่ 4 กะเช้า'!$B$8:$AH$106,28,FALSE),0)-IFERROR(VLOOKUP(B161,'วันที่ 4 กะเช้า'!$B$8:$AH$106,27,FALSE),0)</f>
      </c>
      <c r="R161" s="53">
        <f>IFERROR(VLOOKUP(B161,'วันที่ 4 กะเช้า'!$B$8:$AH$106,27,FALSE),0)</f>
      </c>
      <c r="S161" s="53">
        <f>IFERROR(VLOOKUP(B161,'วันที่ 5 กะเช้า'!$B$8:$AH$107,28,FALSE),0)-IFERROR(VLOOKUP(B161,'วันที่ 5 กะเช้า'!$B$8:$AH$107,27,FALSE),0)</f>
      </c>
      <c r="T161" s="53">
        <f>IFERROR(VLOOKUP(B161,'วันที่ 5 กะเช้า'!$B$8:$AH$107,27,FALSE),0)</f>
      </c>
      <c r="U161" s="53">
        <f>IFERROR(VLOOKUP(B161,'วันที่ 5 กะดึก'!$B$8:$AH$106,27,FALSE),0)</f>
      </c>
      <c r="V161" s="53">
        <f>IFERROR(VLOOKUP(B161,'วันที่ 5 กะดึก'!$B$8:$AH$106,27,FALSE),0)</f>
      </c>
      <c r="W161" s="53">
        <f>IFERROR(VLOOKUP(B161,'วันที่ 7'!$B$8:$AH$105,28,FALSE),0)-IFERROR(VLOOKUP(B161,'วันที่ 7'!$B$8:$AH$105,27,FALSE),0)</f>
      </c>
      <c r="X161" s="53">
        <f>IFERROR(VLOOKUP(B161,'วันที่ 7'!$B$8:$AH$105,27,FALSE),0)</f>
      </c>
      <c r="Y161" s="53">
        <f>IFERROR(VLOOKUP(B161,'วันที่ 8'!$B$8:$AH$109,28,FALSE),0)-IFERROR(VLOOKUP(B161,'วันที่ 8'!$B$8:$AH$109,27,FALSE),0)</f>
      </c>
      <c r="Z161" s="53">
        <f>IFERROR(VLOOKUP(B161,'วันที่ 8'!$B$8:$AH$109,27,FALSE),0)</f>
      </c>
      <c r="AA161" s="53">
        <f>IFERROR(VLOOKUP(B161,'กะเช้าวันที่ 12'!$B$8:$AC$102,28,FALSE),0)-IFERROR(VLOOKUP(B161,'กะเช้าวันที่ 12'!$B$8:$AC$102,27,FALSE),0)</f>
      </c>
      <c r="AB161" s="53">
        <f>IFERROR(VLOOKUP(B161,'กะเช้าวันที่ 12'!$B$8:$AC$102,27,FALSE),0)</f>
      </c>
      <c r="AC161" s="53">
        <f>IFERROR(VLOOKUP(B161,'กะเช้าวันที่ 14'!$B$8:$AC$104,28,FALSE),0)-IFERROR(VLOOKUP(B161,'กะเช้าวันที่ 14'!$B$8:$AC$104,27,FALSE),0)</f>
      </c>
      <c r="AD161" s="53">
        <f>IFERROR(VLOOKUP(B161,'กะเช้าวันที่ 14'!$B$8:$AC$104,27,FALSE),0)</f>
      </c>
      <c r="AE161" s="53">
        <f>IFERROR(VLOOKUP(B161,'กะดึกวันที่ 13'!$B$8:$AC$105,28,FALSE),0)-IFERROR(VLOOKUP(B161,'กะดึกวันที่ 13'!$B$8:$AC$105,27,FALSE),0)</f>
      </c>
      <c r="AF161" s="53">
        <f>IFERROR(VLOOKUP(C161,'กะดึกวันที่ 13'!$B$8:$AC$105,27,FALSE),0)</f>
      </c>
      <c r="AG161" s="53">
        <f>IFERROR(VLOOKUP(B161,'วันที่ 12'!$B$8:$AH$105,28,FALSE),0)</f>
      </c>
      <c r="AH161" s="53">
        <f>IFERROR(VLOOKUP(B161,'วันที่ 14'!$B$8:$AH$106,28,FALSE),0)</f>
      </c>
      <c r="AI161" s="53">
        <f>IFERROR(VLOOKUP(B161,'วันที่ 15'!$B$8:$AH$106,28,FALSE),0)</f>
      </c>
      <c r="AJ161" s="53">
        <f>IFERROR(VLOOKUP(B161,'วันที่ 16'!$B$8:$AH$105,28,FALSE),0)</f>
      </c>
      <c r="AK161" s="53">
        <f>IFERROR(VLOOKUP(B161,'วันที่ 17'!$B$8:$AH$105,28,FALSE),0)</f>
      </c>
      <c r="AL161" s="53">
        <f>IFERROR(VLOOKUP(B161,'วันที่ 18'!$B$8:$AH$104,28,FALSE),0)</f>
      </c>
      <c r="AM161" s="53">
        <f>IFERROR(VLOOKUP(B161,'วันที่ 19'!$B$8:$AH$106,28,FALSE),0)</f>
      </c>
      <c r="AN161" s="53">
        <f>IFERROR(VLOOKUP(B161,'วันที่ 20'!$B$8:$AH$105,28,FALSE),0)</f>
      </c>
      <c r="AO161" s="53">
        <f>IFERROR(VLOOKUP(B161,'วันที่ 21'!$B$8:$AH$106,28,FALSE),0)</f>
      </c>
      <c r="AP161" s="53">
        <f>IFERROR(VLOOKUP(B161,'วันที่ 22'!$B$8:$AH$105,28,FALSE),0)</f>
      </c>
      <c r="AQ161" s="53">
        <f>IFERROR(VLOOKUP(B161,'วันที่ 23'!$B$8:$AH$107,28,FALSE),0)</f>
      </c>
      <c r="AR161" s="53">
        <f>IFERROR(VLOOKUP(B161,'วันที่ 24'!$B$8:$AH$104,28,FALSE),0)</f>
      </c>
      <c r="AS161" s="53">
        <f>IFERROR(VLOOKUP(B161,'วันที่ 25'!$B$8:$AH$106,28,FALSE),0)</f>
      </c>
      <c r="AT161" s="53">
        <f>IFERROR(VLOOKUP(B161,'วันที่ 26'!$B$8:$AH$105,28,FALSE),0)</f>
      </c>
      <c r="AU161" s="53">
        <f>IFERROR(VLOOKUP(B161,'วันที่ 26'!$B$8:$AH$104,28,FALSE),0)</f>
      </c>
      <c r="AV161" s="53">
        <f>IFERROR(VLOOKUP(B161,'วันที่ 30'!$B$8:$AH$107,28,FALSE),0)</f>
      </c>
      <c r="AW161" s="53">
        <f>IFERROR(VLOOKUP(B161,'วันที่ 31'!$B$8:$AG$105,28,FALSE),0)</f>
      </c>
      <c r="AX161" s="52">
        <f>SUM(E161:AW161)</f>
      </c>
    </row>
    <row r="162">
      <c r="A162" s="52"/>
      <c r="B162" s="56"/>
      <c r="C162" s="53">
        <f>IFERROR(VLOOKUP(B162,Members!B:C,2,FALSE),0)</f>
      </c>
      <c r="D162" s="53">
        <f>IFERROR(VLOOKUP(B162,Members!$B:$H,7,FALSE),0)</f>
      </c>
      <c r="E162" s="55">
        <f>IFERROR(VLOOKUP(B162,'วันที่ 1'!$B$8:$AH$103,28,FALSE),0) - IFERROR(VLOOKUP(B162,'วันที่ 1'!$B$8:$AH$103,27,FALSE),0)</f>
      </c>
      <c r="F162" s="55">
        <f>IFERROR(VLOOKUP(C162,'วันที่ 1'!$B$8:$AH$103,27,FALSE),0)</f>
      </c>
      <c r="G162" s="53">
        <f>IFERROR(VLOOKUP(B162,'วันที่ 1'!$B$8:$AH$103,28,FALSE),0)-IFERROR(VLOOKUP(B162,'วันที่ 1'!$B$8:$AH$103,27,FALSE),0)</f>
      </c>
      <c r="H162" s="55">
        <f>IFERROR(VLOOKUP(B162,'วันที่ 1'!$B$8:$AH$103,27,FALSE),0)</f>
      </c>
      <c r="I162" s="53">
        <f>IFERROR(VLOOKUP(B162,'วันที่ 2'!$B$8:$AF$106,28,FALSE),0)-IFERROR(VLOOKUP(B162,'วันที่ 2'!$B$8:$AF$106,27,FALSE),0)</f>
      </c>
      <c r="J162" s="53">
        <f>IFERROR(VLOOKUP(B162,'วันที่ 2'!$B$8:$AF$106,27,FALSE),0)</f>
      </c>
      <c r="K162" s="53">
        <f>IFERROR(VLOOKUP(B162,'วันที่ 3 กะเช้า'!$B$8:$AK$106,28,FALSE),0)-IFERROR(VLOOKUP(B162,'วันที่ 3 กะเช้า'!$B$8:$AK$106,27,FALSE),0)</f>
      </c>
      <c r="L162" s="53">
        <f>IFERROR(VLOOKUP(B162,'วันที่ 3 กะเช้า'!$B$8:$AK$106,27,FALSE),0)</f>
      </c>
      <c r="M162" s="53">
        <f>IFERROR(VLOOKUP(B162,'วันที่ 4 กะเช้า'!$B$8:$AG$107,28,FALSE),0)-IFERROR(VLOOKUP(B162,'วันที่ 4 กะเช้า'!$B$8:$AG$107,27,FALSE),0)</f>
      </c>
      <c r="N162" s="53">
        <f>IFERROR(VLOOKUP(B162,'วันที่ 4 กะเช้า'!$B$8:$AG$107,27,FALSE),0)</f>
      </c>
      <c r="O162" s="53">
        <f>IFERROR(VLOOKUP(B162,'วันที่ 4 กะเช้า'!$B$8:$AH$106,28,FALSE),0)-IFERROR(VLOOKUP(B162,'วันที่ 4 กะเช้า'!$B$8:$AH$106,27,FALSE),0)</f>
      </c>
      <c r="P162" s="53">
        <f>IFERROR(VLOOKUP(B162,'วันที่ 4 กะเช้า'!$B$8:$AH$106,27,FALSE),0)</f>
      </c>
      <c r="Q162" s="53">
        <f>IFERROR(VLOOKUP(B162,'วันที่ 4 กะเช้า'!$B$8:$AH$106,28,FALSE),0)-IFERROR(VLOOKUP(B162,'วันที่ 4 กะเช้า'!$B$8:$AH$106,27,FALSE),0)</f>
      </c>
      <c r="R162" s="53">
        <f>IFERROR(VLOOKUP(B162,'วันที่ 4 กะเช้า'!$B$8:$AH$106,27,FALSE),0)</f>
      </c>
      <c r="S162" s="53">
        <f>IFERROR(VLOOKUP(B162,'วันที่ 5 กะเช้า'!$B$8:$AH$107,28,FALSE),0)-IFERROR(VLOOKUP(B162,'วันที่ 5 กะเช้า'!$B$8:$AH$107,27,FALSE),0)</f>
      </c>
      <c r="T162" s="53">
        <f>IFERROR(VLOOKUP(B162,'วันที่ 5 กะเช้า'!$B$8:$AH$107,27,FALSE),0)</f>
      </c>
      <c r="U162" s="53">
        <f>IFERROR(VLOOKUP(B162,'วันที่ 5 กะดึก'!$B$8:$AH$106,27,FALSE),0)</f>
      </c>
      <c r="V162" s="53">
        <f>IFERROR(VLOOKUP(B162,'วันที่ 5 กะดึก'!$B$8:$AH$106,27,FALSE),0)</f>
      </c>
      <c r="W162" s="53">
        <f>IFERROR(VLOOKUP(B162,'วันที่ 7'!$B$8:$AH$105,28,FALSE),0)-IFERROR(VLOOKUP(B162,'วันที่ 7'!$B$8:$AH$105,27,FALSE),0)</f>
      </c>
      <c r="X162" s="53">
        <f>IFERROR(VLOOKUP(B162,'วันที่ 7'!$B$8:$AH$105,27,FALSE),0)</f>
      </c>
      <c r="Y162" s="53">
        <f>IFERROR(VLOOKUP(B162,'วันที่ 8'!$B$8:$AH$109,28,FALSE),0)-IFERROR(VLOOKUP(B162,'วันที่ 8'!$B$8:$AH$109,27,FALSE),0)</f>
      </c>
      <c r="Z162" s="53">
        <f>IFERROR(VLOOKUP(B162,'วันที่ 8'!$B$8:$AH$109,27,FALSE),0)</f>
      </c>
      <c r="AA162" s="53">
        <f>IFERROR(VLOOKUP(B162,'กะเช้าวันที่ 12'!$B$8:$AC$102,28,FALSE),0)-IFERROR(VLOOKUP(B162,'กะเช้าวันที่ 12'!$B$8:$AC$102,27,FALSE),0)</f>
      </c>
      <c r="AB162" s="53">
        <f>IFERROR(VLOOKUP(B162,'กะเช้าวันที่ 12'!$B$8:$AC$102,27,FALSE),0)</f>
      </c>
      <c r="AC162" s="53">
        <f>IFERROR(VLOOKUP(B162,'กะเช้าวันที่ 14'!$B$8:$AC$104,28,FALSE),0)-IFERROR(VLOOKUP(B162,'กะเช้าวันที่ 14'!$B$8:$AC$104,27,FALSE),0)</f>
      </c>
      <c r="AD162" s="53">
        <f>IFERROR(VLOOKUP(B162,'กะเช้าวันที่ 14'!$B$8:$AC$104,27,FALSE),0)</f>
      </c>
      <c r="AE162" s="53">
        <f>IFERROR(VLOOKUP(B162,'กะดึกวันที่ 13'!$B$8:$AC$105,28,FALSE),0)-IFERROR(VLOOKUP(B162,'กะดึกวันที่ 13'!$B$8:$AC$105,27,FALSE),0)</f>
      </c>
      <c r="AF162" s="53">
        <f>IFERROR(VLOOKUP(C162,'กะดึกวันที่ 13'!$B$8:$AC$105,27,FALSE),0)</f>
      </c>
      <c r="AG162" s="53">
        <f>IFERROR(VLOOKUP(B162,'วันที่ 12'!$B$8:$AH$105,28,FALSE),0)</f>
      </c>
      <c r="AH162" s="53">
        <f>IFERROR(VLOOKUP(B162,'วันที่ 14'!$B$8:$AH$106,28,FALSE),0)</f>
      </c>
      <c r="AI162" s="53">
        <f>IFERROR(VLOOKUP(B162,'วันที่ 15'!$B$8:$AH$106,28,FALSE),0)</f>
      </c>
      <c r="AJ162" s="53">
        <f>IFERROR(VLOOKUP(B162,'วันที่ 16'!$B$8:$AH$105,28,FALSE),0)</f>
      </c>
      <c r="AK162" s="53">
        <f>IFERROR(VLOOKUP(B162,'วันที่ 17'!$B$8:$AH$105,28,FALSE),0)</f>
      </c>
      <c r="AL162" s="53">
        <f>IFERROR(VLOOKUP(B162,'วันที่ 18'!$B$8:$AH$104,28,FALSE),0)</f>
      </c>
      <c r="AM162" s="53">
        <f>IFERROR(VLOOKUP(B162,'วันที่ 19'!$B$8:$AH$106,28,FALSE),0)</f>
      </c>
      <c r="AN162" s="53">
        <f>IFERROR(VLOOKUP(B162,'วันที่ 20'!$B$8:$AH$105,28,FALSE),0)</f>
      </c>
      <c r="AO162" s="53">
        <f>IFERROR(VLOOKUP(B162,'วันที่ 21'!$B$8:$AH$106,28,FALSE),0)</f>
      </c>
      <c r="AP162" s="53">
        <f>IFERROR(VLOOKUP(B162,'วันที่ 22'!$B$8:$AH$105,28,FALSE),0)</f>
      </c>
      <c r="AQ162" s="53">
        <f>IFERROR(VLOOKUP(B162,'วันที่ 23'!$B$8:$AH$107,28,FALSE),0)</f>
      </c>
      <c r="AR162" s="53">
        <f>IFERROR(VLOOKUP(B162,'วันที่ 24'!$B$8:$AH$104,28,FALSE),0)</f>
      </c>
      <c r="AS162" s="53">
        <f>IFERROR(VLOOKUP(B162,'วันที่ 25'!$B$8:$AH$106,28,FALSE),0)</f>
      </c>
      <c r="AT162" s="53">
        <f>IFERROR(VLOOKUP(B162,'วันที่ 26'!$B$8:$AH$105,28,FALSE),0)</f>
      </c>
      <c r="AU162" s="53">
        <f>IFERROR(VLOOKUP(B162,'วันที่ 26'!$B$8:$AH$104,28,FALSE),0)</f>
      </c>
      <c r="AV162" s="53">
        <f>IFERROR(VLOOKUP(B162,'วันที่ 30'!$B$8:$AH$107,28,FALSE),0)</f>
      </c>
      <c r="AW162" s="53">
        <f>IFERROR(VLOOKUP(B162,'วันที่ 31'!$B$8:$AG$105,28,FALSE),0)</f>
      </c>
      <c r="AX162" s="52">
        <f>SUM(E162:AW162)</f>
      </c>
    </row>
    <row r="163">
      <c r="A163" s="52"/>
      <c r="B163" s="56"/>
      <c r="C163" s="53">
        <f>IFERROR(VLOOKUP(B163,Members!B:C,2,FALSE),0)</f>
      </c>
      <c r="D163" s="53">
        <f>IFERROR(VLOOKUP(B163,Members!$B:$H,7,FALSE),0)</f>
      </c>
      <c r="E163" s="55">
        <f>IFERROR(VLOOKUP(B163,'วันที่ 1'!$B$8:$AH$103,28,FALSE),0) - IFERROR(VLOOKUP(B163,'วันที่ 1'!$B$8:$AH$103,27,FALSE),0)</f>
      </c>
      <c r="F163" s="55">
        <f>IFERROR(VLOOKUP(C163,'วันที่ 1'!$B$8:$AH$103,27,FALSE),0)</f>
      </c>
      <c r="G163" s="53">
        <f>IFERROR(VLOOKUP(B163,'วันที่ 1'!$B$8:$AH$103,28,FALSE),0)-IFERROR(VLOOKUP(B163,'วันที่ 1'!$B$8:$AH$103,27,FALSE),0)</f>
      </c>
      <c r="H163" s="55">
        <f>IFERROR(VLOOKUP(B163,'วันที่ 1'!$B$8:$AH$103,27,FALSE),0)</f>
      </c>
      <c r="I163" s="53">
        <f>IFERROR(VLOOKUP(B163,'วันที่ 2'!$B$8:$AF$106,28,FALSE),0)-IFERROR(VLOOKUP(B163,'วันที่ 2'!$B$8:$AF$106,27,FALSE),0)</f>
      </c>
      <c r="J163" s="53">
        <f>IFERROR(VLOOKUP(B163,'วันที่ 2'!$B$8:$AF$106,27,FALSE),0)</f>
      </c>
      <c r="K163" s="53">
        <f>IFERROR(VLOOKUP(B163,'วันที่ 3 กะเช้า'!$B$8:$AK$106,28,FALSE),0)-IFERROR(VLOOKUP(B163,'วันที่ 3 กะเช้า'!$B$8:$AK$106,27,FALSE),0)</f>
      </c>
      <c r="L163" s="53">
        <f>IFERROR(VLOOKUP(B163,'วันที่ 3 กะเช้า'!$B$8:$AK$106,27,FALSE),0)</f>
      </c>
      <c r="M163" s="53">
        <f>IFERROR(VLOOKUP(B163,'วันที่ 4 กะเช้า'!$B$8:$AG$107,28,FALSE),0)-IFERROR(VLOOKUP(B163,'วันที่ 4 กะเช้า'!$B$8:$AG$107,27,FALSE),0)</f>
      </c>
      <c r="N163" s="53">
        <f>IFERROR(VLOOKUP(B163,'วันที่ 4 กะเช้า'!$B$8:$AG$107,27,FALSE),0)</f>
      </c>
      <c r="O163" s="53">
        <f>IFERROR(VLOOKUP(B163,'วันที่ 4 กะเช้า'!$B$8:$AH$106,28,FALSE),0)-IFERROR(VLOOKUP(B163,'วันที่ 4 กะเช้า'!$B$8:$AH$106,27,FALSE),0)</f>
      </c>
      <c r="P163" s="53">
        <f>IFERROR(VLOOKUP(B163,'วันที่ 4 กะเช้า'!$B$8:$AH$106,27,FALSE),0)</f>
      </c>
      <c r="Q163" s="53">
        <f>IFERROR(VLOOKUP(B163,'วันที่ 4 กะเช้า'!$B$8:$AH$106,28,FALSE),0)-IFERROR(VLOOKUP(B163,'วันที่ 4 กะเช้า'!$B$8:$AH$106,27,FALSE),0)</f>
      </c>
      <c r="R163" s="53">
        <f>IFERROR(VLOOKUP(B163,'วันที่ 4 กะเช้า'!$B$8:$AH$106,27,FALSE),0)</f>
      </c>
      <c r="S163" s="53">
        <f>IFERROR(VLOOKUP(B163,'วันที่ 5 กะเช้า'!$B$8:$AH$107,28,FALSE),0)-IFERROR(VLOOKUP(B163,'วันที่ 5 กะเช้า'!$B$8:$AH$107,27,FALSE),0)</f>
      </c>
      <c r="T163" s="53">
        <f>IFERROR(VLOOKUP(B163,'วันที่ 5 กะเช้า'!$B$8:$AH$107,27,FALSE),0)</f>
      </c>
      <c r="U163" s="53">
        <f>IFERROR(VLOOKUP(B163,'วันที่ 5 กะดึก'!$B$8:$AH$106,27,FALSE),0)</f>
      </c>
      <c r="V163" s="53">
        <f>IFERROR(VLOOKUP(B163,'วันที่ 5 กะดึก'!$B$8:$AH$106,27,FALSE),0)</f>
      </c>
      <c r="W163" s="53">
        <f>IFERROR(VLOOKUP(B163,'วันที่ 7'!$B$8:$AH$105,28,FALSE),0)-IFERROR(VLOOKUP(B163,'วันที่ 7'!$B$8:$AH$105,27,FALSE),0)</f>
      </c>
      <c r="X163" s="53">
        <f>IFERROR(VLOOKUP(B163,'วันที่ 7'!$B$8:$AH$105,27,FALSE),0)</f>
      </c>
      <c r="Y163" s="53">
        <f>IFERROR(VLOOKUP(B163,'วันที่ 8'!$B$8:$AH$109,28,FALSE),0)-IFERROR(VLOOKUP(B163,'วันที่ 8'!$B$8:$AH$109,27,FALSE),0)</f>
      </c>
      <c r="Z163" s="53">
        <f>IFERROR(VLOOKUP(B163,'วันที่ 8'!$B$8:$AH$109,27,FALSE),0)</f>
      </c>
      <c r="AA163" s="53">
        <f>IFERROR(VLOOKUP(B163,'กะเช้าวันที่ 12'!$B$8:$AC$102,28,FALSE),0)-IFERROR(VLOOKUP(B163,'กะเช้าวันที่ 12'!$B$8:$AC$102,27,FALSE),0)</f>
      </c>
      <c r="AB163" s="53">
        <f>IFERROR(VLOOKUP(B163,'กะเช้าวันที่ 12'!$B$8:$AC$102,27,FALSE),0)</f>
      </c>
      <c r="AC163" s="53">
        <f>IFERROR(VLOOKUP(B163,'กะเช้าวันที่ 14'!$B$8:$AC$104,28,FALSE),0)-IFERROR(VLOOKUP(B163,'กะเช้าวันที่ 14'!$B$8:$AC$104,27,FALSE),0)</f>
      </c>
      <c r="AD163" s="53">
        <f>IFERROR(VLOOKUP(B163,'กะเช้าวันที่ 14'!$B$8:$AC$104,27,FALSE),0)</f>
      </c>
      <c r="AE163" s="53">
        <f>IFERROR(VLOOKUP(B163,'กะดึกวันที่ 13'!$B$8:$AC$105,28,FALSE),0)-IFERROR(VLOOKUP(B163,'กะดึกวันที่ 13'!$B$8:$AC$105,27,FALSE),0)</f>
      </c>
      <c r="AF163" s="53">
        <f>IFERROR(VLOOKUP(C163,'กะดึกวันที่ 13'!$B$8:$AC$105,27,FALSE),0)</f>
      </c>
      <c r="AG163" s="53">
        <f>IFERROR(VLOOKUP(B163,'วันที่ 12'!$B$8:$AH$105,28,FALSE),0)</f>
      </c>
      <c r="AH163" s="53">
        <f>IFERROR(VLOOKUP(B163,'วันที่ 14'!$B$8:$AH$106,28,FALSE),0)</f>
      </c>
      <c r="AI163" s="53">
        <f>IFERROR(VLOOKUP(B163,'วันที่ 15'!$B$8:$AH$106,28,FALSE),0)</f>
      </c>
      <c r="AJ163" s="53">
        <f>IFERROR(VLOOKUP(B163,'วันที่ 16'!$B$8:$AH$105,28,FALSE),0)</f>
      </c>
      <c r="AK163" s="53">
        <f>IFERROR(VLOOKUP(B163,'วันที่ 17'!$B$8:$AH$105,28,FALSE),0)</f>
      </c>
      <c r="AL163" s="53">
        <f>IFERROR(VLOOKUP(B163,'วันที่ 18'!$B$8:$AH$104,28,FALSE),0)</f>
      </c>
      <c r="AM163" s="53">
        <f>IFERROR(VLOOKUP(B163,'วันที่ 19'!$B$8:$AH$106,28,FALSE),0)</f>
      </c>
      <c r="AN163" s="53">
        <f>IFERROR(VLOOKUP(B163,'วันที่ 20'!$B$8:$AH$105,28,FALSE),0)</f>
      </c>
      <c r="AO163" s="53">
        <f>IFERROR(VLOOKUP(B163,'วันที่ 21'!$B$8:$AH$106,28,FALSE),0)</f>
      </c>
      <c r="AP163" s="53">
        <f>IFERROR(VLOOKUP(B163,'วันที่ 22'!$B$8:$AH$105,28,FALSE),0)</f>
      </c>
      <c r="AQ163" s="53">
        <f>IFERROR(VLOOKUP(B163,'วันที่ 23'!$B$8:$AH$107,28,FALSE),0)</f>
      </c>
      <c r="AR163" s="53">
        <f>IFERROR(VLOOKUP(B163,'วันที่ 24'!$B$8:$AH$104,28,FALSE),0)</f>
      </c>
      <c r="AS163" s="53">
        <f>IFERROR(VLOOKUP(B163,'วันที่ 25'!$B$8:$AH$106,28,FALSE),0)</f>
      </c>
      <c r="AT163" s="53">
        <f>IFERROR(VLOOKUP(B163,'วันที่ 26'!$B$8:$AH$105,28,FALSE),0)</f>
      </c>
      <c r="AU163" s="53">
        <f>IFERROR(VLOOKUP(B163,'วันที่ 26'!$B$8:$AH$104,28,FALSE),0)</f>
      </c>
      <c r="AV163" s="53">
        <f>IFERROR(VLOOKUP(B163,'วันที่ 30'!$B$8:$AH$107,28,FALSE),0)</f>
      </c>
      <c r="AW163" s="53">
        <f>IFERROR(VLOOKUP(B163,'วันที่ 31'!$B$8:$AG$105,28,FALSE),0)</f>
      </c>
      <c r="AX163" s="52">
        <f>SUM(E163:AW163)</f>
      </c>
    </row>
    <row r="164">
      <c r="A164" s="52"/>
      <c r="B164" s="56"/>
      <c r="C164" s="53">
        <f>IFERROR(VLOOKUP(B164,Members!B:C,2,FALSE),0)</f>
      </c>
      <c r="D164" s="53">
        <f>IFERROR(VLOOKUP(B164,Members!$B:$H,7,FALSE),0)</f>
      </c>
      <c r="E164" s="55">
        <f>IFERROR(VLOOKUP(B164,'วันที่ 1'!$B$8:$AH$103,28,FALSE),0) - IFERROR(VLOOKUP(B164,'วันที่ 1'!$B$8:$AH$103,27,FALSE),0)</f>
      </c>
      <c r="F164" s="55">
        <f>IFERROR(VLOOKUP(C164,'วันที่ 1'!$B$8:$AH$103,27,FALSE),0)</f>
      </c>
      <c r="G164" s="53">
        <f>IFERROR(VLOOKUP(B164,'วันที่ 1'!$B$8:$AH$103,28,FALSE),0)-IFERROR(VLOOKUP(B164,'วันที่ 1'!$B$8:$AH$103,27,FALSE),0)</f>
      </c>
      <c r="H164" s="55">
        <f>IFERROR(VLOOKUP(B164,'วันที่ 1'!$B$8:$AH$103,27,FALSE),0)</f>
      </c>
      <c r="I164" s="53">
        <f>IFERROR(VLOOKUP(B164,'วันที่ 2'!$B$8:$AF$106,28,FALSE),0)-IFERROR(VLOOKUP(B164,'วันที่ 2'!$B$8:$AF$106,27,FALSE),0)</f>
      </c>
      <c r="J164" s="53">
        <f>IFERROR(VLOOKUP(B164,'วันที่ 2'!$B$8:$AF$106,27,FALSE),0)</f>
      </c>
      <c r="K164" s="53">
        <f>IFERROR(VLOOKUP(B164,'วันที่ 3 กะเช้า'!$B$8:$AK$106,28,FALSE),0)-IFERROR(VLOOKUP(B164,'วันที่ 3 กะเช้า'!$B$8:$AK$106,27,FALSE),0)</f>
      </c>
      <c r="L164" s="53">
        <f>IFERROR(VLOOKUP(B164,'วันที่ 3 กะเช้า'!$B$8:$AK$106,27,FALSE),0)</f>
      </c>
      <c r="M164" s="53">
        <f>IFERROR(VLOOKUP(B164,'วันที่ 4 กะเช้า'!$B$8:$AG$107,28,FALSE),0)-IFERROR(VLOOKUP(B164,'วันที่ 4 กะเช้า'!$B$8:$AG$107,27,FALSE),0)</f>
      </c>
      <c r="N164" s="53">
        <f>IFERROR(VLOOKUP(B164,'วันที่ 4 กะเช้า'!$B$8:$AG$107,27,FALSE),0)</f>
      </c>
      <c r="O164" s="53">
        <f>IFERROR(VLOOKUP(B164,'วันที่ 4 กะเช้า'!$B$8:$AH$106,28,FALSE),0)-IFERROR(VLOOKUP(B164,'วันที่ 4 กะเช้า'!$B$8:$AH$106,27,FALSE),0)</f>
      </c>
      <c r="P164" s="53">
        <f>IFERROR(VLOOKUP(B164,'วันที่ 4 กะเช้า'!$B$8:$AH$106,27,FALSE),0)</f>
      </c>
      <c r="Q164" s="53">
        <f>IFERROR(VLOOKUP(B164,'วันที่ 4 กะเช้า'!$B$8:$AH$106,28,FALSE),0)-IFERROR(VLOOKUP(B164,'วันที่ 4 กะเช้า'!$B$8:$AH$106,27,FALSE),0)</f>
      </c>
      <c r="R164" s="53">
        <f>IFERROR(VLOOKUP(B164,'วันที่ 4 กะเช้า'!$B$8:$AH$106,27,FALSE),0)</f>
      </c>
      <c r="S164" s="53">
        <f>IFERROR(VLOOKUP(B164,'วันที่ 5 กะเช้า'!$B$8:$AH$107,28,FALSE),0)-IFERROR(VLOOKUP(B164,'วันที่ 5 กะเช้า'!$B$8:$AH$107,27,FALSE),0)</f>
      </c>
      <c r="T164" s="53">
        <f>IFERROR(VLOOKUP(B164,'วันที่ 5 กะเช้า'!$B$8:$AH$107,27,FALSE),0)</f>
      </c>
      <c r="U164" s="53">
        <f>IFERROR(VLOOKUP(B164,'วันที่ 5 กะดึก'!$B$8:$AH$106,27,FALSE),0)</f>
      </c>
      <c r="V164" s="53">
        <f>IFERROR(VLOOKUP(B164,'วันที่ 5 กะดึก'!$B$8:$AH$106,27,FALSE),0)</f>
      </c>
      <c r="W164" s="53">
        <f>IFERROR(VLOOKUP(B164,'วันที่ 7'!$B$8:$AH$105,28,FALSE),0)-IFERROR(VLOOKUP(B164,'วันที่ 7'!$B$8:$AH$105,27,FALSE),0)</f>
      </c>
      <c r="X164" s="53">
        <f>IFERROR(VLOOKUP(B164,'วันที่ 7'!$B$8:$AH$105,27,FALSE),0)</f>
      </c>
      <c r="Y164" s="53">
        <f>IFERROR(VLOOKUP(B164,'วันที่ 8'!$B$8:$AH$109,28,FALSE),0)-IFERROR(VLOOKUP(B164,'วันที่ 8'!$B$8:$AH$109,27,FALSE),0)</f>
      </c>
      <c r="Z164" s="53">
        <f>IFERROR(VLOOKUP(B164,'วันที่ 8'!$B$8:$AH$109,27,FALSE),0)</f>
      </c>
      <c r="AA164" s="53">
        <f>IFERROR(VLOOKUP(B164,'กะเช้าวันที่ 12'!$B$8:$AC$102,28,FALSE),0)-IFERROR(VLOOKUP(B164,'กะเช้าวันที่ 12'!$B$8:$AC$102,27,FALSE),0)</f>
      </c>
      <c r="AB164" s="53">
        <f>IFERROR(VLOOKUP(B164,'กะเช้าวันที่ 12'!$B$8:$AC$102,27,FALSE),0)</f>
      </c>
      <c r="AC164" s="53">
        <f>IFERROR(VLOOKUP(B164,'กะเช้าวันที่ 14'!$B$8:$AC$104,28,FALSE),0)-IFERROR(VLOOKUP(B164,'กะเช้าวันที่ 14'!$B$8:$AC$104,27,FALSE),0)</f>
      </c>
      <c r="AD164" s="53">
        <f>IFERROR(VLOOKUP(B164,'กะเช้าวันที่ 14'!$B$8:$AC$104,27,FALSE),0)</f>
      </c>
      <c r="AE164" s="53">
        <f>IFERROR(VLOOKUP(B164,'กะดึกวันที่ 13'!$B$8:$AC$105,28,FALSE),0)-IFERROR(VLOOKUP(B164,'กะดึกวันที่ 13'!$B$8:$AC$105,27,FALSE),0)</f>
      </c>
      <c r="AF164" s="53">
        <f>IFERROR(VLOOKUP(C164,'กะดึกวันที่ 13'!$B$8:$AC$105,27,FALSE),0)</f>
      </c>
      <c r="AG164" s="53">
        <f>IFERROR(VLOOKUP(B164,'วันที่ 12'!$B$8:$AH$105,28,FALSE),0)</f>
      </c>
      <c r="AH164" s="53">
        <f>IFERROR(VLOOKUP(B164,'วันที่ 14'!$B$8:$AH$106,28,FALSE),0)</f>
      </c>
      <c r="AI164" s="53">
        <f>IFERROR(VLOOKUP(B164,'วันที่ 15'!$B$8:$AH$106,28,FALSE),0)</f>
      </c>
      <c r="AJ164" s="53">
        <f>IFERROR(VLOOKUP(B164,'วันที่ 16'!$B$8:$AH$105,28,FALSE),0)</f>
      </c>
      <c r="AK164" s="53">
        <f>IFERROR(VLOOKUP(B164,'วันที่ 17'!$B$8:$AH$105,28,FALSE),0)</f>
      </c>
      <c r="AL164" s="53">
        <f>IFERROR(VLOOKUP(B164,'วันที่ 18'!$B$8:$AH$104,28,FALSE),0)</f>
      </c>
      <c r="AM164" s="53">
        <f>IFERROR(VLOOKUP(B164,'วันที่ 19'!$B$8:$AH$106,28,FALSE),0)</f>
      </c>
      <c r="AN164" s="53">
        <f>IFERROR(VLOOKUP(B164,'วันที่ 20'!$B$8:$AH$105,28,FALSE),0)</f>
      </c>
      <c r="AO164" s="53">
        <f>IFERROR(VLOOKUP(B164,'วันที่ 21'!$B$8:$AH$106,28,FALSE),0)</f>
      </c>
      <c r="AP164" s="53">
        <f>IFERROR(VLOOKUP(B164,'วันที่ 22'!$B$8:$AH$105,28,FALSE),0)</f>
      </c>
      <c r="AQ164" s="53">
        <f>IFERROR(VLOOKUP(B164,'วันที่ 23'!$B$8:$AH$107,28,FALSE),0)</f>
      </c>
      <c r="AR164" s="53">
        <f>IFERROR(VLOOKUP(B164,'วันที่ 24'!$B$8:$AH$104,28,FALSE),0)</f>
      </c>
      <c r="AS164" s="53">
        <f>IFERROR(VLOOKUP(B164,'วันที่ 25'!$B$8:$AH$106,28,FALSE),0)</f>
      </c>
      <c r="AT164" s="53">
        <f>IFERROR(VLOOKUP(B164,'วันที่ 26'!$B$8:$AH$105,28,FALSE),0)</f>
      </c>
      <c r="AU164" s="53">
        <f>IFERROR(VLOOKUP(B164,'วันที่ 26'!$B$8:$AH$104,28,FALSE),0)</f>
      </c>
      <c r="AV164" s="53">
        <f>IFERROR(VLOOKUP(B164,'วันที่ 30'!$B$8:$AH$107,28,FALSE),0)</f>
      </c>
      <c r="AW164" s="53">
        <f>IFERROR(VLOOKUP(B164,'วันที่ 31'!$B$8:$AG$105,28,FALSE),0)</f>
      </c>
      <c r="AX164" s="52">
        <f>SUM(E164:AW164)</f>
      </c>
    </row>
    <row r="165">
      <c r="A165" s="52"/>
      <c r="B165" s="56"/>
      <c r="C165" s="53">
        <f>IFERROR(VLOOKUP(B165,Members!B:C,2,FALSE),0)</f>
      </c>
      <c r="D165" s="53">
        <f>IFERROR(VLOOKUP(B165,Members!$B:$H,7,FALSE),0)</f>
      </c>
      <c r="E165" s="55">
        <f>IFERROR(VLOOKUP(B165,'วันที่ 1'!$B$8:$AH$103,28,FALSE),0) - IFERROR(VLOOKUP(B165,'วันที่ 1'!$B$8:$AH$103,27,FALSE),0)</f>
      </c>
      <c r="F165" s="55">
        <f>IFERROR(VLOOKUP(C165,'วันที่ 1'!$B$8:$AH$103,27,FALSE),0)</f>
      </c>
      <c r="G165" s="53">
        <f>IFERROR(VLOOKUP(B165,'วันที่ 1'!$B$8:$AH$103,28,FALSE),0)-IFERROR(VLOOKUP(B165,'วันที่ 1'!$B$8:$AH$103,27,FALSE),0)</f>
      </c>
      <c r="H165" s="55">
        <f>IFERROR(VLOOKUP(B165,'วันที่ 1'!$B$8:$AH$103,27,FALSE),0)</f>
      </c>
      <c r="I165" s="53">
        <f>IFERROR(VLOOKUP(B165,'วันที่ 2'!$B$8:$AF$106,28,FALSE),0)-IFERROR(VLOOKUP(B165,'วันที่ 2'!$B$8:$AF$106,27,FALSE),0)</f>
      </c>
      <c r="J165" s="53">
        <f>IFERROR(VLOOKUP(B165,'วันที่ 2'!$B$8:$AF$106,27,FALSE),0)</f>
      </c>
      <c r="K165" s="53">
        <f>IFERROR(VLOOKUP(B165,'วันที่ 3 กะเช้า'!$B$8:$AK$106,28,FALSE),0)-IFERROR(VLOOKUP(B165,'วันที่ 3 กะเช้า'!$B$8:$AK$106,27,FALSE),0)</f>
      </c>
      <c r="L165" s="53">
        <f>IFERROR(VLOOKUP(B165,'วันที่ 3 กะเช้า'!$B$8:$AK$106,27,FALSE),0)</f>
      </c>
      <c r="M165" s="53">
        <f>IFERROR(VLOOKUP(B165,'วันที่ 4 กะเช้า'!$B$8:$AG$107,28,FALSE),0)-IFERROR(VLOOKUP(B165,'วันที่ 4 กะเช้า'!$B$8:$AG$107,27,FALSE),0)</f>
      </c>
      <c r="N165" s="53">
        <f>IFERROR(VLOOKUP(B165,'วันที่ 4 กะเช้า'!$B$8:$AG$107,27,FALSE),0)</f>
      </c>
      <c r="O165" s="53">
        <f>IFERROR(VLOOKUP(B165,'วันที่ 4 กะเช้า'!$B$8:$AH$106,28,FALSE),0)-IFERROR(VLOOKUP(B165,'วันที่ 4 กะเช้า'!$B$8:$AH$106,27,FALSE),0)</f>
      </c>
      <c r="P165" s="53">
        <f>IFERROR(VLOOKUP(B165,'วันที่ 4 กะเช้า'!$B$8:$AH$106,27,FALSE),0)</f>
      </c>
      <c r="Q165" s="53">
        <f>IFERROR(VLOOKUP(B165,'วันที่ 4 กะเช้า'!$B$8:$AH$106,28,FALSE),0)-IFERROR(VLOOKUP(B165,'วันที่ 4 กะเช้า'!$B$8:$AH$106,27,FALSE),0)</f>
      </c>
      <c r="R165" s="53">
        <f>IFERROR(VLOOKUP(B165,'วันที่ 4 กะเช้า'!$B$8:$AH$106,27,FALSE),0)</f>
      </c>
      <c r="S165" s="53">
        <f>IFERROR(VLOOKUP(B165,'วันที่ 5 กะเช้า'!$B$8:$AH$107,28,FALSE),0)-IFERROR(VLOOKUP(B165,'วันที่ 5 กะเช้า'!$B$8:$AH$107,27,FALSE),0)</f>
      </c>
      <c r="T165" s="53">
        <f>IFERROR(VLOOKUP(B165,'วันที่ 5 กะเช้า'!$B$8:$AH$107,27,FALSE),0)</f>
      </c>
      <c r="U165" s="53">
        <f>IFERROR(VLOOKUP(B165,'วันที่ 5 กะดึก'!$B$8:$AH$106,27,FALSE),0)</f>
      </c>
      <c r="V165" s="53">
        <f>IFERROR(VLOOKUP(B165,'วันที่ 5 กะดึก'!$B$8:$AH$106,27,FALSE),0)</f>
      </c>
      <c r="W165" s="53">
        <f>IFERROR(VLOOKUP(B165,'วันที่ 7'!$B$8:$AH$105,28,FALSE),0)-IFERROR(VLOOKUP(B165,'วันที่ 7'!$B$8:$AH$105,27,FALSE),0)</f>
      </c>
      <c r="X165" s="53">
        <f>IFERROR(VLOOKUP(B165,'วันที่ 7'!$B$8:$AH$105,27,FALSE),0)</f>
      </c>
      <c r="Y165" s="53">
        <f>IFERROR(VLOOKUP(B165,'วันที่ 8'!$B$8:$AH$109,28,FALSE),0)-IFERROR(VLOOKUP(B165,'วันที่ 8'!$B$8:$AH$109,27,FALSE),0)</f>
      </c>
      <c r="Z165" s="53">
        <f>IFERROR(VLOOKUP(B165,'วันที่ 8'!$B$8:$AH$109,27,FALSE),0)</f>
      </c>
      <c r="AA165" s="53">
        <f>IFERROR(VLOOKUP(B165,'กะเช้าวันที่ 12'!$B$8:$AC$102,28,FALSE),0)-IFERROR(VLOOKUP(B165,'กะเช้าวันที่ 12'!$B$8:$AC$102,27,FALSE),0)</f>
      </c>
      <c r="AB165" s="53">
        <f>IFERROR(VLOOKUP(B165,'กะเช้าวันที่ 12'!$B$8:$AC$102,27,FALSE),0)</f>
      </c>
      <c r="AC165" s="53">
        <f>IFERROR(VLOOKUP(B165,'กะเช้าวันที่ 14'!$B$8:$AC$104,28,FALSE),0)-IFERROR(VLOOKUP(B165,'กะเช้าวันที่ 14'!$B$8:$AC$104,27,FALSE),0)</f>
      </c>
      <c r="AD165" s="53">
        <f>IFERROR(VLOOKUP(B165,'กะเช้าวันที่ 14'!$B$8:$AC$104,27,FALSE),0)</f>
      </c>
      <c r="AE165" s="53">
        <f>IFERROR(VLOOKUP(B165,'กะดึกวันที่ 13'!$B$8:$AC$105,28,FALSE),0)-IFERROR(VLOOKUP(B165,'กะดึกวันที่ 13'!$B$8:$AC$105,27,FALSE),0)</f>
      </c>
      <c r="AF165" s="53">
        <f>IFERROR(VLOOKUP(C165,'กะดึกวันที่ 13'!$B$8:$AC$105,27,FALSE),0)</f>
      </c>
      <c r="AG165" s="53">
        <f>IFERROR(VLOOKUP(B165,'วันที่ 12'!$B$8:$AH$105,28,FALSE),0)</f>
      </c>
      <c r="AH165" s="53">
        <f>IFERROR(VLOOKUP(B165,'วันที่ 14'!$B$8:$AH$106,28,FALSE),0)</f>
      </c>
      <c r="AI165" s="53">
        <f>IFERROR(VLOOKUP(B165,'วันที่ 15'!$B$8:$AH$106,28,FALSE),0)</f>
      </c>
      <c r="AJ165" s="53">
        <f>IFERROR(VLOOKUP(B165,'วันที่ 16'!$B$8:$AH$105,28,FALSE),0)</f>
      </c>
      <c r="AK165" s="53">
        <f>IFERROR(VLOOKUP(B165,'วันที่ 17'!$B$8:$AH$105,28,FALSE),0)</f>
      </c>
      <c r="AL165" s="53">
        <f>IFERROR(VLOOKUP(B165,'วันที่ 18'!$B$8:$AH$104,28,FALSE),0)</f>
      </c>
      <c r="AM165" s="53">
        <f>IFERROR(VLOOKUP(B165,'วันที่ 19'!$B$8:$AH$106,28,FALSE),0)</f>
      </c>
      <c r="AN165" s="53">
        <f>IFERROR(VLOOKUP(B165,'วันที่ 20'!$B$8:$AH$105,28,FALSE),0)</f>
      </c>
      <c r="AO165" s="53">
        <f>IFERROR(VLOOKUP(B165,'วันที่ 21'!$B$8:$AH$106,28,FALSE),0)</f>
      </c>
      <c r="AP165" s="53">
        <f>IFERROR(VLOOKUP(B165,'วันที่ 22'!$B$8:$AH$105,28,FALSE),0)</f>
      </c>
      <c r="AQ165" s="53">
        <f>IFERROR(VLOOKUP(B165,'วันที่ 23'!$B$8:$AH$107,28,FALSE),0)</f>
      </c>
      <c r="AR165" s="53">
        <f>IFERROR(VLOOKUP(B165,'วันที่ 24'!$B$8:$AH$104,28,FALSE),0)</f>
      </c>
      <c r="AS165" s="53">
        <f>IFERROR(VLOOKUP(B165,'วันที่ 25'!$B$8:$AH$106,28,FALSE),0)</f>
      </c>
      <c r="AT165" s="53">
        <f>IFERROR(VLOOKUP(B165,'วันที่ 26'!$B$8:$AH$105,28,FALSE),0)</f>
      </c>
      <c r="AU165" s="53">
        <f>IFERROR(VLOOKUP(B165,'วันที่ 26'!$B$8:$AH$104,28,FALSE),0)</f>
      </c>
      <c r="AV165" s="53">
        <f>IFERROR(VLOOKUP(B165,'วันที่ 30'!$B$8:$AH$107,28,FALSE),0)</f>
      </c>
      <c r="AW165" s="53">
        <f>IFERROR(VLOOKUP(B165,'วันที่ 31'!$B$8:$AG$105,28,FALSE),0)</f>
      </c>
      <c r="AX165" s="52">
        <f>SUM(E165:AW165)</f>
      </c>
    </row>
    <row r="166">
      <c r="A166" s="52"/>
      <c r="B166" s="56"/>
      <c r="C166" s="53">
        <f>IFERROR(VLOOKUP(B166,Members!B:C,2,FALSE),0)</f>
      </c>
      <c r="D166" s="53">
        <f>IFERROR(VLOOKUP(B166,Members!$B:$H,7,FALSE),0)</f>
      </c>
      <c r="E166" s="55">
        <f>IFERROR(VLOOKUP(B166,'วันที่ 1'!$B$8:$AH$103,28,FALSE),0) - IFERROR(VLOOKUP(B166,'วันที่ 1'!$B$8:$AH$103,27,FALSE),0)</f>
      </c>
      <c r="F166" s="55">
        <f>IFERROR(VLOOKUP(C166,'วันที่ 1'!$B$8:$AH$103,27,FALSE),0)</f>
      </c>
      <c r="G166" s="53">
        <f>IFERROR(VLOOKUP(B166,'วันที่ 1'!$B$8:$AH$103,28,FALSE),0)-IFERROR(VLOOKUP(B166,'วันที่ 1'!$B$8:$AH$103,27,FALSE),0)</f>
      </c>
      <c r="H166" s="55">
        <f>IFERROR(VLOOKUP(B166,'วันที่ 1'!$B$8:$AH$103,27,FALSE),0)</f>
      </c>
      <c r="I166" s="53">
        <f>IFERROR(VLOOKUP(B166,'วันที่ 2'!$B$8:$AF$106,28,FALSE),0)-IFERROR(VLOOKUP(B166,'วันที่ 2'!$B$8:$AF$106,27,FALSE),0)</f>
      </c>
      <c r="J166" s="53">
        <f>IFERROR(VLOOKUP(B166,'วันที่ 2'!$B$8:$AF$106,27,FALSE),0)</f>
      </c>
      <c r="K166" s="53">
        <f>IFERROR(VLOOKUP(B166,'วันที่ 3 กะเช้า'!$B$8:$AK$106,28,FALSE),0)-IFERROR(VLOOKUP(B166,'วันที่ 3 กะเช้า'!$B$8:$AK$106,27,FALSE),0)</f>
      </c>
      <c r="L166" s="53">
        <f>IFERROR(VLOOKUP(B166,'วันที่ 3 กะเช้า'!$B$8:$AK$106,27,FALSE),0)</f>
      </c>
      <c r="M166" s="53">
        <f>IFERROR(VLOOKUP(B166,'วันที่ 4 กะเช้า'!$B$8:$AG$107,28,FALSE),0)-IFERROR(VLOOKUP(B166,'วันที่ 4 กะเช้า'!$B$8:$AG$107,27,FALSE),0)</f>
      </c>
      <c r="N166" s="53">
        <f>IFERROR(VLOOKUP(B166,'วันที่ 4 กะเช้า'!$B$8:$AG$107,27,FALSE),0)</f>
      </c>
      <c r="O166" s="53">
        <f>IFERROR(VLOOKUP(B166,'วันที่ 4 กะเช้า'!$B$8:$AH$106,28,FALSE),0)-IFERROR(VLOOKUP(B166,'วันที่ 4 กะเช้า'!$B$8:$AH$106,27,FALSE),0)</f>
      </c>
      <c r="P166" s="53">
        <f>IFERROR(VLOOKUP(B166,'วันที่ 4 กะเช้า'!$B$8:$AH$106,27,FALSE),0)</f>
      </c>
      <c r="Q166" s="53">
        <f>IFERROR(VLOOKUP(B166,'วันที่ 4 กะเช้า'!$B$8:$AH$106,28,FALSE),0)-IFERROR(VLOOKUP(B166,'วันที่ 4 กะเช้า'!$B$8:$AH$106,27,FALSE),0)</f>
      </c>
      <c r="R166" s="53">
        <f>IFERROR(VLOOKUP(B166,'วันที่ 4 กะเช้า'!$B$8:$AH$106,27,FALSE),0)</f>
      </c>
      <c r="S166" s="53">
        <f>IFERROR(VLOOKUP(B166,'วันที่ 5 กะเช้า'!$B$8:$AH$107,28,FALSE),0)-IFERROR(VLOOKUP(B166,'วันที่ 5 กะเช้า'!$B$8:$AH$107,27,FALSE),0)</f>
      </c>
      <c r="T166" s="53">
        <f>IFERROR(VLOOKUP(B166,'วันที่ 5 กะเช้า'!$B$8:$AH$107,27,FALSE),0)</f>
      </c>
      <c r="U166" s="53">
        <f>IFERROR(VLOOKUP(B166,'วันที่ 5 กะดึก'!$B$8:$AH$106,27,FALSE),0)</f>
      </c>
      <c r="V166" s="53">
        <f>IFERROR(VLOOKUP(B166,'วันที่ 5 กะดึก'!$B$8:$AH$106,27,FALSE),0)</f>
      </c>
      <c r="W166" s="53">
        <f>IFERROR(VLOOKUP(B166,'วันที่ 7'!$B$8:$AH$105,28,FALSE),0)-IFERROR(VLOOKUP(B166,'วันที่ 7'!$B$8:$AH$105,27,FALSE),0)</f>
      </c>
      <c r="X166" s="53">
        <f>IFERROR(VLOOKUP(B166,'วันที่ 7'!$B$8:$AH$105,27,FALSE),0)</f>
      </c>
      <c r="Y166" s="53">
        <f>IFERROR(VLOOKUP(B166,'วันที่ 8'!$B$8:$AH$109,28,FALSE),0)-IFERROR(VLOOKUP(B166,'วันที่ 8'!$B$8:$AH$109,27,FALSE),0)</f>
      </c>
      <c r="Z166" s="53">
        <f>IFERROR(VLOOKUP(B166,'วันที่ 8'!$B$8:$AH$109,27,FALSE),0)</f>
      </c>
      <c r="AA166" s="53">
        <f>IFERROR(VLOOKUP(B166,'กะเช้าวันที่ 12'!$B$8:$AC$102,28,FALSE),0)-IFERROR(VLOOKUP(B166,'กะเช้าวันที่ 12'!$B$8:$AC$102,27,FALSE),0)</f>
      </c>
      <c r="AB166" s="53">
        <f>IFERROR(VLOOKUP(B166,'กะเช้าวันที่ 12'!$B$8:$AC$102,27,FALSE),0)</f>
      </c>
      <c r="AC166" s="53">
        <f>IFERROR(VLOOKUP(B166,'กะเช้าวันที่ 14'!$B$8:$AC$104,28,FALSE),0)-IFERROR(VLOOKUP(B166,'กะเช้าวันที่ 14'!$B$8:$AC$104,27,FALSE),0)</f>
      </c>
      <c r="AD166" s="53">
        <f>IFERROR(VLOOKUP(B166,'กะเช้าวันที่ 14'!$B$8:$AC$104,27,FALSE),0)</f>
      </c>
      <c r="AE166" s="53">
        <f>IFERROR(VLOOKUP(B166,'กะดึกวันที่ 13'!$B$8:$AC$105,28,FALSE),0)-IFERROR(VLOOKUP(B166,'กะดึกวันที่ 13'!$B$8:$AC$105,27,FALSE),0)</f>
      </c>
      <c r="AF166" s="53">
        <f>IFERROR(VLOOKUP(C166,'กะดึกวันที่ 13'!$B$8:$AC$105,27,FALSE),0)</f>
      </c>
      <c r="AG166" s="53">
        <f>IFERROR(VLOOKUP(B166,'วันที่ 12'!$B$8:$AH$105,28,FALSE),0)</f>
      </c>
      <c r="AH166" s="53">
        <f>IFERROR(VLOOKUP(B166,'วันที่ 14'!$B$8:$AH$106,28,FALSE),0)</f>
      </c>
      <c r="AI166" s="53">
        <f>IFERROR(VLOOKUP(B166,'วันที่ 15'!$B$8:$AH$106,28,FALSE),0)</f>
      </c>
      <c r="AJ166" s="53">
        <f>IFERROR(VLOOKUP(B166,'วันที่ 16'!$B$8:$AH$105,28,FALSE),0)</f>
      </c>
      <c r="AK166" s="53">
        <f>IFERROR(VLOOKUP(B166,'วันที่ 17'!$B$8:$AH$105,28,FALSE),0)</f>
      </c>
      <c r="AL166" s="53">
        <f>IFERROR(VLOOKUP(B166,'วันที่ 18'!$B$8:$AH$104,28,FALSE),0)</f>
      </c>
      <c r="AM166" s="53">
        <f>IFERROR(VLOOKUP(B166,'วันที่ 19'!$B$8:$AH$106,28,FALSE),0)</f>
      </c>
      <c r="AN166" s="53">
        <f>IFERROR(VLOOKUP(B166,'วันที่ 20'!$B$8:$AH$105,28,FALSE),0)</f>
      </c>
      <c r="AO166" s="53">
        <f>IFERROR(VLOOKUP(B166,'วันที่ 21'!$B$8:$AH$106,28,FALSE),0)</f>
      </c>
      <c r="AP166" s="53">
        <f>IFERROR(VLOOKUP(B166,'วันที่ 22'!$B$8:$AH$105,28,FALSE),0)</f>
      </c>
      <c r="AQ166" s="53">
        <f>IFERROR(VLOOKUP(B166,'วันที่ 23'!$B$8:$AH$107,28,FALSE),0)</f>
      </c>
      <c r="AR166" s="53">
        <f>IFERROR(VLOOKUP(B166,'วันที่ 24'!$B$8:$AH$104,28,FALSE),0)</f>
      </c>
      <c r="AS166" s="53">
        <f>IFERROR(VLOOKUP(B166,'วันที่ 25'!$B$8:$AH$106,28,FALSE),0)</f>
      </c>
      <c r="AT166" s="53">
        <f>IFERROR(VLOOKUP(B166,'วันที่ 26'!$B$8:$AH$105,28,FALSE),0)</f>
      </c>
      <c r="AU166" s="53">
        <f>IFERROR(VLOOKUP(B166,'วันที่ 26'!$B$8:$AH$104,28,FALSE),0)</f>
      </c>
      <c r="AV166" s="53">
        <f>IFERROR(VLOOKUP(B166,'วันที่ 30'!$B$8:$AH$107,28,FALSE),0)</f>
      </c>
      <c r="AW166" s="53">
        <f>IFERROR(VLOOKUP(B166,'วันที่ 31'!$B$8:$AG$105,28,FALSE),0)</f>
      </c>
      <c r="AX166" s="52">
        <f>SUM(E166:AW166)</f>
      </c>
    </row>
    <row r="167">
      <c r="A167" s="52"/>
      <c r="B167" s="56"/>
      <c r="C167" s="53">
        <f>IFERROR(VLOOKUP(B167,Members!B:C,2,FALSE),0)</f>
      </c>
      <c r="D167" s="53">
        <f>IFERROR(VLOOKUP(B167,Members!$B:$H,7,FALSE),0)</f>
      </c>
      <c r="E167" s="55">
        <f>IFERROR(VLOOKUP(B167,'วันที่ 1'!$B$8:$AH$103,28,FALSE),0) - IFERROR(VLOOKUP(B167,'วันที่ 1'!$B$8:$AH$103,27,FALSE),0)</f>
      </c>
      <c r="F167" s="55">
        <f>IFERROR(VLOOKUP(C167,'วันที่ 1'!$B$8:$AH$103,27,FALSE),0)</f>
      </c>
      <c r="G167" s="53">
        <f>IFERROR(VLOOKUP(B167,'วันที่ 1'!$B$8:$AH$103,28,FALSE),0)-IFERROR(VLOOKUP(B167,'วันที่ 1'!$B$8:$AH$103,27,FALSE),0)</f>
      </c>
      <c r="H167" s="55">
        <f>IFERROR(VLOOKUP(B167,'วันที่ 1'!$B$8:$AH$103,27,FALSE),0)</f>
      </c>
      <c r="I167" s="53">
        <f>IFERROR(VLOOKUP(B167,'วันที่ 2'!$B$8:$AF$106,28,FALSE),0)-IFERROR(VLOOKUP(B167,'วันที่ 2'!$B$8:$AF$106,27,FALSE),0)</f>
      </c>
      <c r="J167" s="53">
        <f>IFERROR(VLOOKUP(B167,'วันที่ 2'!$B$8:$AF$106,27,FALSE),0)</f>
      </c>
      <c r="K167" s="53">
        <f>IFERROR(VLOOKUP(B167,'วันที่ 3 กะเช้า'!$B$8:$AK$106,28,FALSE),0)-IFERROR(VLOOKUP(B167,'วันที่ 3 กะเช้า'!$B$8:$AK$106,27,FALSE),0)</f>
      </c>
      <c r="L167" s="53">
        <f>IFERROR(VLOOKUP(B167,'วันที่ 3 กะเช้า'!$B$8:$AK$106,27,FALSE),0)</f>
      </c>
      <c r="M167" s="53">
        <f>IFERROR(VLOOKUP(B167,'วันที่ 4 กะเช้า'!$B$8:$AG$107,28,FALSE),0)-IFERROR(VLOOKUP(B167,'วันที่ 4 กะเช้า'!$B$8:$AG$107,27,FALSE),0)</f>
      </c>
      <c r="N167" s="53">
        <f>IFERROR(VLOOKUP(B167,'วันที่ 4 กะเช้า'!$B$8:$AG$107,27,FALSE),0)</f>
      </c>
      <c r="O167" s="53">
        <f>IFERROR(VLOOKUP(B167,'วันที่ 4 กะเช้า'!$B$8:$AH$106,28,FALSE),0)-IFERROR(VLOOKUP(B167,'วันที่ 4 กะเช้า'!$B$8:$AH$106,27,FALSE),0)</f>
      </c>
      <c r="P167" s="53">
        <f>IFERROR(VLOOKUP(B167,'วันที่ 4 กะเช้า'!$B$8:$AH$106,27,FALSE),0)</f>
      </c>
      <c r="Q167" s="53">
        <f>IFERROR(VLOOKUP(B167,'วันที่ 4 กะเช้า'!$B$8:$AH$106,28,FALSE),0)-IFERROR(VLOOKUP(B167,'วันที่ 4 กะเช้า'!$B$8:$AH$106,27,FALSE),0)</f>
      </c>
      <c r="R167" s="53">
        <f>IFERROR(VLOOKUP(B167,'วันที่ 4 กะเช้า'!$B$8:$AH$106,27,FALSE),0)</f>
      </c>
      <c r="S167" s="53">
        <f>IFERROR(VLOOKUP(B167,'วันที่ 5 กะเช้า'!$B$8:$AH$107,28,FALSE),0)-IFERROR(VLOOKUP(B167,'วันที่ 5 กะเช้า'!$B$8:$AH$107,27,FALSE),0)</f>
      </c>
      <c r="T167" s="53">
        <f>IFERROR(VLOOKUP(B167,'วันที่ 5 กะเช้า'!$B$8:$AH$107,27,FALSE),0)</f>
      </c>
      <c r="U167" s="53">
        <f>IFERROR(VLOOKUP(B167,'วันที่ 5 กะดึก'!$B$8:$AH$106,27,FALSE),0)</f>
      </c>
      <c r="V167" s="53">
        <f>IFERROR(VLOOKUP(B167,'วันที่ 5 กะดึก'!$B$8:$AH$106,27,FALSE),0)</f>
      </c>
      <c r="W167" s="53">
        <f>IFERROR(VLOOKUP(B167,'วันที่ 7'!$B$8:$AH$105,28,FALSE),0)-IFERROR(VLOOKUP(B167,'วันที่ 7'!$B$8:$AH$105,27,FALSE),0)</f>
      </c>
      <c r="X167" s="53">
        <f>IFERROR(VLOOKUP(B167,'วันที่ 7'!$B$8:$AH$105,27,FALSE),0)</f>
      </c>
      <c r="Y167" s="53">
        <f>IFERROR(VLOOKUP(B167,'วันที่ 8'!$B$8:$AH$109,28,FALSE),0)-IFERROR(VLOOKUP(B167,'วันที่ 8'!$B$8:$AH$109,27,FALSE),0)</f>
      </c>
      <c r="Z167" s="53">
        <f>IFERROR(VLOOKUP(B167,'วันที่ 8'!$B$8:$AH$109,27,FALSE),0)</f>
      </c>
      <c r="AA167" s="53">
        <f>IFERROR(VLOOKUP(B167,'กะเช้าวันที่ 12'!$B$8:$AC$102,28,FALSE),0)-IFERROR(VLOOKUP(B167,'กะเช้าวันที่ 12'!$B$8:$AC$102,27,FALSE),0)</f>
      </c>
      <c r="AB167" s="53">
        <f>IFERROR(VLOOKUP(B167,'กะเช้าวันที่ 12'!$B$8:$AC$102,27,FALSE),0)</f>
      </c>
      <c r="AC167" s="53">
        <f>IFERROR(VLOOKUP(B167,'กะเช้าวันที่ 14'!$B$8:$AC$104,28,FALSE),0)-IFERROR(VLOOKUP(B167,'กะเช้าวันที่ 14'!$B$8:$AC$104,27,FALSE),0)</f>
      </c>
      <c r="AD167" s="53">
        <f>IFERROR(VLOOKUP(B167,'กะเช้าวันที่ 14'!$B$8:$AC$104,27,FALSE),0)</f>
      </c>
      <c r="AE167" s="53">
        <f>IFERROR(VLOOKUP(B167,'กะดึกวันที่ 13'!$B$8:$AC$105,28,FALSE),0)-IFERROR(VLOOKUP(B167,'กะดึกวันที่ 13'!$B$8:$AC$105,27,FALSE),0)</f>
      </c>
      <c r="AF167" s="53">
        <f>IFERROR(VLOOKUP(C167,'กะดึกวันที่ 13'!$B$8:$AC$105,27,FALSE),0)</f>
      </c>
      <c r="AG167" s="53">
        <f>IFERROR(VLOOKUP(B167,'วันที่ 12'!$B$8:$AH$105,28,FALSE),0)</f>
      </c>
      <c r="AH167" s="53">
        <f>IFERROR(VLOOKUP(B167,'วันที่ 14'!$B$8:$AH$106,28,FALSE),0)</f>
      </c>
      <c r="AI167" s="53">
        <f>IFERROR(VLOOKUP(B167,'วันที่ 15'!$B$8:$AH$106,28,FALSE),0)</f>
      </c>
      <c r="AJ167" s="53">
        <f>IFERROR(VLOOKUP(B167,'วันที่ 16'!$B$8:$AH$105,28,FALSE),0)</f>
      </c>
      <c r="AK167" s="53">
        <f>IFERROR(VLOOKUP(B167,'วันที่ 17'!$B$8:$AH$105,28,FALSE),0)</f>
      </c>
      <c r="AL167" s="53">
        <f>IFERROR(VLOOKUP(B167,'วันที่ 18'!$B$8:$AH$104,28,FALSE),0)</f>
      </c>
      <c r="AM167" s="53">
        <f>IFERROR(VLOOKUP(B167,'วันที่ 19'!$B$8:$AH$106,28,FALSE),0)</f>
      </c>
      <c r="AN167" s="53">
        <f>IFERROR(VLOOKUP(B167,'วันที่ 20'!$B$8:$AH$105,28,FALSE),0)</f>
      </c>
      <c r="AO167" s="53">
        <f>IFERROR(VLOOKUP(B167,'วันที่ 21'!$B$8:$AH$106,28,FALSE),0)</f>
      </c>
      <c r="AP167" s="53">
        <f>IFERROR(VLOOKUP(B167,'วันที่ 22'!$B$8:$AH$105,28,FALSE),0)</f>
      </c>
      <c r="AQ167" s="53">
        <f>IFERROR(VLOOKUP(B167,'วันที่ 23'!$B$8:$AH$107,28,FALSE),0)</f>
      </c>
      <c r="AR167" s="53">
        <f>IFERROR(VLOOKUP(B167,'วันที่ 24'!$B$8:$AH$104,28,FALSE),0)</f>
      </c>
      <c r="AS167" s="53">
        <f>IFERROR(VLOOKUP(B167,'วันที่ 25'!$B$8:$AH$106,28,FALSE),0)</f>
      </c>
      <c r="AT167" s="53">
        <f>IFERROR(VLOOKUP(B167,'วันที่ 26'!$B$8:$AH$105,28,FALSE),0)</f>
      </c>
      <c r="AU167" s="53">
        <f>IFERROR(VLOOKUP(B167,'วันที่ 26'!$B$8:$AH$104,28,FALSE),0)</f>
      </c>
      <c r="AV167" s="53">
        <f>IFERROR(VLOOKUP(B167,'วันที่ 30'!$B$8:$AH$107,28,FALSE),0)</f>
      </c>
      <c r="AW167" s="53">
        <f>IFERROR(VLOOKUP(B167,'วันที่ 31'!$B$8:$AG$105,28,FALSE),0)</f>
      </c>
      <c r="AX167" s="52">
        <f>SUM(E167:AW167)</f>
      </c>
    </row>
    <row r="168">
      <c r="A168" s="52"/>
      <c r="B168" s="56"/>
      <c r="C168" s="53">
        <f>IFERROR(VLOOKUP(B168,Members!B:C,2,FALSE),0)</f>
      </c>
      <c r="D168" s="53">
        <f>IFERROR(VLOOKUP(B168,Members!$B:$H,7,FALSE),0)</f>
      </c>
      <c r="E168" s="55">
        <f>IFERROR(VLOOKUP(B168,'วันที่ 1'!$B$8:$AH$103,28,FALSE),0) - IFERROR(VLOOKUP(B168,'วันที่ 1'!$B$8:$AH$103,27,FALSE),0)</f>
      </c>
      <c r="F168" s="55">
        <f>IFERROR(VLOOKUP(C168,'วันที่ 1'!$B$8:$AH$103,27,FALSE),0)</f>
      </c>
      <c r="G168" s="53">
        <f>IFERROR(VLOOKUP(B168,'วันที่ 1'!$B$8:$AH$103,28,FALSE),0)-IFERROR(VLOOKUP(B168,'วันที่ 1'!$B$8:$AH$103,27,FALSE),0)</f>
      </c>
      <c r="H168" s="55">
        <f>IFERROR(VLOOKUP(B168,'วันที่ 1'!$B$8:$AH$103,27,FALSE),0)</f>
      </c>
      <c r="I168" s="53">
        <f>IFERROR(VLOOKUP(B168,'วันที่ 2'!$B$8:$AF$106,28,FALSE),0)-IFERROR(VLOOKUP(B168,'วันที่ 2'!$B$8:$AF$106,27,FALSE),0)</f>
      </c>
      <c r="J168" s="53">
        <f>IFERROR(VLOOKUP(B168,'วันที่ 2'!$B$8:$AF$106,27,FALSE),0)</f>
      </c>
      <c r="K168" s="53">
        <f>IFERROR(VLOOKUP(B168,'วันที่ 3 กะเช้า'!$B$8:$AK$106,28,FALSE),0)-IFERROR(VLOOKUP(B168,'วันที่ 3 กะเช้า'!$B$8:$AK$106,27,FALSE),0)</f>
      </c>
      <c r="L168" s="53">
        <f>IFERROR(VLOOKUP(B168,'วันที่ 3 กะเช้า'!$B$8:$AK$106,27,FALSE),0)</f>
      </c>
      <c r="M168" s="53">
        <f>IFERROR(VLOOKUP(B168,'วันที่ 4 กะเช้า'!$B$8:$AG$107,28,FALSE),0)-IFERROR(VLOOKUP(B168,'วันที่ 4 กะเช้า'!$B$8:$AG$107,27,FALSE),0)</f>
      </c>
      <c r="N168" s="53">
        <f>IFERROR(VLOOKUP(B168,'วันที่ 4 กะเช้า'!$B$8:$AG$107,27,FALSE),0)</f>
      </c>
      <c r="O168" s="53">
        <f>IFERROR(VLOOKUP(B168,'วันที่ 4 กะเช้า'!$B$8:$AH$106,28,FALSE),0)-IFERROR(VLOOKUP(B168,'วันที่ 4 กะเช้า'!$B$8:$AH$106,27,FALSE),0)</f>
      </c>
      <c r="P168" s="53">
        <f>IFERROR(VLOOKUP(B168,'วันที่ 4 กะเช้า'!$B$8:$AH$106,27,FALSE),0)</f>
      </c>
      <c r="Q168" s="53">
        <f>IFERROR(VLOOKUP(B168,'วันที่ 4 กะเช้า'!$B$8:$AH$106,28,FALSE),0)-IFERROR(VLOOKUP(B168,'วันที่ 4 กะเช้า'!$B$8:$AH$106,27,FALSE),0)</f>
      </c>
      <c r="R168" s="53">
        <f>IFERROR(VLOOKUP(B168,'วันที่ 4 กะเช้า'!$B$8:$AH$106,27,FALSE),0)</f>
      </c>
      <c r="S168" s="53">
        <f>IFERROR(VLOOKUP(B168,'วันที่ 5 กะเช้า'!$B$8:$AH$107,28,FALSE),0)-IFERROR(VLOOKUP(B168,'วันที่ 5 กะเช้า'!$B$8:$AH$107,27,FALSE),0)</f>
      </c>
      <c r="T168" s="53">
        <f>IFERROR(VLOOKUP(B168,'วันที่ 5 กะเช้า'!$B$8:$AH$107,27,FALSE),0)</f>
      </c>
      <c r="U168" s="53">
        <f>IFERROR(VLOOKUP(B168,'วันที่ 5 กะดึก'!$B$8:$AH$106,27,FALSE),0)</f>
      </c>
      <c r="V168" s="53">
        <f>IFERROR(VLOOKUP(B168,'วันที่ 5 กะดึก'!$B$8:$AH$106,27,FALSE),0)</f>
      </c>
      <c r="W168" s="53">
        <f>IFERROR(VLOOKUP(B168,'วันที่ 7'!$B$8:$AH$105,28,FALSE),0)-IFERROR(VLOOKUP(B168,'วันที่ 7'!$B$8:$AH$105,27,FALSE),0)</f>
      </c>
      <c r="X168" s="53">
        <f>IFERROR(VLOOKUP(B168,'วันที่ 7'!$B$8:$AH$105,27,FALSE),0)</f>
      </c>
      <c r="Y168" s="53">
        <f>IFERROR(VLOOKUP(B168,'วันที่ 8'!$B$8:$AH$109,28,FALSE),0)-IFERROR(VLOOKUP(B168,'วันที่ 8'!$B$8:$AH$109,27,FALSE),0)</f>
      </c>
      <c r="Z168" s="53">
        <f>IFERROR(VLOOKUP(B168,'วันที่ 8'!$B$8:$AH$109,27,FALSE),0)</f>
      </c>
      <c r="AA168" s="53">
        <f>IFERROR(VLOOKUP(B168,'กะเช้าวันที่ 12'!$B$8:$AC$102,28,FALSE),0)-IFERROR(VLOOKUP(B168,'กะเช้าวันที่ 12'!$B$8:$AC$102,27,FALSE),0)</f>
      </c>
      <c r="AB168" s="53">
        <f>IFERROR(VLOOKUP(B168,'กะเช้าวันที่ 12'!$B$8:$AC$102,27,FALSE),0)</f>
      </c>
      <c r="AC168" s="53">
        <f>IFERROR(VLOOKUP(B168,'กะเช้าวันที่ 14'!$B$8:$AC$104,28,FALSE),0)-IFERROR(VLOOKUP(B168,'กะเช้าวันที่ 14'!$B$8:$AC$104,27,FALSE),0)</f>
      </c>
      <c r="AD168" s="53">
        <f>IFERROR(VLOOKUP(B168,'กะเช้าวันที่ 14'!$B$8:$AC$104,27,FALSE),0)</f>
      </c>
      <c r="AE168" s="53">
        <f>IFERROR(VLOOKUP(B168,'กะดึกวันที่ 13'!$B$8:$AC$105,28,FALSE),0)-IFERROR(VLOOKUP(B168,'กะดึกวันที่ 13'!$B$8:$AC$105,27,FALSE),0)</f>
      </c>
      <c r="AF168" s="53">
        <f>IFERROR(VLOOKUP(C168,'กะดึกวันที่ 13'!$B$8:$AC$105,27,FALSE),0)</f>
      </c>
      <c r="AG168" s="53">
        <f>IFERROR(VLOOKUP(B168,'วันที่ 12'!$B$8:$AH$105,28,FALSE),0)</f>
      </c>
      <c r="AH168" s="53">
        <f>IFERROR(VLOOKUP(B168,'วันที่ 14'!$B$8:$AH$106,28,FALSE),0)</f>
      </c>
      <c r="AI168" s="53">
        <f>IFERROR(VLOOKUP(B168,'วันที่ 15'!$B$8:$AH$106,28,FALSE),0)</f>
      </c>
      <c r="AJ168" s="53">
        <f>IFERROR(VLOOKUP(B168,'วันที่ 16'!$B$8:$AH$105,28,FALSE),0)</f>
      </c>
      <c r="AK168" s="53">
        <f>IFERROR(VLOOKUP(B168,'วันที่ 17'!$B$8:$AH$105,28,FALSE),0)</f>
      </c>
      <c r="AL168" s="53">
        <f>IFERROR(VLOOKUP(B168,'วันที่ 18'!$B$8:$AH$104,28,FALSE),0)</f>
      </c>
      <c r="AM168" s="53">
        <f>IFERROR(VLOOKUP(B168,'วันที่ 19'!$B$8:$AH$106,28,FALSE),0)</f>
      </c>
      <c r="AN168" s="53">
        <f>IFERROR(VLOOKUP(B168,'วันที่ 20'!$B$8:$AH$105,28,FALSE),0)</f>
      </c>
      <c r="AO168" s="53">
        <f>IFERROR(VLOOKUP(B168,'วันที่ 21'!$B$8:$AH$106,28,FALSE),0)</f>
      </c>
      <c r="AP168" s="53">
        <f>IFERROR(VLOOKUP(B168,'วันที่ 22'!$B$8:$AH$105,28,FALSE),0)</f>
      </c>
      <c r="AQ168" s="53">
        <f>IFERROR(VLOOKUP(B168,'วันที่ 23'!$B$8:$AH$107,28,FALSE),0)</f>
      </c>
      <c r="AR168" s="53">
        <f>IFERROR(VLOOKUP(B168,'วันที่ 24'!$B$8:$AH$104,28,FALSE),0)</f>
      </c>
      <c r="AS168" s="53">
        <f>IFERROR(VLOOKUP(B168,'วันที่ 25'!$B$8:$AH$106,28,FALSE),0)</f>
      </c>
      <c r="AT168" s="53">
        <f>IFERROR(VLOOKUP(B168,'วันที่ 26'!$B$8:$AH$105,28,FALSE),0)</f>
      </c>
      <c r="AU168" s="53">
        <f>IFERROR(VLOOKUP(B168,'วันที่ 26'!$B$8:$AH$104,28,FALSE),0)</f>
      </c>
      <c r="AV168" s="53">
        <f>IFERROR(VLOOKUP(B168,'วันที่ 30'!$B$8:$AH$107,28,FALSE),0)</f>
      </c>
      <c r="AW168" s="53">
        <f>IFERROR(VLOOKUP(B168,'วันที่ 31'!$B$8:$AG$105,28,FALSE),0)</f>
      </c>
      <c r="AX168" s="52">
        <f>SUM(E168:AW168)</f>
      </c>
    </row>
    <row r="169">
      <c r="A169" s="52"/>
      <c r="B169" s="56"/>
      <c r="C169" s="53">
        <f>IFERROR(VLOOKUP(B169,Members!B:C,2,FALSE),0)</f>
      </c>
      <c r="D169" s="53">
        <f>IFERROR(VLOOKUP(B169,Members!$B:$H,7,FALSE),0)</f>
      </c>
      <c r="E169" s="55">
        <f>IFERROR(VLOOKUP(B169,'วันที่ 1'!$B$8:$AH$103,28,FALSE),0) - IFERROR(VLOOKUP(B169,'วันที่ 1'!$B$8:$AH$103,27,FALSE),0)</f>
      </c>
      <c r="F169" s="55">
        <f>IFERROR(VLOOKUP(C169,'วันที่ 1'!$B$8:$AH$103,27,FALSE),0)</f>
      </c>
      <c r="G169" s="53">
        <f>IFERROR(VLOOKUP(B169,'วันที่ 1'!$B$8:$AH$103,28,FALSE),0)-IFERROR(VLOOKUP(B169,'วันที่ 1'!$B$8:$AH$103,27,FALSE),0)</f>
      </c>
      <c r="H169" s="55">
        <f>IFERROR(VLOOKUP(B169,'วันที่ 1'!$B$8:$AH$103,27,FALSE),0)</f>
      </c>
      <c r="I169" s="53">
        <f>IFERROR(VLOOKUP(B169,'วันที่ 2'!$B$8:$AF$106,28,FALSE),0)-IFERROR(VLOOKUP(B169,'วันที่ 2'!$B$8:$AF$106,27,FALSE),0)</f>
      </c>
      <c r="J169" s="53">
        <f>IFERROR(VLOOKUP(B169,'วันที่ 2'!$B$8:$AF$106,27,FALSE),0)</f>
      </c>
      <c r="K169" s="53">
        <f>IFERROR(VLOOKUP(B169,'วันที่ 3 กะเช้า'!$B$8:$AK$106,28,FALSE),0)-IFERROR(VLOOKUP(B169,'วันที่ 3 กะเช้า'!$B$8:$AK$106,27,FALSE),0)</f>
      </c>
      <c r="L169" s="53">
        <f>IFERROR(VLOOKUP(B169,'วันที่ 3 กะเช้า'!$B$8:$AK$106,27,FALSE),0)</f>
      </c>
      <c r="M169" s="53">
        <f>IFERROR(VLOOKUP(B169,'วันที่ 4 กะเช้า'!$B$8:$AG$107,28,FALSE),0)-IFERROR(VLOOKUP(B169,'วันที่ 4 กะเช้า'!$B$8:$AG$107,27,FALSE),0)</f>
      </c>
      <c r="N169" s="53">
        <f>IFERROR(VLOOKUP(B169,'วันที่ 4 กะเช้า'!$B$8:$AG$107,27,FALSE),0)</f>
      </c>
      <c r="O169" s="53">
        <f>IFERROR(VLOOKUP(B169,'วันที่ 4 กะเช้า'!$B$8:$AH$106,28,FALSE),0)-IFERROR(VLOOKUP(B169,'วันที่ 4 กะเช้า'!$B$8:$AH$106,27,FALSE),0)</f>
      </c>
      <c r="P169" s="53">
        <f>IFERROR(VLOOKUP(B169,'วันที่ 4 กะเช้า'!$B$8:$AH$106,27,FALSE),0)</f>
      </c>
      <c r="Q169" s="53">
        <f>IFERROR(VLOOKUP(B169,'วันที่ 4 กะเช้า'!$B$8:$AH$106,28,FALSE),0)-IFERROR(VLOOKUP(B169,'วันที่ 4 กะเช้า'!$B$8:$AH$106,27,FALSE),0)</f>
      </c>
      <c r="R169" s="53">
        <f>IFERROR(VLOOKUP(B169,'วันที่ 4 กะเช้า'!$B$8:$AH$106,27,FALSE),0)</f>
      </c>
      <c r="S169" s="53">
        <f>IFERROR(VLOOKUP(B169,'วันที่ 5 กะเช้า'!$B$8:$AH$107,28,FALSE),0)-IFERROR(VLOOKUP(B169,'วันที่ 5 กะเช้า'!$B$8:$AH$107,27,FALSE),0)</f>
      </c>
      <c r="T169" s="53">
        <f>IFERROR(VLOOKUP(B169,'วันที่ 5 กะเช้า'!$B$8:$AH$107,27,FALSE),0)</f>
      </c>
      <c r="U169" s="53">
        <f>IFERROR(VLOOKUP(B169,'วันที่ 5 กะดึก'!$B$8:$AH$106,27,FALSE),0)</f>
      </c>
      <c r="V169" s="53">
        <f>IFERROR(VLOOKUP(B169,'วันที่ 5 กะดึก'!$B$8:$AH$106,27,FALSE),0)</f>
      </c>
      <c r="W169" s="53">
        <f>IFERROR(VLOOKUP(B169,'วันที่ 7'!$B$8:$AH$105,28,FALSE),0)-IFERROR(VLOOKUP(B169,'วันที่ 7'!$B$8:$AH$105,27,FALSE),0)</f>
      </c>
      <c r="X169" s="53">
        <f>IFERROR(VLOOKUP(B169,'วันที่ 7'!$B$8:$AH$105,27,FALSE),0)</f>
      </c>
      <c r="Y169" s="53">
        <f>IFERROR(VLOOKUP(B169,'วันที่ 8'!$B$8:$AH$109,28,FALSE),0)-IFERROR(VLOOKUP(B169,'วันที่ 8'!$B$8:$AH$109,27,FALSE),0)</f>
      </c>
      <c r="Z169" s="53">
        <f>IFERROR(VLOOKUP(B169,'วันที่ 8'!$B$8:$AH$109,27,FALSE),0)</f>
      </c>
      <c r="AA169" s="53">
        <f>IFERROR(VLOOKUP(B169,'กะเช้าวันที่ 12'!$B$8:$AC$102,28,FALSE),0)-IFERROR(VLOOKUP(B169,'กะเช้าวันที่ 12'!$B$8:$AC$102,27,FALSE),0)</f>
      </c>
      <c r="AB169" s="53">
        <f>IFERROR(VLOOKUP(B169,'กะเช้าวันที่ 12'!$B$8:$AC$102,27,FALSE),0)</f>
      </c>
      <c r="AC169" s="53">
        <f>IFERROR(VLOOKUP(B169,'กะเช้าวันที่ 14'!$B$8:$AC$104,28,FALSE),0)-IFERROR(VLOOKUP(B169,'กะเช้าวันที่ 14'!$B$8:$AC$104,27,FALSE),0)</f>
      </c>
      <c r="AD169" s="53">
        <f>IFERROR(VLOOKUP(B169,'กะเช้าวันที่ 14'!$B$8:$AC$104,27,FALSE),0)</f>
      </c>
      <c r="AE169" s="53">
        <f>IFERROR(VLOOKUP(B169,'กะดึกวันที่ 13'!$B$8:$AC$105,28,FALSE),0)-IFERROR(VLOOKUP(B169,'กะดึกวันที่ 13'!$B$8:$AC$105,27,FALSE),0)</f>
      </c>
      <c r="AF169" s="53">
        <f>IFERROR(VLOOKUP(C169,'กะดึกวันที่ 13'!$B$8:$AC$105,27,FALSE),0)</f>
      </c>
      <c r="AG169" s="53">
        <f>IFERROR(VLOOKUP(B169,'วันที่ 12'!$B$8:$AH$105,28,FALSE),0)</f>
      </c>
      <c r="AH169" s="53">
        <f>IFERROR(VLOOKUP(B169,'วันที่ 14'!$B$8:$AH$106,28,FALSE),0)</f>
      </c>
      <c r="AI169" s="53">
        <f>IFERROR(VLOOKUP(B169,'วันที่ 15'!$B$8:$AH$106,28,FALSE),0)</f>
      </c>
      <c r="AJ169" s="53">
        <f>IFERROR(VLOOKUP(B169,'วันที่ 16'!$B$8:$AH$105,28,FALSE),0)</f>
      </c>
      <c r="AK169" s="53">
        <f>IFERROR(VLOOKUP(B169,'วันที่ 17'!$B$8:$AH$105,28,FALSE),0)</f>
      </c>
      <c r="AL169" s="53">
        <f>IFERROR(VLOOKUP(B169,'วันที่ 18'!$B$8:$AH$104,28,FALSE),0)</f>
      </c>
      <c r="AM169" s="53">
        <f>IFERROR(VLOOKUP(B169,'วันที่ 19'!$B$8:$AH$106,28,FALSE),0)</f>
      </c>
      <c r="AN169" s="53">
        <f>IFERROR(VLOOKUP(B169,'วันที่ 20'!$B$8:$AH$105,28,FALSE),0)</f>
      </c>
      <c r="AO169" s="53">
        <f>IFERROR(VLOOKUP(B169,'วันที่ 21'!$B$8:$AH$106,28,FALSE),0)</f>
      </c>
      <c r="AP169" s="53">
        <f>IFERROR(VLOOKUP(B169,'วันที่ 22'!$B$8:$AH$105,28,FALSE),0)</f>
      </c>
      <c r="AQ169" s="53">
        <f>IFERROR(VLOOKUP(B169,'วันที่ 23'!$B$8:$AH$107,28,FALSE),0)</f>
      </c>
      <c r="AR169" s="53">
        <f>IFERROR(VLOOKUP(B169,'วันที่ 24'!$B$8:$AH$104,28,FALSE),0)</f>
      </c>
      <c r="AS169" s="53">
        <f>IFERROR(VLOOKUP(B169,'วันที่ 25'!$B$8:$AH$106,28,FALSE),0)</f>
      </c>
      <c r="AT169" s="53">
        <f>IFERROR(VLOOKUP(B169,'วันที่ 26'!$B$8:$AH$105,28,FALSE),0)</f>
      </c>
      <c r="AU169" s="53">
        <f>IFERROR(VLOOKUP(B169,'วันที่ 26'!$B$8:$AH$104,28,FALSE),0)</f>
      </c>
      <c r="AV169" s="53">
        <f>IFERROR(VLOOKUP(B169,'วันที่ 30'!$B$8:$AH$107,28,FALSE),0)</f>
      </c>
      <c r="AW169" s="53">
        <f>IFERROR(VLOOKUP(B169,'วันที่ 31'!$B$8:$AG$105,28,FALSE),0)</f>
      </c>
      <c r="AX169" s="52">
        <f>SUM(E169:AW169)</f>
      </c>
    </row>
    <row r="170">
      <c r="A170" s="52"/>
      <c r="B170" s="56"/>
      <c r="C170" s="53">
        <f>IFERROR(VLOOKUP(B170,Members!B:C,2,FALSE),0)</f>
      </c>
      <c r="D170" s="53">
        <f>IFERROR(VLOOKUP(B170,Members!$B:$H,7,FALSE),0)</f>
      </c>
      <c r="E170" s="55">
        <f>IFERROR(VLOOKUP(B170,'วันที่ 1'!$B$8:$AH$103,28,FALSE),0) - IFERROR(VLOOKUP(B170,'วันที่ 1'!$B$8:$AH$103,27,FALSE),0)</f>
      </c>
      <c r="F170" s="55">
        <f>IFERROR(VLOOKUP(C170,'วันที่ 1'!$B$8:$AH$103,27,FALSE),0)</f>
      </c>
      <c r="G170" s="53">
        <f>IFERROR(VLOOKUP(B170,'วันที่ 1'!$B$8:$AH$103,28,FALSE),0)-IFERROR(VLOOKUP(B170,'วันที่ 1'!$B$8:$AH$103,27,FALSE),0)</f>
      </c>
      <c r="H170" s="55">
        <f>IFERROR(VLOOKUP(B170,'วันที่ 1'!$B$8:$AH$103,27,FALSE),0)</f>
      </c>
      <c r="I170" s="53">
        <f>IFERROR(VLOOKUP(B170,'วันที่ 2'!$B$8:$AF$106,28,FALSE),0)-IFERROR(VLOOKUP(B170,'วันที่ 2'!$B$8:$AF$106,27,FALSE),0)</f>
      </c>
      <c r="J170" s="53">
        <f>IFERROR(VLOOKUP(B170,'วันที่ 2'!$B$8:$AF$106,27,FALSE),0)</f>
      </c>
      <c r="K170" s="53">
        <f>IFERROR(VLOOKUP(B170,'วันที่ 3 กะเช้า'!$B$8:$AK$106,28,FALSE),0)-IFERROR(VLOOKUP(B170,'วันที่ 3 กะเช้า'!$B$8:$AK$106,27,FALSE),0)</f>
      </c>
      <c r="L170" s="53">
        <f>IFERROR(VLOOKUP(B170,'วันที่ 3 กะเช้า'!$B$8:$AK$106,27,FALSE),0)</f>
      </c>
      <c r="M170" s="53">
        <f>IFERROR(VLOOKUP(B170,'วันที่ 4 กะเช้า'!$B$8:$AG$107,28,FALSE),0)-IFERROR(VLOOKUP(B170,'วันที่ 4 กะเช้า'!$B$8:$AG$107,27,FALSE),0)</f>
      </c>
      <c r="N170" s="53">
        <f>IFERROR(VLOOKUP(B170,'วันที่ 4 กะเช้า'!$B$8:$AG$107,27,FALSE),0)</f>
      </c>
      <c r="O170" s="53">
        <f>IFERROR(VLOOKUP(B170,'วันที่ 4 กะเช้า'!$B$8:$AH$106,28,FALSE),0)-IFERROR(VLOOKUP(B170,'วันที่ 4 กะเช้า'!$B$8:$AH$106,27,FALSE),0)</f>
      </c>
      <c r="P170" s="53">
        <f>IFERROR(VLOOKUP(B170,'วันที่ 4 กะเช้า'!$B$8:$AH$106,27,FALSE),0)</f>
      </c>
      <c r="Q170" s="53">
        <f>IFERROR(VLOOKUP(B170,'วันที่ 4 กะเช้า'!$B$8:$AH$106,28,FALSE),0)-IFERROR(VLOOKUP(B170,'วันที่ 4 กะเช้า'!$B$8:$AH$106,27,FALSE),0)</f>
      </c>
      <c r="R170" s="53">
        <f>IFERROR(VLOOKUP(B170,'วันที่ 4 กะเช้า'!$B$8:$AH$106,27,FALSE),0)</f>
      </c>
      <c r="S170" s="53">
        <f>IFERROR(VLOOKUP(B170,'วันที่ 5 กะเช้า'!$B$8:$AH$107,28,FALSE),0)-IFERROR(VLOOKUP(B170,'วันที่ 5 กะเช้า'!$B$8:$AH$107,27,FALSE),0)</f>
      </c>
      <c r="T170" s="53">
        <f>IFERROR(VLOOKUP(B170,'วันที่ 5 กะเช้า'!$B$8:$AH$107,27,FALSE),0)</f>
      </c>
      <c r="U170" s="53">
        <f>IFERROR(VLOOKUP(B170,'วันที่ 5 กะดึก'!$B$8:$AH$106,27,FALSE),0)</f>
      </c>
      <c r="V170" s="53">
        <f>IFERROR(VLOOKUP(B170,'วันที่ 5 กะดึก'!$B$8:$AH$106,27,FALSE),0)</f>
      </c>
      <c r="W170" s="53">
        <f>IFERROR(VLOOKUP(B170,'วันที่ 7'!$B$8:$AH$105,28,FALSE),0)-IFERROR(VLOOKUP(B170,'วันที่ 7'!$B$8:$AH$105,27,FALSE),0)</f>
      </c>
      <c r="X170" s="53">
        <f>IFERROR(VLOOKUP(B170,'วันที่ 7'!$B$8:$AH$105,27,FALSE),0)</f>
      </c>
      <c r="Y170" s="53">
        <f>IFERROR(VLOOKUP(B170,'วันที่ 8'!$B$8:$AH$109,28,FALSE),0)-IFERROR(VLOOKUP(B170,'วันที่ 8'!$B$8:$AH$109,27,FALSE),0)</f>
      </c>
      <c r="Z170" s="53">
        <f>IFERROR(VLOOKUP(B170,'วันที่ 8'!$B$8:$AH$109,27,FALSE),0)</f>
      </c>
      <c r="AA170" s="53">
        <f>IFERROR(VLOOKUP(B170,'กะเช้าวันที่ 12'!$B$8:$AC$102,28,FALSE),0)-IFERROR(VLOOKUP(B170,'กะเช้าวันที่ 12'!$B$8:$AC$102,27,FALSE),0)</f>
      </c>
      <c r="AB170" s="53">
        <f>IFERROR(VLOOKUP(B170,'กะเช้าวันที่ 12'!$B$8:$AC$102,27,FALSE),0)</f>
      </c>
      <c r="AC170" s="53">
        <f>IFERROR(VLOOKUP(B170,'กะเช้าวันที่ 14'!$B$8:$AC$104,28,FALSE),0)-IFERROR(VLOOKUP(B170,'กะเช้าวันที่ 14'!$B$8:$AC$104,27,FALSE),0)</f>
      </c>
      <c r="AD170" s="53">
        <f>IFERROR(VLOOKUP(B170,'กะเช้าวันที่ 14'!$B$8:$AC$104,27,FALSE),0)</f>
      </c>
      <c r="AE170" s="53">
        <f>IFERROR(VLOOKUP(B170,'กะดึกวันที่ 13'!$B$8:$AC$105,28,FALSE),0)-IFERROR(VLOOKUP(B170,'กะดึกวันที่ 13'!$B$8:$AC$105,27,FALSE),0)</f>
      </c>
      <c r="AF170" s="53">
        <f>IFERROR(VLOOKUP(C170,'กะดึกวันที่ 13'!$B$8:$AC$105,27,FALSE),0)</f>
      </c>
      <c r="AG170" s="53">
        <f>IFERROR(VLOOKUP(B170,'วันที่ 12'!$B$8:$AH$105,28,FALSE),0)</f>
      </c>
      <c r="AH170" s="53">
        <f>IFERROR(VLOOKUP(B170,'วันที่ 14'!$B$8:$AH$106,28,FALSE),0)</f>
      </c>
      <c r="AI170" s="53">
        <f>IFERROR(VLOOKUP(B170,'วันที่ 15'!$B$8:$AH$106,28,FALSE),0)</f>
      </c>
      <c r="AJ170" s="53">
        <f>IFERROR(VLOOKUP(B170,'วันที่ 16'!$B$8:$AH$105,28,FALSE),0)</f>
      </c>
      <c r="AK170" s="53">
        <f>IFERROR(VLOOKUP(B170,'วันที่ 17'!$B$8:$AH$105,28,FALSE),0)</f>
      </c>
      <c r="AL170" s="53">
        <f>IFERROR(VLOOKUP(B170,'วันที่ 18'!$B$8:$AH$104,28,FALSE),0)</f>
      </c>
      <c r="AM170" s="53">
        <f>IFERROR(VLOOKUP(B170,'วันที่ 19'!$B$8:$AH$106,28,FALSE),0)</f>
      </c>
      <c r="AN170" s="53">
        <f>IFERROR(VLOOKUP(B170,'วันที่ 20'!$B$8:$AH$105,28,FALSE),0)</f>
      </c>
      <c r="AO170" s="53">
        <f>IFERROR(VLOOKUP(B170,'วันที่ 21'!$B$8:$AH$106,28,FALSE),0)</f>
      </c>
      <c r="AP170" s="53">
        <f>IFERROR(VLOOKUP(B170,'วันที่ 22'!$B$8:$AH$105,28,FALSE),0)</f>
      </c>
      <c r="AQ170" s="53">
        <f>IFERROR(VLOOKUP(B170,'วันที่ 23'!$B$8:$AH$107,28,FALSE),0)</f>
      </c>
      <c r="AR170" s="53">
        <f>IFERROR(VLOOKUP(B170,'วันที่ 24'!$B$8:$AH$104,28,FALSE),0)</f>
      </c>
      <c r="AS170" s="53">
        <f>IFERROR(VLOOKUP(B170,'วันที่ 25'!$B$8:$AH$106,28,FALSE),0)</f>
      </c>
      <c r="AT170" s="53">
        <f>IFERROR(VLOOKUP(B170,'วันที่ 26'!$B$8:$AH$105,28,FALSE),0)</f>
      </c>
      <c r="AU170" s="53">
        <f>IFERROR(VLOOKUP(B170,'วันที่ 26'!$B$8:$AH$104,28,FALSE),0)</f>
      </c>
      <c r="AV170" s="53">
        <f>IFERROR(VLOOKUP(B170,'วันที่ 30'!$B$8:$AH$107,28,FALSE),0)</f>
      </c>
      <c r="AW170" s="53">
        <f>IFERROR(VLOOKUP(B170,'วันที่ 31'!$B$8:$AG$105,28,FALSE),0)</f>
      </c>
      <c r="AX170" s="52">
        <f>SUM(E170:AW170)</f>
      </c>
    </row>
    <row r="171">
      <c r="A171" s="52"/>
      <c r="B171" s="56"/>
      <c r="C171" s="53">
        <f>IFERROR(VLOOKUP(B171,Members!B:C,2,FALSE),0)</f>
      </c>
      <c r="D171" s="53">
        <f>IFERROR(VLOOKUP(B171,Members!$B:$H,7,FALSE),0)</f>
      </c>
      <c r="E171" s="55">
        <f>IFERROR(VLOOKUP(B171,'วันที่ 1'!$B$8:$AH$103,28,FALSE),0) - IFERROR(VLOOKUP(B171,'วันที่ 1'!$B$8:$AH$103,27,FALSE),0)</f>
      </c>
      <c r="F171" s="55">
        <f>IFERROR(VLOOKUP(C171,'วันที่ 1'!$B$8:$AH$103,27,FALSE),0)</f>
      </c>
      <c r="G171" s="53">
        <f>IFERROR(VLOOKUP(B171,'วันที่ 1'!$B$8:$AH$103,28,FALSE),0)-IFERROR(VLOOKUP(B171,'วันที่ 1'!$B$8:$AH$103,27,FALSE),0)</f>
      </c>
      <c r="H171" s="55">
        <f>IFERROR(VLOOKUP(B171,'วันที่ 1'!$B$8:$AH$103,27,FALSE),0)</f>
      </c>
      <c r="I171" s="53">
        <f>IFERROR(VLOOKUP(B171,'วันที่ 2'!$B$8:$AF$106,28,FALSE),0)-IFERROR(VLOOKUP(B171,'วันที่ 2'!$B$8:$AF$106,27,FALSE),0)</f>
      </c>
      <c r="J171" s="53">
        <f>IFERROR(VLOOKUP(B171,'วันที่ 2'!$B$8:$AF$106,27,FALSE),0)</f>
      </c>
      <c r="K171" s="53">
        <f>IFERROR(VLOOKUP(B171,'วันที่ 3 กะเช้า'!$B$8:$AK$106,28,FALSE),0)-IFERROR(VLOOKUP(B171,'วันที่ 3 กะเช้า'!$B$8:$AK$106,27,FALSE),0)</f>
      </c>
      <c r="L171" s="53">
        <f>IFERROR(VLOOKUP(B171,'วันที่ 3 กะเช้า'!$B$8:$AK$106,27,FALSE),0)</f>
      </c>
      <c r="M171" s="53">
        <f>IFERROR(VLOOKUP(B171,'วันที่ 4 กะเช้า'!$B$8:$AG$107,28,FALSE),0)-IFERROR(VLOOKUP(B171,'วันที่ 4 กะเช้า'!$B$8:$AG$107,27,FALSE),0)</f>
      </c>
      <c r="N171" s="53">
        <f>IFERROR(VLOOKUP(B171,'วันที่ 4 กะเช้า'!$B$8:$AG$107,27,FALSE),0)</f>
      </c>
      <c r="O171" s="53">
        <f>IFERROR(VLOOKUP(B171,'วันที่ 4 กะเช้า'!$B$8:$AH$106,28,FALSE),0)-IFERROR(VLOOKUP(B171,'วันที่ 4 กะเช้า'!$B$8:$AH$106,27,FALSE),0)</f>
      </c>
      <c r="P171" s="53">
        <f>IFERROR(VLOOKUP(B171,'วันที่ 4 กะเช้า'!$B$8:$AH$106,27,FALSE),0)</f>
      </c>
      <c r="Q171" s="53">
        <f>IFERROR(VLOOKUP(B171,'วันที่ 4 กะเช้า'!$B$8:$AH$106,28,FALSE),0)-IFERROR(VLOOKUP(B171,'วันที่ 4 กะเช้า'!$B$8:$AH$106,27,FALSE),0)</f>
      </c>
      <c r="R171" s="53">
        <f>IFERROR(VLOOKUP(B171,'วันที่ 4 กะเช้า'!$B$8:$AH$106,27,FALSE),0)</f>
      </c>
      <c r="S171" s="53">
        <f>IFERROR(VLOOKUP(B171,'วันที่ 5 กะเช้า'!$B$8:$AH$107,28,FALSE),0)-IFERROR(VLOOKUP(B171,'วันที่ 5 กะเช้า'!$B$8:$AH$107,27,FALSE),0)</f>
      </c>
      <c r="T171" s="53">
        <f>IFERROR(VLOOKUP(B171,'วันที่ 5 กะเช้า'!$B$8:$AH$107,27,FALSE),0)</f>
      </c>
      <c r="U171" s="53">
        <f>IFERROR(VLOOKUP(B171,'วันที่ 5 กะดึก'!$B$8:$AH$106,27,FALSE),0)</f>
      </c>
      <c r="V171" s="53">
        <f>IFERROR(VLOOKUP(B171,'วันที่ 5 กะดึก'!$B$8:$AH$106,27,FALSE),0)</f>
      </c>
      <c r="W171" s="53">
        <f>IFERROR(VLOOKUP(B171,'วันที่ 7'!$B$8:$AH$105,28,FALSE),0)-IFERROR(VLOOKUP(B171,'วันที่ 7'!$B$8:$AH$105,27,FALSE),0)</f>
      </c>
      <c r="X171" s="53">
        <f>IFERROR(VLOOKUP(B171,'วันที่ 7'!$B$8:$AH$105,27,FALSE),0)</f>
      </c>
      <c r="Y171" s="53">
        <f>IFERROR(VLOOKUP(B171,'วันที่ 8'!$B$8:$AH$109,28,FALSE),0)-IFERROR(VLOOKUP(B171,'วันที่ 8'!$B$8:$AH$109,27,FALSE),0)</f>
      </c>
      <c r="Z171" s="53">
        <f>IFERROR(VLOOKUP(B171,'วันที่ 8'!$B$8:$AH$109,27,FALSE),0)</f>
      </c>
      <c r="AA171" s="53">
        <f>IFERROR(VLOOKUP(B171,'กะเช้าวันที่ 12'!$B$8:$AC$102,28,FALSE),0)-IFERROR(VLOOKUP(B171,'กะเช้าวันที่ 12'!$B$8:$AC$102,27,FALSE),0)</f>
      </c>
      <c r="AB171" s="53">
        <f>IFERROR(VLOOKUP(B171,'กะเช้าวันที่ 12'!$B$8:$AC$102,27,FALSE),0)</f>
      </c>
      <c r="AC171" s="53">
        <f>IFERROR(VLOOKUP(B171,'กะเช้าวันที่ 14'!$B$8:$AC$104,28,FALSE),0)-IFERROR(VLOOKUP(B171,'กะเช้าวันที่ 14'!$B$8:$AC$104,27,FALSE),0)</f>
      </c>
      <c r="AD171" s="53">
        <f>IFERROR(VLOOKUP(B171,'กะเช้าวันที่ 14'!$B$8:$AC$104,27,FALSE),0)</f>
      </c>
      <c r="AE171" s="53">
        <f>IFERROR(VLOOKUP(B171,'กะดึกวันที่ 13'!$B$8:$AC$105,28,FALSE),0)-IFERROR(VLOOKUP(B171,'กะดึกวันที่ 13'!$B$8:$AC$105,27,FALSE),0)</f>
      </c>
      <c r="AF171" s="53">
        <f>IFERROR(VLOOKUP(C171,'กะดึกวันที่ 13'!$B$8:$AC$105,27,FALSE),0)</f>
      </c>
      <c r="AG171" s="53">
        <f>IFERROR(VLOOKUP(B171,'วันที่ 12'!$B$8:$AH$105,28,FALSE),0)</f>
      </c>
      <c r="AH171" s="53">
        <f>IFERROR(VLOOKUP(B171,'วันที่ 14'!$B$8:$AH$106,28,FALSE),0)</f>
      </c>
      <c r="AI171" s="53">
        <f>IFERROR(VLOOKUP(B171,'วันที่ 15'!$B$8:$AH$106,28,FALSE),0)</f>
      </c>
      <c r="AJ171" s="53">
        <f>IFERROR(VLOOKUP(B171,'วันที่ 16'!$B$8:$AH$105,28,FALSE),0)</f>
      </c>
      <c r="AK171" s="53">
        <f>IFERROR(VLOOKUP(B171,'วันที่ 17'!$B$8:$AH$105,28,FALSE),0)</f>
      </c>
      <c r="AL171" s="53">
        <f>IFERROR(VLOOKUP(B171,'วันที่ 18'!$B$8:$AH$104,28,FALSE),0)</f>
      </c>
      <c r="AM171" s="53">
        <f>IFERROR(VLOOKUP(B171,'วันที่ 19'!$B$8:$AH$106,28,FALSE),0)</f>
      </c>
      <c r="AN171" s="53">
        <f>IFERROR(VLOOKUP(B171,'วันที่ 20'!$B$8:$AH$105,28,FALSE),0)</f>
      </c>
      <c r="AO171" s="53">
        <f>IFERROR(VLOOKUP(B171,'วันที่ 21'!$B$8:$AH$106,28,FALSE),0)</f>
      </c>
      <c r="AP171" s="53">
        <f>IFERROR(VLOOKUP(B171,'วันที่ 22'!$B$8:$AH$105,28,FALSE),0)</f>
      </c>
      <c r="AQ171" s="53">
        <f>IFERROR(VLOOKUP(B171,'วันที่ 23'!$B$8:$AH$107,28,FALSE),0)</f>
      </c>
      <c r="AR171" s="53">
        <f>IFERROR(VLOOKUP(B171,'วันที่ 24'!$B$8:$AH$104,28,FALSE),0)</f>
      </c>
      <c r="AS171" s="53">
        <f>IFERROR(VLOOKUP(B171,'วันที่ 25'!$B$8:$AH$106,28,FALSE),0)</f>
      </c>
      <c r="AT171" s="53">
        <f>IFERROR(VLOOKUP(B171,'วันที่ 26'!$B$8:$AH$105,28,FALSE),0)</f>
      </c>
      <c r="AU171" s="53">
        <f>IFERROR(VLOOKUP(B171,'วันที่ 26'!$B$8:$AH$104,28,FALSE),0)</f>
      </c>
      <c r="AV171" s="53">
        <f>IFERROR(VLOOKUP(B171,'วันที่ 30'!$B$8:$AH$107,28,FALSE),0)</f>
      </c>
      <c r="AW171" s="53">
        <f>IFERROR(VLOOKUP(B171,'วันที่ 31'!$B$8:$AG$105,28,FALSE),0)</f>
      </c>
      <c r="AX171" s="52">
        <f>SUM(E171:AW171)</f>
      </c>
    </row>
    <row r="172">
      <c r="A172" s="52"/>
      <c r="B172" s="56"/>
      <c r="C172" s="53">
        <f>IFERROR(VLOOKUP(B172,Members!B:C,2,FALSE),0)</f>
      </c>
      <c r="D172" s="53">
        <f>IFERROR(VLOOKUP(B172,Members!$B:$H,7,FALSE),0)</f>
      </c>
      <c r="E172" s="55">
        <f>IFERROR(VLOOKUP(B172,'วันที่ 1'!$B$8:$AH$103,28,FALSE),0) - IFERROR(VLOOKUP(B172,'วันที่ 1'!$B$8:$AH$103,27,FALSE),0)</f>
      </c>
      <c r="F172" s="55">
        <f>IFERROR(VLOOKUP(C172,'วันที่ 1'!$B$8:$AH$103,27,FALSE),0)</f>
      </c>
      <c r="G172" s="53">
        <f>IFERROR(VLOOKUP(B172,'วันที่ 1'!$B$8:$AH$103,28,FALSE),0)-IFERROR(VLOOKUP(B172,'วันที่ 1'!$B$8:$AH$103,27,FALSE),0)</f>
      </c>
      <c r="H172" s="55">
        <f>IFERROR(VLOOKUP(B172,'วันที่ 1'!$B$8:$AH$103,27,FALSE),0)</f>
      </c>
      <c r="I172" s="53">
        <f>IFERROR(VLOOKUP(B172,'วันที่ 2'!$B$8:$AF$106,28,FALSE),0)-IFERROR(VLOOKUP(B172,'วันที่ 2'!$B$8:$AF$106,27,FALSE),0)</f>
      </c>
      <c r="J172" s="53">
        <f>IFERROR(VLOOKUP(B172,'วันที่ 2'!$B$8:$AF$106,27,FALSE),0)</f>
      </c>
      <c r="K172" s="53">
        <f>IFERROR(VLOOKUP(B172,'วันที่ 3 กะเช้า'!$B$8:$AK$106,28,FALSE),0)-IFERROR(VLOOKUP(B172,'วันที่ 3 กะเช้า'!$B$8:$AK$106,27,FALSE),0)</f>
      </c>
      <c r="L172" s="53">
        <f>IFERROR(VLOOKUP(B172,'วันที่ 3 กะเช้า'!$B$8:$AK$106,27,FALSE),0)</f>
      </c>
      <c r="M172" s="53">
        <f>IFERROR(VLOOKUP(B172,'วันที่ 4 กะเช้า'!$B$8:$AG$107,28,FALSE),0)-IFERROR(VLOOKUP(B172,'วันที่ 4 กะเช้า'!$B$8:$AG$107,27,FALSE),0)</f>
      </c>
      <c r="N172" s="53">
        <f>IFERROR(VLOOKUP(B172,'วันที่ 4 กะเช้า'!$B$8:$AG$107,27,FALSE),0)</f>
      </c>
      <c r="O172" s="53">
        <f>IFERROR(VLOOKUP(B172,'วันที่ 4 กะเช้า'!$B$8:$AH$106,28,FALSE),0)-IFERROR(VLOOKUP(B172,'วันที่ 4 กะเช้า'!$B$8:$AH$106,27,FALSE),0)</f>
      </c>
      <c r="P172" s="53">
        <f>IFERROR(VLOOKUP(B172,'วันที่ 4 กะเช้า'!$B$8:$AH$106,27,FALSE),0)</f>
      </c>
      <c r="Q172" s="53">
        <f>IFERROR(VLOOKUP(B172,'วันที่ 4 กะเช้า'!$B$8:$AH$106,28,FALSE),0)-IFERROR(VLOOKUP(B172,'วันที่ 4 กะเช้า'!$B$8:$AH$106,27,FALSE),0)</f>
      </c>
      <c r="R172" s="53">
        <f>IFERROR(VLOOKUP(B172,'วันที่ 4 กะเช้า'!$B$8:$AH$106,27,FALSE),0)</f>
      </c>
      <c r="S172" s="53">
        <f>IFERROR(VLOOKUP(B172,'วันที่ 5 กะเช้า'!$B$8:$AH$107,28,FALSE),0)-IFERROR(VLOOKUP(B172,'วันที่ 5 กะเช้า'!$B$8:$AH$107,27,FALSE),0)</f>
      </c>
      <c r="T172" s="53">
        <f>IFERROR(VLOOKUP(B172,'วันที่ 5 กะเช้า'!$B$8:$AH$107,27,FALSE),0)</f>
      </c>
      <c r="U172" s="53">
        <f>IFERROR(VLOOKUP(B172,'วันที่ 5 กะดึก'!$B$8:$AH$106,27,FALSE),0)</f>
      </c>
      <c r="V172" s="53">
        <f>IFERROR(VLOOKUP(B172,'วันที่ 5 กะดึก'!$B$8:$AH$106,27,FALSE),0)</f>
      </c>
      <c r="W172" s="53">
        <f>IFERROR(VLOOKUP(B172,'วันที่ 7'!$B$8:$AH$105,28,FALSE),0)-IFERROR(VLOOKUP(B172,'วันที่ 7'!$B$8:$AH$105,27,FALSE),0)</f>
      </c>
      <c r="X172" s="53">
        <f>IFERROR(VLOOKUP(B172,'วันที่ 7'!$B$8:$AH$105,27,FALSE),0)</f>
      </c>
      <c r="Y172" s="53">
        <f>IFERROR(VLOOKUP(B172,'วันที่ 8'!$B$8:$AH$109,28,FALSE),0)-IFERROR(VLOOKUP(B172,'วันที่ 8'!$B$8:$AH$109,27,FALSE),0)</f>
      </c>
      <c r="Z172" s="53">
        <f>IFERROR(VLOOKUP(B172,'วันที่ 8'!$B$8:$AH$109,27,FALSE),0)</f>
      </c>
      <c r="AA172" s="53">
        <f>IFERROR(VLOOKUP(B172,'กะเช้าวันที่ 12'!$B$8:$AC$102,28,FALSE),0)-IFERROR(VLOOKUP(B172,'กะเช้าวันที่ 12'!$B$8:$AC$102,27,FALSE),0)</f>
      </c>
      <c r="AB172" s="53">
        <f>IFERROR(VLOOKUP(B172,'กะเช้าวันที่ 12'!$B$8:$AC$102,27,FALSE),0)</f>
      </c>
      <c r="AC172" s="53">
        <f>IFERROR(VLOOKUP(B172,'กะเช้าวันที่ 14'!$B$8:$AC$104,28,FALSE),0)-IFERROR(VLOOKUP(B172,'กะเช้าวันที่ 14'!$B$8:$AC$104,27,FALSE),0)</f>
      </c>
      <c r="AD172" s="53">
        <f>IFERROR(VLOOKUP(B172,'กะเช้าวันที่ 14'!$B$8:$AC$104,27,FALSE),0)</f>
      </c>
      <c r="AE172" s="53">
        <f>IFERROR(VLOOKUP(B172,'กะดึกวันที่ 13'!$B$8:$AC$105,28,FALSE),0)-IFERROR(VLOOKUP(B172,'กะดึกวันที่ 13'!$B$8:$AC$105,27,FALSE),0)</f>
      </c>
      <c r="AF172" s="53">
        <f>IFERROR(VLOOKUP(C172,'กะดึกวันที่ 13'!$B$8:$AC$105,27,FALSE),0)</f>
      </c>
      <c r="AG172" s="53">
        <f>IFERROR(VLOOKUP(B172,'วันที่ 12'!$B$8:$AH$105,28,FALSE),0)</f>
      </c>
      <c r="AH172" s="53">
        <f>IFERROR(VLOOKUP(B172,'วันที่ 14'!$B$8:$AH$106,28,FALSE),0)</f>
      </c>
      <c r="AI172" s="53">
        <f>IFERROR(VLOOKUP(B172,'วันที่ 15'!$B$8:$AH$106,28,FALSE),0)</f>
      </c>
      <c r="AJ172" s="53">
        <f>IFERROR(VLOOKUP(B172,'วันที่ 16'!$B$8:$AH$105,28,FALSE),0)</f>
      </c>
      <c r="AK172" s="53">
        <f>IFERROR(VLOOKUP(B172,'วันที่ 17'!$B$8:$AH$105,28,FALSE),0)</f>
      </c>
      <c r="AL172" s="53">
        <f>IFERROR(VLOOKUP(B172,'วันที่ 18'!$B$8:$AH$104,28,FALSE),0)</f>
      </c>
      <c r="AM172" s="53">
        <f>IFERROR(VLOOKUP(B172,'วันที่ 19'!$B$8:$AH$106,28,FALSE),0)</f>
      </c>
      <c r="AN172" s="53">
        <f>IFERROR(VLOOKUP(B172,'วันที่ 20'!$B$8:$AH$105,28,FALSE),0)</f>
      </c>
      <c r="AO172" s="53">
        <f>IFERROR(VLOOKUP(B172,'วันที่ 21'!$B$8:$AH$106,28,FALSE),0)</f>
      </c>
      <c r="AP172" s="53">
        <f>IFERROR(VLOOKUP(B172,'วันที่ 22'!$B$8:$AH$105,28,FALSE),0)</f>
      </c>
      <c r="AQ172" s="53">
        <f>IFERROR(VLOOKUP(B172,'วันที่ 23'!$B$8:$AH$107,28,FALSE),0)</f>
      </c>
      <c r="AR172" s="53">
        <f>IFERROR(VLOOKUP(B172,'วันที่ 24'!$B$8:$AH$104,28,FALSE),0)</f>
      </c>
      <c r="AS172" s="53">
        <f>IFERROR(VLOOKUP(B172,'วันที่ 25'!$B$8:$AH$106,28,FALSE),0)</f>
      </c>
      <c r="AT172" s="53">
        <f>IFERROR(VLOOKUP(B172,'วันที่ 26'!$B$8:$AH$105,28,FALSE),0)</f>
      </c>
      <c r="AU172" s="53">
        <f>IFERROR(VLOOKUP(B172,'วันที่ 26'!$B$8:$AH$104,28,FALSE),0)</f>
      </c>
      <c r="AV172" s="53">
        <f>IFERROR(VLOOKUP(B172,'วันที่ 30'!$B$8:$AH$107,28,FALSE),0)</f>
      </c>
      <c r="AW172" s="53">
        <f>IFERROR(VLOOKUP(B172,'วันที่ 31'!$B$8:$AG$105,28,FALSE),0)</f>
      </c>
      <c r="AX172" s="52">
        <f>SUM(E172:AW172)</f>
      </c>
    </row>
    <row r="173">
      <c r="A173" s="52"/>
      <c r="B173" s="56"/>
      <c r="C173" s="53">
        <f>IFERROR(VLOOKUP(B173,Members!B:C,2,FALSE),0)</f>
      </c>
      <c r="D173" s="53">
        <f>IFERROR(VLOOKUP(B173,Members!$B:$H,7,FALSE),0)</f>
      </c>
      <c r="E173" s="55">
        <f>IFERROR(VLOOKUP(B173,'วันที่ 1'!$B$8:$AH$103,28,FALSE),0) - IFERROR(VLOOKUP(B173,'วันที่ 1'!$B$8:$AH$103,27,FALSE),0)</f>
      </c>
      <c r="F173" s="55">
        <f>IFERROR(VLOOKUP(C173,'วันที่ 1'!$B$8:$AH$103,27,FALSE),0)</f>
      </c>
      <c r="G173" s="53">
        <f>IFERROR(VLOOKUP(B173,'วันที่ 1'!$B$8:$AH$103,28,FALSE),0)-IFERROR(VLOOKUP(B173,'วันที่ 1'!$B$8:$AH$103,27,FALSE),0)</f>
      </c>
      <c r="H173" s="55">
        <f>IFERROR(VLOOKUP(B173,'วันที่ 1'!$B$8:$AH$103,27,FALSE),0)</f>
      </c>
      <c r="I173" s="53">
        <f>IFERROR(VLOOKUP(B173,'วันที่ 2'!$B$8:$AF$106,28,FALSE),0)-IFERROR(VLOOKUP(B173,'วันที่ 2'!$B$8:$AF$106,27,FALSE),0)</f>
      </c>
      <c r="J173" s="53">
        <f>IFERROR(VLOOKUP(B173,'วันที่ 2'!$B$8:$AF$106,27,FALSE),0)</f>
      </c>
      <c r="K173" s="53">
        <f>IFERROR(VLOOKUP(B173,'วันที่ 3 กะเช้า'!$B$8:$AK$106,28,FALSE),0)-IFERROR(VLOOKUP(B173,'วันที่ 3 กะเช้า'!$B$8:$AK$106,27,FALSE),0)</f>
      </c>
      <c r="L173" s="53">
        <f>IFERROR(VLOOKUP(B173,'วันที่ 3 กะเช้า'!$B$8:$AK$106,27,FALSE),0)</f>
      </c>
      <c r="M173" s="53">
        <f>IFERROR(VLOOKUP(B173,'วันที่ 4 กะเช้า'!$B$8:$AG$107,28,FALSE),0)-IFERROR(VLOOKUP(B173,'วันที่ 4 กะเช้า'!$B$8:$AG$107,27,FALSE),0)</f>
      </c>
      <c r="N173" s="53">
        <f>IFERROR(VLOOKUP(B173,'วันที่ 4 กะเช้า'!$B$8:$AG$107,27,FALSE),0)</f>
      </c>
      <c r="O173" s="53">
        <f>IFERROR(VLOOKUP(B173,'วันที่ 4 กะเช้า'!$B$8:$AH$106,28,FALSE),0)-IFERROR(VLOOKUP(B173,'วันที่ 4 กะเช้า'!$B$8:$AH$106,27,FALSE),0)</f>
      </c>
      <c r="P173" s="53">
        <f>IFERROR(VLOOKUP(B173,'วันที่ 4 กะเช้า'!$B$8:$AH$106,27,FALSE),0)</f>
      </c>
      <c r="Q173" s="53">
        <f>IFERROR(VLOOKUP(B173,'วันที่ 4 กะเช้า'!$B$8:$AH$106,28,FALSE),0)-IFERROR(VLOOKUP(B173,'วันที่ 4 กะเช้า'!$B$8:$AH$106,27,FALSE),0)</f>
      </c>
      <c r="R173" s="53">
        <f>IFERROR(VLOOKUP(B173,'วันที่ 4 กะเช้า'!$B$8:$AH$106,27,FALSE),0)</f>
      </c>
      <c r="S173" s="53">
        <f>IFERROR(VLOOKUP(B173,'วันที่ 5 กะเช้า'!$B$8:$AH$107,28,FALSE),0)-IFERROR(VLOOKUP(B173,'วันที่ 5 กะเช้า'!$B$8:$AH$107,27,FALSE),0)</f>
      </c>
      <c r="T173" s="53">
        <f>IFERROR(VLOOKUP(B173,'วันที่ 5 กะเช้า'!$B$8:$AH$107,27,FALSE),0)</f>
      </c>
      <c r="U173" s="53">
        <f>IFERROR(VLOOKUP(B173,'วันที่ 5 กะดึก'!$B$8:$AH$106,27,FALSE),0)</f>
      </c>
      <c r="V173" s="53">
        <f>IFERROR(VLOOKUP(B173,'วันที่ 5 กะดึก'!$B$8:$AH$106,27,FALSE),0)</f>
      </c>
      <c r="W173" s="53">
        <f>IFERROR(VLOOKUP(B173,'วันที่ 7'!$B$8:$AH$105,28,FALSE),0)-IFERROR(VLOOKUP(B173,'วันที่ 7'!$B$8:$AH$105,27,FALSE),0)</f>
      </c>
      <c r="X173" s="53">
        <f>IFERROR(VLOOKUP(B173,'วันที่ 7'!$B$8:$AH$105,27,FALSE),0)</f>
      </c>
      <c r="Y173" s="53">
        <f>IFERROR(VLOOKUP(B173,'วันที่ 8'!$B$8:$AH$109,28,FALSE),0)-IFERROR(VLOOKUP(B173,'วันที่ 8'!$B$8:$AH$109,27,FALSE),0)</f>
      </c>
      <c r="Z173" s="53">
        <f>IFERROR(VLOOKUP(B173,'วันที่ 8'!$B$8:$AH$109,27,FALSE),0)</f>
      </c>
      <c r="AA173" s="53">
        <f>IFERROR(VLOOKUP(B173,'กะเช้าวันที่ 12'!$B$8:$AC$102,28,FALSE),0)-IFERROR(VLOOKUP(B173,'กะเช้าวันที่ 12'!$B$8:$AC$102,27,FALSE),0)</f>
      </c>
      <c r="AB173" s="53">
        <f>IFERROR(VLOOKUP(B173,'กะเช้าวันที่ 12'!$B$8:$AC$102,27,FALSE),0)</f>
      </c>
      <c r="AC173" s="53">
        <f>IFERROR(VLOOKUP(B173,'กะเช้าวันที่ 14'!$B$8:$AC$104,28,FALSE),0)-IFERROR(VLOOKUP(B173,'กะเช้าวันที่ 14'!$B$8:$AC$104,27,FALSE),0)</f>
      </c>
      <c r="AD173" s="53">
        <f>IFERROR(VLOOKUP(B173,'กะเช้าวันที่ 14'!$B$8:$AC$104,27,FALSE),0)</f>
      </c>
      <c r="AE173" s="53">
        <f>IFERROR(VLOOKUP(B173,'กะดึกวันที่ 13'!$B$8:$AC$105,28,FALSE),0)-IFERROR(VLOOKUP(B173,'กะดึกวันที่ 13'!$B$8:$AC$105,27,FALSE),0)</f>
      </c>
      <c r="AF173" s="53">
        <f>IFERROR(VLOOKUP(C173,'กะดึกวันที่ 13'!$B$8:$AC$105,27,FALSE),0)</f>
      </c>
      <c r="AG173" s="53">
        <f>IFERROR(VLOOKUP(B173,'วันที่ 12'!$B$8:$AH$105,28,FALSE),0)</f>
      </c>
      <c r="AH173" s="53">
        <f>IFERROR(VLOOKUP(B173,'วันที่ 14'!$B$8:$AH$106,28,FALSE),0)</f>
      </c>
      <c r="AI173" s="53">
        <f>IFERROR(VLOOKUP(B173,'วันที่ 15'!$B$8:$AH$106,28,FALSE),0)</f>
      </c>
      <c r="AJ173" s="53">
        <f>IFERROR(VLOOKUP(B173,'วันที่ 16'!$B$8:$AH$105,28,FALSE),0)</f>
      </c>
      <c r="AK173" s="53">
        <f>IFERROR(VLOOKUP(B173,'วันที่ 17'!$B$8:$AH$105,28,FALSE),0)</f>
      </c>
      <c r="AL173" s="53">
        <f>IFERROR(VLOOKUP(B173,'วันที่ 18'!$B$8:$AH$104,28,FALSE),0)</f>
      </c>
      <c r="AM173" s="53">
        <f>IFERROR(VLOOKUP(B173,'วันที่ 19'!$B$8:$AH$106,28,FALSE),0)</f>
      </c>
      <c r="AN173" s="53">
        <f>IFERROR(VLOOKUP(B173,'วันที่ 20'!$B$8:$AH$105,28,FALSE),0)</f>
      </c>
      <c r="AO173" s="53">
        <f>IFERROR(VLOOKUP(B173,'วันที่ 21'!$B$8:$AH$106,28,FALSE),0)</f>
      </c>
      <c r="AP173" s="53">
        <f>IFERROR(VLOOKUP(B173,'วันที่ 22'!$B$8:$AH$105,28,FALSE),0)</f>
      </c>
      <c r="AQ173" s="53">
        <f>IFERROR(VLOOKUP(B173,'วันที่ 23'!$B$8:$AH$107,28,FALSE),0)</f>
      </c>
      <c r="AR173" s="53">
        <f>IFERROR(VLOOKUP(B173,'วันที่ 24'!$B$8:$AH$104,28,FALSE),0)</f>
      </c>
      <c r="AS173" s="53">
        <f>IFERROR(VLOOKUP(B173,'วันที่ 25'!$B$8:$AH$106,28,FALSE),0)</f>
      </c>
      <c r="AT173" s="53">
        <f>IFERROR(VLOOKUP(B173,'วันที่ 26'!$B$8:$AH$105,28,FALSE),0)</f>
      </c>
      <c r="AU173" s="53">
        <f>IFERROR(VLOOKUP(B173,'วันที่ 26'!$B$8:$AH$104,28,FALSE),0)</f>
      </c>
      <c r="AV173" s="53">
        <f>IFERROR(VLOOKUP(B173,'วันที่ 30'!$B$8:$AH$107,28,FALSE),0)</f>
      </c>
      <c r="AW173" s="53">
        <f>IFERROR(VLOOKUP(B173,'วันที่ 31'!$B$8:$AG$105,28,FALSE),0)</f>
      </c>
      <c r="AX173" s="52">
        <f>SUM(E173:AW173)</f>
      </c>
    </row>
    <row r="174">
      <c r="A174" s="52"/>
      <c r="B174" s="56"/>
      <c r="C174" s="53">
        <f>IFERROR(VLOOKUP(B174,Members!B:C,2,FALSE),0)</f>
      </c>
      <c r="D174" s="53">
        <f>IFERROR(VLOOKUP(B174,Members!$B:$H,7,FALSE),0)</f>
      </c>
      <c r="E174" s="55">
        <f>IFERROR(VLOOKUP(B174,'วันที่ 1'!$B$8:$AH$103,28,FALSE),0) - IFERROR(VLOOKUP(B174,'วันที่ 1'!$B$8:$AH$103,27,FALSE),0)</f>
      </c>
      <c r="F174" s="55">
        <f>IFERROR(VLOOKUP(C174,'วันที่ 1'!$B$8:$AH$103,27,FALSE),0)</f>
      </c>
      <c r="G174" s="53">
        <f>IFERROR(VLOOKUP(B174,'วันที่ 1'!$B$8:$AH$103,28,FALSE),0)-IFERROR(VLOOKUP(B174,'วันที่ 1'!$B$8:$AH$103,27,FALSE),0)</f>
      </c>
      <c r="H174" s="55">
        <f>IFERROR(VLOOKUP(B174,'วันที่ 1'!$B$8:$AH$103,27,FALSE),0)</f>
      </c>
      <c r="I174" s="53">
        <f>IFERROR(VLOOKUP(B174,'วันที่ 2'!$B$8:$AF$106,28,FALSE),0)-IFERROR(VLOOKUP(B174,'วันที่ 2'!$B$8:$AF$106,27,FALSE),0)</f>
      </c>
      <c r="J174" s="53">
        <f>IFERROR(VLOOKUP(B174,'วันที่ 2'!$B$8:$AF$106,27,FALSE),0)</f>
      </c>
      <c r="K174" s="53">
        <f>IFERROR(VLOOKUP(B174,'วันที่ 3 กะเช้า'!$B$8:$AK$106,28,FALSE),0)-IFERROR(VLOOKUP(B174,'วันที่ 3 กะเช้า'!$B$8:$AK$106,27,FALSE),0)</f>
      </c>
      <c r="L174" s="53">
        <f>IFERROR(VLOOKUP(B174,'วันที่ 3 กะเช้า'!$B$8:$AK$106,27,FALSE),0)</f>
      </c>
      <c r="M174" s="53">
        <f>IFERROR(VLOOKUP(B174,'วันที่ 4 กะเช้า'!$B$8:$AG$107,28,FALSE),0)-IFERROR(VLOOKUP(B174,'วันที่ 4 กะเช้า'!$B$8:$AG$107,27,FALSE),0)</f>
      </c>
      <c r="N174" s="53">
        <f>IFERROR(VLOOKUP(B174,'วันที่ 4 กะเช้า'!$B$8:$AG$107,27,FALSE),0)</f>
      </c>
      <c r="O174" s="53">
        <f>IFERROR(VLOOKUP(B174,'วันที่ 4 กะเช้า'!$B$8:$AH$106,28,FALSE),0)-IFERROR(VLOOKUP(B174,'วันที่ 4 กะเช้า'!$B$8:$AH$106,27,FALSE),0)</f>
      </c>
      <c r="P174" s="53">
        <f>IFERROR(VLOOKUP(B174,'วันที่ 4 กะเช้า'!$B$8:$AH$106,27,FALSE),0)</f>
      </c>
      <c r="Q174" s="53">
        <f>IFERROR(VLOOKUP(B174,'วันที่ 4 กะเช้า'!$B$8:$AH$106,28,FALSE),0)-IFERROR(VLOOKUP(B174,'วันที่ 4 กะเช้า'!$B$8:$AH$106,27,FALSE),0)</f>
      </c>
      <c r="R174" s="53">
        <f>IFERROR(VLOOKUP(B174,'วันที่ 4 กะเช้า'!$B$8:$AH$106,27,FALSE),0)</f>
      </c>
      <c r="S174" s="53">
        <f>IFERROR(VLOOKUP(B174,'วันที่ 5 กะเช้า'!$B$8:$AH$107,28,FALSE),0)-IFERROR(VLOOKUP(B174,'วันที่ 5 กะเช้า'!$B$8:$AH$107,27,FALSE),0)</f>
      </c>
      <c r="T174" s="53">
        <f>IFERROR(VLOOKUP(B174,'วันที่ 5 กะเช้า'!$B$8:$AH$107,27,FALSE),0)</f>
      </c>
      <c r="U174" s="53">
        <f>IFERROR(VLOOKUP(B174,'วันที่ 5 กะดึก'!$B$8:$AH$106,27,FALSE),0)</f>
      </c>
      <c r="V174" s="53">
        <f>IFERROR(VLOOKUP(B174,'วันที่ 5 กะดึก'!$B$8:$AH$106,27,FALSE),0)</f>
      </c>
      <c r="W174" s="53">
        <f>IFERROR(VLOOKUP(B174,'วันที่ 7'!$B$8:$AH$105,28,FALSE),0)-IFERROR(VLOOKUP(B174,'วันที่ 7'!$B$8:$AH$105,27,FALSE),0)</f>
      </c>
      <c r="X174" s="53">
        <f>IFERROR(VLOOKUP(B174,'วันที่ 7'!$B$8:$AH$105,27,FALSE),0)</f>
      </c>
      <c r="Y174" s="53">
        <f>IFERROR(VLOOKUP(B174,'วันที่ 8'!$B$8:$AH$109,28,FALSE),0)-IFERROR(VLOOKUP(B174,'วันที่ 8'!$B$8:$AH$109,27,FALSE),0)</f>
      </c>
      <c r="Z174" s="53">
        <f>IFERROR(VLOOKUP(B174,'วันที่ 8'!$B$8:$AH$109,27,FALSE),0)</f>
      </c>
      <c r="AA174" s="53">
        <f>IFERROR(VLOOKUP(B174,'กะเช้าวันที่ 12'!$B$8:$AC$102,28,FALSE),0)-IFERROR(VLOOKUP(B174,'กะเช้าวันที่ 12'!$B$8:$AC$102,27,FALSE),0)</f>
      </c>
      <c r="AB174" s="53">
        <f>IFERROR(VLOOKUP(B174,'กะเช้าวันที่ 12'!$B$8:$AC$102,27,FALSE),0)</f>
      </c>
      <c r="AC174" s="53">
        <f>IFERROR(VLOOKUP(B174,'กะเช้าวันที่ 14'!$B$8:$AC$104,28,FALSE),0)-IFERROR(VLOOKUP(B174,'กะเช้าวันที่ 14'!$B$8:$AC$104,27,FALSE),0)</f>
      </c>
      <c r="AD174" s="53">
        <f>IFERROR(VLOOKUP(B174,'กะเช้าวันที่ 14'!$B$8:$AC$104,27,FALSE),0)</f>
      </c>
      <c r="AE174" s="53">
        <f>IFERROR(VLOOKUP(B174,'กะดึกวันที่ 13'!$B$8:$AC$105,28,FALSE),0)-IFERROR(VLOOKUP(B174,'กะดึกวันที่ 13'!$B$8:$AC$105,27,FALSE),0)</f>
      </c>
      <c r="AF174" s="53">
        <f>IFERROR(VLOOKUP(C174,'กะดึกวันที่ 13'!$B$8:$AC$105,27,FALSE),0)</f>
      </c>
      <c r="AG174" s="53">
        <f>IFERROR(VLOOKUP(B174,'วันที่ 12'!$B$8:$AH$105,28,FALSE),0)</f>
      </c>
      <c r="AH174" s="53">
        <f>IFERROR(VLOOKUP(B174,'วันที่ 14'!$B$8:$AH$106,28,FALSE),0)</f>
      </c>
      <c r="AI174" s="53">
        <f>IFERROR(VLOOKUP(B174,'วันที่ 15'!$B$8:$AH$106,28,FALSE),0)</f>
      </c>
      <c r="AJ174" s="53">
        <f>IFERROR(VLOOKUP(B174,'วันที่ 16'!$B$8:$AH$105,28,FALSE),0)</f>
      </c>
      <c r="AK174" s="53">
        <f>IFERROR(VLOOKUP(B174,'วันที่ 17'!$B$8:$AH$105,28,FALSE),0)</f>
      </c>
      <c r="AL174" s="53">
        <f>IFERROR(VLOOKUP(B174,'วันที่ 18'!$B$8:$AH$104,28,FALSE),0)</f>
      </c>
      <c r="AM174" s="53">
        <f>IFERROR(VLOOKUP(B174,'วันที่ 19'!$B$8:$AH$106,28,FALSE),0)</f>
      </c>
      <c r="AN174" s="53">
        <f>IFERROR(VLOOKUP(B174,'วันที่ 20'!$B$8:$AH$105,28,FALSE),0)</f>
      </c>
      <c r="AO174" s="53">
        <f>IFERROR(VLOOKUP(B174,'วันที่ 21'!$B$8:$AH$106,28,FALSE),0)</f>
      </c>
      <c r="AP174" s="53">
        <f>IFERROR(VLOOKUP(B174,'วันที่ 22'!$B$8:$AH$105,28,FALSE),0)</f>
      </c>
      <c r="AQ174" s="53">
        <f>IFERROR(VLOOKUP(B174,'วันที่ 23'!$B$8:$AH$107,28,FALSE),0)</f>
      </c>
      <c r="AR174" s="53">
        <f>IFERROR(VLOOKUP(B174,'วันที่ 24'!$B$8:$AH$104,28,FALSE),0)</f>
      </c>
      <c r="AS174" s="53">
        <f>IFERROR(VLOOKUP(B174,'วันที่ 25'!$B$8:$AH$106,28,FALSE),0)</f>
      </c>
      <c r="AT174" s="53">
        <f>IFERROR(VLOOKUP(B174,'วันที่ 26'!$B$8:$AH$105,28,FALSE),0)</f>
      </c>
      <c r="AU174" s="53">
        <f>IFERROR(VLOOKUP(B174,'วันที่ 26'!$B$8:$AH$104,28,FALSE),0)</f>
      </c>
      <c r="AV174" s="53">
        <f>IFERROR(VLOOKUP(B174,'วันที่ 30'!$B$8:$AH$107,28,FALSE),0)</f>
      </c>
      <c r="AW174" s="53">
        <f>IFERROR(VLOOKUP(B174,'วันที่ 31'!$B$8:$AG$105,28,FALSE),0)</f>
      </c>
      <c r="AX174" s="52">
        <f>SUM(E174:AW174)</f>
      </c>
    </row>
    <row r="175">
      <c r="A175" s="52"/>
      <c r="B175" s="56"/>
      <c r="C175" s="53">
        <f>IFERROR(VLOOKUP(B175,Members!B:C,2,FALSE),0)</f>
      </c>
      <c r="D175" s="53">
        <f>IFERROR(VLOOKUP(B175,Members!$B:$H,7,FALSE),0)</f>
      </c>
      <c r="E175" s="55">
        <f>IFERROR(VLOOKUP(B175,'วันที่ 1'!$B$8:$AH$103,28,FALSE),0) - IFERROR(VLOOKUP(B175,'วันที่ 1'!$B$8:$AH$103,27,FALSE),0)</f>
      </c>
      <c r="F175" s="55">
        <f>IFERROR(VLOOKUP(C175,'วันที่ 1'!$B$8:$AH$103,27,FALSE),0)</f>
      </c>
      <c r="G175" s="53">
        <f>IFERROR(VLOOKUP(B175,'วันที่ 1'!$B$8:$AH$103,28,FALSE),0)-IFERROR(VLOOKUP(B175,'วันที่ 1'!$B$8:$AH$103,27,FALSE),0)</f>
      </c>
      <c r="H175" s="55">
        <f>IFERROR(VLOOKUP(B175,'วันที่ 1'!$B$8:$AH$103,27,FALSE),0)</f>
      </c>
      <c r="I175" s="53">
        <f>IFERROR(VLOOKUP(B175,'วันที่ 2'!$B$8:$AF$106,28,FALSE),0)-IFERROR(VLOOKUP(B175,'วันที่ 2'!$B$8:$AF$106,27,FALSE),0)</f>
      </c>
      <c r="J175" s="53">
        <f>IFERROR(VLOOKUP(B175,'วันที่ 2'!$B$8:$AF$106,27,FALSE),0)</f>
      </c>
      <c r="K175" s="53">
        <f>IFERROR(VLOOKUP(B175,'วันที่ 3 กะเช้า'!$B$8:$AK$106,28,FALSE),0)-IFERROR(VLOOKUP(B175,'วันที่ 3 กะเช้า'!$B$8:$AK$106,27,FALSE),0)</f>
      </c>
      <c r="L175" s="53">
        <f>IFERROR(VLOOKUP(B175,'วันที่ 3 กะเช้า'!$B$8:$AK$106,27,FALSE),0)</f>
      </c>
      <c r="M175" s="53">
        <f>IFERROR(VLOOKUP(B175,'วันที่ 4 กะเช้า'!$B$8:$AG$107,28,FALSE),0)-IFERROR(VLOOKUP(B175,'วันที่ 4 กะเช้า'!$B$8:$AG$107,27,FALSE),0)</f>
      </c>
      <c r="N175" s="53">
        <f>IFERROR(VLOOKUP(B175,'วันที่ 4 กะเช้า'!$B$8:$AG$107,27,FALSE),0)</f>
      </c>
      <c r="O175" s="53">
        <f>IFERROR(VLOOKUP(B175,'วันที่ 4 กะเช้า'!$B$8:$AH$106,28,FALSE),0)-IFERROR(VLOOKUP(B175,'วันที่ 4 กะเช้า'!$B$8:$AH$106,27,FALSE),0)</f>
      </c>
      <c r="P175" s="53">
        <f>IFERROR(VLOOKUP(B175,'วันที่ 4 กะเช้า'!$B$8:$AH$106,27,FALSE),0)</f>
      </c>
      <c r="Q175" s="53">
        <f>IFERROR(VLOOKUP(B175,'วันที่ 4 กะเช้า'!$B$8:$AH$106,28,FALSE),0)-IFERROR(VLOOKUP(B175,'วันที่ 4 กะเช้า'!$B$8:$AH$106,27,FALSE),0)</f>
      </c>
      <c r="R175" s="53">
        <f>IFERROR(VLOOKUP(B175,'วันที่ 4 กะเช้า'!$B$8:$AH$106,27,FALSE),0)</f>
      </c>
      <c r="S175" s="53">
        <f>IFERROR(VLOOKUP(B175,'วันที่ 5 กะเช้า'!$B$8:$AH$107,28,FALSE),0)-IFERROR(VLOOKUP(B175,'วันที่ 5 กะเช้า'!$B$8:$AH$107,27,FALSE),0)</f>
      </c>
      <c r="T175" s="53">
        <f>IFERROR(VLOOKUP(B175,'วันที่ 5 กะเช้า'!$B$8:$AH$107,27,FALSE),0)</f>
      </c>
      <c r="U175" s="53">
        <f>IFERROR(VLOOKUP(B175,'วันที่ 5 กะดึก'!$B$8:$AH$106,27,FALSE),0)</f>
      </c>
      <c r="V175" s="53">
        <f>IFERROR(VLOOKUP(B175,'วันที่ 5 กะดึก'!$B$8:$AH$106,27,FALSE),0)</f>
      </c>
      <c r="W175" s="53">
        <f>IFERROR(VLOOKUP(B175,'วันที่ 7'!$B$8:$AH$105,28,FALSE),0)-IFERROR(VLOOKUP(B175,'วันที่ 7'!$B$8:$AH$105,27,FALSE),0)</f>
      </c>
      <c r="X175" s="53">
        <f>IFERROR(VLOOKUP(B175,'วันที่ 7'!$B$8:$AH$105,27,FALSE),0)</f>
      </c>
      <c r="Y175" s="53">
        <f>IFERROR(VLOOKUP(B175,'วันที่ 8'!$B$8:$AH$109,28,FALSE),0)-IFERROR(VLOOKUP(B175,'วันที่ 8'!$B$8:$AH$109,27,FALSE),0)</f>
      </c>
      <c r="Z175" s="53">
        <f>IFERROR(VLOOKUP(B175,'วันที่ 8'!$B$8:$AH$109,27,FALSE),0)</f>
      </c>
      <c r="AA175" s="53">
        <f>IFERROR(VLOOKUP(B175,'กะเช้าวันที่ 12'!$B$8:$AC$102,28,FALSE),0)-IFERROR(VLOOKUP(B175,'กะเช้าวันที่ 12'!$B$8:$AC$102,27,FALSE),0)</f>
      </c>
      <c r="AB175" s="53">
        <f>IFERROR(VLOOKUP(B175,'กะเช้าวันที่ 12'!$B$8:$AC$102,27,FALSE),0)</f>
      </c>
      <c r="AC175" s="53">
        <f>IFERROR(VLOOKUP(B175,'กะเช้าวันที่ 14'!$B$8:$AC$104,28,FALSE),0)-IFERROR(VLOOKUP(B175,'กะเช้าวันที่ 14'!$B$8:$AC$104,27,FALSE),0)</f>
      </c>
      <c r="AD175" s="53">
        <f>IFERROR(VLOOKUP(B175,'กะเช้าวันที่ 14'!$B$8:$AC$104,27,FALSE),0)</f>
      </c>
      <c r="AE175" s="53">
        <f>IFERROR(VLOOKUP(B175,'กะดึกวันที่ 13'!$B$8:$AC$105,28,FALSE),0)-IFERROR(VLOOKUP(B175,'กะดึกวันที่ 13'!$B$8:$AC$105,27,FALSE),0)</f>
      </c>
      <c r="AF175" s="53">
        <f>IFERROR(VLOOKUP(C175,'กะดึกวันที่ 13'!$B$8:$AC$105,27,FALSE),0)</f>
      </c>
      <c r="AG175" s="53">
        <f>IFERROR(VLOOKUP(B175,'วันที่ 12'!$B$8:$AH$105,28,FALSE),0)</f>
      </c>
      <c r="AH175" s="53">
        <f>IFERROR(VLOOKUP(B175,'วันที่ 14'!$B$8:$AH$106,28,FALSE),0)</f>
      </c>
      <c r="AI175" s="53">
        <f>IFERROR(VLOOKUP(B175,'วันที่ 15'!$B$8:$AH$106,28,FALSE),0)</f>
      </c>
      <c r="AJ175" s="53">
        <f>IFERROR(VLOOKUP(B175,'วันที่ 16'!$B$8:$AH$105,28,FALSE),0)</f>
      </c>
      <c r="AK175" s="53">
        <f>IFERROR(VLOOKUP(B175,'วันที่ 17'!$B$8:$AH$105,28,FALSE),0)</f>
      </c>
      <c r="AL175" s="53">
        <f>IFERROR(VLOOKUP(B175,'วันที่ 18'!$B$8:$AH$104,28,FALSE),0)</f>
      </c>
      <c r="AM175" s="53">
        <f>IFERROR(VLOOKUP(B175,'วันที่ 19'!$B$8:$AH$106,28,FALSE),0)</f>
      </c>
      <c r="AN175" s="53">
        <f>IFERROR(VLOOKUP(B175,'วันที่ 20'!$B$8:$AH$105,28,FALSE),0)</f>
      </c>
      <c r="AO175" s="53">
        <f>IFERROR(VLOOKUP(B175,'วันที่ 21'!$B$8:$AH$106,28,FALSE),0)</f>
      </c>
      <c r="AP175" s="53">
        <f>IFERROR(VLOOKUP(B175,'วันที่ 22'!$B$8:$AH$105,28,FALSE),0)</f>
      </c>
      <c r="AQ175" s="53">
        <f>IFERROR(VLOOKUP(B175,'วันที่ 23'!$B$8:$AH$107,28,FALSE),0)</f>
      </c>
      <c r="AR175" s="53">
        <f>IFERROR(VLOOKUP(B175,'วันที่ 24'!$B$8:$AH$104,28,FALSE),0)</f>
      </c>
      <c r="AS175" s="53">
        <f>IFERROR(VLOOKUP(B175,'วันที่ 25'!$B$8:$AH$106,28,FALSE),0)</f>
      </c>
      <c r="AT175" s="53">
        <f>IFERROR(VLOOKUP(B175,'วันที่ 26'!$B$8:$AH$105,28,FALSE),0)</f>
      </c>
      <c r="AU175" s="53">
        <f>IFERROR(VLOOKUP(B175,'วันที่ 26'!$B$8:$AH$104,28,FALSE),0)</f>
      </c>
      <c r="AV175" s="53">
        <f>IFERROR(VLOOKUP(B175,'วันที่ 30'!$B$8:$AH$107,28,FALSE),0)</f>
      </c>
      <c r="AW175" s="53">
        <f>IFERROR(VLOOKUP(B175,'วันที่ 31'!$B$8:$AG$105,28,FALSE),0)</f>
      </c>
      <c r="AX175" s="52">
        <f>SUM(E175:AW175)</f>
      </c>
    </row>
    <row r="176">
      <c r="A176" s="52"/>
      <c r="B176" s="56"/>
      <c r="C176" s="53">
        <f>IFERROR(VLOOKUP(B176,Members!B:C,2,FALSE),0)</f>
      </c>
      <c r="D176" s="53">
        <f>IFERROR(VLOOKUP(B176,Members!$B:$H,7,FALSE),0)</f>
      </c>
      <c r="E176" s="55">
        <f>IFERROR(VLOOKUP(B176,'วันที่ 1'!$B$8:$AH$103,28,FALSE),0) - IFERROR(VLOOKUP(B176,'วันที่ 1'!$B$8:$AH$103,27,FALSE),0)</f>
      </c>
      <c r="F176" s="55">
        <f>IFERROR(VLOOKUP(C176,'วันที่ 1'!$B$8:$AH$103,27,FALSE),0)</f>
      </c>
      <c r="G176" s="53">
        <f>IFERROR(VLOOKUP(B176,'วันที่ 1'!$B$8:$AH$103,28,FALSE),0)-IFERROR(VLOOKUP(B176,'วันที่ 1'!$B$8:$AH$103,27,FALSE),0)</f>
      </c>
      <c r="H176" s="55">
        <f>IFERROR(VLOOKUP(B176,'วันที่ 1'!$B$8:$AH$103,27,FALSE),0)</f>
      </c>
      <c r="I176" s="53">
        <f>IFERROR(VLOOKUP(B176,'วันที่ 2'!$B$8:$AF$106,28,FALSE),0)-IFERROR(VLOOKUP(B176,'วันที่ 2'!$B$8:$AF$106,27,FALSE),0)</f>
      </c>
      <c r="J176" s="53">
        <f>IFERROR(VLOOKUP(B176,'วันที่ 2'!$B$8:$AF$106,27,FALSE),0)</f>
      </c>
      <c r="K176" s="53">
        <f>IFERROR(VLOOKUP(B176,'วันที่ 3 กะเช้า'!$B$8:$AK$106,28,FALSE),0)-IFERROR(VLOOKUP(B176,'วันที่ 3 กะเช้า'!$B$8:$AK$106,27,FALSE),0)</f>
      </c>
      <c r="L176" s="53">
        <f>IFERROR(VLOOKUP(B176,'วันที่ 3 กะเช้า'!$B$8:$AK$106,27,FALSE),0)</f>
      </c>
      <c r="M176" s="53">
        <f>IFERROR(VLOOKUP(B176,'วันที่ 4 กะเช้า'!$B$8:$AG$107,28,FALSE),0)-IFERROR(VLOOKUP(B176,'วันที่ 4 กะเช้า'!$B$8:$AG$107,27,FALSE),0)</f>
      </c>
      <c r="N176" s="53">
        <f>IFERROR(VLOOKUP(B176,'วันที่ 4 กะเช้า'!$B$8:$AG$107,27,FALSE),0)</f>
      </c>
      <c r="O176" s="53">
        <f>IFERROR(VLOOKUP(B176,'วันที่ 4 กะเช้า'!$B$8:$AH$106,28,FALSE),0)-IFERROR(VLOOKUP(B176,'วันที่ 4 กะเช้า'!$B$8:$AH$106,27,FALSE),0)</f>
      </c>
      <c r="P176" s="53">
        <f>IFERROR(VLOOKUP(B176,'วันที่ 4 กะเช้า'!$B$8:$AH$106,27,FALSE),0)</f>
      </c>
      <c r="Q176" s="53">
        <f>IFERROR(VLOOKUP(B176,'วันที่ 4 กะเช้า'!$B$8:$AH$106,28,FALSE),0)-IFERROR(VLOOKUP(B176,'วันที่ 4 กะเช้า'!$B$8:$AH$106,27,FALSE),0)</f>
      </c>
      <c r="R176" s="53">
        <f>IFERROR(VLOOKUP(B176,'วันที่ 4 กะเช้า'!$B$8:$AH$106,27,FALSE),0)</f>
      </c>
      <c r="S176" s="53">
        <f>IFERROR(VLOOKUP(B176,'วันที่ 5 กะเช้า'!$B$8:$AH$107,28,FALSE),0)-IFERROR(VLOOKUP(B176,'วันที่ 5 กะเช้า'!$B$8:$AH$107,27,FALSE),0)</f>
      </c>
      <c r="T176" s="53">
        <f>IFERROR(VLOOKUP(B176,'วันที่ 5 กะเช้า'!$B$8:$AH$107,27,FALSE),0)</f>
      </c>
      <c r="U176" s="53">
        <f>IFERROR(VLOOKUP(B176,'วันที่ 5 กะดึก'!$B$8:$AH$106,27,FALSE),0)</f>
      </c>
      <c r="V176" s="53">
        <f>IFERROR(VLOOKUP(B176,'วันที่ 5 กะดึก'!$B$8:$AH$106,27,FALSE),0)</f>
      </c>
      <c r="W176" s="53">
        <f>IFERROR(VLOOKUP(B176,'วันที่ 7'!$B$8:$AH$105,28,FALSE),0)-IFERROR(VLOOKUP(B176,'วันที่ 7'!$B$8:$AH$105,27,FALSE),0)</f>
      </c>
      <c r="X176" s="53">
        <f>IFERROR(VLOOKUP(B176,'วันที่ 7'!$B$8:$AH$105,27,FALSE),0)</f>
      </c>
      <c r="Y176" s="53">
        <f>IFERROR(VLOOKUP(B176,'วันที่ 8'!$B$8:$AH$109,28,FALSE),0)-IFERROR(VLOOKUP(B176,'วันที่ 8'!$B$8:$AH$109,27,FALSE),0)</f>
      </c>
      <c r="Z176" s="53">
        <f>IFERROR(VLOOKUP(B176,'วันที่ 8'!$B$8:$AH$109,27,FALSE),0)</f>
      </c>
      <c r="AA176" s="53">
        <f>IFERROR(VLOOKUP(B176,'กะเช้าวันที่ 12'!$B$8:$AC$102,28,FALSE),0)-IFERROR(VLOOKUP(B176,'กะเช้าวันที่ 12'!$B$8:$AC$102,27,FALSE),0)</f>
      </c>
      <c r="AB176" s="53">
        <f>IFERROR(VLOOKUP(B176,'กะเช้าวันที่ 12'!$B$8:$AC$102,27,FALSE),0)</f>
      </c>
      <c r="AC176" s="53">
        <f>IFERROR(VLOOKUP(B176,'กะเช้าวันที่ 14'!$B$8:$AC$104,28,FALSE),0)-IFERROR(VLOOKUP(B176,'กะเช้าวันที่ 14'!$B$8:$AC$104,27,FALSE),0)</f>
      </c>
      <c r="AD176" s="53">
        <f>IFERROR(VLOOKUP(B176,'กะเช้าวันที่ 14'!$B$8:$AC$104,27,FALSE),0)</f>
      </c>
      <c r="AE176" s="53">
        <f>IFERROR(VLOOKUP(B176,'กะดึกวันที่ 13'!$B$8:$AC$105,28,FALSE),0)-IFERROR(VLOOKUP(B176,'กะดึกวันที่ 13'!$B$8:$AC$105,27,FALSE),0)</f>
      </c>
      <c r="AF176" s="53">
        <f>IFERROR(VLOOKUP(C176,'กะดึกวันที่ 13'!$B$8:$AC$105,27,FALSE),0)</f>
      </c>
      <c r="AG176" s="53">
        <f>IFERROR(VLOOKUP(B176,'วันที่ 12'!$B$8:$AH$105,28,FALSE),0)</f>
      </c>
      <c r="AH176" s="53">
        <f>IFERROR(VLOOKUP(B176,'วันที่ 14'!$B$8:$AH$106,28,FALSE),0)</f>
      </c>
      <c r="AI176" s="53">
        <f>IFERROR(VLOOKUP(B176,'วันที่ 15'!$B$8:$AH$106,28,FALSE),0)</f>
      </c>
      <c r="AJ176" s="53">
        <f>IFERROR(VLOOKUP(B176,'วันที่ 16'!$B$8:$AH$105,28,FALSE),0)</f>
      </c>
      <c r="AK176" s="53">
        <f>IFERROR(VLOOKUP(B176,'วันที่ 17'!$B$8:$AH$105,28,FALSE),0)</f>
      </c>
      <c r="AL176" s="53">
        <f>IFERROR(VLOOKUP(B176,'วันที่ 18'!$B$8:$AH$104,28,FALSE),0)</f>
      </c>
      <c r="AM176" s="53">
        <f>IFERROR(VLOOKUP(B176,'วันที่ 19'!$B$8:$AH$106,28,FALSE),0)</f>
      </c>
      <c r="AN176" s="53">
        <f>IFERROR(VLOOKUP(B176,'วันที่ 20'!$B$8:$AH$105,28,FALSE),0)</f>
      </c>
      <c r="AO176" s="53">
        <f>IFERROR(VLOOKUP(B176,'วันที่ 21'!$B$8:$AH$106,28,FALSE),0)</f>
      </c>
      <c r="AP176" s="53">
        <f>IFERROR(VLOOKUP(B176,'วันที่ 22'!$B$8:$AH$105,28,FALSE),0)</f>
      </c>
      <c r="AQ176" s="53">
        <f>IFERROR(VLOOKUP(B176,'วันที่ 23'!$B$8:$AH$107,28,FALSE),0)</f>
      </c>
      <c r="AR176" s="53">
        <f>IFERROR(VLOOKUP(B176,'วันที่ 24'!$B$8:$AH$104,28,FALSE),0)</f>
      </c>
      <c r="AS176" s="53">
        <f>IFERROR(VLOOKUP(B176,'วันที่ 25'!$B$8:$AH$106,28,FALSE),0)</f>
      </c>
      <c r="AT176" s="53">
        <f>IFERROR(VLOOKUP(B176,'วันที่ 26'!$B$8:$AH$105,28,FALSE),0)</f>
      </c>
      <c r="AU176" s="53">
        <f>IFERROR(VLOOKUP(B176,'วันที่ 26'!$B$8:$AH$104,28,FALSE),0)</f>
      </c>
      <c r="AV176" s="53">
        <f>IFERROR(VLOOKUP(B176,'วันที่ 30'!$B$8:$AH$107,28,FALSE),0)</f>
      </c>
      <c r="AW176" s="53">
        <f>IFERROR(VLOOKUP(B176,'วันที่ 31'!$B$8:$AG$105,28,FALSE),0)</f>
      </c>
      <c r="AX176" s="52">
        <f>SUM(E176:AW176)</f>
      </c>
    </row>
    <row r="177">
      <c r="A177" s="52"/>
      <c r="B177" s="56"/>
      <c r="C177" s="53">
        <f>IFERROR(VLOOKUP(B177,Members!B:C,2,FALSE),0)</f>
      </c>
      <c r="D177" s="53">
        <f>IFERROR(VLOOKUP(B177,Members!$B:$H,7,FALSE),0)</f>
      </c>
      <c r="E177" s="55">
        <f>IFERROR(VLOOKUP(B177,'วันที่ 1'!$B$8:$AH$103,28,FALSE),0) - IFERROR(VLOOKUP(B177,'วันที่ 1'!$B$8:$AH$103,27,FALSE),0)</f>
      </c>
      <c r="F177" s="55">
        <f>IFERROR(VLOOKUP(C177,'วันที่ 1'!$B$8:$AH$103,27,FALSE),0)</f>
      </c>
      <c r="G177" s="53">
        <f>IFERROR(VLOOKUP(B177,'วันที่ 1'!$B$8:$AH$103,28,FALSE),0)-IFERROR(VLOOKUP(B177,'วันที่ 1'!$B$8:$AH$103,27,FALSE),0)</f>
      </c>
      <c r="H177" s="55">
        <f>IFERROR(VLOOKUP(B177,'วันที่ 1'!$B$8:$AH$103,27,FALSE),0)</f>
      </c>
      <c r="I177" s="53">
        <f>IFERROR(VLOOKUP(B177,'วันที่ 2'!$B$8:$AF$106,28,FALSE),0)-IFERROR(VLOOKUP(B177,'วันที่ 2'!$B$8:$AF$106,27,FALSE),0)</f>
      </c>
      <c r="J177" s="53">
        <f>IFERROR(VLOOKUP(B177,'วันที่ 2'!$B$8:$AF$106,27,FALSE),0)</f>
      </c>
      <c r="K177" s="53">
        <f>IFERROR(VLOOKUP(B177,'วันที่ 3 กะเช้า'!$B$8:$AK$106,28,FALSE),0)-IFERROR(VLOOKUP(B177,'วันที่ 3 กะเช้า'!$B$8:$AK$106,27,FALSE),0)</f>
      </c>
      <c r="L177" s="53">
        <f>IFERROR(VLOOKUP(B177,'วันที่ 3 กะเช้า'!$B$8:$AK$106,27,FALSE),0)</f>
      </c>
      <c r="M177" s="53">
        <f>IFERROR(VLOOKUP(B177,'วันที่ 4 กะเช้า'!$B$8:$AG$107,28,FALSE),0)-IFERROR(VLOOKUP(B177,'วันที่ 4 กะเช้า'!$B$8:$AG$107,27,FALSE),0)</f>
      </c>
      <c r="N177" s="53">
        <f>IFERROR(VLOOKUP(B177,'วันที่ 4 กะเช้า'!$B$8:$AG$107,27,FALSE),0)</f>
      </c>
      <c r="O177" s="53">
        <f>IFERROR(VLOOKUP(B177,'วันที่ 4 กะเช้า'!$B$8:$AH$106,28,FALSE),0)-IFERROR(VLOOKUP(B177,'วันที่ 4 กะเช้า'!$B$8:$AH$106,27,FALSE),0)</f>
      </c>
      <c r="P177" s="53">
        <f>IFERROR(VLOOKUP(B177,'วันที่ 4 กะเช้า'!$B$8:$AH$106,27,FALSE),0)</f>
      </c>
      <c r="Q177" s="53">
        <f>IFERROR(VLOOKUP(B177,'วันที่ 4 กะเช้า'!$B$8:$AH$106,28,FALSE),0)-IFERROR(VLOOKUP(B177,'วันที่ 4 กะเช้า'!$B$8:$AH$106,27,FALSE),0)</f>
      </c>
      <c r="R177" s="53">
        <f>IFERROR(VLOOKUP(B177,'วันที่ 4 กะเช้า'!$B$8:$AH$106,27,FALSE),0)</f>
      </c>
      <c r="S177" s="53">
        <f>IFERROR(VLOOKUP(B177,'วันที่ 5 กะเช้า'!$B$8:$AH$107,28,FALSE),0)-IFERROR(VLOOKUP(B177,'วันที่ 5 กะเช้า'!$B$8:$AH$107,27,FALSE),0)</f>
      </c>
      <c r="T177" s="53">
        <f>IFERROR(VLOOKUP(B177,'วันที่ 5 กะเช้า'!$B$8:$AH$107,27,FALSE),0)</f>
      </c>
      <c r="U177" s="53">
        <f>IFERROR(VLOOKUP(B177,'วันที่ 5 กะดึก'!$B$8:$AH$106,27,FALSE),0)</f>
      </c>
      <c r="V177" s="53">
        <f>IFERROR(VLOOKUP(B177,'วันที่ 5 กะดึก'!$B$8:$AH$106,27,FALSE),0)</f>
      </c>
      <c r="W177" s="53">
        <f>IFERROR(VLOOKUP(B177,'วันที่ 7'!$B$8:$AH$105,28,FALSE),0)-IFERROR(VLOOKUP(B177,'วันที่ 7'!$B$8:$AH$105,27,FALSE),0)</f>
      </c>
      <c r="X177" s="53">
        <f>IFERROR(VLOOKUP(B177,'วันที่ 7'!$B$8:$AH$105,27,FALSE),0)</f>
      </c>
      <c r="Y177" s="53">
        <f>IFERROR(VLOOKUP(B177,'วันที่ 8'!$B$8:$AH$109,28,FALSE),0)-IFERROR(VLOOKUP(B177,'วันที่ 8'!$B$8:$AH$109,27,FALSE),0)</f>
      </c>
      <c r="Z177" s="53">
        <f>IFERROR(VLOOKUP(B177,'วันที่ 8'!$B$8:$AH$109,27,FALSE),0)</f>
      </c>
      <c r="AA177" s="53">
        <f>IFERROR(VLOOKUP(B177,'กะเช้าวันที่ 12'!$B$8:$AC$102,28,FALSE),0)-IFERROR(VLOOKUP(B177,'กะเช้าวันที่ 12'!$B$8:$AC$102,27,FALSE),0)</f>
      </c>
      <c r="AB177" s="53">
        <f>IFERROR(VLOOKUP(B177,'กะเช้าวันที่ 12'!$B$8:$AC$102,27,FALSE),0)</f>
      </c>
      <c r="AC177" s="53">
        <f>IFERROR(VLOOKUP(B177,'กะเช้าวันที่ 14'!$B$8:$AC$104,28,FALSE),0)-IFERROR(VLOOKUP(B177,'กะเช้าวันที่ 14'!$B$8:$AC$104,27,FALSE),0)</f>
      </c>
      <c r="AD177" s="53">
        <f>IFERROR(VLOOKUP(B177,'กะเช้าวันที่ 14'!$B$8:$AC$104,27,FALSE),0)</f>
      </c>
      <c r="AE177" s="53">
        <f>IFERROR(VLOOKUP(B177,'กะดึกวันที่ 13'!$B$8:$AC$105,28,FALSE),0)-IFERROR(VLOOKUP(B177,'กะดึกวันที่ 13'!$B$8:$AC$105,27,FALSE),0)</f>
      </c>
      <c r="AF177" s="53">
        <f>IFERROR(VLOOKUP(C177,'กะดึกวันที่ 13'!$B$8:$AC$105,27,FALSE),0)</f>
      </c>
      <c r="AG177" s="53">
        <f>IFERROR(VLOOKUP(B177,'วันที่ 12'!$B$8:$AH$105,28,FALSE),0)</f>
      </c>
      <c r="AH177" s="53">
        <f>IFERROR(VLOOKUP(B177,'วันที่ 14'!$B$8:$AH$106,28,FALSE),0)</f>
      </c>
      <c r="AI177" s="53">
        <f>IFERROR(VLOOKUP(B177,'วันที่ 15'!$B$8:$AH$106,28,FALSE),0)</f>
      </c>
      <c r="AJ177" s="53">
        <f>IFERROR(VLOOKUP(B177,'วันที่ 16'!$B$8:$AH$105,28,FALSE),0)</f>
      </c>
      <c r="AK177" s="53">
        <f>IFERROR(VLOOKUP(B177,'วันที่ 17'!$B$8:$AH$105,28,FALSE),0)</f>
      </c>
      <c r="AL177" s="53">
        <f>IFERROR(VLOOKUP(B177,'วันที่ 18'!$B$8:$AH$104,28,FALSE),0)</f>
      </c>
      <c r="AM177" s="53">
        <f>IFERROR(VLOOKUP(B177,'วันที่ 19'!$B$8:$AH$106,28,FALSE),0)</f>
      </c>
      <c r="AN177" s="53">
        <f>IFERROR(VLOOKUP(B177,'วันที่ 20'!$B$8:$AH$105,28,FALSE),0)</f>
      </c>
      <c r="AO177" s="53">
        <f>IFERROR(VLOOKUP(B177,'วันที่ 21'!$B$8:$AH$106,28,FALSE),0)</f>
      </c>
      <c r="AP177" s="53">
        <f>IFERROR(VLOOKUP(B177,'วันที่ 22'!$B$8:$AH$105,28,FALSE),0)</f>
      </c>
      <c r="AQ177" s="53">
        <f>IFERROR(VLOOKUP(B177,'วันที่ 23'!$B$8:$AH$107,28,FALSE),0)</f>
      </c>
      <c r="AR177" s="53">
        <f>IFERROR(VLOOKUP(B177,'วันที่ 24'!$B$8:$AH$104,28,FALSE),0)</f>
      </c>
      <c r="AS177" s="53">
        <f>IFERROR(VLOOKUP(B177,'วันที่ 25'!$B$8:$AH$106,28,FALSE),0)</f>
      </c>
      <c r="AT177" s="53">
        <f>IFERROR(VLOOKUP(B177,'วันที่ 26'!$B$8:$AH$105,28,FALSE),0)</f>
      </c>
      <c r="AU177" s="53">
        <f>IFERROR(VLOOKUP(B177,'วันที่ 26'!$B$8:$AH$104,28,FALSE),0)</f>
      </c>
      <c r="AV177" s="53">
        <f>IFERROR(VLOOKUP(B177,'วันที่ 30'!$B$8:$AH$107,28,FALSE),0)</f>
      </c>
      <c r="AW177" s="53">
        <f>IFERROR(VLOOKUP(B177,'วันที่ 31'!$B$8:$AG$105,28,FALSE),0)</f>
      </c>
      <c r="AX177" s="52">
        <f>SUM(E177:AW177)</f>
      </c>
    </row>
    <row r="178">
      <c r="A178" s="52"/>
      <c r="B178" s="56"/>
      <c r="C178" s="53">
        <f>IFERROR(VLOOKUP(B178,Members!B:C,2,FALSE),0)</f>
      </c>
      <c r="D178" s="53">
        <f>IFERROR(VLOOKUP(B178,Members!$B:$H,7,FALSE),0)</f>
      </c>
      <c r="E178" s="55">
        <f>IFERROR(VLOOKUP(B178,'วันที่ 1'!$B$8:$AH$103,28,FALSE),0) - IFERROR(VLOOKUP(B178,'วันที่ 1'!$B$8:$AH$103,27,FALSE),0)</f>
      </c>
      <c r="F178" s="55">
        <f>IFERROR(VLOOKUP(C178,'วันที่ 1'!$B$8:$AH$103,27,FALSE),0)</f>
      </c>
      <c r="G178" s="53">
        <f>IFERROR(VLOOKUP(B178,'วันที่ 1'!$B$8:$AH$103,28,FALSE),0)-IFERROR(VLOOKUP(B178,'วันที่ 1'!$B$8:$AH$103,27,FALSE),0)</f>
      </c>
      <c r="H178" s="55">
        <f>IFERROR(VLOOKUP(B178,'วันที่ 1'!$B$8:$AH$103,27,FALSE),0)</f>
      </c>
      <c r="I178" s="53">
        <f>IFERROR(VLOOKUP(B178,'วันที่ 2'!$B$8:$AF$106,28,FALSE),0)-IFERROR(VLOOKUP(B178,'วันที่ 2'!$B$8:$AF$106,27,FALSE),0)</f>
      </c>
      <c r="J178" s="53">
        <f>IFERROR(VLOOKUP(B178,'วันที่ 2'!$B$8:$AF$106,27,FALSE),0)</f>
      </c>
      <c r="K178" s="53">
        <f>IFERROR(VLOOKUP(B178,'วันที่ 3 กะเช้า'!$B$8:$AK$106,28,FALSE),0)-IFERROR(VLOOKUP(B178,'วันที่ 3 กะเช้า'!$B$8:$AK$106,27,FALSE),0)</f>
      </c>
      <c r="L178" s="53">
        <f>IFERROR(VLOOKUP(B178,'วันที่ 3 กะเช้า'!$B$8:$AK$106,27,FALSE),0)</f>
      </c>
      <c r="M178" s="53">
        <f>IFERROR(VLOOKUP(B178,'วันที่ 4 กะเช้า'!$B$8:$AG$107,28,FALSE),0)-IFERROR(VLOOKUP(B178,'วันที่ 4 กะเช้า'!$B$8:$AG$107,27,FALSE),0)</f>
      </c>
      <c r="N178" s="53">
        <f>IFERROR(VLOOKUP(B178,'วันที่ 4 กะเช้า'!$B$8:$AG$107,27,FALSE),0)</f>
      </c>
      <c r="O178" s="53">
        <f>IFERROR(VLOOKUP(B178,'วันที่ 4 กะเช้า'!$B$8:$AH$106,28,FALSE),0)-IFERROR(VLOOKUP(B178,'วันที่ 4 กะเช้า'!$B$8:$AH$106,27,FALSE),0)</f>
      </c>
      <c r="P178" s="53">
        <f>IFERROR(VLOOKUP(B178,'วันที่ 4 กะเช้า'!$B$8:$AH$106,27,FALSE),0)</f>
      </c>
      <c r="Q178" s="53">
        <f>IFERROR(VLOOKUP(B178,'วันที่ 4 กะเช้า'!$B$8:$AH$106,28,FALSE),0)-IFERROR(VLOOKUP(B178,'วันที่ 4 กะเช้า'!$B$8:$AH$106,27,FALSE),0)</f>
      </c>
      <c r="R178" s="53">
        <f>IFERROR(VLOOKUP(B178,'วันที่ 4 กะเช้า'!$B$8:$AH$106,27,FALSE),0)</f>
      </c>
      <c r="S178" s="53">
        <f>IFERROR(VLOOKUP(B178,'วันที่ 5 กะเช้า'!$B$8:$AH$107,28,FALSE),0)-IFERROR(VLOOKUP(B178,'วันที่ 5 กะเช้า'!$B$8:$AH$107,27,FALSE),0)</f>
      </c>
      <c r="T178" s="53">
        <f>IFERROR(VLOOKUP(B178,'วันที่ 5 กะเช้า'!$B$8:$AH$107,27,FALSE),0)</f>
      </c>
      <c r="U178" s="53">
        <f>IFERROR(VLOOKUP(B178,'วันที่ 5 กะดึก'!$B$8:$AH$106,27,FALSE),0)</f>
      </c>
      <c r="V178" s="53">
        <f>IFERROR(VLOOKUP(B178,'วันที่ 5 กะดึก'!$B$8:$AH$106,27,FALSE),0)</f>
      </c>
      <c r="W178" s="53">
        <f>IFERROR(VLOOKUP(B178,'วันที่ 7'!$B$8:$AH$105,28,FALSE),0)-IFERROR(VLOOKUP(B178,'วันที่ 7'!$B$8:$AH$105,27,FALSE),0)</f>
      </c>
      <c r="X178" s="53">
        <f>IFERROR(VLOOKUP(B178,'วันที่ 7'!$B$8:$AH$105,27,FALSE),0)</f>
      </c>
      <c r="Y178" s="53">
        <f>IFERROR(VLOOKUP(B178,'วันที่ 8'!$B$8:$AH$109,28,FALSE),0)-IFERROR(VLOOKUP(B178,'วันที่ 8'!$B$8:$AH$109,27,FALSE),0)</f>
      </c>
      <c r="Z178" s="53">
        <f>IFERROR(VLOOKUP(B178,'วันที่ 8'!$B$8:$AH$109,27,FALSE),0)</f>
      </c>
      <c r="AA178" s="53">
        <f>IFERROR(VLOOKUP(B178,'กะเช้าวันที่ 12'!$B$8:$AC$102,28,FALSE),0)-IFERROR(VLOOKUP(B178,'กะเช้าวันที่ 12'!$B$8:$AC$102,27,FALSE),0)</f>
      </c>
      <c r="AB178" s="53">
        <f>IFERROR(VLOOKUP(B178,'กะเช้าวันที่ 12'!$B$8:$AC$102,27,FALSE),0)</f>
      </c>
      <c r="AC178" s="53">
        <f>IFERROR(VLOOKUP(B178,'กะเช้าวันที่ 14'!$B$8:$AC$104,28,FALSE),0)-IFERROR(VLOOKUP(B178,'กะเช้าวันที่ 14'!$B$8:$AC$104,27,FALSE),0)</f>
      </c>
      <c r="AD178" s="53">
        <f>IFERROR(VLOOKUP(B178,'กะเช้าวันที่ 14'!$B$8:$AC$104,27,FALSE),0)</f>
      </c>
      <c r="AE178" s="53">
        <f>IFERROR(VLOOKUP(B178,'กะดึกวันที่ 13'!$B$8:$AC$105,28,FALSE),0)-IFERROR(VLOOKUP(B178,'กะดึกวันที่ 13'!$B$8:$AC$105,27,FALSE),0)</f>
      </c>
      <c r="AF178" s="53">
        <f>IFERROR(VLOOKUP(C178,'กะดึกวันที่ 13'!$B$8:$AC$105,27,FALSE),0)</f>
      </c>
      <c r="AG178" s="53">
        <f>IFERROR(VLOOKUP(B178,'วันที่ 12'!$B$8:$AH$105,28,FALSE),0)</f>
      </c>
      <c r="AH178" s="53">
        <f>IFERROR(VLOOKUP(B178,'วันที่ 14'!$B$8:$AH$106,28,FALSE),0)</f>
      </c>
      <c r="AI178" s="53">
        <f>IFERROR(VLOOKUP(B178,'วันที่ 15'!$B$8:$AH$106,28,FALSE),0)</f>
      </c>
      <c r="AJ178" s="53">
        <f>IFERROR(VLOOKUP(B178,'วันที่ 16'!$B$8:$AH$105,28,FALSE),0)</f>
      </c>
      <c r="AK178" s="53">
        <f>IFERROR(VLOOKUP(B178,'วันที่ 17'!$B$8:$AH$105,28,FALSE),0)</f>
      </c>
      <c r="AL178" s="53">
        <f>IFERROR(VLOOKUP(B178,'วันที่ 18'!$B$8:$AH$104,28,FALSE),0)</f>
      </c>
      <c r="AM178" s="53">
        <f>IFERROR(VLOOKUP(B178,'วันที่ 19'!$B$8:$AH$106,28,FALSE),0)</f>
      </c>
      <c r="AN178" s="53">
        <f>IFERROR(VLOOKUP(B178,'วันที่ 20'!$B$8:$AH$105,28,FALSE),0)</f>
      </c>
      <c r="AO178" s="53">
        <f>IFERROR(VLOOKUP(B178,'วันที่ 21'!$B$8:$AH$106,28,FALSE),0)</f>
      </c>
      <c r="AP178" s="53">
        <f>IFERROR(VLOOKUP(B178,'วันที่ 22'!$B$8:$AH$105,28,FALSE),0)</f>
      </c>
      <c r="AQ178" s="53">
        <f>IFERROR(VLOOKUP(B178,'วันที่ 23'!$B$8:$AH$107,28,FALSE),0)</f>
      </c>
      <c r="AR178" s="53">
        <f>IFERROR(VLOOKUP(B178,'วันที่ 24'!$B$8:$AH$104,28,FALSE),0)</f>
      </c>
      <c r="AS178" s="53">
        <f>IFERROR(VLOOKUP(B178,'วันที่ 25'!$B$8:$AH$106,28,FALSE),0)</f>
      </c>
      <c r="AT178" s="53">
        <f>IFERROR(VLOOKUP(B178,'วันที่ 26'!$B$8:$AH$105,28,FALSE),0)</f>
      </c>
      <c r="AU178" s="53">
        <f>IFERROR(VLOOKUP(B178,'วันที่ 26'!$B$8:$AH$104,28,FALSE),0)</f>
      </c>
      <c r="AV178" s="53">
        <f>IFERROR(VLOOKUP(B178,'วันที่ 30'!$B$8:$AH$107,28,FALSE),0)</f>
      </c>
      <c r="AW178" s="53">
        <f>IFERROR(VLOOKUP(B178,'วันที่ 31'!$B$8:$AG$105,28,FALSE),0)</f>
      </c>
      <c r="AX178" s="52">
        <f>SUM(E178:AW178)</f>
      </c>
    </row>
    <row r="179">
      <c r="A179" s="52"/>
      <c r="B179" s="56"/>
      <c r="C179" s="53">
        <f>IFERROR(VLOOKUP(B179,Members!B:C,2,FALSE),0)</f>
      </c>
      <c r="D179" s="53">
        <f>IFERROR(VLOOKUP(B179,Members!$B:$H,7,FALSE),0)</f>
      </c>
      <c r="E179" s="55">
        <f>IFERROR(VLOOKUP(B179,'วันที่ 1'!$B$8:$AH$103,28,FALSE),0) - IFERROR(VLOOKUP(B179,'วันที่ 1'!$B$8:$AH$103,27,FALSE),0)</f>
      </c>
      <c r="F179" s="55">
        <f>IFERROR(VLOOKUP(C179,'วันที่ 1'!$B$8:$AH$103,27,FALSE),0)</f>
      </c>
      <c r="G179" s="53">
        <f>IFERROR(VLOOKUP(B179,'วันที่ 1'!$B$8:$AH$103,28,FALSE),0)-IFERROR(VLOOKUP(B179,'วันที่ 1'!$B$8:$AH$103,27,FALSE),0)</f>
      </c>
      <c r="H179" s="55">
        <f>IFERROR(VLOOKUP(B179,'วันที่ 1'!$B$8:$AH$103,27,FALSE),0)</f>
      </c>
      <c r="I179" s="53">
        <f>IFERROR(VLOOKUP(B179,'วันที่ 2'!$B$8:$AF$106,28,FALSE),0)-IFERROR(VLOOKUP(B179,'วันที่ 2'!$B$8:$AF$106,27,FALSE),0)</f>
      </c>
      <c r="J179" s="53">
        <f>IFERROR(VLOOKUP(B179,'วันที่ 2'!$B$8:$AF$106,27,FALSE),0)</f>
      </c>
      <c r="K179" s="53">
        <f>IFERROR(VLOOKUP(B179,'วันที่ 3 กะเช้า'!$B$8:$AK$106,28,FALSE),0)-IFERROR(VLOOKUP(B179,'วันที่ 3 กะเช้า'!$B$8:$AK$106,27,FALSE),0)</f>
      </c>
      <c r="L179" s="53">
        <f>IFERROR(VLOOKUP(B179,'วันที่ 3 กะเช้า'!$B$8:$AK$106,27,FALSE),0)</f>
      </c>
      <c r="M179" s="53">
        <f>IFERROR(VLOOKUP(B179,'วันที่ 4 กะเช้า'!$B$8:$AG$107,28,FALSE),0)-IFERROR(VLOOKUP(B179,'วันที่ 4 กะเช้า'!$B$8:$AG$107,27,FALSE),0)</f>
      </c>
      <c r="N179" s="53">
        <f>IFERROR(VLOOKUP(B179,'วันที่ 4 กะเช้า'!$B$8:$AG$107,27,FALSE),0)</f>
      </c>
      <c r="O179" s="53">
        <f>IFERROR(VLOOKUP(B179,'วันที่ 4 กะเช้า'!$B$8:$AH$106,28,FALSE),0)-IFERROR(VLOOKUP(B179,'วันที่ 4 กะเช้า'!$B$8:$AH$106,27,FALSE),0)</f>
      </c>
      <c r="P179" s="53">
        <f>IFERROR(VLOOKUP(B179,'วันที่ 4 กะเช้า'!$B$8:$AH$106,27,FALSE),0)</f>
      </c>
      <c r="Q179" s="53">
        <f>IFERROR(VLOOKUP(B179,'วันที่ 4 กะเช้า'!$B$8:$AH$106,28,FALSE),0)-IFERROR(VLOOKUP(B179,'วันที่ 4 กะเช้า'!$B$8:$AH$106,27,FALSE),0)</f>
      </c>
      <c r="R179" s="53">
        <f>IFERROR(VLOOKUP(B179,'วันที่ 4 กะเช้า'!$B$8:$AH$106,27,FALSE),0)</f>
      </c>
      <c r="S179" s="53">
        <f>IFERROR(VLOOKUP(B179,'วันที่ 5 กะเช้า'!$B$8:$AH$107,28,FALSE),0)-IFERROR(VLOOKUP(B179,'วันที่ 5 กะเช้า'!$B$8:$AH$107,27,FALSE),0)</f>
      </c>
      <c r="T179" s="53">
        <f>IFERROR(VLOOKUP(B179,'วันที่ 5 กะเช้า'!$B$8:$AH$107,27,FALSE),0)</f>
      </c>
      <c r="U179" s="53">
        <f>IFERROR(VLOOKUP(B179,'วันที่ 5 กะดึก'!$B$8:$AH$106,27,FALSE),0)</f>
      </c>
      <c r="V179" s="53">
        <f>IFERROR(VLOOKUP(B179,'วันที่ 5 กะดึก'!$B$8:$AH$106,27,FALSE),0)</f>
      </c>
      <c r="W179" s="53">
        <f>IFERROR(VLOOKUP(B179,'วันที่ 7'!$B$8:$AH$105,28,FALSE),0)-IFERROR(VLOOKUP(B179,'วันที่ 7'!$B$8:$AH$105,27,FALSE),0)</f>
      </c>
      <c r="X179" s="53">
        <f>IFERROR(VLOOKUP(B179,'วันที่ 7'!$B$8:$AH$105,27,FALSE),0)</f>
      </c>
      <c r="Y179" s="53">
        <f>IFERROR(VLOOKUP(B179,'วันที่ 8'!$B$8:$AH$109,28,FALSE),0)-IFERROR(VLOOKUP(B179,'วันที่ 8'!$B$8:$AH$109,27,FALSE),0)</f>
      </c>
      <c r="Z179" s="53">
        <f>IFERROR(VLOOKUP(B179,'วันที่ 8'!$B$8:$AH$109,27,FALSE),0)</f>
      </c>
      <c r="AA179" s="53">
        <f>IFERROR(VLOOKUP(B179,'กะเช้าวันที่ 12'!$B$8:$AC$102,28,FALSE),0)-IFERROR(VLOOKUP(B179,'กะเช้าวันที่ 12'!$B$8:$AC$102,27,FALSE),0)</f>
      </c>
      <c r="AB179" s="53">
        <f>IFERROR(VLOOKUP(B179,'กะเช้าวันที่ 12'!$B$8:$AC$102,27,FALSE),0)</f>
      </c>
      <c r="AC179" s="53">
        <f>IFERROR(VLOOKUP(B179,'กะเช้าวันที่ 14'!$B$8:$AC$104,28,FALSE),0)-IFERROR(VLOOKUP(B179,'กะเช้าวันที่ 14'!$B$8:$AC$104,27,FALSE),0)</f>
      </c>
      <c r="AD179" s="53">
        <f>IFERROR(VLOOKUP(B179,'กะเช้าวันที่ 14'!$B$8:$AC$104,27,FALSE),0)</f>
      </c>
      <c r="AE179" s="53">
        <f>IFERROR(VLOOKUP(B179,'กะดึกวันที่ 13'!$B$8:$AC$105,28,FALSE),0)-IFERROR(VLOOKUP(B179,'กะดึกวันที่ 13'!$B$8:$AC$105,27,FALSE),0)</f>
      </c>
      <c r="AF179" s="53">
        <f>IFERROR(VLOOKUP(C179,'กะดึกวันที่ 13'!$B$8:$AC$105,27,FALSE),0)</f>
      </c>
      <c r="AG179" s="53">
        <f>IFERROR(VLOOKUP(B179,'วันที่ 12'!$B$8:$AH$105,28,FALSE),0)</f>
      </c>
      <c r="AH179" s="53">
        <f>IFERROR(VLOOKUP(B179,'วันที่ 14'!$B$8:$AH$106,28,FALSE),0)</f>
      </c>
      <c r="AI179" s="53">
        <f>IFERROR(VLOOKUP(B179,'วันที่ 15'!$B$8:$AH$106,28,FALSE),0)</f>
      </c>
      <c r="AJ179" s="53">
        <f>IFERROR(VLOOKUP(B179,'วันที่ 16'!$B$8:$AH$105,28,FALSE),0)</f>
      </c>
      <c r="AK179" s="53">
        <f>IFERROR(VLOOKUP(B179,'วันที่ 17'!$B$8:$AH$105,28,FALSE),0)</f>
      </c>
      <c r="AL179" s="53">
        <f>IFERROR(VLOOKUP(B179,'วันที่ 18'!$B$8:$AH$104,28,FALSE),0)</f>
      </c>
      <c r="AM179" s="53">
        <f>IFERROR(VLOOKUP(B179,'วันที่ 19'!$B$8:$AH$106,28,FALSE),0)</f>
      </c>
      <c r="AN179" s="53">
        <f>IFERROR(VLOOKUP(B179,'วันที่ 20'!$B$8:$AH$105,28,FALSE),0)</f>
      </c>
      <c r="AO179" s="53">
        <f>IFERROR(VLOOKUP(B179,'วันที่ 21'!$B$8:$AH$106,28,FALSE),0)</f>
      </c>
      <c r="AP179" s="53">
        <f>IFERROR(VLOOKUP(B179,'วันที่ 22'!$B$8:$AH$105,28,FALSE),0)</f>
      </c>
      <c r="AQ179" s="53">
        <f>IFERROR(VLOOKUP(B179,'วันที่ 23'!$B$8:$AH$107,28,FALSE),0)</f>
      </c>
      <c r="AR179" s="53">
        <f>IFERROR(VLOOKUP(B179,'วันที่ 24'!$B$8:$AH$104,28,FALSE),0)</f>
      </c>
      <c r="AS179" s="53">
        <f>IFERROR(VLOOKUP(B179,'วันที่ 25'!$B$8:$AH$106,28,FALSE),0)</f>
      </c>
      <c r="AT179" s="53">
        <f>IFERROR(VLOOKUP(B179,'วันที่ 26'!$B$8:$AH$105,28,FALSE),0)</f>
      </c>
      <c r="AU179" s="53">
        <f>IFERROR(VLOOKUP(B179,'วันที่ 26'!$B$8:$AH$104,28,FALSE),0)</f>
      </c>
      <c r="AV179" s="53">
        <f>IFERROR(VLOOKUP(B179,'วันที่ 30'!$B$8:$AH$107,28,FALSE),0)</f>
      </c>
      <c r="AW179" s="53">
        <f>IFERROR(VLOOKUP(B179,'วันที่ 31'!$B$8:$AG$105,28,FALSE),0)</f>
      </c>
      <c r="AX179" s="52">
        <f>SUM(E179:AW179)</f>
      </c>
    </row>
    <row r="180">
      <c r="A180" s="52"/>
      <c r="B180" s="60"/>
      <c r="C180" s="59">
        <f>IFERROR(VLOOKUP(B180,Members!B:C,2,FALSE),0)</f>
      </c>
      <c r="D180" s="59">
        <f>IFERROR(VLOOKUP(B180,Members!$B:$H,7,FALSE),0)</f>
      </c>
      <c r="E180" s="55">
        <f>IFERROR(VLOOKUP(B180,'วันที่ 1'!$B$8:$AH$103,28,FALSE),0) - IFERROR(VLOOKUP(B180,'วันที่ 1'!$B$8:$AH$103,27,FALSE),0)</f>
      </c>
      <c r="F180" s="55">
        <f>IFERROR(VLOOKUP(C180,'วันที่ 1'!$B$8:$AH$103,27,FALSE),0)</f>
      </c>
      <c r="G180" s="53">
        <f>IFERROR(VLOOKUP(B180,'วันที่ 1'!$B$8:$AH$103,28,FALSE),0)-IFERROR(VLOOKUP(B180,'วันที่ 1'!$B$8:$AH$103,27,FALSE),0)</f>
      </c>
      <c r="H180" s="55">
        <f>IFERROR(VLOOKUP(B180,'วันที่ 1'!$B$8:$AH$103,27,FALSE),0)</f>
      </c>
      <c r="I180" s="53">
        <f>IFERROR(VLOOKUP(B180,'วันที่ 2'!$B$8:$AF$106,28,FALSE),0)-IFERROR(VLOOKUP(B180,'วันที่ 2'!$B$8:$AF$106,27,FALSE),0)</f>
      </c>
      <c r="J180" s="53">
        <f>IFERROR(VLOOKUP(B180,'วันที่ 2'!$B$8:$AF$106,27,FALSE),0)</f>
      </c>
      <c r="K180" s="53">
        <f>IFERROR(VLOOKUP(B180,'วันที่ 3 กะเช้า'!$B$8:$AK$106,28,FALSE),0)-IFERROR(VLOOKUP(B180,'วันที่ 3 กะเช้า'!$B$8:$AK$106,27,FALSE),0)</f>
      </c>
      <c r="L180" s="53">
        <f>IFERROR(VLOOKUP(B180,'วันที่ 3 กะเช้า'!$B$8:$AK$106,27,FALSE),0)</f>
      </c>
      <c r="M180" s="53">
        <f>IFERROR(VLOOKUP(B180,'วันที่ 4 กะเช้า'!$B$8:$AG$107,28,FALSE),0)-IFERROR(VLOOKUP(B180,'วันที่ 4 กะเช้า'!$B$8:$AG$107,27,FALSE),0)</f>
      </c>
      <c r="N180" s="53">
        <f>IFERROR(VLOOKUP(B180,'วันที่ 4 กะเช้า'!$B$8:$AG$107,27,FALSE),0)</f>
      </c>
      <c r="O180" s="53">
        <f>IFERROR(VLOOKUP(B180,'วันที่ 4 กะเช้า'!$B$8:$AH$106,28,FALSE),0)-IFERROR(VLOOKUP(B180,'วันที่ 4 กะเช้า'!$B$8:$AH$106,27,FALSE),0)</f>
      </c>
      <c r="P180" s="53">
        <f>IFERROR(VLOOKUP(B180,'วันที่ 4 กะเช้า'!$B$8:$AH$106,27,FALSE),0)</f>
      </c>
      <c r="Q180" s="53">
        <f>IFERROR(VLOOKUP(B180,'วันที่ 4 กะเช้า'!$B$8:$AH$106,28,FALSE),0)-IFERROR(VLOOKUP(B180,'วันที่ 4 กะเช้า'!$B$8:$AH$106,27,FALSE),0)</f>
      </c>
      <c r="R180" s="53">
        <f>IFERROR(VLOOKUP(B180,'วันที่ 4 กะเช้า'!$B$8:$AH$106,27,FALSE),0)</f>
      </c>
      <c r="S180" s="53">
        <f>IFERROR(VLOOKUP(B180,'วันที่ 5 กะเช้า'!$B$8:$AH$107,28,FALSE),0)-IFERROR(VLOOKUP(B180,'วันที่ 5 กะเช้า'!$B$8:$AH$107,27,FALSE),0)</f>
      </c>
      <c r="T180" s="53">
        <f>IFERROR(VLOOKUP(B180,'วันที่ 5 กะเช้า'!$B$8:$AH$107,27,FALSE),0)</f>
      </c>
      <c r="U180" s="53">
        <f>IFERROR(VLOOKUP(B180,'วันที่ 5 กะดึก'!$B$8:$AH$106,27,FALSE),0)</f>
      </c>
      <c r="V180" s="53">
        <f>IFERROR(VLOOKUP(B180,'วันที่ 5 กะดึก'!$B$8:$AH$106,27,FALSE),0)</f>
      </c>
      <c r="W180" s="53">
        <f>IFERROR(VLOOKUP(B180,'วันที่ 7'!$B$8:$AH$105,28,FALSE),0)-IFERROR(VLOOKUP(B180,'วันที่ 7'!$B$8:$AH$105,27,FALSE),0)</f>
      </c>
      <c r="X180" s="53">
        <f>IFERROR(VLOOKUP(B180,'วันที่ 7'!$B$8:$AH$105,27,FALSE),0)</f>
      </c>
      <c r="Y180" s="53">
        <f>IFERROR(VLOOKUP(B180,'วันที่ 8'!$B$8:$AH$109,28,FALSE),0)-IFERROR(VLOOKUP(B180,'วันที่ 8'!$B$8:$AH$109,27,FALSE),0)</f>
      </c>
      <c r="Z180" s="53">
        <f>IFERROR(VLOOKUP(B180,'วันที่ 8'!$B$8:$AH$109,27,FALSE),0)</f>
      </c>
      <c r="AA180" s="53">
        <f>IFERROR(VLOOKUP(B180,'กะเช้าวันที่ 12'!$B$8:$AC$102,28,FALSE),0)-IFERROR(VLOOKUP(B180,'กะเช้าวันที่ 12'!$B$8:$AC$102,27,FALSE),0)</f>
      </c>
      <c r="AB180" s="53">
        <f>IFERROR(VLOOKUP(B180,'กะเช้าวันที่ 12'!$B$8:$AC$102,27,FALSE),0)</f>
      </c>
      <c r="AC180" s="53">
        <f>IFERROR(VLOOKUP(B180,'กะเช้าวันที่ 14'!$B$8:$AC$104,28,FALSE),0)-IFERROR(VLOOKUP(B180,'กะเช้าวันที่ 14'!$B$8:$AC$104,27,FALSE),0)</f>
      </c>
      <c r="AD180" s="53">
        <f>IFERROR(VLOOKUP(B180,'กะเช้าวันที่ 14'!$B$8:$AC$104,27,FALSE),0)</f>
      </c>
      <c r="AE180" s="53">
        <f>IFERROR(VLOOKUP(B180,'กะดึกวันที่ 13'!$B$8:$AC$105,28,FALSE),0)-IFERROR(VLOOKUP(B180,'กะดึกวันที่ 13'!$B$8:$AC$105,27,FALSE),0)</f>
      </c>
      <c r="AF180" s="53">
        <f>IFERROR(VLOOKUP(C180,'กะดึกวันที่ 13'!$B$8:$AC$105,27,FALSE),0)</f>
      </c>
      <c r="AG180" s="53">
        <f>IFERROR(VLOOKUP(B180,'วันที่ 12'!$B$8:$AH$105,28,FALSE),0)</f>
      </c>
      <c r="AH180" s="53">
        <f>IFERROR(VLOOKUP(B180,'วันที่ 14'!$B$8:$AH$106,28,FALSE),0)</f>
      </c>
      <c r="AI180" s="53">
        <f>IFERROR(VLOOKUP(B180,'วันที่ 15'!$B$8:$AH$106,28,FALSE),0)</f>
      </c>
      <c r="AJ180" s="53">
        <f>IFERROR(VLOOKUP(B180,'วันที่ 16'!$B$8:$AH$105,28,FALSE),0)</f>
      </c>
      <c r="AK180" s="53">
        <f>IFERROR(VLOOKUP(B180,'วันที่ 17'!$B$8:$AH$105,28,FALSE),0)</f>
      </c>
      <c r="AL180" s="53">
        <f>IFERROR(VLOOKUP(B180,'วันที่ 18'!$B$8:$AH$104,28,FALSE),0)</f>
      </c>
      <c r="AM180" s="53">
        <f>IFERROR(VLOOKUP(B180,'วันที่ 19'!$B$8:$AH$106,28,FALSE),0)</f>
      </c>
      <c r="AN180" s="53">
        <f>IFERROR(VLOOKUP(B180,'วันที่ 20'!$B$8:$AH$105,28,FALSE),0)</f>
      </c>
      <c r="AO180" s="53">
        <f>IFERROR(VLOOKUP(B180,'วันที่ 21'!$B$8:$AH$106,28,FALSE),0)</f>
      </c>
      <c r="AP180" s="53">
        <f>IFERROR(VLOOKUP(B180,'วันที่ 22'!$B$8:$AH$105,28,FALSE),0)</f>
      </c>
      <c r="AQ180" s="53">
        <f>IFERROR(VLOOKUP(B180,'วันที่ 23'!$B$8:$AH$107,28,FALSE),0)</f>
      </c>
      <c r="AR180" s="53">
        <f>IFERROR(VLOOKUP(B180,'วันที่ 24'!$B$8:$AH$104,28,FALSE),0)</f>
      </c>
      <c r="AS180" s="53">
        <f>IFERROR(VLOOKUP(B180,'วันที่ 25'!$B$8:$AH$106,28,FALSE),0)</f>
      </c>
      <c r="AT180" s="53">
        <f>IFERROR(VLOOKUP(B180,'วันที่ 26'!$B$8:$AH$105,28,FALSE),0)</f>
      </c>
      <c r="AU180" s="53">
        <f>IFERROR(VLOOKUP(B180,'วันที่ 26'!$B$8:$AH$104,28,FALSE),0)</f>
      </c>
      <c r="AV180" s="53">
        <f>IFERROR(VLOOKUP(B180,'วันที่ 30'!$B$8:$AH$107,28,FALSE),0)</f>
      </c>
      <c r="AW180" s="53">
        <f>IFERROR(VLOOKUP(B180,'วันที่ 31'!$B$8:$AG$105,28,FALSE),0)</f>
      </c>
      <c r="AX180" s="52">
        <f>SUM(E180:AW180)</f>
      </c>
    </row>
    <row r="181">
      <c r="A181" s="52"/>
      <c r="B181" s="56"/>
      <c r="C181" s="53">
        <f>IFERROR(VLOOKUP(B181,Members!B:C,2,FALSE),0)</f>
      </c>
      <c r="D181" s="53">
        <f>IFERROR(VLOOKUP(B181,Members!$B:$H,7,FALSE),0)</f>
      </c>
      <c r="E181" s="55">
        <f>IFERROR(VLOOKUP(B181,'วันที่ 1'!$B$8:$AH$103,28,FALSE),0) - IFERROR(VLOOKUP(B181,'วันที่ 1'!$B$8:$AH$103,27,FALSE),0)</f>
      </c>
      <c r="F181" s="55">
        <f>IFERROR(VLOOKUP(C181,'วันที่ 1'!$B$8:$AH$103,27,FALSE),0)</f>
      </c>
      <c r="G181" s="53">
        <f>IFERROR(VLOOKUP(B181,'วันที่ 1'!$B$8:$AH$103,28,FALSE),0)-IFERROR(VLOOKUP(B181,'วันที่ 1'!$B$8:$AH$103,27,FALSE),0)</f>
      </c>
      <c r="H181" s="55">
        <f>IFERROR(VLOOKUP(B181,'วันที่ 1'!$B$8:$AH$103,27,FALSE),0)</f>
      </c>
      <c r="I181" s="53">
        <f>IFERROR(VLOOKUP(B181,'วันที่ 2'!$B$8:$AF$106,28,FALSE),0)-IFERROR(VLOOKUP(B181,'วันที่ 2'!$B$8:$AF$106,27,FALSE),0)</f>
      </c>
      <c r="J181" s="53">
        <f>IFERROR(VLOOKUP(B181,'วันที่ 2'!$B$8:$AF$106,27,FALSE),0)</f>
      </c>
      <c r="K181" s="53">
        <f>IFERROR(VLOOKUP(B181,'วันที่ 3 กะเช้า'!$B$8:$AK$106,28,FALSE),0)-IFERROR(VLOOKUP(B181,'วันที่ 3 กะเช้า'!$B$8:$AK$106,27,FALSE),0)</f>
      </c>
      <c r="L181" s="53">
        <f>IFERROR(VLOOKUP(B181,'วันที่ 3 กะเช้า'!$B$8:$AK$106,27,FALSE),0)</f>
      </c>
      <c r="M181" s="53">
        <f>IFERROR(VLOOKUP(B181,'วันที่ 4 กะเช้า'!$B$8:$AG$107,28,FALSE),0)-IFERROR(VLOOKUP(B181,'วันที่ 4 กะเช้า'!$B$8:$AG$107,27,FALSE),0)</f>
      </c>
      <c r="N181" s="53">
        <f>IFERROR(VLOOKUP(B181,'วันที่ 4 กะเช้า'!$B$8:$AG$107,27,FALSE),0)</f>
      </c>
      <c r="O181" s="53">
        <f>IFERROR(VLOOKUP(B181,'วันที่ 4 กะเช้า'!$B$8:$AH$106,28,FALSE),0)-IFERROR(VLOOKUP(B181,'วันที่ 4 กะเช้า'!$B$8:$AH$106,27,FALSE),0)</f>
      </c>
      <c r="P181" s="53">
        <f>IFERROR(VLOOKUP(B181,'วันที่ 4 กะเช้า'!$B$8:$AH$106,27,FALSE),0)</f>
      </c>
      <c r="Q181" s="53">
        <f>IFERROR(VLOOKUP(B181,'วันที่ 4 กะเช้า'!$B$8:$AH$106,28,FALSE),0)-IFERROR(VLOOKUP(B181,'วันที่ 4 กะเช้า'!$B$8:$AH$106,27,FALSE),0)</f>
      </c>
      <c r="R181" s="53">
        <f>IFERROR(VLOOKUP(B181,'วันที่ 4 กะเช้า'!$B$8:$AH$106,27,FALSE),0)</f>
      </c>
      <c r="S181" s="53">
        <f>IFERROR(VLOOKUP(B181,'วันที่ 5 กะเช้า'!$B$8:$AH$107,28,FALSE),0)-IFERROR(VLOOKUP(B181,'วันที่ 5 กะเช้า'!$B$8:$AH$107,27,FALSE),0)</f>
      </c>
      <c r="T181" s="53">
        <f>IFERROR(VLOOKUP(B181,'วันที่ 5 กะเช้า'!$B$8:$AH$107,27,FALSE),0)</f>
      </c>
      <c r="U181" s="53">
        <f>IFERROR(VLOOKUP(B181,'วันที่ 5 กะดึก'!$B$8:$AH$106,27,FALSE),0)</f>
      </c>
      <c r="V181" s="53">
        <f>IFERROR(VLOOKUP(B181,'วันที่ 5 กะดึก'!$B$8:$AH$106,27,FALSE),0)</f>
      </c>
      <c r="W181" s="53">
        <f>IFERROR(VLOOKUP(B181,'วันที่ 7'!$B$8:$AH$105,28,FALSE),0)-IFERROR(VLOOKUP(B181,'วันที่ 7'!$B$8:$AH$105,27,FALSE),0)</f>
      </c>
      <c r="X181" s="53">
        <f>IFERROR(VLOOKUP(B181,'วันที่ 7'!$B$8:$AH$105,27,FALSE),0)</f>
      </c>
      <c r="Y181" s="53">
        <f>IFERROR(VLOOKUP(B181,'วันที่ 8'!$B$8:$AH$109,28,FALSE),0)-IFERROR(VLOOKUP(B181,'วันที่ 8'!$B$8:$AH$109,27,FALSE),0)</f>
      </c>
      <c r="Z181" s="53">
        <f>IFERROR(VLOOKUP(B181,'วันที่ 8'!$B$8:$AH$109,27,FALSE),0)</f>
      </c>
      <c r="AA181" s="53">
        <f>IFERROR(VLOOKUP(B181,'กะเช้าวันที่ 12'!$B$8:$AC$102,28,FALSE),0)-IFERROR(VLOOKUP(B181,'กะเช้าวันที่ 12'!$B$8:$AC$102,27,FALSE),0)</f>
      </c>
      <c r="AB181" s="53">
        <f>IFERROR(VLOOKUP(B181,'กะเช้าวันที่ 12'!$B$8:$AC$102,27,FALSE),0)</f>
      </c>
      <c r="AC181" s="53">
        <f>IFERROR(VLOOKUP(B181,'กะเช้าวันที่ 14'!$B$8:$AC$104,28,FALSE),0)-IFERROR(VLOOKUP(B181,'กะเช้าวันที่ 14'!$B$8:$AC$104,27,FALSE),0)</f>
      </c>
      <c r="AD181" s="53">
        <f>IFERROR(VLOOKUP(B181,'กะเช้าวันที่ 14'!$B$8:$AC$104,27,FALSE),0)</f>
      </c>
      <c r="AE181" s="53">
        <f>IFERROR(VLOOKUP(B181,'กะดึกวันที่ 13'!$B$8:$AC$105,28,FALSE),0)-IFERROR(VLOOKUP(B181,'กะดึกวันที่ 13'!$B$8:$AC$105,27,FALSE),0)</f>
      </c>
      <c r="AF181" s="53">
        <f>IFERROR(VLOOKUP(C181,'กะดึกวันที่ 13'!$B$8:$AC$105,27,FALSE),0)</f>
      </c>
      <c r="AG181" s="53">
        <f>IFERROR(VLOOKUP(B181,'วันที่ 12'!$B$8:$AH$105,28,FALSE),0)</f>
      </c>
      <c r="AH181" s="53">
        <f>IFERROR(VLOOKUP(B181,'วันที่ 14'!$B$8:$AH$106,28,FALSE),0)</f>
      </c>
      <c r="AI181" s="53">
        <f>IFERROR(VLOOKUP(B181,'วันที่ 15'!$B$8:$AH$106,28,FALSE),0)</f>
      </c>
      <c r="AJ181" s="53">
        <f>IFERROR(VLOOKUP(B181,'วันที่ 16'!$B$8:$AH$105,28,FALSE),0)</f>
      </c>
      <c r="AK181" s="53">
        <f>IFERROR(VLOOKUP(B181,'วันที่ 17'!$B$8:$AH$105,28,FALSE),0)</f>
      </c>
      <c r="AL181" s="53">
        <f>IFERROR(VLOOKUP(B181,'วันที่ 18'!$B$8:$AH$104,28,FALSE),0)</f>
      </c>
      <c r="AM181" s="53">
        <f>IFERROR(VLOOKUP(B181,'วันที่ 19'!$B$8:$AH$106,28,FALSE),0)</f>
      </c>
      <c r="AN181" s="53">
        <f>IFERROR(VLOOKUP(B181,'วันที่ 20'!$B$8:$AH$105,28,FALSE),0)</f>
      </c>
      <c r="AO181" s="53">
        <f>IFERROR(VLOOKUP(B181,'วันที่ 21'!$B$8:$AH$106,28,FALSE),0)</f>
      </c>
      <c r="AP181" s="53">
        <f>IFERROR(VLOOKUP(B181,'วันที่ 22'!$B$8:$AH$105,28,FALSE),0)</f>
      </c>
      <c r="AQ181" s="53">
        <f>IFERROR(VLOOKUP(B181,'วันที่ 23'!$B$8:$AH$107,28,FALSE),0)</f>
      </c>
      <c r="AR181" s="53">
        <f>IFERROR(VLOOKUP(B181,'วันที่ 24'!$B$8:$AH$104,28,FALSE),0)</f>
      </c>
      <c r="AS181" s="53">
        <f>IFERROR(VLOOKUP(B181,'วันที่ 25'!$B$8:$AH$106,28,FALSE),0)</f>
      </c>
      <c r="AT181" s="53">
        <f>IFERROR(VLOOKUP(B181,'วันที่ 26'!$B$8:$AH$105,28,FALSE),0)</f>
      </c>
      <c r="AU181" s="53">
        <f>IFERROR(VLOOKUP(B181,'วันที่ 26'!$B$8:$AH$104,28,FALSE),0)</f>
      </c>
      <c r="AV181" s="53">
        <f>IFERROR(VLOOKUP(B181,'วันที่ 30'!$B$8:$AH$107,28,FALSE),0)</f>
      </c>
      <c r="AW181" s="53">
        <f>IFERROR(VLOOKUP(B181,'วันที่ 31'!$B$8:$AG$105,28,FALSE),0)</f>
      </c>
      <c r="AX181" s="52">
        <f>SUM(E181:AW181)</f>
      </c>
    </row>
    <row r="182">
      <c r="A182" s="52"/>
      <c r="B182" s="56"/>
      <c r="C182" s="53">
        <f>IFERROR(VLOOKUP(B182,Members!B:C,2,FALSE),0)</f>
      </c>
      <c r="D182" s="53">
        <f>IFERROR(VLOOKUP(B182,Members!$B:$H,7,FALSE),0)</f>
      </c>
      <c r="E182" s="55">
        <f>IFERROR(VLOOKUP(B182,'วันที่ 1'!$B$8:$AH$103,28,FALSE),0) - IFERROR(VLOOKUP(B182,'วันที่ 1'!$B$8:$AH$103,27,FALSE),0)</f>
      </c>
      <c r="F182" s="55">
        <f>IFERROR(VLOOKUP(C182,'วันที่ 1'!$B$8:$AH$103,27,FALSE),0)</f>
      </c>
      <c r="G182" s="53">
        <f>IFERROR(VLOOKUP(B182,'วันที่ 1'!$B$8:$AH$103,28,FALSE),0)-IFERROR(VLOOKUP(B182,'วันที่ 1'!$B$8:$AH$103,27,FALSE),0)</f>
      </c>
      <c r="H182" s="55">
        <f>IFERROR(VLOOKUP(B182,'วันที่ 1'!$B$8:$AH$103,27,FALSE),0)</f>
      </c>
      <c r="I182" s="53">
        <f>IFERROR(VLOOKUP(B182,'วันที่ 2'!$B$8:$AF$106,28,FALSE),0)-IFERROR(VLOOKUP(B182,'วันที่ 2'!$B$8:$AF$106,27,FALSE),0)</f>
      </c>
      <c r="J182" s="53">
        <f>IFERROR(VLOOKUP(B182,'วันที่ 2'!$B$8:$AF$106,27,FALSE),0)</f>
      </c>
      <c r="K182" s="53">
        <f>IFERROR(VLOOKUP(B182,'วันที่ 3 กะเช้า'!$B$8:$AK$106,28,FALSE),0)-IFERROR(VLOOKUP(B182,'วันที่ 3 กะเช้า'!$B$8:$AK$106,27,FALSE),0)</f>
      </c>
      <c r="L182" s="53">
        <f>IFERROR(VLOOKUP(B182,'วันที่ 3 กะเช้า'!$B$8:$AK$106,27,FALSE),0)</f>
      </c>
      <c r="M182" s="53">
        <f>IFERROR(VLOOKUP(B182,'วันที่ 4 กะเช้า'!$B$8:$AG$107,28,FALSE),0)-IFERROR(VLOOKUP(B182,'วันที่ 4 กะเช้า'!$B$8:$AG$107,27,FALSE),0)</f>
      </c>
      <c r="N182" s="53">
        <f>IFERROR(VLOOKUP(B182,'วันที่ 4 กะเช้า'!$B$8:$AG$107,27,FALSE),0)</f>
      </c>
      <c r="O182" s="53">
        <f>IFERROR(VLOOKUP(B182,'วันที่ 4 กะเช้า'!$B$8:$AH$106,28,FALSE),0)-IFERROR(VLOOKUP(B182,'วันที่ 4 กะเช้า'!$B$8:$AH$106,27,FALSE),0)</f>
      </c>
      <c r="P182" s="53">
        <f>IFERROR(VLOOKUP(B182,'วันที่ 4 กะเช้า'!$B$8:$AH$106,27,FALSE),0)</f>
      </c>
      <c r="Q182" s="53">
        <f>IFERROR(VLOOKUP(B182,'วันที่ 4 กะเช้า'!$B$8:$AH$106,28,FALSE),0)-IFERROR(VLOOKUP(B182,'วันที่ 4 กะเช้า'!$B$8:$AH$106,27,FALSE),0)</f>
      </c>
      <c r="R182" s="53">
        <f>IFERROR(VLOOKUP(B182,'วันที่ 4 กะเช้า'!$B$8:$AH$106,27,FALSE),0)</f>
      </c>
      <c r="S182" s="53">
        <f>IFERROR(VLOOKUP(B182,'วันที่ 5 กะเช้า'!$B$8:$AH$107,28,FALSE),0)-IFERROR(VLOOKUP(B182,'วันที่ 5 กะเช้า'!$B$8:$AH$107,27,FALSE),0)</f>
      </c>
      <c r="T182" s="53">
        <f>IFERROR(VLOOKUP(B182,'วันที่ 5 กะเช้า'!$B$8:$AH$107,27,FALSE),0)</f>
      </c>
      <c r="U182" s="53">
        <f>IFERROR(VLOOKUP(B182,'วันที่ 5 กะดึก'!$B$8:$AH$106,27,FALSE),0)</f>
      </c>
      <c r="V182" s="53">
        <f>IFERROR(VLOOKUP(B182,'วันที่ 5 กะดึก'!$B$8:$AH$106,27,FALSE),0)</f>
      </c>
      <c r="W182" s="53">
        <f>IFERROR(VLOOKUP(B182,'วันที่ 7'!$B$8:$AH$105,28,FALSE),0)-IFERROR(VLOOKUP(B182,'วันที่ 7'!$B$8:$AH$105,27,FALSE),0)</f>
      </c>
      <c r="X182" s="53">
        <f>IFERROR(VLOOKUP(B182,'วันที่ 7'!$B$8:$AH$105,27,FALSE),0)</f>
      </c>
      <c r="Y182" s="53">
        <f>IFERROR(VLOOKUP(B182,'วันที่ 8'!$B$8:$AH$109,28,FALSE),0)-IFERROR(VLOOKUP(B182,'วันที่ 8'!$B$8:$AH$109,27,FALSE),0)</f>
      </c>
      <c r="Z182" s="53">
        <f>IFERROR(VLOOKUP(B182,'วันที่ 8'!$B$8:$AH$109,27,FALSE),0)</f>
      </c>
      <c r="AA182" s="53">
        <f>IFERROR(VLOOKUP(B182,'กะเช้าวันที่ 12'!$B$8:$AC$102,28,FALSE),0)-IFERROR(VLOOKUP(B182,'กะเช้าวันที่ 12'!$B$8:$AC$102,27,FALSE),0)</f>
      </c>
      <c r="AB182" s="53">
        <f>IFERROR(VLOOKUP(B182,'กะเช้าวันที่ 12'!$B$8:$AC$102,27,FALSE),0)</f>
      </c>
      <c r="AC182" s="53">
        <f>IFERROR(VLOOKUP(B182,'กะเช้าวันที่ 14'!$B$8:$AC$104,28,FALSE),0)-IFERROR(VLOOKUP(B182,'กะเช้าวันที่ 14'!$B$8:$AC$104,27,FALSE),0)</f>
      </c>
      <c r="AD182" s="53">
        <f>IFERROR(VLOOKUP(B182,'กะเช้าวันที่ 14'!$B$8:$AC$104,27,FALSE),0)</f>
      </c>
      <c r="AE182" s="53">
        <f>IFERROR(VLOOKUP(B182,'กะดึกวันที่ 13'!$B$8:$AC$105,28,FALSE),0)-IFERROR(VLOOKUP(B182,'กะดึกวันที่ 13'!$B$8:$AC$105,27,FALSE),0)</f>
      </c>
      <c r="AF182" s="53">
        <f>IFERROR(VLOOKUP(C182,'กะดึกวันที่ 13'!$B$8:$AC$105,27,FALSE),0)</f>
      </c>
      <c r="AG182" s="53">
        <f>IFERROR(VLOOKUP(B182,'วันที่ 12'!$B$8:$AH$105,28,FALSE),0)</f>
      </c>
      <c r="AH182" s="53">
        <f>IFERROR(VLOOKUP(B182,'วันที่ 14'!$B$8:$AH$106,28,FALSE),0)</f>
      </c>
      <c r="AI182" s="53">
        <f>IFERROR(VLOOKUP(B182,'วันที่ 15'!$B$8:$AH$106,28,FALSE),0)</f>
      </c>
      <c r="AJ182" s="53">
        <f>IFERROR(VLOOKUP(B182,'วันที่ 16'!$B$8:$AH$105,28,FALSE),0)</f>
      </c>
      <c r="AK182" s="53">
        <f>IFERROR(VLOOKUP(B182,'วันที่ 17'!$B$8:$AH$105,28,FALSE),0)</f>
      </c>
      <c r="AL182" s="53">
        <f>IFERROR(VLOOKUP(B182,'วันที่ 18'!$B$8:$AH$104,28,FALSE),0)</f>
      </c>
      <c r="AM182" s="53">
        <f>IFERROR(VLOOKUP(B182,'วันที่ 19'!$B$8:$AH$106,28,FALSE),0)</f>
      </c>
      <c r="AN182" s="53">
        <f>IFERROR(VLOOKUP(B182,'วันที่ 20'!$B$8:$AH$105,28,FALSE),0)</f>
      </c>
      <c r="AO182" s="53">
        <f>IFERROR(VLOOKUP(B182,'วันที่ 21'!$B$8:$AH$106,28,FALSE),0)</f>
      </c>
      <c r="AP182" s="53">
        <f>IFERROR(VLOOKUP(B182,'วันที่ 22'!$B$8:$AH$105,28,FALSE),0)</f>
      </c>
      <c r="AQ182" s="53">
        <f>IFERROR(VLOOKUP(B182,'วันที่ 23'!$B$8:$AH$107,28,FALSE),0)</f>
      </c>
      <c r="AR182" s="53">
        <f>IFERROR(VLOOKUP(B182,'วันที่ 24'!$B$8:$AH$104,28,FALSE),0)</f>
      </c>
      <c r="AS182" s="53">
        <f>IFERROR(VLOOKUP(B182,'วันที่ 25'!$B$8:$AH$106,28,FALSE),0)</f>
      </c>
      <c r="AT182" s="53">
        <f>IFERROR(VLOOKUP(B182,'วันที่ 26'!$B$8:$AH$105,28,FALSE),0)</f>
      </c>
      <c r="AU182" s="53">
        <f>IFERROR(VLOOKUP(B182,'วันที่ 26'!$B$8:$AH$104,28,FALSE),0)</f>
      </c>
      <c r="AV182" s="53">
        <f>IFERROR(VLOOKUP(B182,'วันที่ 30'!$B$8:$AH$107,28,FALSE),0)</f>
      </c>
      <c r="AW182" s="53">
        <f>IFERROR(VLOOKUP(B182,'วันที่ 31'!$B$8:$AG$105,28,FALSE),0)</f>
      </c>
      <c r="AX182" s="52">
        <f>SUM(E182:AW182)</f>
      </c>
    </row>
    <row r="183">
      <c r="A183" s="52"/>
      <c r="B183" s="56"/>
      <c r="C183" s="53">
        <f>IFERROR(VLOOKUP(B183,Members!B:C,2,FALSE),0)</f>
      </c>
      <c r="D183" s="53">
        <f>IFERROR(VLOOKUP(B183,Members!$B:$H,7,FALSE),0)</f>
      </c>
      <c r="E183" s="55">
        <f>IFERROR(VLOOKUP(B183,'วันที่ 1'!$B$8:$AH$103,28,FALSE),0) - IFERROR(VLOOKUP(B183,'วันที่ 1'!$B$8:$AH$103,27,FALSE),0)</f>
      </c>
      <c r="F183" s="55">
        <f>IFERROR(VLOOKUP(C183,'วันที่ 1'!$B$8:$AH$103,27,FALSE),0)</f>
      </c>
      <c r="G183" s="53">
        <f>IFERROR(VLOOKUP(B183,'วันที่ 1'!$B$8:$AH$103,28,FALSE),0)-IFERROR(VLOOKUP(B183,'วันที่ 1'!$B$8:$AH$103,27,FALSE),0)</f>
      </c>
      <c r="H183" s="55">
        <f>IFERROR(VLOOKUP(B183,'วันที่ 1'!$B$8:$AH$103,27,FALSE),0)</f>
      </c>
      <c r="I183" s="53">
        <f>IFERROR(VLOOKUP(B183,'วันที่ 2'!$B$8:$AF$106,28,FALSE),0)-IFERROR(VLOOKUP(B183,'วันที่ 2'!$B$8:$AF$106,27,FALSE),0)</f>
      </c>
      <c r="J183" s="53">
        <f>IFERROR(VLOOKUP(B183,'วันที่ 2'!$B$8:$AF$106,27,FALSE),0)</f>
      </c>
      <c r="K183" s="53">
        <f>IFERROR(VLOOKUP(B183,'วันที่ 3 กะเช้า'!$B$8:$AK$106,28,FALSE),0)-IFERROR(VLOOKUP(B183,'วันที่ 3 กะเช้า'!$B$8:$AK$106,27,FALSE),0)</f>
      </c>
      <c r="L183" s="53">
        <f>IFERROR(VLOOKUP(B183,'วันที่ 3 กะเช้า'!$B$8:$AK$106,27,FALSE),0)</f>
      </c>
      <c r="M183" s="53">
        <f>IFERROR(VLOOKUP(B183,'วันที่ 4 กะเช้า'!$B$8:$AG$107,28,FALSE),0)-IFERROR(VLOOKUP(B183,'วันที่ 4 กะเช้า'!$B$8:$AG$107,27,FALSE),0)</f>
      </c>
      <c r="N183" s="53">
        <f>IFERROR(VLOOKUP(B183,'วันที่ 4 กะเช้า'!$B$8:$AG$107,27,FALSE),0)</f>
      </c>
      <c r="O183" s="53">
        <f>IFERROR(VLOOKUP(B183,'วันที่ 4 กะเช้า'!$B$8:$AH$106,28,FALSE),0)-IFERROR(VLOOKUP(B183,'วันที่ 4 กะเช้า'!$B$8:$AH$106,27,FALSE),0)</f>
      </c>
      <c r="P183" s="53">
        <f>IFERROR(VLOOKUP(B183,'วันที่ 4 กะเช้า'!$B$8:$AH$106,27,FALSE),0)</f>
      </c>
      <c r="Q183" s="53">
        <f>IFERROR(VLOOKUP(B183,'วันที่ 4 กะเช้า'!$B$8:$AH$106,28,FALSE),0)-IFERROR(VLOOKUP(B183,'วันที่ 4 กะเช้า'!$B$8:$AH$106,27,FALSE),0)</f>
      </c>
      <c r="R183" s="53">
        <f>IFERROR(VLOOKUP(B183,'วันที่ 4 กะเช้า'!$B$8:$AH$106,27,FALSE),0)</f>
      </c>
      <c r="S183" s="53">
        <f>IFERROR(VLOOKUP(B183,'วันที่ 5 กะเช้า'!$B$8:$AH$107,28,FALSE),0)-IFERROR(VLOOKUP(B183,'วันที่ 5 กะเช้า'!$B$8:$AH$107,27,FALSE),0)</f>
      </c>
      <c r="T183" s="53">
        <f>IFERROR(VLOOKUP(B183,'วันที่ 5 กะเช้า'!$B$8:$AH$107,27,FALSE),0)</f>
      </c>
      <c r="U183" s="53">
        <f>IFERROR(VLOOKUP(B183,'วันที่ 5 กะดึก'!$B$8:$AH$106,27,FALSE),0)</f>
      </c>
      <c r="V183" s="53">
        <f>IFERROR(VLOOKUP(B183,'วันที่ 5 กะดึก'!$B$8:$AH$106,27,FALSE),0)</f>
      </c>
      <c r="W183" s="53">
        <f>IFERROR(VLOOKUP(B183,'วันที่ 7'!$B$8:$AH$105,28,FALSE),0)-IFERROR(VLOOKUP(B183,'วันที่ 7'!$B$8:$AH$105,27,FALSE),0)</f>
      </c>
      <c r="X183" s="53">
        <f>IFERROR(VLOOKUP(B183,'วันที่ 7'!$B$8:$AH$105,27,FALSE),0)</f>
      </c>
      <c r="Y183" s="53">
        <f>IFERROR(VLOOKUP(B183,'วันที่ 8'!$B$8:$AH$109,28,FALSE),0)-IFERROR(VLOOKUP(B183,'วันที่ 8'!$B$8:$AH$109,27,FALSE),0)</f>
      </c>
      <c r="Z183" s="53">
        <f>IFERROR(VLOOKUP(B183,'วันที่ 8'!$B$8:$AH$109,27,FALSE),0)</f>
      </c>
      <c r="AA183" s="53">
        <f>IFERROR(VLOOKUP(B183,'กะเช้าวันที่ 12'!$B$8:$AC$102,28,FALSE),0)-IFERROR(VLOOKUP(B183,'กะเช้าวันที่ 12'!$B$8:$AC$102,27,FALSE),0)</f>
      </c>
      <c r="AB183" s="53">
        <f>IFERROR(VLOOKUP(B183,'กะเช้าวันที่ 12'!$B$8:$AC$102,27,FALSE),0)</f>
      </c>
      <c r="AC183" s="53">
        <f>IFERROR(VLOOKUP(B183,'กะเช้าวันที่ 14'!$B$8:$AC$104,28,FALSE),0)-IFERROR(VLOOKUP(B183,'กะเช้าวันที่ 14'!$B$8:$AC$104,27,FALSE),0)</f>
      </c>
      <c r="AD183" s="53">
        <f>IFERROR(VLOOKUP(B183,'กะเช้าวันที่ 14'!$B$8:$AC$104,27,FALSE),0)</f>
      </c>
      <c r="AE183" s="53">
        <f>IFERROR(VLOOKUP(B183,'กะดึกวันที่ 13'!$B$8:$AC$105,28,FALSE),0)-IFERROR(VLOOKUP(B183,'กะดึกวันที่ 13'!$B$8:$AC$105,27,FALSE),0)</f>
      </c>
      <c r="AF183" s="53">
        <f>IFERROR(VLOOKUP(C183,'กะดึกวันที่ 13'!$B$8:$AC$105,27,FALSE),0)</f>
      </c>
      <c r="AG183" s="53">
        <f>IFERROR(VLOOKUP(B183,'วันที่ 12'!$B$8:$AH$105,28,FALSE),0)</f>
      </c>
      <c r="AH183" s="53">
        <f>IFERROR(VLOOKUP(B183,'วันที่ 14'!$B$8:$AH$106,28,FALSE),0)</f>
      </c>
      <c r="AI183" s="53">
        <f>IFERROR(VLOOKUP(B183,'วันที่ 15'!$B$8:$AH$106,28,FALSE),0)</f>
      </c>
      <c r="AJ183" s="53">
        <f>IFERROR(VLOOKUP(B183,'วันที่ 16'!$B$8:$AH$105,28,FALSE),0)</f>
      </c>
      <c r="AK183" s="53">
        <f>IFERROR(VLOOKUP(B183,'วันที่ 17'!$B$8:$AH$105,28,FALSE),0)</f>
      </c>
      <c r="AL183" s="53">
        <f>IFERROR(VLOOKUP(B183,'วันที่ 18'!$B$8:$AH$104,28,FALSE),0)</f>
      </c>
      <c r="AM183" s="53">
        <f>IFERROR(VLOOKUP(B183,'วันที่ 19'!$B$8:$AH$106,28,FALSE),0)</f>
      </c>
      <c r="AN183" s="53">
        <f>IFERROR(VLOOKUP(B183,'วันที่ 20'!$B$8:$AH$105,28,FALSE),0)</f>
      </c>
      <c r="AO183" s="53">
        <f>IFERROR(VLOOKUP(B183,'วันที่ 21'!$B$8:$AH$106,28,FALSE),0)</f>
      </c>
      <c r="AP183" s="53">
        <f>IFERROR(VLOOKUP(B183,'วันที่ 22'!$B$8:$AH$105,28,FALSE),0)</f>
      </c>
      <c r="AQ183" s="53">
        <f>IFERROR(VLOOKUP(B183,'วันที่ 23'!$B$8:$AH$107,28,FALSE),0)</f>
      </c>
      <c r="AR183" s="53">
        <f>IFERROR(VLOOKUP(B183,'วันที่ 24'!$B$8:$AH$104,28,FALSE),0)</f>
      </c>
      <c r="AS183" s="53">
        <f>IFERROR(VLOOKUP(B183,'วันที่ 25'!$B$8:$AH$106,28,FALSE),0)</f>
      </c>
      <c r="AT183" s="53">
        <f>IFERROR(VLOOKUP(B183,'วันที่ 26'!$B$8:$AH$105,28,FALSE),0)</f>
      </c>
      <c r="AU183" s="53">
        <f>IFERROR(VLOOKUP(B183,'วันที่ 26'!$B$8:$AH$104,28,FALSE),0)</f>
      </c>
      <c r="AV183" s="53">
        <f>IFERROR(VLOOKUP(B183,'วันที่ 30'!$B$8:$AH$107,28,FALSE),0)</f>
      </c>
      <c r="AW183" s="53">
        <f>IFERROR(VLOOKUP(B183,'วันที่ 31'!$B$8:$AG$105,28,FALSE),0)</f>
      </c>
      <c r="AX183" s="52">
        <f>SUM(E183:AW183)</f>
      </c>
    </row>
    <row r="184">
      <c r="A184" s="52"/>
      <c r="B184" s="56"/>
      <c r="C184" s="53">
        <f>IFERROR(VLOOKUP(B184,Members!B:C,2,FALSE),0)</f>
      </c>
      <c r="D184" s="53">
        <f>IFERROR(VLOOKUP(B184,Members!$B:$H,7,FALSE),0)</f>
      </c>
      <c r="E184" s="55">
        <f>IFERROR(VLOOKUP(B184,'วันที่ 1'!$B$8:$AH$103,28,FALSE),0) - IFERROR(VLOOKUP(B184,'วันที่ 1'!$B$8:$AH$103,27,FALSE),0)</f>
      </c>
      <c r="F184" s="55">
        <f>IFERROR(VLOOKUP(C184,'วันที่ 1'!$B$8:$AH$103,27,FALSE),0)</f>
      </c>
      <c r="G184" s="53">
        <f>IFERROR(VLOOKUP(B184,'วันที่ 1'!$B$8:$AH$103,28,FALSE),0)-IFERROR(VLOOKUP(B184,'วันที่ 1'!$B$8:$AH$103,27,FALSE),0)</f>
      </c>
      <c r="H184" s="55">
        <f>IFERROR(VLOOKUP(B184,'วันที่ 1'!$B$8:$AH$103,27,FALSE),0)</f>
      </c>
      <c r="I184" s="53">
        <f>IFERROR(VLOOKUP(B184,'วันที่ 2'!$B$8:$AF$106,28,FALSE),0)-IFERROR(VLOOKUP(B184,'วันที่ 2'!$B$8:$AF$106,27,FALSE),0)</f>
      </c>
      <c r="J184" s="53">
        <f>IFERROR(VLOOKUP(B184,'วันที่ 2'!$B$8:$AF$106,27,FALSE),0)</f>
      </c>
      <c r="K184" s="53">
        <f>IFERROR(VLOOKUP(B184,'วันที่ 3 กะเช้า'!$B$8:$AK$106,28,FALSE),0)-IFERROR(VLOOKUP(B184,'วันที่ 3 กะเช้า'!$B$8:$AK$106,27,FALSE),0)</f>
      </c>
      <c r="L184" s="53">
        <f>IFERROR(VLOOKUP(B184,'วันที่ 3 กะเช้า'!$B$8:$AK$106,27,FALSE),0)</f>
      </c>
      <c r="M184" s="53">
        <f>IFERROR(VLOOKUP(B184,'วันที่ 4 กะเช้า'!$B$8:$AG$107,28,FALSE),0)-IFERROR(VLOOKUP(B184,'วันที่ 4 กะเช้า'!$B$8:$AG$107,27,FALSE),0)</f>
      </c>
      <c r="N184" s="53">
        <f>IFERROR(VLOOKUP(B184,'วันที่ 4 กะเช้า'!$B$8:$AG$107,27,FALSE),0)</f>
      </c>
      <c r="O184" s="53">
        <f>IFERROR(VLOOKUP(B184,'วันที่ 4 กะเช้า'!$B$8:$AH$106,28,FALSE),0)-IFERROR(VLOOKUP(B184,'วันที่ 4 กะเช้า'!$B$8:$AH$106,27,FALSE),0)</f>
      </c>
      <c r="P184" s="53">
        <f>IFERROR(VLOOKUP(B184,'วันที่ 4 กะเช้า'!$B$8:$AH$106,27,FALSE),0)</f>
      </c>
      <c r="Q184" s="53">
        <f>IFERROR(VLOOKUP(B184,'วันที่ 4 กะเช้า'!$B$8:$AH$106,28,FALSE),0)-IFERROR(VLOOKUP(B184,'วันที่ 4 กะเช้า'!$B$8:$AH$106,27,FALSE),0)</f>
      </c>
      <c r="R184" s="53">
        <f>IFERROR(VLOOKUP(B184,'วันที่ 4 กะเช้า'!$B$8:$AH$106,27,FALSE),0)</f>
      </c>
      <c r="S184" s="53">
        <f>IFERROR(VLOOKUP(B184,'วันที่ 5 กะเช้า'!$B$8:$AH$107,28,FALSE),0)-IFERROR(VLOOKUP(B184,'วันที่ 5 กะเช้า'!$B$8:$AH$107,27,FALSE),0)</f>
      </c>
      <c r="T184" s="53">
        <f>IFERROR(VLOOKUP(B184,'วันที่ 5 กะเช้า'!$B$8:$AH$107,27,FALSE),0)</f>
      </c>
      <c r="U184" s="53">
        <f>IFERROR(VLOOKUP(B184,'วันที่ 5 กะดึก'!$B$8:$AH$106,27,FALSE),0)</f>
      </c>
      <c r="V184" s="53">
        <f>IFERROR(VLOOKUP(B184,'วันที่ 5 กะดึก'!$B$8:$AH$106,27,FALSE),0)</f>
      </c>
      <c r="W184" s="53">
        <f>IFERROR(VLOOKUP(B184,'วันที่ 7'!$B$8:$AH$105,28,FALSE),0)-IFERROR(VLOOKUP(B184,'วันที่ 7'!$B$8:$AH$105,27,FALSE),0)</f>
      </c>
      <c r="X184" s="53">
        <f>IFERROR(VLOOKUP(B184,'วันที่ 7'!$B$8:$AH$105,27,FALSE),0)</f>
      </c>
      <c r="Y184" s="53">
        <f>IFERROR(VLOOKUP(B184,'วันที่ 8'!$B$8:$AH$109,28,FALSE),0)-IFERROR(VLOOKUP(B184,'วันที่ 8'!$B$8:$AH$109,27,FALSE),0)</f>
      </c>
      <c r="Z184" s="53">
        <f>IFERROR(VLOOKUP(B184,'วันที่ 8'!$B$8:$AH$109,27,FALSE),0)</f>
      </c>
      <c r="AA184" s="53">
        <f>IFERROR(VLOOKUP(B184,'กะเช้าวันที่ 12'!$B$8:$AC$102,28,FALSE),0)-IFERROR(VLOOKUP(B184,'กะเช้าวันที่ 12'!$B$8:$AC$102,27,FALSE),0)</f>
      </c>
      <c r="AB184" s="53">
        <f>IFERROR(VLOOKUP(B184,'กะเช้าวันที่ 12'!$B$8:$AC$102,27,FALSE),0)</f>
      </c>
      <c r="AC184" s="53">
        <f>IFERROR(VLOOKUP(B184,'กะเช้าวันที่ 14'!$B$8:$AC$104,28,FALSE),0)-IFERROR(VLOOKUP(B184,'กะเช้าวันที่ 14'!$B$8:$AC$104,27,FALSE),0)</f>
      </c>
      <c r="AD184" s="53">
        <f>IFERROR(VLOOKUP(B184,'กะเช้าวันที่ 14'!$B$8:$AC$104,27,FALSE),0)</f>
      </c>
      <c r="AE184" s="53">
        <f>IFERROR(VLOOKUP(B184,'กะดึกวันที่ 13'!$B$8:$AC$105,28,FALSE),0)-IFERROR(VLOOKUP(B184,'กะดึกวันที่ 13'!$B$8:$AC$105,27,FALSE),0)</f>
      </c>
      <c r="AF184" s="53">
        <f>IFERROR(VLOOKUP(C184,'กะดึกวันที่ 13'!$B$8:$AC$105,27,FALSE),0)</f>
      </c>
      <c r="AG184" s="53">
        <f>IFERROR(VLOOKUP(B184,'วันที่ 12'!$B$8:$AH$105,28,FALSE),0)</f>
      </c>
      <c r="AH184" s="53">
        <f>IFERROR(VLOOKUP(B184,'วันที่ 14'!$B$8:$AH$106,28,FALSE),0)</f>
      </c>
      <c r="AI184" s="53">
        <f>IFERROR(VLOOKUP(B184,'วันที่ 15'!$B$8:$AH$106,28,FALSE),0)</f>
      </c>
      <c r="AJ184" s="53">
        <f>IFERROR(VLOOKUP(B184,'วันที่ 16'!$B$8:$AH$105,28,FALSE),0)</f>
      </c>
      <c r="AK184" s="53">
        <f>IFERROR(VLOOKUP(B184,'วันที่ 17'!$B$8:$AH$105,28,FALSE),0)</f>
      </c>
      <c r="AL184" s="53">
        <f>IFERROR(VLOOKUP(B184,'วันที่ 18'!$B$8:$AH$104,28,FALSE),0)</f>
      </c>
      <c r="AM184" s="53">
        <f>IFERROR(VLOOKUP(B184,'วันที่ 19'!$B$8:$AH$106,28,FALSE),0)</f>
      </c>
      <c r="AN184" s="53">
        <f>IFERROR(VLOOKUP(B184,'วันที่ 20'!$B$8:$AH$105,28,FALSE),0)</f>
      </c>
      <c r="AO184" s="53">
        <f>IFERROR(VLOOKUP(B184,'วันที่ 21'!$B$8:$AH$106,28,FALSE),0)</f>
      </c>
      <c r="AP184" s="53">
        <f>IFERROR(VLOOKUP(B184,'วันที่ 22'!$B$8:$AH$105,28,FALSE),0)</f>
      </c>
      <c r="AQ184" s="53">
        <f>IFERROR(VLOOKUP(B184,'วันที่ 23'!$B$8:$AH$107,28,FALSE),0)</f>
      </c>
      <c r="AR184" s="53">
        <f>IFERROR(VLOOKUP(B184,'วันที่ 24'!$B$8:$AH$104,28,FALSE),0)</f>
      </c>
      <c r="AS184" s="53">
        <f>IFERROR(VLOOKUP(B184,'วันที่ 25'!$B$8:$AH$106,28,FALSE),0)</f>
      </c>
      <c r="AT184" s="53">
        <f>IFERROR(VLOOKUP(B184,'วันที่ 26'!$B$8:$AH$105,28,FALSE),0)</f>
      </c>
      <c r="AU184" s="53">
        <f>IFERROR(VLOOKUP(B184,'วันที่ 26'!$B$8:$AH$104,28,FALSE),0)</f>
      </c>
      <c r="AV184" s="53">
        <f>IFERROR(VLOOKUP(B184,'วันที่ 30'!$B$8:$AH$107,28,FALSE),0)</f>
      </c>
      <c r="AW184" s="53">
        <f>IFERROR(VLOOKUP(B184,'วันที่ 31'!$B$8:$AG$105,28,FALSE),0)</f>
      </c>
      <c r="AX184" s="52">
        <f>SUM(E184:AW184)</f>
      </c>
    </row>
    <row r="185">
      <c r="A185" s="52"/>
      <c r="B185" s="56"/>
      <c r="C185" s="53">
        <f>IFERROR(VLOOKUP(B185,Members!B:C,2,FALSE),0)</f>
      </c>
      <c r="D185" s="53">
        <f>IFERROR(VLOOKUP(B185,Members!$B:$H,7,FALSE),0)</f>
      </c>
      <c r="E185" s="55">
        <f>IFERROR(VLOOKUP(B185,'วันที่ 1'!$B$8:$AH$103,28,FALSE),0) - IFERROR(VLOOKUP(B185,'วันที่ 1'!$B$8:$AH$103,27,FALSE),0)</f>
      </c>
      <c r="F185" s="55">
        <f>IFERROR(VLOOKUP(C185,'วันที่ 1'!$B$8:$AH$103,27,FALSE),0)</f>
      </c>
      <c r="G185" s="53">
        <f>IFERROR(VLOOKUP(B185,'วันที่ 1'!$B$8:$AH$103,28,FALSE),0)-IFERROR(VLOOKUP(B185,'วันที่ 1'!$B$8:$AH$103,27,FALSE),0)</f>
      </c>
      <c r="H185" s="55">
        <f>IFERROR(VLOOKUP(B185,'วันที่ 1'!$B$8:$AH$103,27,FALSE),0)</f>
      </c>
      <c r="I185" s="53">
        <f>IFERROR(VLOOKUP(B185,'วันที่ 2'!$B$8:$AF$106,28,FALSE),0)-IFERROR(VLOOKUP(B185,'วันที่ 2'!$B$8:$AF$106,27,FALSE),0)</f>
      </c>
      <c r="J185" s="53">
        <f>IFERROR(VLOOKUP(B185,'วันที่ 2'!$B$8:$AF$106,27,FALSE),0)</f>
      </c>
      <c r="K185" s="53">
        <f>IFERROR(VLOOKUP(B185,'วันที่ 3 กะเช้า'!$B$8:$AK$106,28,FALSE),0)-IFERROR(VLOOKUP(B185,'วันที่ 3 กะเช้า'!$B$8:$AK$106,27,FALSE),0)</f>
      </c>
      <c r="L185" s="53">
        <f>IFERROR(VLOOKUP(B185,'วันที่ 3 กะเช้า'!$B$8:$AK$106,27,FALSE),0)</f>
      </c>
      <c r="M185" s="53">
        <f>IFERROR(VLOOKUP(B185,'วันที่ 4 กะเช้า'!$B$8:$AG$107,28,FALSE),0)-IFERROR(VLOOKUP(B185,'วันที่ 4 กะเช้า'!$B$8:$AG$107,27,FALSE),0)</f>
      </c>
      <c r="N185" s="53">
        <f>IFERROR(VLOOKUP(B185,'วันที่ 4 กะเช้า'!$B$8:$AG$107,27,FALSE),0)</f>
      </c>
      <c r="O185" s="53">
        <f>IFERROR(VLOOKUP(B185,'วันที่ 4 กะเช้า'!$B$8:$AH$106,28,FALSE),0)-IFERROR(VLOOKUP(B185,'วันที่ 4 กะเช้า'!$B$8:$AH$106,27,FALSE),0)</f>
      </c>
      <c r="P185" s="53">
        <f>IFERROR(VLOOKUP(B185,'วันที่ 4 กะเช้า'!$B$8:$AH$106,27,FALSE),0)</f>
      </c>
      <c r="Q185" s="53">
        <f>IFERROR(VLOOKUP(B185,'วันที่ 4 กะเช้า'!$B$8:$AH$106,28,FALSE),0)-IFERROR(VLOOKUP(B185,'วันที่ 4 กะเช้า'!$B$8:$AH$106,27,FALSE),0)</f>
      </c>
      <c r="R185" s="53">
        <f>IFERROR(VLOOKUP(B185,'วันที่ 4 กะเช้า'!$B$8:$AH$106,27,FALSE),0)</f>
      </c>
      <c r="S185" s="53">
        <f>IFERROR(VLOOKUP(B185,'วันที่ 5 กะเช้า'!$B$8:$AH$107,28,FALSE),0)-IFERROR(VLOOKUP(B185,'วันที่ 5 กะเช้า'!$B$8:$AH$107,27,FALSE),0)</f>
      </c>
      <c r="T185" s="53">
        <f>IFERROR(VLOOKUP(B185,'วันที่ 5 กะเช้า'!$B$8:$AH$107,27,FALSE),0)</f>
      </c>
      <c r="U185" s="53">
        <f>IFERROR(VLOOKUP(B185,'วันที่ 5 กะดึก'!$B$8:$AH$106,27,FALSE),0)</f>
      </c>
      <c r="V185" s="53">
        <f>IFERROR(VLOOKUP(B185,'วันที่ 5 กะดึก'!$B$8:$AH$106,27,FALSE),0)</f>
      </c>
      <c r="W185" s="53">
        <f>IFERROR(VLOOKUP(B185,'วันที่ 7'!$B$8:$AH$105,28,FALSE),0)-IFERROR(VLOOKUP(B185,'วันที่ 7'!$B$8:$AH$105,27,FALSE),0)</f>
      </c>
      <c r="X185" s="53">
        <f>IFERROR(VLOOKUP(B185,'วันที่ 7'!$B$8:$AH$105,27,FALSE),0)</f>
      </c>
      <c r="Y185" s="53">
        <f>IFERROR(VLOOKUP(B185,'วันที่ 8'!$B$8:$AH$109,28,FALSE),0)-IFERROR(VLOOKUP(B185,'วันที่ 8'!$B$8:$AH$109,27,FALSE),0)</f>
      </c>
      <c r="Z185" s="53">
        <f>IFERROR(VLOOKUP(B185,'วันที่ 8'!$B$8:$AH$109,27,FALSE),0)</f>
      </c>
      <c r="AA185" s="53">
        <f>IFERROR(VLOOKUP(B185,'กะเช้าวันที่ 12'!$B$8:$AC$102,28,FALSE),0)-IFERROR(VLOOKUP(B185,'กะเช้าวันที่ 12'!$B$8:$AC$102,27,FALSE),0)</f>
      </c>
      <c r="AB185" s="53">
        <f>IFERROR(VLOOKUP(B185,'กะเช้าวันที่ 12'!$B$8:$AC$102,27,FALSE),0)</f>
      </c>
      <c r="AC185" s="53">
        <f>IFERROR(VLOOKUP(B185,'กะเช้าวันที่ 14'!$B$8:$AC$104,28,FALSE),0)-IFERROR(VLOOKUP(B185,'กะเช้าวันที่ 14'!$B$8:$AC$104,27,FALSE),0)</f>
      </c>
      <c r="AD185" s="53">
        <f>IFERROR(VLOOKUP(B185,'กะเช้าวันที่ 14'!$B$8:$AC$104,27,FALSE),0)</f>
      </c>
      <c r="AE185" s="53">
        <f>IFERROR(VLOOKUP(B185,'กะดึกวันที่ 13'!$B$8:$AC$105,28,FALSE),0)-IFERROR(VLOOKUP(B185,'กะดึกวันที่ 13'!$B$8:$AC$105,27,FALSE),0)</f>
      </c>
      <c r="AF185" s="53">
        <f>IFERROR(VLOOKUP(C185,'กะดึกวันที่ 13'!$B$8:$AC$105,27,FALSE),0)</f>
      </c>
      <c r="AG185" s="53">
        <f>IFERROR(VLOOKUP(B185,'วันที่ 12'!$B$8:$AH$105,28,FALSE),0)</f>
      </c>
      <c r="AH185" s="53">
        <f>IFERROR(VLOOKUP(B185,'วันที่ 14'!$B$8:$AH$106,28,FALSE),0)</f>
      </c>
      <c r="AI185" s="53">
        <f>IFERROR(VLOOKUP(B185,'วันที่ 15'!$B$8:$AH$106,28,FALSE),0)</f>
      </c>
      <c r="AJ185" s="53">
        <f>IFERROR(VLOOKUP(B185,'วันที่ 16'!$B$8:$AH$105,28,FALSE),0)</f>
      </c>
      <c r="AK185" s="53">
        <f>IFERROR(VLOOKUP(B185,'วันที่ 17'!$B$8:$AH$105,28,FALSE),0)</f>
      </c>
      <c r="AL185" s="53">
        <f>IFERROR(VLOOKUP(B185,'วันที่ 18'!$B$8:$AH$104,28,FALSE),0)</f>
      </c>
      <c r="AM185" s="53">
        <f>IFERROR(VLOOKUP(B185,'วันที่ 19'!$B$8:$AH$106,28,FALSE),0)</f>
      </c>
      <c r="AN185" s="53">
        <f>IFERROR(VLOOKUP(B185,'วันที่ 20'!$B$8:$AH$105,28,FALSE),0)</f>
      </c>
      <c r="AO185" s="53">
        <f>IFERROR(VLOOKUP(B185,'วันที่ 21'!$B$8:$AH$106,28,FALSE),0)</f>
      </c>
      <c r="AP185" s="53">
        <f>IFERROR(VLOOKUP(B185,'วันที่ 22'!$B$8:$AH$105,28,FALSE),0)</f>
      </c>
      <c r="AQ185" s="53">
        <f>IFERROR(VLOOKUP(B185,'วันที่ 23'!$B$8:$AH$107,28,FALSE),0)</f>
      </c>
      <c r="AR185" s="53">
        <f>IFERROR(VLOOKUP(B185,'วันที่ 24'!$B$8:$AH$104,28,FALSE),0)</f>
      </c>
      <c r="AS185" s="53">
        <f>IFERROR(VLOOKUP(B185,'วันที่ 25'!$B$8:$AH$106,28,FALSE),0)</f>
      </c>
      <c r="AT185" s="53">
        <f>IFERROR(VLOOKUP(B185,'วันที่ 26'!$B$8:$AH$105,28,FALSE),0)</f>
      </c>
      <c r="AU185" s="53">
        <f>IFERROR(VLOOKUP(B185,'วันที่ 26'!$B$8:$AH$104,28,FALSE),0)</f>
      </c>
      <c r="AV185" s="53">
        <f>IFERROR(VLOOKUP(B185,'วันที่ 30'!$B$8:$AH$107,28,FALSE),0)</f>
      </c>
      <c r="AW185" s="53">
        <f>IFERROR(VLOOKUP(B185,'วันที่ 31'!$B$8:$AG$105,28,FALSE),0)</f>
      </c>
      <c r="AX185" s="52">
        <f>SUM(E185:AW185)</f>
      </c>
    </row>
    <row r="186">
      <c r="A186" s="52"/>
      <c r="B186" s="56"/>
      <c r="C186" s="53">
        <f>IFERROR(VLOOKUP(B186,Members!B:C,2,FALSE),0)</f>
      </c>
      <c r="D186" s="53">
        <f>IFERROR(VLOOKUP(B186,Members!$B:$H,7,FALSE),0)</f>
      </c>
      <c r="E186" s="55">
        <f>IFERROR(VLOOKUP(B186,'วันที่ 1'!$B$8:$AH$103,28,FALSE),0) - IFERROR(VLOOKUP(B186,'วันที่ 1'!$B$8:$AH$103,27,FALSE),0)</f>
      </c>
      <c r="F186" s="55">
        <f>IFERROR(VLOOKUP(C186,'วันที่ 1'!$B$8:$AH$103,27,FALSE),0)</f>
      </c>
      <c r="G186" s="53">
        <f>IFERROR(VLOOKUP(B186,'วันที่ 1'!$B$8:$AH$103,28,FALSE),0)-IFERROR(VLOOKUP(B186,'วันที่ 1'!$B$8:$AH$103,27,FALSE),0)</f>
      </c>
      <c r="H186" s="55">
        <f>IFERROR(VLOOKUP(B186,'วันที่ 1'!$B$8:$AH$103,27,FALSE),0)</f>
      </c>
      <c r="I186" s="53">
        <f>IFERROR(VLOOKUP(B186,'วันที่ 2'!$B$8:$AF$106,28,FALSE),0)-IFERROR(VLOOKUP(B186,'วันที่ 2'!$B$8:$AF$106,27,FALSE),0)</f>
      </c>
      <c r="J186" s="53">
        <f>IFERROR(VLOOKUP(B186,'วันที่ 2'!$B$8:$AF$106,27,FALSE),0)</f>
      </c>
      <c r="K186" s="53">
        <f>IFERROR(VLOOKUP(B186,'วันที่ 3 กะเช้า'!$B$8:$AK$106,28,FALSE),0)-IFERROR(VLOOKUP(B186,'วันที่ 3 กะเช้า'!$B$8:$AK$106,27,FALSE),0)</f>
      </c>
      <c r="L186" s="53">
        <f>IFERROR(VLOOKUP(B186,'วันที่ 3 กะเช้า'!$B$8:$AK$106,27,FALSE),0)</f>
      </c>
      <c r="M186" s="53">
        <f>IFERROR(VLOOKUP(B186,'วันที่ 4 กะเช้า'!$B$8:$AG$107,28,FALSE),0)-IFERROR(VLOOKUP(B186,'วันที่ 4 กะเช้า'!$B$8:$AG$107,27,FALSE),0)</f>
      </c>
      <c r="N186" s="53">
        <f>IFERROR(VLOOKUP(B186,'วันที่ 4 กะเช้า'!$B$8:$AG$107,27,FALSE),0)</f>
      </c>
      <c r="O186" s="53">
        <f>IFERROR(VLOOKUP(B186,'วันที่ 4 กะเช้า'!$B$8:$AH$106,28,FALSE),0)-IFERROR(VLOOKUP(B186,'วันที่ 4 กะเช้า'!$B$8:$AH$106,27,FALSE),0)</f>
      </c>
      <c r="P186" s="53">
        <f>IFERROR(VLOOKUP(B186,'วันที่ 4 กะเช้า'!$B$8:$AH$106,27,FALSE),0)</f>
      </c>
      <c r="Q186" s="53">
        <f>IFERROR(VLOOKUP(B186,'วันที่ 4 กะเช้า'!$B$8:$AH$106,28,FALSE),0)-IFERROR(VLOOKUP(B186,'วันที่ 4 กะเช้า'!$B$8:$AH$106,27,FALSE),0)</f>
      </c>
      <c r="R186" s="53">
        <f>IFERROR(VLOOKUP(B186,'วันที่ 4 กะเช้า'!$B$8:$AH$106,27,FALSE),0)</f>
      </c>
      <c r="S186" s="53">
        <f>IFERROR(VLOOKUP(B186,'วันที่ 5 กะเช้า'!$B$8:$AH$107,28,FALSE),0)-IFERROR(VLOOKUP(B186,'วันที่ 5 กะเช้า'!$B$8:$AH$107,27,FALSE),0)</f>
      </c>
      <c r="T186" s="53">
        <f>IFERROR(VLOOKUP(B186,'วันที่ 5 กะเช้า'!$B$8:$AH$107,27,FALSE),0)</f>
      </c>
      <c r="U186" s="53">
        <f>IFERROR(VLOOKUP(B186,'วันที่ 5 กะดึก'!$B$8:$AH$106,27,FALSE),0)</f>
      </c>
      <c r="V186" s="53">
        <f>IFERROR(VLOOKUP(B186,'วันที่ 5 กะดึก'!$B$8:$AH$106,27,FALSE),0)</f>
      </c>
      <c r="W186" s="53">
        <f>IFERROR(VLOOKUP(B186,'วันที่ 7'!$B$8:$AH$105,28,FALSE),0)-IFERROR(VLOOKUP(B186,'วันที่ 7'!$B$8:$AH$105,27,FALSE),0)</f>
      </c>
      <c r="X186" s="53">
        <f>IFERROR(VLOOKUP(B186,'วันที่ 7'!$B$8:$AH$105,27,FALSE),0)</f>
      </c>
      <c r="Y186" s="53">
        <f>IFERROR(VLOOKUP(B186,'วันที่ 8'!$B$8:$AH$109,28,FALSE),0)-IFERROR(VLOOKUP(B186,'วันที่ 8'!$B$8:$AH$109,27,FALSE),0)</f>
      </c>
      <c r="Z186" s="53">
        <f>IFERROR(VLOOKUP(B186,'วันที่ 8'!$B$8:$AH$109,27,FALSE),0)</f>
      </c>
      <c r="AA186" s="53">
        <f>IFERROR(VLOOKUP(B186,'กะเช้าวันที่ 12'!$B$8:$AC$102,28,FALSE),0)-IFERROR(VLOOKUP(B186,'กะเช้าวันที่ 12'!$B$8:$AC$102,27,FALSE),0)</f>
      </c>
      <c r="AB186" s="53">
        <f>IFERROR(VLOOKUP(B186,'กะเช้าวันที่ 12'!$B$8:$AC$102,27,FALSE),0)</f>
      </c>
      <c r="AC186" s="53">
        <f>IFERROR(VLOOKUP(B186,'กะเช้าวันที่ 14'!$B$8:$AC$104,28,FALSE),0)-IFERROR(VLOOKUP(B186,'กะเช้าวันที่ 14'!$B$8:$AC$104,27,FALSE),0)</f>
      </c>
      <c r="AD186" s="53">
        <f>IFERROR(VLOOKUP(B186,'กะเช้าวันที่ 14'!$B$8:$AC$104,27,FALSE),0)</f>
      </c>
      <c r="AE186" s="53">
        <f>IFERROR(VLOOKUP(B186,'กะดึกวันที่ 13'!$B$8:$AC$105,28,FALSE),0)-IFERROR(VLOOKUP(B186,'กะดึกวันที่ 13'!$B$8:$AC$105,27,FALSE),0)</f>
      </c>
      <c r="AF186" s="53">
        <f>IFERROR(VLOOKUP(C186,'กะดึกวันที่ 13'!$B$8:$AC$105,27,FALSE),0)</f>
      </c>
      <c r="AG186" s="53">
        <f>IFERROR(VLOOKUP(B186,'วันที่ 12'!$B$8:$AH$105,28,FALSE),0)</f>
      </c>
      <c r="AH186" s="53">
        <f>IFERROR(VLOOKUP(B186,'วันที่ 14'!$B$8:$AH$106,28,FALSE),0)</f>
      </c>
      <c r="AI186" s="53">
        <f>IFERROR(VLOOKUP(B186,'วันที่ 15'!$B$8:$AH$106,28,FALSE),0)</f>
      </c>
      <c r="AJ186" s="53">
        <f>IFERROR(VLOOKUP(B186,'วันที่ 16'!$B$8:$AH$105,28,FALSE),0)</f>
      </c>
      <c r="AK186" s="53">
        <f>IFERROR(VLOOKUP(B186,'วันที่ 17'!$B$8:$AH$105,28,FALSE),0)</f>
      </c>
      <c r="AL186" s="53">
        <f>IFERROR(VLOOKUP(B186,'วันที่ 18'!$B$8:$AH$104,28,FALSE),0)</f>
      </c>
      <c r="AM186" s="53">
        <f>IFERROR(VLOOKUP(B186,'วันที่ 19'!$B$8:$AH$106,28,FALSE),0)</f>
      </c>
      <c r="AN186" s="53">
        <f>IFERROR(VLOOKUP(B186,'วันที่ 20'!$B$8:$AH$105,28,FALSE),0)</f>
      </c>
      <c r="AO186" s="53">
        <f>IFERROR(VLOOKUP(B186,'วันที่ 21'!$B$8:$AH$106,28,FALSE),0)</f>
      </c>
      <c r="AP186" s="53">
        <f>IFERROR(VLOOKUP(B186,'วันที่ 22'!$B$8:$AH$105,28,FALSE),0)</f>
      </c>
      <c r="AQ186" s="53">
        <f>IFERROR(VLOOKUP(B186,'วันที่ 23'!$B$8:$AH$107,28,FALSE),0)</f>
      </c>
      <c r="AR186" s="53">
        <f>IFERROR(VLOOKUP(B186,'วันที่ 24'!$B$8:$AH$104,28,FALSE),0)</f>
      </c>
      <c r="AS186" s="53">
        <f>IFERROR(VLOOKUP(B186,'วันที่ 25'!$B$8:$AH$106,28,FALSE),0)</f>
      </c>
      <c r="AT186" s="53">
        <f>IFERROR(VLOOKUP(B186,'วันที่ 26'!$B$8:$AH$105,28,FALSE),0)</f>
      </c>
      <c r="AU186" s="53">
        <f>IFERROR(VLOOKUP(B186,'วันที่ 26'!$B$8:$AH$104,28,FALSE),0)</f>
      </c>
      <c r="AV186" s="53">
        <f>IFERROR(VLOOKUP(B186,'วันที่ 30'!$B$8:$AH$107,28,FALSE),0)</f>
      </c>
      <c r="AW186" s="53">
        <f>IFERROR(VLOOKUP(B186,'วันที่ 31'!$B$8:$AG$105,28,FALSE),0)</f>
      </c>
      <c r="AX186" s="52">
        <f>SUM(E186:AW186)</f>
      </c>
    </row>
    <row r="187">
      <c r="A187" s="52"/>
      <c r="B187" s="56"/>
      <c r="C187" s="53">
        <f>IFERROR(VLOOKUP(B187,Members!B:C,2,FALSE),0)</f>
      </c>
      <c r="D187" s="53">
        <f>IFERROR(VLOOKUP(B187,Members!$B:$H,7,FALSE),0)</f>
      </c>
      <c r="E187" s="55">
        <f>IFERROR(VLOOKUP(B187,'วันที่ 1'!$B$8:$AH$103,28,FALSE),0) - IFERROR(VLOOKUP(B187,'วันที่ 1'!$B$8:$AH$103,27,FALSE),0)</f>
      </c>
      <c r="F187" s="55">
        <f>IFERROR(VLOOKUP(C187,'วันที่ 1'!$B$8:$AH$103,27,FALSE),0)</f>
      </c>
      <c r="G187" s="53">
        <f>IFERROR(VLOOKUP(B187,'วันที่ 1'!$B$8:$AH$103,28,FALSE),0)-IFERROR(VLOOKUP(B187,'วันที่ 1'!$B$8:$AH$103,27,FALSE),0)</f>
      </c>
      <c r="H187" s="55">
        <f>IFERROR(VLOOKUP(B187,'วันที่ 1'!$B$8:$AH$103,27,FALSE),0)</f>
      </c>
      <c r="I187" s="53">
        <f>IFERROR(VLOOKUP(B187,'วันที่ 2'!$B$8:$AF$106,28,FALSE),0)-IFERROR(VLOOKUP(B187,'วันที่ 2'!$B$8:$AF$106,27,FALSE),0)</f>
      </c>
      <c r="J187" s="53">
        <f>IFERROR(VLOOKUP(B187,'วันที่ 2'!$B$8:$AF$106,27,FALSE),0)</f>
      </c>
      <c r="K187" s="53">
        <f>IFERROR(VLOOKUP(B187,'วันที่ 3 กะเช้า'!$B$8:$AK$106,28,FALSE),0)-IFERROR(VLOOKUP(B187,'วันที่ 3 กะเช้า'!$B$8:$AK$106,27,FALSE),0)</f>
      </c>
      <c r="L187" s="53">
        <f>IFERROR(VLOOKUP(B187,'วันที่ 3 กะเช้า'!$B$8:$AK$106,27,FALSE),0)</f>
      </c>
      <c r="M187" s="53">
        <f>IFERROR(VLOOKUP(B187,'วันที่ 4 กะเช้า'!$B$8:$AG$107,28,FALSE),0)-IFERROR(VLOOKUP(B187,'วันที่ 4 กะเช้า'!$B$8:$AG$107,27,FALSE),0)</f>
      </c>
      <c r="N187" s="53">
        <f>IFERROR(VLOOKUP(B187,'วันที่ 4 กะเช้า'!$B$8:$AG$107,27,FALSE),0)</f>
      </c>
      <c r="O187" s="53">
        <f>IFERROR(VLOOKUP(B187,'วันที่ 4 กะเช้า'!$B$8:$AH$106,28,FALSE),0)-IFERROR(VLOOKUP(B187,'วันที่ 4 กะเช้า'!$B$8:$AH$106,27,FALSE),0)</f>
      </c>
      <c r="P187" s="53">
        <f>IFERROR(VLOOKUP(B187,'วันที่ 4 กะเช้า'!$B$8:$AH$106,27,FALSE),0)</f>
      </c>
      <c r="Q187" s="53">
        <f>IFERROR(VLOOKUP(B187,'วันที่ 4 กะเช้า'!$B$8:$AH$106,28,FALSE),0)-IFERROR(VLOOKUP(B187,'วันที่ 4 กะเช้า'!$B$8:$AH$106,27,FALSE),0)</f>
      </c>
      <c r="R187" s="53">
        <f>IFERROR(VLOOKUP(B187,'วันที่ 4 กะเช้า'!$B$8:$AH$106,27,FALSE),0)</f>
      </c>
      <c r="S187" s="53">
        <f>IFERROR(VLOOKUP(B187,'วันที่ 5 กะเช้า'!$B$8:$AH$107,28,FALSE),0)-IFERROR(VLOOKUP(B187,'วันที่ 5 กะเช้า'!$B$8:$AH$107,27,FALSE),0)</f>
      </c>
      <c r="T187" s="53">
        <f>IFERROR(VLOOKUP(B187,'วันที่ 5 กะเช้า'!$B$8:$AH$107,27,FALSE),0)</f>
      </c>
      <c r="U187" s="53">
        <f>IFERROR(VLOOKUP(B187,'วันที่ 5 กะดึก'!$B$8:$AH$106,27,FALSE),0)</f>
      </c>
      <c r="V187" s="53">
        <f>IFERROR(VLOOKUP(B187,'วันที่ 5 กะดึก'!$B$8:$AH$106,27,FALSE),0)</f>
      </c>
      <c r="W187" s="53">
        <f>IFERROR(VLOOKUP(B187,'วันที่ 7'!$B$8:$AH$105,28,FALSE),0)-IFERROR(VLOOKUP(B187,'วันที่ 7'!$B$8:$AH$105,27,FALSE),0)</f>
      </c>
      <c r="X187" s="53">
        <f>IFERROR(VLOOKUP(B187,'วันที่ 7'!$B$8:$AH$105,27,FALSE),0)</f>
      </c>
      <c r="Y187" s="53">
        <f>IFERROR(VLOOKUP(B187,'วันที่ 8'!$B$8:$AH$109,28,FALSE),0)-IFERROR(VLOOKUP(B187,'วันที่ 8'!$B$8:$AH$109,27,FALSE),0)</f>
      </c>
      <c r="Z187" s="53">
        <f>IFERROR(VLOOKUP(B187,'วันที่ 8'!$B$8:$AH$109,27,FALSE),0)</f>
      </c>
      <c r="AA187" s="53">
        <f>IFERROR(VLOOKUP(B187,'กะเช้าวันที่ 12'!$B$8:$AC$102,28,FALSE),0)-IFERROR(VLOOKUP(B187,'กะเช้าวันที่ 12'!$B$8:$AC$102,27,FALSE),0)</f>
      </c>
      <c r="AB187" s="53">
        <f>IFERROR(VLOOKUP(B187,'กะเช้าวันที่ 12'!$B$8:$AC$102,27,FALSE),0)</f>
      </c>
      <c r="AC187" s="53">
        <f>IFERROR(VLOOKUP(B187,'กะเช้าวันที่ 14'!$B$8:$AC$104,28,FALSE),0)-IFERROR(VLOOKUP(B187,'กะเช้าวันที่ 14'!$B$8:$AC$104,27,FALSE),0)</f>
      </c>
      <c r="AD187" s="53">
        <f>IFERROR(VLOOKUP(B187,'กะเช้าวันที่ 14'!$B$8:$AC$104,27,FALSE),0)</f>
      </c>
      <c r="AE187" s="53">
        <f>IFERROR(VLOOKUP(B187,'กะดึกวันที่ 13'!$B$8:$AC$105,28,FALSE),0)-IFERROR(VLOOKUP(B187,'กะดึกวันที่ 13'!$B$8:$AC$105,27,FALSE),0)</f>
      </c>
      <c r="AF187" s="53">
        <f>IFERROR(VLOOKUP(C187,'กะดึกวันที่ 13'!$B$8:$AC$105,27,FALSE),0)</f>
      </c>
      <c r="AG187" s="53">
        <f>IFERROR(VLOOKUP(B187,'วันที่ 12'!$B$8:$AH$105,28,FALSE),0)</f>
      </c>
      <c r="AH187" s="53">
        <f>IFERROR(VLOOKUP(B187,'วันที่ 14'!$B$8:$AH$106,28,FALSE),0)</f>
      </c>
      <c r="AI187" s="53">
        <f>IFERROR(VLOOKUP(B187,'วันที่ 15'!$B$8:$AH$106,28,FALSE),0)</f>
      </c>
      <c r="AJ187" s="53">
        <f>IFERROR(VLOOKUP(B187,'วันที่ 16'!$B$8:$AH$105,28,FALSE),0)</f>
      </c>
      <c r="AK187" s="53">
        <f>IFERROR(VLOOKUP(B187,'วันที่ 17'!$B$8:$AH$105,28,FALSE),0)</f>
      </c>
      <c r="AL187" s="53">
        <f>IFERROR(VLOOKUP(B187,'วันที่ 18'!$B$8:$AH$104,28,FALSE),0)</f>
      </c>
      <c r="AM187" s="53">
        <f>IFERROR(VLOOKUP(B187,'วันที่ 19'!$B$8:$AH$106,28,FALSE),0)</f>
      </c>
      <c r="AN187" s="53">
        <f>IFERROR(VLOOKUP(B187,'วันที่ 20'!$B$8:$AH$105,28,FALSE),0)</f>
      </c>
      <c r="AO187" s="53">
        <f>IFERROR(VLOOKUP(B187,'วันที่ 21'!$B$8:$AH$106,28,FALSE),0)</f>
      </c>
      <c r="AP187" s="53">
        <f>IFERROR(VLOOKUP(B187,'วันที่ 22'!$B$8:$AH$105,28,FALSE),0)</f>
      </c>
      <c r="AQ187" s="53">
        <f>IFERROR(VLOOKUP(B187,'วันที่ 23'!$B$8:$AH$107,28,FALSE),0)</f>
      </c>
      <c r="AR187" s="53">
        <f>IFERROR(VLOOKUP(B187,'วันที่ 24'!$B$8:$AH$104,28,FALSE),0)</f>
      </c>
      <c r="AS187" s="53">
        <f>IFERROR(VLOOKUP(B187,'วันที่ 25'!$B$8:$AH$106,28,FALSE),0)</f>
      </c>
      <c r="AT187" s="53">
        <f>IFERROR(VLOOKUP(B187,'วันที่ 26'!$B$8:$AH$105,28,FALSE),0)</f>
      </c>
      <c r="AU187" s="53">
        <f>IFERROR(VLOOKUP(B187,'วันที่ 26'!$B$8:$AH$104,28,FALSE),0)</f>
      </c>
      <c r="AV187" s="53">
        <f>IFERROR(VLOOKUP(B187,'วันที่ 30'!$B$8:$AH$107,28,FALSE),0)</f>
      </c>
      <c r="AW187" s="53">
        <f>IFERROR(VLOOKUP(B187,'วันที่ 31'!$B$8:$AG$105,28,FALSE),0)</f>
      </c>
      <c r="AX187" s="52">
        <f>SUM(E187:AW187)</f>
      </c>
    </row>
    <row r="188">
      <c r="A188" s="52"/>
      <c r="B188" s="56"/>
      <c r="C188" s="53">
        <f>IFERROR(VLOOKUP(B188,Members!B:C,2,FALSE),0)</f>
      </c>
      <c r="D188" s="53">
        <f>IFERROR(VLOOKUP(B188,Members!$B:$H,7,FALSE),0)</f>
      </c>
      <c r="E188" s="55">
        <f>IFERROR(VLOOKUP(B188,'วันที่ 1'!$B$8:$AH$103,28,FALSE),0) - IFERROR(VLOOKUP(B188,'วันที่ 1'!$B$8:$AH$103,27,FALSE),0)</f>
      </c>
      <c r="F188" s="55">
        <f>IFERROR(VLOOKUP(C188,'วันที่ 1'!$B$8:$AH$103,27,FALSE),0)</f>
      </c>
      <c r="G188" s="53">
        <f>IFERROR(VLOOKUP(B188,'วันที่ 1'!$B$8:$AH$103,28,FALSE),0)-IFERROR(VLOOKUP(B188,'วันที่ 1'!$B$8:$AH$103,27,FALSE),0)</f>
      </c>
      <c r="H188" s="55">
        <f>IFERROR(VLOOKUP(B188,'วันที่ 1'!$B$8:$AH$103,27,FALSE),0)</f>
      </c>
      <c r="I188" s="53">
        <f>IFERROR(VLOOKUP(B188,'วันที่ 2'!$B$8:$AF$106,28,FALSE),0)-IFERROR(VLOOKUP(B188,'วันที่ 2'!$B$8:$AF$106,27,FALSE),0)</f>
      </c>
      <c r="J188" s="53">
        <f>IFERROR(VLOOKUP(B188,'วันที่ 2'!$B$8:$AF$106,27,FALSE),0)</f>
      </c>
      <c r="K188" s="53">
        <f>IFERROR(VLOOKUP(B188,'วันที่ 3 กะเช้า'!$B$8:$AK$106,28,FALSE),0)-IFERROR(VLOOKUP(B188,'วันที่ 3 กะเช้า'!$B$8:$AK$106,27,FALSE),0)</f>
      </c>
      <c r="L188" s="53">
        <f>IFERROR(VLOOKUP(B188,'วันที่ 3 กะเช้า'!$B$8:$AK$106,27,FALSE),0)</f>
      </c>
      <c r="M188" s="53">
        <f>IFERROR(VLOOKUP(B188,'วันที่ 4 กะเช้า'!$B$8:$AG$107,28,FALSE),0)-IFERROR(VLOOKUP(B188,'วันที่ 4 กะเช้า'!$B$8:$AG$107,27,FALSE),0)</f>
      </c>
      <c r="N188" s="53">
        <f>IFERROR(VLOOKUP(B188,'วันที่ 4 กะเช้า'!$B$8:$AG$107,27,FALSE),0)</f>
      </c>
      <c r="O188" s="53">
        <f>IFERROR(VLOOKUP(B188,'วันที่ 4 กะเช้า'!$B$8:$AH$106,28,FALSE),0)-IFERROR(VLOOKUP(B188,'วันที่ 4 กะเช้า'!$B$8:$AH$106,27,FALSE),0)</f>
      </c>
      <c r="P188" s="53">
        <f>IFERROR(VLOOKUP(B188,'วันที่ 4 กะเช้า'!$B$8:$AH$106,27,FALSE),0)</f>
      </c>
      <c r="Q188" s="53">
        <f>IFERROR(VLOOKUP(B188,'วันที่ 4 กะเช้า'!$B$8:$AH$106,28,FALSE),0)-IFERROR(VLOOKUP(B188,'วันที่ 4 กะเช้า'!$B$8:$AH$106,27,FALSE),0)</f>
      </c>
      <c r="R188" s="53">
        <f>IFERROR(VLOOKUP(B188,'วันที่ 4 กะเช้า'!$B$8:$AH$106,27,FALSE),0)</f>
      </c>
      <c r="S188" s="53">
        <f>IFERROR(VLOOKUP(B188,'วันที่ 5 กะเช้า'!$B$8:$AH$107,28,FALSE),0)-IFERROR(VLOOKUP(B188,'วันที่ 5 กะเช้า'!$B$8:$AH$107,27,FALSE),0)</f>
      </c>
      <c r="T188" s="53">
        <f>IFERROR(VLOOKUP(B188,'วันที่ 5 กะเช้า'!$B$8:$AH$107,27,FALSE),0)</f>
      </c>
      <c r="U188" s="53">
        <f>IFERROR(VLOOKUP(B188,'วันที่ 5 กะดึก'!$B$8:$AH$106,27,FALSE),0)</f>
      </c>
      <c r="V188" s="53">
        <f>IFERROR(VLOOKUP(B188,'วันที่ 5 กะดึก'!$B$8:$AH$106,27,FALSE),0)</f>
      </c>
      <c r="W188" s="53">
        <f>IFERROR(VLOOKUP(B188,'วันที่ 7'!$B$8:$AH$105,28,FALSE),0)-IFERROR(VLOOKUP(B188,'วันที่ 7'!$B$8:$AH$105,27,FALSE),0)</f>
      </c>
      <c r="X188" s="53">
        <f>IFERROR(VLOOKUP(B188,'วันที่ 7'!$B$8:$AH$105,27,FALSE),0)</f>
      </c>
      <c r="Y188" s="53">
        <f>IFERROR(VLOOKUP(B188,'วันที่ 8'!$B$8:$AH$109,28,FALSE),0)-IFERROR(VLOOKUP(B188,'วันที่ 8'!$B$8:$AH$109,27,FALSE),0)</f>
      </c>
      <c r="Z188" s="53">
        <f>IFERROR(VLOOKUP(B188,'วันที่ 8'!$B$8:$AH$109,27,FALSE),0)</f>
      </c>
      <c r="AA188" s="53">
        <f>IFERROR(VLOOKUP(B188,'กะเช้าวันที่ 12'!$B$8:$AC$102,28,FALSE),0)-IFERROR(VLOOKUP(B188,'กะเช้าวันที่ 12'!$B$8:$AC$102,27,FALSE),0)</f>
      </c>
      <c r="AB188" s="53">
        <f>IFERROR(VLOOKUP(B188,'กะเช้าวันที่ 12'!$B$8:$AC$102,27,FALSE),0)</f>
      </c>
      <c r="AC188" s="53">
        <f>IFERROR(VLOOKUP(B188,'กะเช้าวันที่ 14'!$B$8:$AC$104,28,FALSE),0)-IFERROR(VLOOKUP(B188,'กะเช้าวันที่ 14'!$B$8:$AC$104,27,FALSE),0)</f>
      </c>
      <c r="AD188" s="53">
        <f>IFERROR(VLOOKUP(B188,'กะเช้าวันที่ 14'!$B$8:$AC$104,27,FALSE),0)</f>
      </c>
      <c r="AE188" s="53">
        <f>IFERROR(VLOOKUP(B188,'กะดึกวันที่ 13'!$B$8:$AC$105,28,FALSE),0)-IFERROR(VLOOKUP(B188,'กะดึกวันที่ 13'!$B$8:$AC$105,27,FALSE),0)</f>
      </c>
      <c r="AF188" s="53">
        <f>IFERROR(VLOOKUP(C188,'กะดึกวันที่ 13'!$B$8:$AC$105,27,FALSE),0)</f>
      </c>
      <c r="AG188" s="53">
        <f>IFERROR(VLOOKUP(B188,'วันที่ 12'!$B$8:$AH$105,28,FALSE),0)</f>
      </c>
      <c r="AH188" s="53">
        <f>IFERROR(VLOOKUP(B188,'วันที่ 14'!$B$8:$AH$106,28,FALSE),0)</f>
      </c>
      <c r="AI188" s="53">
        <f>IFERROR(VLOOKUP(B188,'วันที่ 15'!$B$8:$AH$106,28,FALSE),0)</f>
      </c>
      <c r="AJ188" s="53">
        <f>IFERROR(VLOOKUP(B188,'วันที่ 16'!$B$8:$AH$105,28,FALSE),0)</f>
      </c>
      <c r="AK188" s="53">
        <f>IFERROR(VLOOKUP(B188,'วันที่ 17'!$B$8:$AH$105,28,FALSE),0)</f>
      </c>
      <c r="AL188" s="53">
        <f>IFERROR(VLOOKUP(B188,'วันที่ 18'!$B$8:$AH$104,28,FALSE),0)</f>
      </c>
      <c r="AM188" s="53">
        <f>IFERROR(VLOOKUP(B188,'วันที่ 19'!$B$8:$AH$106,28,FALSE),0)</f>
      </c>
      <c r="AN188" s="53">
        <f>IFERROR(VLOOKUP(B188,'วันที่ 20'!$B$8:$AH$105,28,FALSE),0)</f>
      </c>
      <c r="AO188" s="53">
        <f>IFERROR(VLOOKUP(B188,'วันที่ 21'!$B$8:$AH$106,28,FALSE),0)</f>
      </c>
      <c r="AP188" s="53">
        <f>IFERROR(VLOOKUP(B188,'วันที่ 22'!$B$8:$AH$105,28,FALSE),0)</f>
      </c>
      <c r="AQ188" s="53">
        <f>IFERROR(VLOOKUP(B188,'วันที่ 23'!$B$8:$AH$107,28,FALSE),0)</f>
      </c>
      <c r="AR188" s="53">
        <f>IFERROR(VLOOKUP(B188,'วันที่ 24'!$B$8:$AH$104,28,FALSE),0)</f>
      </c>
      <c r="AS188" s="53">
        <f>IFERROR(VLOOKUP(B188,'วันที่ 25'!$B$8:$AH$106,28,FALSE),0)</f>
      </c>
      <c r="AT188" s="53">
        <f>IFERROR(VLOOKUP(B188,'วันที่ 26'!$B$8:$AH$105,28,FALSE),0)</f>
      </c>
      <c r="AU188" s="53">
        <f>IFERROR(VLOOKUP(B188,'วันที่ 26'!$B$8:$AH$104,28,FALSE),0)</f>
      </c>
      <c r="AV188" s="53">
        <f>IFERROR(VLOOKUP(B188,'วันที่ 30'!$B$8:$AH$107,28,FALSE),0)</f>
      </c>
      <c r="AW188" s="53">
        <f>IFERROR(VLOOKUP(B188,'วันที่ 31'!$B$8:$AG$105,28,FALSE),0)</f>
      </c>
      <c r="AX188" s="52">
        <f>SUM(E188:AW188)</f>
      </c>
    </row>
    <row r="189">
      <c r="A189" s="52"/>
      <c r="B189" s="56"/>
      <c r="C189" s="53">
        <f>IFERROR(VLOOKUP(B189,Members!B:C,2,FALSE),0)</f>
      </c>
      <c r="D189" s="53">
        <f>IFERROR(VLOOKUP(B189,Members!$B:$H,7,FALSE),0)</f>
      </c>
      <c r="E189" s="55">
        <f>IFERROR(VLOOKUP(B189,'วันที่ 1'!$B$8:$AH$103,28,FALSE),0) - IFERROR(VLOOKUP(B189,'วันที่ 1'!$B$8:$AH$103,27,FALSE),0)</f>
      </c>
      <c r="F189" s="55">
        <f>IFERROR(VLOOKUP(C189,'วันที่ 1'!$B$8:$AH$103,27,FALSE),0)</f>
      </c>
      <c r="G189" s="53">
        <f>IFERROR(VLOOKUP(B189,'วันที่ 1'!$B$8:$AH$103,28,FALSE),0)-IFERROR(VLOOKUP(B189,'วันที่ 1'!$B$8:$AH$103,27,FALSE),0)</f>
      </c>
      <c r="H189" s="55">
        <f>IFERROR(VLOOKUP(B189,'วันที่ 1'!$B$8:$AH$103,27,FALSE),0)</f>
      </c>
      <c r="I189" s="53">
        <f>IFERROR(VLOOKUP(B189,'วันที่ 2'!$B$8:$AF$106,28,FALSE),0)-IFERROR(VLOOKUP(B189,'วันที่ 2'!$B$8:$AF$106,27,FALSE),0)</f>
      </c>
      <c r="J189" s="53">
        <f>IFERROR(VLOOKUP(B189,'วันที่ 2'!$B$8:$AF$106,27,FALSE),0)</f>
      </c>
      <c r="K189" s="53">
        <f>IFERROR(VLOOKUP(B189,'วันที่ 3 กะเช้า'!$B$8:$AK$106,28,FALSE),0)-IFERROR(VLOOKUP(B189,'วันที่ 3 กะเช้า'!$B$8:$AK$106,27,FALSE),0)</f>
      </c>
      <c r="L189" s="53">
        <f>IFERROR(VLOOKUP(B189,'วันที่ 3 กะเช้า'!$B$8:$AK$106,27,FALSE),0)</f>
      </c>
      <c r="M189" s="53">
        <f>IFERROR(VLOOKUP(B189,'วันที่ 4 กะเช้า'!$B$8:$AG$107,28,FALSE),0)-IFERROR(VLOOKUP(B189,'วันที่ 4 กะเช้า'!$B$8:$AG$107,27,FALSE),0)</f>
      </c>
      <c r="N189" s="53">
        <f>IFERROR(VLOOKUP(B189,'วันที่ 4 กะเช้า'!$B$8:$AG$107,27,FALSE),0)</f>
      </c>
      <c r="O189" s="53">
        <f>IFERROR(VLOOKUP(B189,'วันที่ 4 กะเช้า'!$B$8:$AH$106,28,FALSE),0)-IFERROR(VLOOKUP(B189,'วันที่ 4 กะเช้า'!$B$8:$AH$106,27,FALSE),0)</f>
      </c>
      <c r="P189" s="53">
        <f>IFERROR(VLOOKUP(B189,'วันที่ 4 กะเช้า'!$B$8:$AH$106,27,FALSE),0)</f>
      </c>
      <c r="Q189" s="53">
        <f>IFERROR(VLOOKUP(B189,'วันที่ 4 กะเช้า'!$B$8:$AH$106,28,FALSE),0)-IFERROR(VLOOKUP(B189,'วันที่ 4 กะเช้า'!$B$8:$AH$106,27,FALSE),0)</f>
      </c>
      <c r="R189" s="53">
        <f>IFERROR(VLOOKUP(B189,'วันที่ 4 กะเช้า'!$B$8:$AH$106,27,FALSE),0)</f>
      </c>
      <c r="S189" s="53">
        <f>IFERROR(VLOOKUP(B189,'วันที่ 5 กะเช้า'!$B$8:$AH$107,28,FALSE),0)-IFERROR(VLOOKUP(B189,'วันที่ 5 กะเช้า'!$B$8:$AH$107,27,FALSE),0)</f>
      </c>
      <c r="T189" s="53">
        <f>IFERROR(VLOOKUP(B189,'วันที่ 5 กะเช้า'!$B$8:$AH$107,27,FALSE),0)</f>
      </c>
      <c r="U189" s="53">
        <f>IFERROR(VLOOKUP(B189,'วันที่ 5 กะดึก'!$B$8:$AH$106,27,FALSE),0)</f>
      </c>
      <c r="V189" s="53">
        <f>IFERROR(VLOOKUP(B189,'วันที่ 5 กะดึก'!$B$8:$AH$106,27,FALSE),0)</f>
      </c>
      <c r="W189" s="53">
        <f>IFERROR(VLOOKUP(B189,'วันที่ 7'!$B$8:$AH$105,28,FALSE),0)-IFERROR(VLOOKUP(B189,'วันที่ 7'!$B$8:$AH$105,27,FALSE),0)</f>
      </c>
      <c r="X189" s="53">
        <f>IFERROR(VLOOKUP(B189,'วันที่ 7'!$B$8:$AH$105,27,FALSE),0)</f>
      </c>
      <c r="Y189" s="53">
        <f>IFERROR(VLOOKUP(B189,'วันที่ 8'!$B$8:$AH$109,28,FALSE),0)-IFERROR(VLOOKUP(B189,'วันที่ 8'!$B$8:$AH$109,27,FALSE),0)</f>
      </c>
      <c r="Z189" s="53">
        <f>IFERROR(VLOOKUP(B189,'วันที่ 8'!$B$8:$AH$109,27,FALSE),0)</f>
      </c>
      <c r="AA189" s="53">
        <f>IFERROR(VLOOKUP(B189,'กะเช้าวันที่ 12'!$B$8:$AC$102,28,FALSE),0)-IFERROR(VLOOKUP(B189,'กะเช้าวันที่ 12'!$B$8:$AC$102,27,FALSE),0)</f>
      </c>
      <c r="AB189" s="53">
        <f>IFERROR(VLOOKUP(B189,'กะเช้าวันที่ 12'!$B$8:$AC$102,27,FALSE),0)</f>
      </c>
      <c r="AC189" s="53">
        <f>IFERROR(VLOOKUP(B189,'กะเช้าวันที่ 14'!$B$8:$AC$104,28,FALSE),0)-IFERROR(VLOOKUP(B189,'กะเช้าวันที่ 14'!$B$8:$AC$104,27,FALSE),0)</f>
      </c>
      <c r="AD189" s="53">
        <f>IFERROR(VLOOKUP(B189,'กะเช้าวันที่ 14'!$B$8:$AC$104,27,FALSE),0)</f>
      </c>
      <c r="AE189" s="53">
        <f>IFERROR(VLOOKUP(B189,'กะดึกวันที่ 13'!$B$8:$AC$105,28,FALSE),0)-IFERROR(VLOOKUP(B189,'กะดึกวันที่ 13'!$B$8:$AC$105,27,FALSE),0)</f>
      </c>
      <c r="AF189" s="53">
        <f>IFERROR(VLOOKUP(C189,'กะดึกวันที่ 13'!$B$8:$AC$105,27,FALSE),0)</f>
      </c>
      <c r="AG189" s="53">
        <f>IFERROR(VLOOKUP(B189,'วันที่ 12'!$B$8:$AH$105,28,FALSE),0)</f>
      </c>
      <c r="AH189" s="53">
        <f>IFERROR(VLOOKUP(B189,'วันที่ 14'!$B$8:$AH$106,28,FALSE),0)</f>
      </c>
      <c r="AI189" s="53">
        <f>IFERROR(VLOOKUP(B189,'วันที่ 15'!$B$8:$AH$106,28,FALSE),0)</f>
      </c>
      <c r="AJ189" s="53">
        <f>IFERROR(VLOOKUP(B189,'วันที่ 16'!$B$8:$AH$105,28,FALSE),0)</f>
      </c>
      <c r="AK189" s="53">
        <f>IFERROR(VLOOKUP(B189,'วันที่ 17'!$B$8:$AH$105,28,FALSE),0)</f>
      </c>
      <c r="AL189" s="53">
        <f>IFERROR(VLOOKUP(B189,'วันที่ 18'!$B$8:$AH$104,28,FALSE),0)</f>
      </c>
      <c r="AM189" s="53">
        <f>IFERROR(VLOOKUP(B189,'วันที่ 19'!$B$8:$AH$106,28,FALSE),0)</f>
      </c>
      <c r="AN189" s="53">
        <f>IFERROR(VLOOKUP(B189,'วันที่ 20'!$B$8:$AH$105,28,FALSE),0)</f>
      </c>
      <c r="AO189" s="53">
        <f>IFERROR(VLOOKUP(B189,'วันที่ 21'!$B$8:$AH$106,28,FALSE),0)</f>
      </c>
      <c r="AP189" s="53">
        <f>IFERROR(VLOOKUP(B189,'วันที่ 22'!$B$8:$AH$105,28,FALSE),0)</f>
      </c>
      <c r="AQ189" s="53">
        <f>IFERROR(VLOOKUP(B189,'วันที่ 23'!$B$8:$AH$107,28,FALSE),0)</f>
      </c>
      <c r="AR189" s="53">
        <f>IFERROR(VLOOKUP(B189,'วันที่ 24'!$B$8:$AH$104,28,FALSE),0)</f>
      </c>
      <c r="AS189" s="53">
        <f>IFERROR(VLOOKUP(B189,'วันที่ 25'!$B$8:$AH$106,28,FALSE),0)</f>
      </c>
      <c r="AT189" s="53">
        <f>IFERROR(VLOOKUP(B189,'วันที่ 26'!$B$8:$AH$105,28,FALSE),0)</f>
      </c>
      <c r="AU189" s="53">
        <f>IFERROR(VLOOKUP(B189,'วันที่ 26'!$B$8:$AH$104,28,FALSE),0)</f>
      </c>
      <c r="AV189" s="53">
        <f>IFERROR(VLOOKUP(B189,'วันที่ 30'!$B$8:$AH$107,28,FALSE),0)</f>
      </c>
      <c r="AW189" s="53">
        <f>IFERROR(VLOOKUP(B189,'วันที่ 31'!$B$8:$AG$105,28,FALSE),0)</f>
      </c>
      <c r="AX189" s="52">
        <f>SUM(E189:AW189)</f>
      </c>
    </row>
    <row r="190">
      <c r="A190" s="52"/>
      <c r="B190" s="56"/>
      <c r="C190" s="53">
        <f>IFERROR(VLOOKUP(B190,Members!B:C,2,FALSE),0)</f>
      </c>
      <c r="D190" s="53">
        <f>IFERROR(VLOOKUP(B190,Members!$B:$H,7,FALSE),0)</f>
      </c>
      <c r="E190" s="55">
        <f>IFERROR(VLOOKUP(B190,'วันที่ 1'!$B$8:$AH$103,28,FALSE),0) - IFERROR(VLOOKUP(B190,'วันที่ 1'!$B$8:$AH$103,27,FALSE),0)</f>
      </c>
      <c r="F190" s="55">
        <f>IFERROR(VLOOKUP(C190,'วันที่ 1'!$B$8:$AH$103,27,FALSE),0)</f>
      </c>
      <c r="G190" s="53">
        <f>IFERROR(VLOOKUP(B190,'วันที่ 1'!$B$8:$AH$103,28,FALSE),0)-IFERROR(VLOOKUP(B190,'วันที่ 1'!$B$8:$AH$103,27,FALSE),0)</f>
      </c>
      <c r="H190" s="55">
        <f>IFERROR(VLOOKUP(B190,'วันที่ 1'!$B$8:$AH$103,27,FALSE),0)</f>
      </c>
      <c r="I190" s="53">
        <f>IFERROR(VLOOKUP(B190,'วันที่ 2'!$B$8:$AF$106,28,FALSE),0)-IFERROR(VLOOKUP(B190,'วันที่ 2'!$B$8:$AF$106,27,FALSE),0)</f>
      </c>
      <c r="J190" s="53">
        <f>IFERROR(VLOOKUP(B190,'วันที่ 2'!$B$8:$AF$106,27,FALSE),0)</f>
      </c>
      <c r="K190" s="53">
        <f>IFERROR(VLOOKUP(B190,'วันที่ 3 กะเช้า'!$B$8:$AK$106,28,FALSE),0)-IFERROR(VLOOKUP(B190,'วันที่ 3 กะเช้า'!$B$8:$AK$106,27,FALSE),0)</f>
      </c>
      <c r="L190" s="53">
        <f>IFERROR(VLOOKUP(B190,'วันที่ 3 กะเช้า'!$B$8:$AK$106,27,FALSE),0)</f>
      </c>
      <c r="M190" s="53">
        <f>IFERROR(VLOOKUP(B190,'วันที่ 4 กะเช้า'!$B$8:$AG$107,28,FALSE),0)-IFERROR(VLOOKUP(B190,'วันที่ 4 กะเช้า'!$B$8:$AG$107,27,FALSE),0)</f>
      </c>
      <c r="N190" s="53">
        <f>IFERROR(VLOOKUP(B190,'วันที่ 4 กะเช้า'!$B$8:$AG$107,27,FALSE),0)</f>
      </c>
      <c r="O190" s="53">
        <f>IFERROR(VLOOKUP(B190,'วันที่ 4 กะเช้า'!$B$8:$AH$106,28,FALSE),0)-IFERROR(VLOOKUP(B190,'วันที่ 4 กะเช้า'!$B$8:$AH$106,27,FALSE),0)</f>
      </c>
      <c r="P190" s="53">
        <f>IFERROR(VLOOKUP(B190,'วันที่ 4 กะเช้า'!$B$8:$AH$106,27,FALSE),0)</f>
      </c>
      <c r="Q190" s="53">
        <f>IFERROR(VLOOKUP(B190,'วันที่ 4 กะเช้า'!$B$8:$AH$106,28,FALSE),0)-IFERROR(VLOOKUP(B190,'วันที่ 4 กะเช้า'!$B$8:$AH$106,27,FALSE),0)</f>
      </c>
      <c r="R190" s="53">
        <f>IFERROR(VLOOKUP(B190,'วันที่ 4 กะเช้า'!$B$8:$AH$106,27,FALSE),0)</f>
      </c>
      <c r="S190" s="53">
        <f>IFERROR(VLOOKUP(B190,'วันที่ 5 กะเช้า'!$B$8:$AH$107,28,FALSE),0)-IFERROR(VLOOKUP(B190,'วันที่ 5 กะเช้า'!$B$8:$AH$107,27,FALSE),0)</f>
      </c>
      <c r="T190" s="53">
        <f>IFERROR(VLOOKUP(B190,'วันที่ 5 กะเช้า'!$B$8:$AH$107,27,FALSE),0)</f>
      </c>
      <c r="U190" s="53">
        <f>IFERROR(VLOOKUP(B190,'วันที่ 5 กะดึก'!$B$8:$AH$106,27,FALSE),0)</f>
      </c>
      <c r="V190" s="53">
        <f>IFERROR(VLOOKUP(B190,'วันที่ 5 กะดึก'!$B$8:$AH$106,27,FALSE),0)</f>
      </c>
      <c r="W190" s="53">
        <f>IFERROR(VLOOKUP(B190,'วันที่ 7'!$B$8:$AH$105,28,FALSE),0)-IFERROR(VLOOKUP(B190,'วันที่ 7'!$B$8:$AH$105,27,FALSE),0)</f>
      </c>
      <c r="X190" s="53">
        <f>IFERROR(VLOOKUP(B190,'วันที่ 7'!$B$8:$AH$105,27,FALSE),0)</f>
      </c>
      <c r="Y190" s="53">
        <f>IFERROR(VLOOKUP(B190,'วันที่ 8'!$B$8:$AH$109,28,FALSE),0)-IFERROR(VLOOKUP(B190,'วันที่ 8'!$B$8:$AH$109,27,FALSE),0)</f>
      </c>
      <c r="Z190" s="53">
        <f>IFERROR(VLOOKUP(B190,'วันที่ 8'!$B$8:$AH$109,27,FALSE),0)</f>
      </c>
      <c r="AA190" s="53">
        <f>IFERROR(VLOOKUP(B190,'กะเช้าวันที่ 12'!$B$8:$AC$102,28,FALSE),0)-IFERROR(VLOOKUP(B190,'กะเช้าวันที่ 12'!$B$8:$AC$102,27,FALSE),0)</f>
      </c>
      <c r="AB190" s="53">
        <f>IFERROR(VLOOKUP(B190,'กะเช้าวันที่ 12'!$B$8:$AC$102,27,FALSE),0)</f>
      </c>
      <c r="AC190" s="53">
        <f>IFERROR(VLOOKUP(B190,'กะเช้าวันที่ 14'!$B$8:$AC$104,28,FALSE),0)-IFERROR(VLOOKUP(B190,'กะเช้าวันที่ 14'!$B$8:$AC$104,27,FALSE),0)</f>
      </c>
      <c r="AD190" s="53">
        <f>IFERROR(VLOOKUP(B190,'กะเช้าวันที่ 14'!$B$8:$AC$104,27,FALSE),0)</f>
      </c>
      <c r="AE190" s="53">
        <f>IFERROR(VLOOKUP(B190,'กะดึกวันที่ 13'!$B$8:$AC$105,28,FALSE),0)-IFERROR(VLOOKUP(B190,'กะดึกวันที่ 13'!$B$8:$AC$105,27,FALSE),0)</f>
      </c>
      <c r="AF190" s="53">
        <f>IFERROR(VLOOKUP(C190,'กะดึกวันที่ 13'!$B$8:$AC$105,27,FALSE),0)</f>
      </c>
      <c r="AG190" s="53">
        <f>IFERROR(VLOOKUP(B190,'วันที่ 12'!$B$8:$AH$105,28,FALSE),0)</f>
      </c>
      <c r="AH190" s="53">
        <f>IFERROR(VLOOKUP(B190,'วันที่ 14'!$B$8:$AH$106,28,FALSE),0)</f>
      </c>
      <c r="AI190" s="53">
        <f>IFERROR(VLOOKUP(B190,'วันที่ 15'!$B$8:$AH$106,28,FALSE),0)</f>
      </c>
      <c r="AJ190" s="53">
        <f>IFERROR(VLOOKUP(B190,'วันที่ 16'!$B$8:$AH$105,28,FALSE),0)</f>
      </c>
      <c r="AK190" s="53">
        <f>IFERROR(VLOOKUP(B190,'วันที่ 17'!$B$8:$AH$105,28,FALSE),0)</f>
      </c>
      <c r="AL190" s="53">
        <f>IFERROR(VLOOKUP(B190,'วันที่ 18'!$B$8:$AH$104,28,FALSE),0)</f>
      </c>
      <c r="AM190" s="53">
        <f>IFERROR(VLOOKUP(B190,'วันที่ 19'!$B$8:$AH$106,28,FALSE),0)</f>
      </c>
      <c r="AN190" s="53">
        <f>IFERROR(VLOOKUP(B190,'วันที่ 20'!$B$8:$AH$105,28,FALSE),0)</f>
      </c>
      <c r="AO190" s="53">
        <f>IFERROR(VLOOKUP(B190,'วันที่ 21'!$B$8:$AH$106,28,FALSE),0)</f>
      </c>
      <c r="AP190" s="53">
        <f>IFERROR(VLOOKUP(B190,'วันที่ 22'!$B$8:$AH$105,28,FALSE),0)</f>
      </c>
      <c r="AQ190" s="53">
        <f>IFERROR(VLOOKUP(B190,'วันที่ 23'!$B$8:$AH$107,28,FALSE),0)</f>
      </c>
      <c r="AR190" s="53">
        <f>IFERROR(VLOOKUP(B190,'วันที่ 24'!$B$8:$AH$104,28,FALSE),0)</f>
      </c>
      <c r="AS190" s="53">
        <f>IFERROR(VLOOKUP(B190,'วันที่ 25'!$B$8:$AH$106,28,FALSE),0)</f>
      </c>
      <c r="AT190" s="53">
        <f>IFERROR(VLOOKUP(B190,'วันที่ 26'!$B$8:$AH$105,28,FALSE),0)</f>
      </c>
      <c r="AU190" s="53">
        <f>IFERROR(VLOOKUP(B190,'วันที่ 26'!$B$8:$AH$104,28,FALSE),0)</f>
      </c>
      <c r="AV190" s="53">
        <f>IFERROR(VLOOKUP(B190,'วันที่ 30'!$B$8:$AH$107,28,FALSE),0)</f>
      </c>
      <c r="AW190" s="53">
        <f>IFERROR(VLOOKUP(B190,'วันที่ 31'!$B$8:$AG$105,28,FALSE),0)</f>
      </c>
      <c r="AX190" s="52">
        <f>SUM(E190:AW190)</f>
      </c>
    </row>
    <row r="191">
      <c r="A191" s="52"/>
      <c r="B191" s="56"/>
      <c r="C191" s="53">
        <f>IFERROR(VLOOKUP(B191,Members!B:C,2,FALSE),0)</f>
      </c>
      <c r="D191" s="53">
        <f>IFERROR(VLOOKUP(B191,Members!$B:$H,7,FALSE),0)</f>
      </c>
      <c r="E191" s="55">
        <f>IFERROR(VLOOKUP(B191,'วันที่ 1'!$B$8:$AH$103,28,FALSE),0) - IFERROR(VLOOKUP(B191,'วันที่ 1'!$B$8:$AH$103,27,FALSE),0)</f>
      </c>
      <c r="F191" s="55">
        <f>IFERROR(VLOOKUP(C191,'วันที่ 1'!$B$8:$AH$103,27,FALSE),0)</f>
      </c>
      <c r="G191" s="53">
        <f>IFERROR(VLOOKUP(B191,'วันที่ 1'!$B$8:$AH$103,28,FALSE),0)-IFERROR(VLOOKUP(B191,'วันที่ 1'!$B$8:$AH$103,27,FALSE),0)</f>
      </c>
      <c r="H191" s="55">
        <f>IFERROR(VLOOKUP(B191,'วันที่ 1'!$B$8:$AH$103,27,FALSE),0)</f>
      </c>
      <c r="I191" s="53">
        <f>IFERROR(VLOOKUP(B191,'วันที่ 2'!$B$8:$AF$106,28,FALSE),0)-IFERROR(VLOOKUP(B191,'วันที่ 2'!$B$8:$AF$106,27,FALSE),0)</f>
      </c>
      <c r="J191" s="53">
        <f>IFERROR(VLOOKUP(B191,'วันที่ 2'!$B$8:$AF$106,27,FALSE),0)</f>
      </c>
      <c r="K191" s="53">
        <f>IFERROR(VLOOKUP(B191,'วันที่ 3 กะเช้า'!$B$8:$AK$106,28,FALSE),0)-IFERROR(VLOOKUP(B191,'วันที่ 3 กะเช้า'!$B$8:$AK$106,27,FALSE),0)</f>
      </c>
      <c r="L191" s="53">
        <f>IFERROR(VLOOKUP(B191,'วันที่ 3 กะเช้า'!$B$8:$AK$106,27,FALSE),0)</f>
      </c>
      <c r="M191" s="53">
        <f>IFERROR(VLOOKUP(B191,'วันที่ 4 กะเช้า'!$B$8:$AG$107,28,FALSE),0)-IFERROR(VLOOKUP(B191,'วันที่ 4 กะเช้า'!$B$8:$AG$107,27,FALSE),0)</f>
      </c>
      <c r="N191" s="53">
        <f>IFERROR(VLOOKUP(B191,'วันที่ 4 กะเช้า'!$B$8:$AG$107,27,FALSE),0)</f>
      </c>
      <c r="O191" s="53">
        <f>IFERROR(VLOOKUP(B191,'วันที่ 4 กะเช้า'!$B$8:$AH$106,28,FALSE),0)-IFERROR(VLOOKUP(B191,'วันที่ 4 กะเช้า'!$B$8:$AH$106,27,FALSE),0)</f>
      </c>
      <c r="P191" s="53">
        <f>IFERROR(VLOOKUP(B191,'วันที่ 4 กะเช้า'!$B$8:$AH$106,27,FALSE),0)</f>
      </c>
      <c r="Q191" s="53">
        <f>IFERROR(VLOOKUP(B191,'วันที่ 4 กะเช้า'!$B$8:$AH$106,28,FALSE),0)-IFERROR(VLOOKUP(B191,'วันที่ 4 กะเช้า'!$B$8:$AH$106,27,FALSE),0)</f>
      </c>
      <c r="R191" s="53">
        <f>IFERROR(VLOOKUP(B191,'วันที่ 4 กะเช้า'!$B$8:$AH$106,27,FALSE),0)</f>
      </c>
      <c r="S191" s="53">
        <f>IFERROR(VLOOKUP(B191,'วันที่ 5 กะเช้า'!$B$8:$AH$107,28,FALSE),0)-IFERROR(VLOOKUP(B191,'วันที่ 5 กะเช้า'!$B$8:$AH$107,27,FALSE),0)</f>
      </c>
      <c r="T191" s="53">
        <f>IFERROR(VLOOKUP(B191,'วันที่ 5 กะเช้า'!$B$8:$AH$107,27,FALSE),0)</f>
      </c>
      <c r="U191" s="53">
        <f>IFERROR(VLOOKUP(B191,'วันที่ 5 กะดึก'!$B$8:$AH$106,27,FALSE),0)</f>
      </c>
      <c r="V191" s="53">
        <f>IFERROR(VLOOKUP(B191,'วันที่ 5 กะดึก'!$B$8:$AH$106,27,FALSE),0)</f>
      </c>
      <c r="W191" s="53">
        <f>IFERROR(VLOOKUP(B191,'วันที่ 7'!$B$8:$AH$105,28,FALSE),0)-IFERROR(VLOOKUP(B191,'วันที่ 7'!$B$8:$AH$105,27,FALSE),0)</f>
      </c>
      <c r="X191" s="53">
        <f>IFERROR(VLOOKUP(B191,'วันที่ 7'!$B$8:$AH$105,27,FALSE),0)</f>
      </c>
      <c r="Y191" s="53">
        <f>IFERROR(VLOOKUP(B191,'วันที่ 8'!$B$8:$AH$109,28,FALSE),0)-IFERROR(VLOOKUP(B191,'วันที่ 8'!$B$8:$AH$109,27,FALSE),0)</f>
      </c>
      <c r="Z191" s="53">
        <f>IFERROR(VLOOKUP(B191,'วันที่ 8'!$B$8:$AH$109,27,FALSE),0)</f>
      </c>
      <c r="AA191" s="53">
        <f>IFERROR(VLOOKUP(B191,'กะเช้าวันที่ 12'!$B$8:$AC$102,28,FALSE),0)-IFERROR(VLOOKUP(B191,'กะเช้าวันที่ 12'!$B$8:$AC$102,27,FALSE),0)</f>
      </c>
      <c r="AB191" s="53">
        <f>IFERROR(VLOOKUP(B191,'กะเช้าวันที่ 12'!$B$8:$AC$102,27,FALSE),0)</f>
      </c>
      <c r="AC191" s="53">
        <f>IFERROR(VLOOKUP(B191,'กะเช้าวันที่ 14'!$B$8:$AC$104,28,FALSE),0)-IFERROR(VLOOKUP(B191,'กะเช้าวันที่ 14'!$B$8:$AC$104,27,FALSE),0)</f>
      </c>
      <c r="AD191" s="53">
        <f>IFERROR(VLOOKUP(B191,'กะเช้าวันที่ 14'!$B$8:$AC$104,27,FALSE),0)</f>
      </c>
      <c r="AE191" s="53">
        <f>IFERROR(VLOOKUP(B191,'กะดึกวันที่ 13'!$B$8:$AC$105,28,FALSE),0)-IFERROR(VLOOKUP(B191,'กะดึกวันที่ 13'!$B$8:$AC$105,27,FALSE),0)</f>
      </c>
      <c r="AF191" s="53">
        <f>IFERROR(VLOOKUP(C191,'กะดึกวันที่ 13'!$B$8:$AC$105,27,FALSE),0)</f>
      </c>
      <c r="AG191" s="53">
        <f>IFERROR(VLOOKUP(B191,'วันที่ 12'!$B$8:$AH$105,28,FALSE),0)</f>
      </c>
      <c r="AH191" s="53">
        <f>IFERROR(VLOOKUP(B191,'วันที่ 14'!$B$8:$AH$106,28,FALSE),0)</f>
      </c>
      <c r="AI191" s="53">
        <f>IFERROR(VLOOKUP(B191,'วันที่ 15'!$B$8:$AH$106,28,FALSE),0)</f>
      </c>
      <c r="AJ191" s="53">
        <f>IFERROR(VLOOKUP(B191,'วันที่ 16'!$B$8:$AH$105,28,FALSE),0)</f>
      </c>
      <c r="AK191" s="53">
        <f>IFERROR(VLOOKUP(B191,'วันที่ 17'!$B$8:$AH$105,28,FALSE),0)</f>
      </c>
      <c r="AL191" s="53">
        <f>IFERROR(VLOOKUP(B191,'วันที่ 18'!$B$8:$AH$104,28,FALSE),0)</f>
      </c>
      <c r="AM191" s="53">
        <f>IFERROR(VLOOKUP(B191,'วันที่ 19'!$B$8:$AH$106,28,FALSE),0)</f>
      </c>
      <c r="AN191" s="53">
        <f>IFERROR(VLOOKUP(B191,'วันที่ 20'!$B$8:$AH$105,28,FALSE),0)</f>
      </c>
      <c r="AO191" s="53">
        <f>IFERROR(VLOOKUP(B191,'วันที่ 21'!$B$8:$AH$106,28,FALSE),0)</f>
      </c>
      <c r="AP191" s="53">
        <f>IFERROR(VLOOKUP(B191,'วันที่ 22'!$B$8:$AH$105,28,FALSE),0)</f>
      </c>
      <c r="AQ191" s="53">
        <f>IFERROR(VLOOKUP(B191,'วันที่ 23'!$B$8:$AH$107,28,FALSE),0)</f>
      </c>
      <c r="AR191" s="53">
        <f>IFERROR(VLOOKUP(B191,'วันที่ 24'!$B$8:$AH$104,28,FALSE),0)</f>
      </c>
      <c r="AS191" s="53">
        <f>IFERROR(VLOOKUP(B191,'วันที่ 25'!$B$8:$AH$106,28,FALSE),0)</f>
      </c>
      <c r="AT191" s="53">
        <f>IFERROR(VLOOKUP(B191,'วันที่ 26'!$B$8:$AH$105,28,FALSE),0)</f>
      </c>
      <c r="AU191" s="53">
        <f>IFERROR(VLOOKUP(B191,'วันที่ 26'!$B$8:$AH$104,28,FALSE),0)</f>
      </c>
      <c r="AV191" s="53">
        <f>IFERROR(VLOOKUP(B191,'วันที่ 30'!$B$8:$AH$107,28,FALSE),0)</f>
      </c>
      <c r="AW191" s="53">
        <f>IFERROR(VLOOKUP(B191,'วันที่ 31'!$B$8:$AG$105,28,FALSE),0)</f>
      </c>
      <c r="AX191" s="52">
        <f>SUM(E191:AW191)</f>
      </c>
    </row>
    <row r="192">
      <c r="A192" s="52"/>
      <c r="B192" s="56"/>
      <c r="C192" s="53">
        <f>IFERROR(VLOOKUP(B192,Members!B:C,2,FALSE),0)</f>
      </c>
      <c r="D192" s="53">
        <f>IFERROR(VLOOKUP(B192,Members!$B:$H,7,FALSE),0)</f>
      </c>
      <c r="E192" s="55">
        <f>IFERROR(VLOOKUP(B192,'วันที่ 1'!$B$8:$AH$103,28,FALSE),0) - IFERROR(VLOOKUP(B192,'วันที่ 1'!$B$8:$AH$103,27,FALSE),0)</f>
      </c>
      <c r="F192" s="55">
        <f>IFERROR(VLOOKUP(C192,'วันที่ 1'!$B$8:$AH$103,27,FALSE),0)</f>
      </c>
      <c r="G192" s="53">
        <f>IFERROR(VLOOKUP(B192,'วันที่ 1'!$B$8:$AH$103,28,FALSE),0)-IFERROR(VLOOKUP(B192,'วันที่ 1'!$B$8:$AH$103,27,FALSE),0)</f>
      </c>
      <c r="H192" s="55">
        <f>IFERROR(VLOOKUP(B192,'วันที่ 1'!$B$8:$AH$103,27,FALSE),0)</f>
      </c>
      <c r="I192" s="53">
        <f>IFERROR(VLOOKUP(B192,'วันที่ 2'!$B$8:$AF$106,28,FALSE),0)-IFERROR(VLOOKUP(B192,'วันที่ 2'!$B$8:$AF$106,27,FALSE),0)</f>
      </c>
      <c r="J192" s="53">
        <f>IFERROR(VLOOKUP(B192,'วันที่ 2'!$B$8:$AF$106,27,FALSE),0)</f>
      </c>
      <c r="K192" s="53">
        <f>IFERROR(VLOOKUP(B192,'วันที่ 3 กะเช้า'!$B$8:$AK$106,28,FALSE),0)-IFERROR(VLOOKUP(B192,'วันที่ 3 กะเช้า'!$B$8:$AK$106,27,FALSE),0)</f>
      </c>
      <c r="L192" s="53">
        <f>IFERROR(VLOOKUP(B192,'วันที่ 3 กะเช้า'!$B$8:$AK$106,27,FALSE),0)</f>
      </c>
      <c r="M192" s="53">
        <f>IFERROR(VLOOKUP(B192,'วันที่ 4 กะเช้า'!$B$8:$AG$107,28,FALSE),0)-IFERROR(VLOOKUP(B192,'วันที่ 4 กะเช้า'!$B$8:$AG$107,27,FALSE),0)</f>
      </c>
      <c r="N192" s="53">
        <f>IFERROR(VLOOKUP(B192,'วันที่ 4 กะเช้า'!$B$8:$AG$107,27,FALSE),0)</f>
      </c>
      <c r="O192" s="53">
        <f>IFERROR(VLOOKUP(B192,'วันที่ 4 กะเช้า'!$B$8:$AH$106,28,FALSE),0)-IFERROR(VLOOKUP(B192,'วันที่ 4 กะเช้า'!$B$8:$AH$106,27,FALSE),0)</f>
      </c>
      <c r="P192" s="53">
        <f>IFERROR(VLOOKUP(B192,'วันที่ 4 กะเช้า'!$B$8:$AH$106,27,FALSE),0)</f>
      </c>
      <c r="Q192" s="53">
        <f>IFERROR(VLOOKUP(B192,'วันที่ 4 กะเช้า'!$B$8:$AH$106,28,FALSE),0)-IFERROR(VLOOKUP(B192,'วันที่ 4 กะเช้า'!$B$8:$AH$106,27,FALSE),0)</f>
      </c>
      <c r="R192" s="53">
        <f>IFERROR(VLOOKUP(B192,'วันที่ 4 กะเช้า'!$B$8:$AH$106,27,FALSE),0)</f>
      </c>
      <c r="S192" s="53">
        <f>IFERROR(VLOOKUP(B192,'วันที่ 5 กะเช้า'!$B$8:$AH$107,28,FALSE),0)-IFERROR(VLOOKUP(B192,'วันที่ 5 กะเช้า'!$B$8:$AH$107,27,FALSE),0)</f>
      </c>
      <c r="T192" s="53">
        <f>IFERROR(VLOOKUP(B192,'วันที่ 5 กะเช้า'!$B$8:$AH$107,27,FALSE),0)</f>
      </c>
      <c r="U192" s="53">
        <f>IFERROR(VLOOKUP(B192,'วันที่ 5 กะดึก'!$B$8:$AH$106,27,FALSE),0)</f>
      </c>
      <c r="V192" s="53">
        <f>IFERROR(VLOOKUP(B192,'วันที่ 5 กะดึก'!$B$8:$AH$106,27,FALSE),0)</f>
      </c>
      <c r="W192" s="53">
        <f>IFERROR(VLOOKUP(B192,'วันที่ 7'!$B$8:$AH$105,28,FALSE),0)-IFERROR(VLOOKUP(B192,'วันที่ 7'!$B$8:$AH$105,27,FALSE),0)</f>
      </c>
      <c r="X192" s="53">
        <f>IFERROR(VLOOKUP(B192,'วันที่ 7'!$B$8:$AH$105,27,FALSE),0)</f>
      </c>
      <c r="Y192" s="53">
        <f>IFERROR(VLOOKUP(B192,'วันที่ 8'!$B$8:$AH$109,28,FALSE),0)-IFERROR(VLOOKUP(B192,'วันที่ 8'!$B$8:$AH$109,27,FALSE),0)</f>
      </c>
      <c r="Z192" s="53">
        <f>IFERROR(VLOOKUP(B192,'วันที่ 8'!$B$8:$AH$109,27,FALSE),0)</f>
      </c>
      <c r="AA192" s="53">
        <f>IFERROR(VLOOKUP(B192,'กะเช้าวันที่ 12'!$B$8:$AC$102,28,FALSE),0)-IFERROR(VLOOKUP(B192,'กะเช้าวันที่ 12'!$B$8:$AC$102,27,FALSE),0)</f>
      </c>
      <c r="AB192" s="53">
        <f>IFERROR(VLOOKUP(B192,'กะเช้าวันที่ 12'!$B$8:$AC$102,27,FALSE),0)</f>
      </c>
      <c r="AC192" s="53">
        <f>IFERROR(VLOOKUP(B192,'กะเช้าวันที่ 14'!$B$8:$AC$104,28,FALSE),0)-IFERROR(VLOOKUP(B192,'กะเช้าวันที่ 14'!$B$8:$AC$104,27,FALSE),0)</f>
      </c>
      <c r="AD192" s="53">
        <f>IFERROR(VLOOKUP(B192,'กะเช้าวันที่ 14'!$B$8:$AC$104,27,FALSE),0)</f>
      </c>
      <c r="AE192" s="53">
        <f>IFERROR(VLOOKUP(B192,'กะดึกวันที่ 13'!$B$8:$AC$105,28,FALSE),0)-IFERROR(VLOOKUP(B192,'กะดึกวันที่ 13'!$B$8:$AC$105,27,FALSE),0)</f>
      </c>
      <c r="AF192" s="53">
        <f>IFERROR(VLOOKUP(C192,'กะดึกวันที่ 13'!$B$8:$AC$105,27,FALSE),0)</f>
      </c>
      <c r="AG192" s="53">
        <f>IFERROR(VLOOKUP(B192,'วันที่ 12'!$B$8:$AH$105,28,FALSE),0)</f>
      </c>
      <c r="AH192" s="53">
        <f>IFERROR(VLOOKUP(B192,'วันที่ 14'!$B$8:$AH$106,28,FALSE),0)</f>
      </c>
      <c r="AI192" s="53">
        <f>IFERROR(VLOOKUP(B192,'วันที่ 15'!$B$8:$AH$106,28,FALSE),0)</f>
      </c>
      <c r="AJ192" s="53">
        <f>IFERROR(VLOOKUP(B192,'วันที่ 16'!$B$8:$AH$105,28,FALSE),0)</f>
      </c>
      <c r="AK192" s="53">
        <f>IFERROR(VLOOKUP(B192,'วันที่ 17'!$B$8:$AH$105,28,FALSE),0)</f>
      </c>
      <c r="AL192" s="53">
        <f>IFERROR(VLOOKUP(B192,'วันที่ 18'!$B$8:$AH$104,28,FALSE),0)</f>
      </c>
      <c r="AM192" s="53">
        <f>IFERROR(VLOOKUP(B192,'วันที่ 19'!$B$8:$AH$106,28,FALSE),0)</f>
      </c>
      <c r="AN192" s="53">
        <f>IFERROR(VLOOKUP(B192,'วันที่ 20'!$B$8:$AH$105,28,FALSE),0)</f>
      </c>
      <c r="AO192" s="53">
        <f>IFERROR(VLOOKUP(B192,'วันที่ 21'!$B$8:$AH$106,28,FALSE),0)</f>
      </c>
      <c r="AP192" s="53">
        <f>IFERROR(VLOOKUP(B192,'วันที่ 22'!$B$8:$AH$105,28,FALSE),0)</f>
      </c>
      <c r="AQ192" s="53">
        <f>IFERROR(VLOOKUP(B192,'วันที่ 23'!$B$8:$AH$107,28,FALSE),0)</f>
      </c>
      <c r="AR192" s="53">
        <f>IFERROR(VLOOKUP(B192,'วันที่ 24'!$B$8:$AH$104,28,FALSE),0)</f>
      </c>
      <c r="AS192" s="53">
        <f>IFERROR(VLOOKUP(B192,'วันที่ 25'!$B$8:$AH$106,28,FALSE),0)</f>
      </c>
      <c r="AT192" s="53">
        <f>IFERROR(VLOOKUP(B192,'วันที่ 26'!$B$8:$AH$105,28,FALSE),0)</f>
      </c>
      <c r="AU192" s="53">
        <f>IFERROR(VLOOKUP(B192,'วันที่ 26'!$B$8:$AH$104,28,FALSE),0)</f>
      </c>
      <c r="AV192" s="53">
        <f>IFERROR(VLOOKUP(B192,'วันที่ 30'!$B$8:$AH$107,28,FALSE),0)</f>
      </c>
      <c r="AW192" s="53">
        <f>IFERROR(VLOOKUP(B192,'วันที่ 31'!$B$8:$AG$105,28,FALSE),0)</f>
      </c>
      <c r="AX192" s="52">
        <f>SUM(E192:AW192)</f>
      </c>
    </row>
    <row r="193">
      <c r="A193" s="52"/>
      <c r="B193" s="56"/>
      <c r="C193" s="53">
        <f>IFERROR(VLOOKUP(B193,Members!B:C,2,FALSE),0)</f>
      </c>
      <c r="D193" s="53">
        <f>IFERROR(VLOOKUP(B193,Members!$B:$H,7,FALSE),0)</f>
      </c>
      <c r="E193" s="55">
        <f>IFERROR(VLOOKUP(B193,'วันที่ 1'!$B$8:$AH$103,28,FALSE),0) - IFERROR(VLOOKUP(B193,'วันที่ 1'!$B$8:$AH$103,27,FALSE),0)</f>
      </c>
      <c r="F193" s="55">
        <f>IFERROR(VLOOKUP(C193,'วันที่ 1'!$B$8:$AH$103,27,FALSE),0)</f>
      </c>
      <c r="G193" s="53">
        <f>IFERROR(VLOOKUP(B193,'วันที่ 1'!$B$8:$AH$103,28,FALSE),0)-IFERROR(VLOOKUP(B193,'วันที่ 1'!$B$8:$AH$103,27,FALSE),0)</f>
      </c>
      <c r="H193" s="55">
        <f>IFERROR(VLOOKUP(B193,'วันที่ 1'!$B$8:$AH$103,27,FALSE),0)</f>
      </c>
      <c r="I193" s="53">
        <f>IFERROR(VLOOKUP(B193,'วันที่ 2'!$B$8:$AF$106,28,FALSE),0)-IFERROR(VLOOKUP(B193,'วันที่ 2'!$B$8:$AF$106,27,FALSE),0)</f>
      </c>
      <c r="J193" s="53">
        <f>IFERROR(VLOOKUP(B193,'วันที่ 2'!$B$8:$AF$106,27,FALSE),0)</f>
      </c>
      <c r="K193" s="53">
        <f>IFERROR(VLOOKUP(B193,'วันที่ 3 กะเช้า'!$B$8:$AK$106,28,FALSE),0)-IFERROR(VLOOKUP(B193,'วันที่ 3 กะเช้า'!$B$8:$AK$106,27,FALSE),0)</f>
      </c>
      <c r="L193" s="53">
        <f>IFERROR(VLOOKUP(B193,'วันที่ 3 กะเช้า'!$B$8:$AK$106,27,FALSE),0)</f>
      </c>
      <c r="M193" s="53">
        <f>IFERROR(VLOOKUP(B193,'วันที่ 4 กะเช้า'!$B$8:$AG$107,28,FALSE),0)-IFERROR(VLOOKUP(B193,'วันที่ 4 กะเช้า'!$B$8:$AG$107,27,FALSE),0)</f>
      </c>
      <c r="N193" s="53">
        <f>IFERROR(VLOOKUP(B193,'วันที่ 4 กะเช้า'!$B$8:$AG$107,27,FALSE),0)</f>
      </c>
      <c r="O193" s="53">
        <f>IFERROR(VLOOKUP(B193,'วันที่ 4 กะเช้า'!$B$8:$AH$106,28,FALSE),0)-IFERROR(VLOOKUP(B193,'วันที่ 4 กะเช้า'!$B$8:$AH$106,27,FALSE),0)</f>
      </c>
      <c r="P193" s="53">
        <f>IFERROR(VLOOKUP(B193,'วันที่ 4 กะเช้า'!$B$8:$AH$106,27,FALSE),0)</f>
      </c>
      <c r="Q193" s="53">
        <f>IFERROR(VLOOKUP(B193,'วันที่ 4 กะเช้า'!$B$8:$AH$106,28,FALSE),0)-IFERROR(VLOOKUP(B193,'วันที่ 4 กะเช้า'!$B$8:$AH$106,27,FALSE),0)</f>
      </c>
      <c r="R193" s="53">
        <f>IFERROR(VLOOKUP(B193,'วันที่ 4 กะเช้า'!$B$8:$AH$106,27,FALSE),0)</f>
      </c>
      <c r="S193" s="53">
        <f>IFERROR(VLOOKUP(B193,'วันที่ 5 กะเช้า'!$B$8:$AH$107,28,FALSE),0)-IFERROR(VLOOKUP(B193,'วันที่ 5 กะเช้า'!$B$8:$AH$107,27,FALSE),0)</f>
      </c>
      <c r="T193" s="53">
        <f>IFERROR(VLOOKUP(B193,'วันที่ 5 กะเช้า'!$B$8:$AH$107,27,FALSE),0)</f>
      </c>
      <c r="U193" s="53">
        <f>IFERROR(VLOOKUP(B193,'วันที่ 5 กะดึก'!$B$8:$AH$106,27,FALSE),0)</f>
      </c>
      <c r="V193" s="53">
        <f>IFERROR(VLOOKUP(B193,'วันที่ 5 กะดึก'!$B$8:$AH$106,27,FALSE),0)</f>
      </c>
      <c r="W193" s="53">
        <f>IFERROR(VLOOKUP(B193,'วันที่ 7'!$B$8:$AH$105,28,FALSE),0)-IFERROR(VLOOKUP(B193,'วันที่ 7'!$B$8:$AH$105,27,FALSE),0)</f>
      </c>
      <c r="X193" s="53">
        <f>IFERROR(VLOOKUP(B193,'วันที่ 7'!$B$8:$AH$105,27,FALSE),0)</f>
      </c>
      <c r="Y193" s="53">
        <f>IFERROR(VLOOKUP(B193,'วันที่ 8'!$B$8:$AH$109,28,FALSE),0)-IFERROR(VLOOKUP(B193,'วันที่ 8'!$B$8:$AH$109,27,FALSE),0)</f>
      </c>
      <c r="Z193" s="53">
        <f>IFERROR(VLOOKUP(B193,'วันที่ 8'!$B$8:$AH$109,27,FALSE),0)</f>
      </c>
      <c r="AA193" s="53">
        <f>IFERROR(VLOOKUP(B193,'กะเช้าวันที่ 12'!$B$8:$AC$102,28,FALSE),0)-IFERROR(VLOOKUP(B193,'กะเช้าวันที่ 12'!$B$8:$AC$102,27,FALSE),0)</f>
      </c>
      <c r="AB193" s="53">
        <f>IFERROR(VLOOKUP(B193,'กะเช้าวันที่ 12'!$B$8:$AC$102,27,FALSE),0)</f>
      </c>
      <c r="AC193" s="53">
        <f>IFERROR(VLOOKUP(B193,'กะเช้าวันที่ 14'!$B$8:$AC$104,28,FALSE),0)-IFERROR(VLOOKUP(B193,'กะเช้าวันที่ 14'!$B$8:$AC$104,27,FALSE),0)</f>
      </c>
      <c r="AD193" s="53">
        <f>IFERROR(VLOOKUP(B193,'กะเช้าวันที่ 14'!$B$8:$AC$104,27,FALSE),0)</f>
      </c>
      <c r="AE193" s="53">
        <f>IFERROR(VLOOKUP(B193,'กะดึกวันที่ 13'!$B$8:$AC$105,28,FALSE),0)-IFERROR(VLOOKUP(B193,'กะดึกวันที่ 13'!$B$8:$AC$105,27,FALSE),0)</f>
      </c>
      <c r="AF193" s="53">
        <f>IFERROR(VLOOKUP(C193,'กะดึกวันที่ 13'!$B$8:$AC$105,27,FALSE),0)</f>
      </c>
      <c r="AG193" s="53">
        <f>IFERROR(VLOOKUP(B193,'วันที่ 12'!$B$8:$AH$105,28,FALSE),0)</f>
      </c>
      <c r="AH193" s="53">
        <f>IFERROR(VLOOKUP(B193,'วันที่ 14'!$B$8:$AH$106,28,FALSE),0)</f>
      </c>
      <c r="AI193" s="53">
        <f>IFERROR(VLOOKUP(B193,'วันที่ 15'!$B$8:$AH$106,28,FALSE),0)</f>
      </c>
      <c r="AJ193" s="53">
        <f>IFERROR(VLOOKUP(B193,'วันที่ 16'!$B$8:$AH$105,28,FALSE),0)</f>
      </c>
      <c r="AK193" s="53">
        <f>IFERROR(VLOOKUP(B193,'วันที่ 17'!$B$8:$AH$105,28,FALSE),0)</f>
      </c>
      <c r="AL193" s="53">
        <f>IFERROR(VLOOKUP(B193,'วันที่ 18'!$B$8:$AH$104,28,FALSE),0)</f>
      </c>
      <c r="AM193" s="53">
        <f>IFERROR(VLOOKUP(B193,'วันที่ 19'!$B$8:$AH$106,28,FALSE),0)</f>
      </c>
      <c r="AN193" s="53">
        <f>IFERROR(VLOOKUP(B193,'วันที่ 20'!$B$8:$AH$105,28,FALSE),0)</f>
      </c>
      <c r="AO193" s="53">
        <f>IFERROR(VLOOKUP(B193,'วันที่ 21'!$B$8:$AH$106,28,FALSE),0)</f>
      </c>
      <c r="AP193" s="53">
        <f>IFERROR(VLOOKUP(B193,'วันที่ 22'!$B$8:$AH$105,28,FALSE),0)</f>
      </c>
      <c r="AQ193" s="53">
        <f>IFERROR(VLOOKUP(B193,'วันที่ 23'!$B$8:$AH$107,28,FALSE),0)</f>
      </c>
      <c r="AR193" s="53">
        <f>IFERROR(VLOOKUP(B193,'วันที่ 24'!$B$8:$AH$104,28,FALSE),0)</f>
      </c>
      <c r="AS193" s="53">
        <f>IFERROR(VLOOKUP(B193,'วันที่ 25'!$B$8:$AH$106,28,FALSE),0)</f>
      </c>
      <c r="AT193" s="53">
        <f>IFERROR(VLOOKUP(B193,'วันที่ 26'!$B$8:$AH$105,28,FALSE),0)</f>
      </c>
      <c r="AU193" s="53">
        <f>IFERROR(VLOOKUP(B193,'วันที่ 26'!$B$8:$AH$104,28,FALSE),0)</f>
      </c>
      <c r="AV193" s="53">
        <f>IFERROR(VLOOKUP(B193,'วันที่ 30'!$B$8:$AH$107,28,FALSE),0)</f>
      </c>
      <c r="AW193" s="53">
        <f>IFERROR(VLOOKUP(B193,'วันที่ 31'!$B$8:$AG$105,28,FALSE),0)</f>
      </c>
      <c r="AX193" s="52">
        <f>SUM(E193:AW193)</f>
      </c>
    </row>
    <row r="194">
      <c r="A194" s="52"/>
      <c r="B194" s="56"/>
      <c r="C194" s="53">
        <f>IFERROR(VLOOKUP(B194,Members!B:C,2,FALSE),0)</f>
      </c>
      <c r="D194" s="53">
        <f>IFERROR(VLOOKUP(B194,Members!$B:$H,7,FALSE),0)</f>
      </c>
      <c r="E194" s="55">
        <f>IFERROR(VLOOKUP(B194,'วันที่ 1'!$B$8:$AH$103,28,FALSE),0) - IFERROR(VLOOKUP(B194,'วันที่ 1'!$B$8:$AH$103,27,FALSE),0)</f>
      </c>
      <c r="F194" s="55">
        <f>IFERROR(VLOOKUP(C194,'วันที่ 1'!$B$8:$AH$103,27,FALSE),0)</f>
      </c>
      <c r="G194" s="53">
        <f>IFERROR(VLOOKUP(B194,'วันที่ 1'!$B$8:$AH$103,28,FALSE),0)-IFERROR(VLOOKUP(B194,'วันที่ 1'!$B$8:$AH$103,27,FALSE),0)</f>
      </c>
      <c r="H194" s="55">
        <f>IFERROR(VLOOKUP(B194,'วันที่ 1'!$B$8:$AH$103,27,FALSE),0)</f>
      </c>
      <c r="I194" s="53">
        <f>IFERROR(VLOOKUP(B194,'วันที่ 2'!$B$8:$AF$106,28,FALSE),0)-IFERROR(VLOOKUP(B194,'วันที่ 2'!$B$8:$AF$106,27,FALSE),0)</f>
      </c>
      <c r="J194" s="53">
        <f>IFERROR(VLOOKUP(B194,'วันที่ 2'!$B$8:$AF$106,27,FALSE),0)</f>
      </c>
      <c r="K194" s="53">
        <f>IFERROR(VLOOKUP(B194,'วันที่ 3 กะเช้า'!$B$8:$AK$106,28,FALSE),0)-IFERROR(VLOOKUP(B194,'วันที่ 3 กะเช้า'!$B$8:$AK$106,27,FALSE),0)</f>
      </c>
      <c r="L194" s="53">
        <f>IFERROR(VLOOKUP(B194,'วันที่ 3 กะเช้า'!$B$8:$AK$106,27,FALSE),0)</f>
      </c>
      <c r="M194" s="53">
        <f>IFERROR(VLOOKUP(B194,'วันที่ 4 กะเช้า'!$B$8:$AG$107,28,FALSE),0)-IFERROR(VLOOKUP(B194,'วันที่ 4 กะเช้า'!$B$8:$AG$107,27,FALSE),0)</f>
      </c>
      <c r="N194" s="53">
        <f>IFERROR(VLOOKUP(B194,'วันที่ 4 กะเช้า'!$B$8:$AG$107,27,FALSE),0)</f>
      </c>
      <c r="O194" s="53">
        <f>IFERROR(VLOOKUP(B194,'วันที่ 4 กะเช้า'!$B$8:$AH$106,28,FALSE),0)-IFERROR(VLOOKUP(B194,'วันที่ 4 กะเช้า'!$B$8:$AH$106,27,FALSE),0)</f>
      </c>
      <c r="P194" s="53">
        <f>IFERROR(VLOOKUP(B194,'วันที่ 4 กะเช้า'!$B$8:$AH$106,27,FALSE),0)</f>
      </c>
      <c r="Q194" s="53">
        <f>IFERROR(VLOOKUP(B194,'วันที่ 4 กะเช้า'!$B$8:$AH$106,28,FALSE),0)-IFERROR(VLOOKUP(B194,'วันที่ 4 กะเช้า'!$B$8:$AH$106,27,FALSE),0)</f>
      </c>
      <c r="R194" s="53">
        <f>IFERROR(VLOOKUP(B194,'วันที่ 4 กะเช้า'!$B$8:$AH$106,27,FALSE),0)</f>
      </c>
      <c r="S194" s="53">
        <f>IFERROR(VLOOKUP(B194,'วันที่ 5 กะเช้า'!$B$8:$AH$107,28,FALSE),0)-IFERROR(VLOOKUP(B194,'วันที่ 5 กะเช้า'!$B$8:$AH$107,27,FALSE),0)</f>
      </c>
      <c r="T194" s="53">
        <f>IFERROR(VLOOKUP(B194,'วันที่ 5 กะเช้า'!$B$8:$AH$107,27,FALSE),0)</f>
      </c>
      <c r="U194" s="53">
        <f>IFERROR(VLOOKUP(B194,'วันที่ 5 กะดึก'!$B$8:$AH$106,27,FALSE),0)</f>
      </c>
      <c r="V194" s="53">
        <f>IFERROR(VLOOKUP(B194,'วันที่ 5 กะดึก'!$B$8:$AH$106,27,FALSE),0)</f>
      </c>
      <c r="W194" s="53">
        <f>IFERROR(VLOOKUP(B194,'วันที่ 7'!$B$8:$AH$105,28,FALSE),0)-IFERROR(VLOOKUP(B194,'วันที่ 7'!$B$8:$AH$105,27,FALSE),0)</f>
      </c>
      <c r="X194" s="53">
        <f>IFERROR(VLOOKUP(B194,'วันที่ 7'!$B$8:$AH$105,27,FALSE),0)</f>
      </c>
      <c r="Y194" s="53">
        <f>IFERROR(VLOOKUP(B194,'วันที่ 8'!$B$8:$AH$109,28,FALSE),0)-IFERROR(VLOOKUP(B194,'วันที่ 8'!$B$8:$AH$109,27,FALSE),0)</f>
      </c>
      <c r="Z194" s="53">
        <f>IFERROR(VLOOKUP(B194,'วันที่ 8'!$B$8:$AH$109,27,FALSE),0)</f>
      </c>
      <c r="AA194" s="53">
        <f>IFERROR(VLOOKUP(B194,'กะเช้าวันที่ 12'!$B$8:$AC$102,28,FALSE),0)-IFERROR(VLOOKUP(B194,'กะเช้าวันที่ 12'!$B$8:$AC$102,27,FALSE),0)</f>
      </c>
      <c r="AB194" s="53">
        <f>IFERROR(VLOOKUP(B194,'กะเช้าวันที่ 12'!$B$8:$AC$102,27,FALSE),0)</f>
      </c>
      <c r="AC194" s="53">
        <f>IFERROR(VLOOKUP(B194,'กะเช้าวันที่ 14'!$B$8:$AC$104,28,FALSE),0)-IFERROR(VLOOKUP(B194,'กะเช้าวันที่ 14'!$B$8:$AC$104,27,FALSE),0)</f>
      </c>
      <c r="AD194" s="53">
        <f>IFERROR(VLOOKUP(B194,'กะเช้าวันที่ 14'!$B$8:$AC$104,27,FALSE),0)</f>
      </c>
      <c r="AE194" s="53">
        <f>IFERROR(VLOOKUP(B194,'กะดึกวันที่ 13'!$B$8:$AC$105,28,FALSE),0)-IFERROR(VLOOKUP(B194,'กะดึกวันที่ 13'!$B$8:$AC$105,27,FALSE),0)</f>
      </c>
      <c r="AF194" s="53">
        <f>IFERROR(VLOOKUP(C194,'กะดึกวันที่ 13'!$B$8:$AC$105,27,FALSE),0)</f>
      </c>
      <c r="AG194" s="53">
        <f>IFERROR(VLOOKUP(B194,'วันที่ 12'!$B$8:$AH$105,28,FALSE),0)</f>
      </c>
      <c r="AH194" s="53">
        <f>IFERROR(VLOOKUP(B194,'วันที่ 14'!$B$8:$AH$106,28,FALSE),0)</f>
      </c>
      <c r="AI194" s="53">
        <f>IFERROR(VLOOKUP(B194,'วันที่ 15'!$B$8:$AH$106,28,FALSE),0)</f>
      </c>
      <c r="AJ194" s="53">
        <f>IFERROR(VLOOKUP(B194,'วันที่ 16'!$B$8:$AH$105,28,FALSE),0)</f>
      </c>
      <c r="AK194" s="53">
        <f>IFERROR(VLOOKUP(B194,'วันที่ 17'!$B$8:$AH$105,28,FALSE),0)</f>
      </c>
      <c r="AL194" s="53">
        <f>IFERROR(VLOOKUP(B194,'วันที่ 18'!$B$8:$AH$104,28,FALSE),0)</f>
      </c>
      <c r="AM194" s="53">
        <f>IFERROR(VLOOKUP(B194,'วันที่ 19'!$B$8:$AH$106,28,FALSE),0)</f>
      </c>
      <c r="AN194" s="53">
        <f>IFERROR(VLOOKUP(B194,'วันที่ 20'!$B$8:$AH$105,28,FALSE),0)</f>
      </c>
      <c r="AO194" s="53">
        <f>IFERROR(VLOOKUP(B194,'วันที่ 21'!$B$8:$AH$106,28,FALSE),0)</f>
      </c>
      <c r="AP194" s="53">
        <f>IFERROR(VLOOKUP(B194,'วันที่ 22'!$B$8:$AH$105,28,FALSE),0)</f>
      </c>
      <c r="AQ194" s="53">
        <f>IFERROR(VLOOKUP(B194,'วันที่ 23'!$B$8:$AH$107,28,FALSE),0)</f>
      </c>
      <c r="AR194" s="53">
        <f>IFERROR(VLOOKUP(B194,'วันที่ 24'!$B$8:$AH$104,28,FALSE),0)</f>
      </c>
      <c r="AS194" s="53">
        <f>IFERROR(VLOOKUP(B194,'วันที่ 25'!$B$8:$AH$106,28,FALSE),0)</f>
      </c>
      <c r="AT194" s="53">
        <f>IFERROR(VLOOKUP(B194,'วันที่ 26'!$B$8:$AH$105,28,FALSE),0)</f>
      </c>
      <c r="AU194" s="53">
        <f>IFERROR(VLOOKUP(B194,'วันที่ 26'!$B$8:$AH$104,28,FALSE),0)</f>
      </c>
      <c r="AV194" s="53">
        <f>IFERROR(VLOOKUP(B194,'วันที่ 30'!$B$8:$AH$107,28,FALSE),0)</f>
      </c>
      <c r="AW194" s="53">
        <f>IFERROR(VLOOKUP(B194,'วันที่ 31'!$B$8:$AG$105,28,FALSE),0)</f>
      </c>
      <c r="AX194" s="52">
        <f>SUM(E194:AW194)</f>
      </c>
    </row>
    <row r="195">
      <c r="A195" s="52"/>
      <c r="B195" s="56"/>
      <c r="C195" s="53">
        <f>IFERROR(VLOOKUP(B195,Members!B:C,2,FALSE),0)</f>
      </c>
      <c r="D195" s="53">
        <f>IFERROR(VLOOKUP(B195,Members!$B:$H,7,FALSE),0)</f>
      </c>
      <c r="E195" s="55">
        <f>IFERROR(VLOOKUP(B195,'วันที่ 1'!$B$8:$AH$103,28,FALSE),0) - IFERROR(VLOOKUP(B195,'วันที่ 1'!$B$8:$AH$103,27,FALSE),0)</f>
      </c>
      <c r="F195" s="55">
        <f>IFERROR(VLOOKUP(C195,'วันที่ 1'!$B$8:$AH$103,27,FALSE),0)</f>
      </c>
      <c r="G195" s="53">
        <f>IFERROR(VLOOKUP(B195,'วันที่ 1'!$B$8:$AH$103,28,FALSE),0)-IFERROR(VLOOKUP(B195,'วันที่ 1'!$B$8:$AH$103,27,FALSE),0)</f>
      </c>
      <c r="H195" s="55">
        <f>IFERROR(VLOOKUP(B195,'วันที่ 1'!$B$8:$AH$103,27,FALSE),0)</f>
      </c>
      <c r="I195" s="53">
        <f>IFERROR(VLOOKUP(B195,'วันที่ 2'!$B$8:$AF$106,28,FALSE),0)-IFERROR(VLOOKUP(B195,'วันที่ 2'!$B$8:$AF$106,27,FALSE),0)</f>
      </c>
      <c r="J195" s="53">
        <f>IFERROR(VLOOKUP(B195,'วันที่ 2'!$B$8:$AF$106,27,FALSE),0)</f>
      </c>
      <c r="K195" s="53">
        <f>IFERROR(VLOOKUP(B195,'วันที่ 3 กะเช้า'!$B$8:$AK$106,28,FALSE),0)-IFERROR(VLOOKUP(B195,'วันที่ 3 กะเช้า'!$B$8:$AK$106,27,FALSE),0)</f>
      </c>
      <c r="L195" s="53">
        <f>IFERROR(VLOOKUP(B195,'วันที่ 3 กะเช้า'!$B$8:$AK$106,27,FALSE),0)</f>
      </c>
      <c r="M195" s="53">
        <f>IFERROR(VLOOKUP(B195,'วันที่ 4 กะเช้า'!$B$8:$AG$107,28,FALSE),0)-IFERROR(VLOOKUP(B195,'วันที่ 4 กะเช้า'!$B$8:$AG$107,27,FALSE),0)</f>
      </c>
      <c r="N195" s="53">
        <f>IFERROR(VLOOKUP(B195,'วันที่ 4 กะเช้า'!$B$8:$AG$107,27,FALSE),0)</f>
      </c>
      <c r="O195" s="53">
        <f>IFERROR(VLOOKUP(B195,'วันที่ 4 กะเช้า'!$B$8:$AH$106,28,FALSE),0)-IFERROR(VLOOKUP(B195,'วันที่ 4 กะเช้า'!$B$8:$AH$106,27,FALSE),0)</f>
      </c>
      <c r="P195" s="53">
        <f>IFERROR(VLOOKUP(B195,'วันที่ 4 กะเช้า'!$B$8:$AH$106,27,FALSE),0)</f>
      </c>
      <c r="Q195" s="53">
        <f>IFERROR(VLOOKUP(B195,'วันที่ 4 กะเช้า'!$B$8:$AH$106,28,FALSE),0)-IFERROR(VLOOKUP(B195,'วันที่ 4 กะเช้า'!$B$8:$AH$106,27,FALSE),0)</f>
      </c>
      <c r="R195" s="53">
        <f>IFERROR(VLOOKUP(B195,'วันที่ 4 กะเช้า'!$B$8:$AH$106,27,FALSE),0)</f>
      </c>
      <c r="S195" s="53">
        <f>IFERROR(VLOOKUP(B195,'วันที่ 5 กะเช้า'!$B$8:$AH$107,28,FALSE),0)-IFERROR(VLOOKUP(B195,'วันที่ 5 กะเช้า'!$B$8:$AH$107,27,FALSE),0)</f>
      </c>
      <c r="T195" s="53">
        <f>IFERROR(VLOOKUP(B195,'วันที่ 5 กะเช้า'!$B$8:$AH$107,27,FALSE),0)</f>
      </c>
      <c r="U195" s="53">
        <f>IFERROR(VLOOKUP(B195,'วันที่ 5 กะดึก'!$B$8:$AH$106,27,FALSE),0)</f>
      </c>
      <c r="V195" s="53">
        <f>IFERROR(VLOOKUP(B195,'วันที่ 5 กะดึก'!$B$8:$AH$106,27,FALSE),0)</f>
      </c>
      <c r="W195" s="53">
        <f>IFERROR(VLOOKUP(B195,'วันที่ 7'!$B$8:$AH$105,28,FALSE),0)-IFERROR(VLOOKUP(B195,'วันที่ 7'!$B$8:$AH$105,27,FALSE),0)</f>
      </c>
      <c r="X195" s="53">
        <f>IFERROR(VLOOKUP(B195,'วันที่ 7'!$B$8:$AH$105,27,FALSE),0)</f>
      </c>
      <c r="Y195" s="53">
        <f>IFERROR(VLOOKUP(B195,'วันที่ 8'!$B$8:$AH$109,28,FALSE),0)-IFERROR(VLOOKUP(B195,'วันที่ 8'!$B$8:$AH$109,27,FALSE),0)</f>
      </c>
      <c r="Z195" s="53">
        <f>IFERROR(VLOOKUP(B195,'วันที่ 8'!$B$8:$AH$109,27,FALSE),0)</f>
      </c>
      <c r="AA195" s="53">
        <f>IFERROR(VLOOKUP(B195,'กะเช้าวันที่ 12'!$B$8:$AC$102,28,FALSE),0)-IFERROR(VLOOKUP(B195,'กะเช้าวันที่ 12'!$B$8:$AC$102,27,FALSE),0)</f>
      </c>
      <c r="AB195" s="53">
        <f>IFERROR(VLOOKUP(B195,'กะเช้าวันที่ 12'!$B$8:$AC$102,27,FALSE),0)</f>
      </c>
      <c r="AC195" s="53">
        <f>IFERROR(VLOOKUP(B195,'กะเช้าวันที่ 14'!$B$8:$AC$104,28,FALSE),0)-IFERROR(VLOOKUP(B195,'กะเช้าวันที่ 14'!$B$8:$AC$104,27,FALSE),0)</f>
      </c>
      <c r="AD195" s="53">
        <f>IFERROR(VLOOKUP(B195,'กะเช้าวันที่ 14'!$B$8:$AC$104,27,FALSE),0)</f>
      </c>
      <c r="AE195" s="53">
        <f>IFERROR(VLOOKUP(B195,'กะดึกวันที่ 13'!$B$8:$AC$105,28,FALSE),0)-IFERROR(VLOOKUP(B195,'กะดึกวันที่ 13'!$B$8:$AC$105,27,FALSE),0)</f>
      </c>
      <c r="AF195" s="53">
        <f>IFERROR(VLOOKUP(C195,'กะดึกวันที่ 13'!$B$8:$AC$105,27,FALSE),0)</f>
      </c>
      <c r="AG195" s="53">
        <f>IFERROR(VLOOKUP(B195,'วันที่ 12'!$B$8:$AH$105,28,FALSE),0)</f>
      </c>
      <c r="AH195" s="53">
        <f>IFERROR(VLOOKUP(B195,'วันที่ 14'!$B$8:$AH$106,28,FALSE),0)</f>
      </c>
      <c r="AI195" s="53">
        <f>IFERROR(VLOOKUP(B195,'วันที่ 15'!$B$8:$AH$106,28,FALSE),0)</f>
      </c>
      <c r="AJ195" s="53">
        <f>IFERROR(VLOOKUP(B195,'วันที่ 16'!$B$8:$AH$105,28,FALSE),0)</f>
      </c>
      <c r="AK195" s="53">
        <f>IFERROR(VLOOKUP(B195,'วันที่ 17'!$B$8:$AH$105,28,FALSE),0)</f>
      </c>
      <c r="AL195" s="53">
        <f>IFERROR(VLOOKUP(B195,'วันที่ 18'!$B$8:$AH$104,28,FALSE),0)</f>
      </c>
      <c r="AM195" s="53">
        <f>IFERROR(VLOOKUP(B195,'วันที่ 19'!$B$8:$AH$106,28,FALSE),0)</f>
      </c>
      <c r="AN195" s="53">
        <f>IFERROR(VLOOKUP(B195,'วันที่ 20'!$B$8:$AH$105,28,FALSE),0)</f>
      </c>
      <c r="AO195" s="53">
        <f>IFERROR(VLOOKUP(B195,'วันที่ 21'!$B$8:$AH$106,28,FALSE),0)</f>
      </c>
      <c r="AP195" s="53">
        <f>IFERROR(VLOOKUP(B195,'วันที่ 22'!$B$8:$AH$105,28,FALSE),0)</f>
      </c>
      <c r="AQ195" s="53">
        <f>IFERROR(VLOOKUP(B195,'วันที่ 23'!$B$8:$AH$107,28,FALSE),0)</f>
      </c>
      <c r="AR195" s="53">
        <f>IFERROR(VLOOKUP(B195,'วันที่ 24'!$B$8:$AH$104,28,FALSE),0)</f>
      </c>
      <c r="AS195" s="53">
        <f>IFERROR(VLOOKUP(B195,'วันที่ 25'!$B$8:$AH$106,28,FALSE),0)</f>
      </c>
      <c r="AT195" s="53">
        <f>IFERROR(VLOOKUP(B195,'วันที่ 26'!$B$8:$AH$105,28,FALSE),0)</f>
      </c>
      <c r="AU195" s="53">
        <f>IFERROR(VLOOKUP(B195,'วันที่ 26'!$B$8:$AH$104,28,FALSE),0)</f>
      </c>
      <c r="AV195" s="53">
        <f>IFERROR(VLOOKUP(B195,'วันที่ 30'!$B$8:$AH$107,28,FALSE),0)</f>
      </c>
      <c r="AW195" s="53">
        <f>IFERROR(VLOOKUP(B195,'วันที่ 31'!$B$8:$AG$105,28,FALSE),0)</f>
      </c>
      <c r="AX195" s="52">
        <f>SUM(E195:AW195)</f>
      </c>
    </row>
    <row r="196">
      <c r="A196" s="52"/>
      <c r="B196" s="56"/>
      <c r="C196" s="53">
        <f>IFERROR(VLOOKUP(B196,Members!B:C,2,FALSE),0)</f>
      </c>
      <c r="D196" s="53">
        <f>IFERROR(VLOOKUP(B196,Members!$B:$H,7,FALSE),0)</f>
      </c>
      <c r="E196" s="55">
        <f>IFERROR(VLOOKUP(B196,'วันที่ 1'!$B$8:$AH$103,28,FALSE),0) - IFERROR(VLOOKUP(B196,'วันที่ 1'!$B$8:$AH$103,27,FALSE),0)</f>
      </c>
      <c r="F196" s="55">
        <f>IFERROR(VLOOKUP(C196,'วันที่ 1'!$B$8:$AH$103,27,FALSE),0)</f>
      </c>
      <c r="G196" s="53">
        <f>IFERROR(VLOOKUP(B196,'วันที่ 1'!$B$8:$AH$103,28,FALSE),0)-IFERROR(VLOOKUP(B196,'วันที่ 1'!$B$8:$AH$103,27,FALSE),0)</f>
      </c>
      <c r="H196" s="55">
        <f>IFERROR(VLOOKUP(B196,'วันที่ 1'!$B$8:$AH$103,27,FALSE),0)</f>
      </c>
      <c r="I196" s="53">
        <f>IFERROR(VLOOKUP(B196,'วันที่ 2'!$B$8:$AF$106,28,FALSE),0)-IFERROR(VLOOKUP(B196,'วันที่ 2'!$B$8:$AF$106,27,FALSE),0)</f>
      </c>
      <c r="J196" s="53">
        <f>IFERROR(VLOOKUP(B196,'วันที่ 2'!$B$8:$AF$106,27,FALSE),0)</f>
      </c>
      <c r="K196" s="53">
        <f>IFERROR(VLOOKUP(B196,'วันที่ 3 กะเช้า'!$B$8:$AK$106,28,FALSE),0)-IFERROR(VLOOKUP(B196,'วันที่ 3 กะเช้า'!$B$8:$AK$106,27,FALSE),0)</f>
      </c>
      <c r="L196" s="53">
        <f>IFERROR(VLOOKUP(B196,'วันที่ 3 กะเช้า'!$B$8:$AK$106,27,FALSE),0)</f>
      </c>
      <c r="M196" s="53">
        <f>IFERROR(VLOOKUP(B196,'วันที่ 4 กะเช้า'!$B$8:$AG$107,28,FALSE),0)-IFERROR(VLOOKUP(B196,'วันที่ 4 กะเช้า'!$B$8:$AG$107,27,FALSE),0)</f>
      </c>
      <c r="N196" s="53">
        <f>IFERROR(VLOOKUP(B196,'วันที่ 4 กะเช้า'!$B$8:$AG$107,27,FALSE),0)</f>
      </c>
      <c r="O196" s="53">
        <f>IFERROR(VLOOKUP(B196,'วันที่ 4 กะเช้า'!$B$8:$AH$106,28,FALSE),0)-IFERROR(VLOOKUP(B196,'วันที่ 4 กะเช้า'!$B$8:$AH$106,27,FALSE),0)</f>
      </c>
      <c r="P196" s="53">
        <f>IFERROR(VLOOKUP(B196,'วันที่ 4 กะเช้า'!$B$8:$AH$106,27,FALSE),0)</f>
      </c>
      <c r="Q196" s="53">
        <f>IFERROR(VLOOKUP(B196,'วันที่ 4 กะเช้า'!$B$8:$AH$106,28,FALSE),0)-IFERROR(VLOOKUP(B196,'วันที่ 4 กะเช้า'!$B$8:$AH$106,27,FALSE),0)</f>
      </c>
      <c r="R196" s="53">
        <f>IFERROR(VLOOKUP(B196,'วันที่ 4 กะเช้า'!$B$8:$AH$106,27,FALSE),0)</f>
      </c>
      <c r="S196" s="53">
        <f>IFERROR(VLOOKUP(B196,'วันที่ 5 กะเช้า'!$B$8:$AH$107,28,FALSE),0)-IFERROR(VLOOKUP(B196,'วันที่ 5 กะเช้า'!$B$8:$AH$107,27,FALSE),0)</f>
      </c>
      <c r="T196" s="53">
        <f>IFERROR(VLOOKUP(B196,'วันที่ 5 กะเช้า'!$B$8:$AH$107,27,FALSE),0)</f>
      </c>
      <c r="U196" s="53">
        <f>IFERROR(VLOOKUP(B196,'วันที่ 5 กะดึก'!$B$8:$AH$106,27,FALSE),0)</f>
      </c>
      <c r="V196" s="53">
        <f>IFERROR(VLOOKUP(B196,'วันที่ 5 กะดึก'!$B$8:$AH$106,27,FALSE),0)</f>
      </c>
      <c r="W196" s="53">
        <f>IFERROR(VLOOKUP(B196,'วันที่ 7'!$B$8:$AH$105,28,FALSE),0)-IFERROR(VLOOKUP(B196,'วันที่ 7'!$B$8:$AH$105,27,FALSE),0)</f>
      </c>
      <c r="X196" s="53">
        <f>IFERROR(VLOOKUP(B196,'วันที่ 7'!$B$8:$AH$105,27,FALSE),0)</f>
      </c>
      <c r="Y196" s="53">
        <f>IFERROR(VLOOKUP(B196,'วันที่ 8'!$B$8:$AH$109,28,FALSE),0)-IFERROR(VLOOKUP(B196,'วันที่ 8'!$B$8:$AH$109,27,FALSE),0)</f>
      </c>
      <c r="Z196" s="53">
        <f>IFERROR(VLOOKUP(B196,'วันที่ 8'!$B$8:$AH$109,27,FALSE),0)</f>
      </c>
      <c r="AA196" s="53">
        <f>IFERROR(VLOOKUP(B196,'กะเช้าวันที่ 12'!$B$8:$AC$102,28,FALSE),0)-IFERROR(VLOOKUP(B196,'กะเช้าวันที่ 12'!$B$8:$AC$102,27,FALSE),0)</f>
      </c>
      <c r="AB196" s="53">
        <f>IFERROR(VLOOKUP(B196,'กะเช้าวันที่ 12'!$B$8:$AC$102,27,FALSE),0)</f>
      </c>
      <c r="AC196" s="53">
        <f>IFERROR(VLOOKUP(B196,'กะเช้าวันที่ 14'!$B$8:$AC$104,28,FALSE),0)-IFERROR(VLOOKUP(B196,'กะเช้าวันที่ 14'!$B$8:$AC$104,27,FALSE),0)</f>
      </c>
      <c r="AD196" s="53">
        <f>IFERROR(VLOOKUP(B196,'กะเช้าวันที่ 14'!$B$8:$AC$104,27,FALSE),0)</f>
      </c>
      <c r="AE196" s="53">
        <f>IFERROR(VLOOKUP(B196,'กะดึกวันที่ 13'!$B$8:$AC$105,28,FALSE),0)-IFERROR(VLOOKUP(B196,'กะดึกวันที่ 13'!$B$8:$AC$105,27,FALSE),0)</f>
      </c>
      <c r="AF196" s="53">
        <f>IFERROR(VLOOKUP(C196,'กะดึกวันที่ 13'!$B$8:$AC$105,27,FALSE),0)</f>
      </c>
      <c r="AG196" s="53">
        <f>IFERROR(VLOOKUP(B196,'วันที่ 12'!$B$8:$AH$105,28,FALSE),0)</f>
      </c>
      <c r="AH196" s="53">
        <f>IFERROR(VLOOKUP(B196,'วันที่ 14'!$B$8:$AH$106,28,FALSE),0)</f>
      </c>
      <c r="AI196" s="53">
        <f>IFERROR(VLOOKUP(B196,'วันที่ 15'!$B$8:$AH$106,28,FALSE),0)</f>
      </c>
      <c r="AJ196" s="53">
        <f>IFERROR(VLOOKUP(B196,'วันที่ 16'!$B$8:$AH$105,28,FALSE),0)</f>
      </c>
      <c r="AK196" s="53">
        <f>IFERROR(VLOOKUP(B196,'วันที่ 17'!$B$8:$AH$105,28,FALSE),0)</f>
      </c>
      <c r="AL196" s="53">
        <f>IFERROR(VLOOKUP(B196,'วันที่ 18'!$B$8:$AH$104,28,FALSE),0)</f>
      </c>
      <c r="AM196" s="53">
        <f>IFERROR(VLOOKUP(B196,'วันที่ 19'!$B$8:$AH$106,28,FALSE),0)</f>
      </c>
      <c r="AN196" s="53">
        <f>IFERROR(VLOOKUP(B196,'วันที่ 20'!$B$8:$AH$105,28,FALSE),0)</f>
      </c>
      <c r="AO196" s="53">
        <f>IFERROR(VLOOKUP(B196,'วันที่ 21'!$B$8:$AH$106,28,FALSE),0)</f>
      </c>
      <c r="AP196" s="53">
        <f>IFERROR(VLOOKUP(B196,'วันที่ 22'!$B$8:$AH$105,28,FALSE),0)</f>
      </c>
      <c r="AQ196" s="53">
        <f>IFERROR(VLOOKUP(B196,'วันที่ 23'!$B$8:$AH$107,28,FALSE),0)</f>
      </c>
      <c r="AR196" s="53">
        <f>IFERROR(VLOOKUP(B196,'วันที่ 24'!$B$8:$AH$104,28,FALSE),0)</f>
      </c>
      <c r="AS196" s="53">
        <f>IFERROR(VLOOKUP(B196,'วันที่ 25'!$B$8:$AH$106,28,FALSE),0)</f>
      </c>
      <c r="AT196" s="53">
        <f>IFERROR(VLOOKUP(B196,'วันที่ 26'!$B$8:$AH$105,28,FALSE),0)</f>
      </c>
      <c r="AU196" s="53">
        <f>IFERROR(VLOOKUP(B196,'วันที่ 26'!$B$8:$AH$104,28,FALSE),0)</f>
      </c>
      <c r="AV196" s="53">
        <f>IFERROR(VLOOKUP(B196,'วันที่ 30'!$B$8:$AH$107,28,FALSE),0)</f>
      </c>
      <c r="AW196" s="53">
        <f>IFERROR(VLOOKUP(B196,'วันที่ 31'!$B$8:$AG$105,28,FALSE),0)</f>
      </c>
      <c r="AX196" s="52">
        <f>SUM(E196:AW196)</f>
      </c>
    </row>
    <row r="197">
      <c r="A197" s="52"/>
      <c r="B197" s="56"/>
      <c r="C197" s="53">
        <f>IFERROR(VLOOKUP(B197,Members!B:C,2,FALSE),0)</f>
      </c>
      <c r="D197" s="53">
        <f>IFERROR(VLOOKUP(B197,Members!$B:$H,7,FALSE),0)</f>
      </c>
      <c r="E197" s="55">
        <f>IFERROR(VLOOKUP(B197,'วันที่ 1'!$B$8:$AH$103,28,FALSE),0) - IFERROR(VLOOKUP(B197,'วันที่ 1'!$B$8:$AH$103,27,FALSE),0)</f>
      </c>
      <c r="F197" s="55">
        <f>IFERROR(VLOOKUP(C197,'วันที่ 1'!$B$8:$AH$103,27,FALSE),0)</f>
      </c>
      <c r="G197" s="53">
        <f>IFERROR(VLOOKUP(B197,'วันที่ 1'!$B$8:$AH$103,28,FALSE),0)-IFERROR(VLOOKUP(B197,'วันที่ 1'!$B$8:$AH$103,27,FALSE),0)</f>
      </c>
      <c r="H197" s="55">
        <f>IFERROR(VLOOKUP(B197,'วันที่ 1'!$B$8:$AH$103,27,FALSE),0)</f>
      </c>
      <c r="I197" s="53">
        <f>IFERROR(VLOOKUP(B197,'วันที่ 2'!$B$8:$AF$106,28,FALSE),0)-IFERROR(VLOOKUP(B197,'วันที่ 2'!$B$8:$AF$106,27,FALSE),0)</f>
      </c>
      <c r="J197" s="53">
        <f>IFERROR(VLOOKUP(B197,'วันที่ 2'!$B$8:$AF$106,27,FALSE),0)</f>
      </c>
      <c r="K197" s="53">
        <f>IFERROR(VLOOKUP(B197,'วันที่ 3 กะเช้า'!$B$8:$AK$106,28,FALSE),0)-IFERROR(VLOOKUP(B197,'วันที่ 3 กะเช้า'!$B$8:$AK$106,27,FALSE),0)</f>
      </c>
      <c r="L197" s="53">
        <f>IFERROR(VLOOKUP(B197,'วันที่ 3 กะเช้า'!$B$8:$AK$106,27,FALSE),0)</f>
      </c>
      <c r="M197" s="53">
        <f>IFERROR(VLOOKUP(B197,'วันที่ 4 กะเช้า'!$B$8:$AG$107,28,FALSE),0)-IFERROR(VLOOKUP(B197,'วันที่ 4 กะเช้า'!$B$8:$AG$107,27,FALSE),0)</f>
      </c>
      <c r="N197" s="53">
        <f>IFERROR(VLOOKUP(B197,'วันที่ 4 กะเช้า'!$B$8:$AG$107,27,FALSE),0)</f>
      </c>
      <c r="O197" s="53">
        <f>IFERROR(VLOOKUP(B197,'วันที่ 4 กะเช้า'!$B$8:$AH$106,28,FALSE),0)-IFERROR(VLOOKUP(B197,'วันที่ 4 กะเช้า'!$B$8:$AH$106,27,FALSE),0)</f>
      </c>
      <c r="P197" s="53">
        <f>IFERROR(VLOOKUP(B197,'วันที่ 4 กะเช้า'!$B$8:$AH$106,27,FALSE),0)</f>
      </c>
      <c r="Q197" s="53">
        <f>IFERROR(VLOOKUP(B197,'วันที่ 4 กะเช้า'!$B$8:$AH$106,28,FALSE),0)-IFERROR(VLOOKUP(B197,'วันที่ 4 กะเช้า'!$B$8:$AH$106,27,FALSE),0)</f>
      </c>
      <c r="R197" s="53">
        <f>IFERROR(VLOOKUP(B197,'วันที่ 4 กะเช้า'!$B$8:$AH$106,27,FALSE),0)</f>
      </c>
      <c r="S197" s="53">
        <f>IFERROR(VLOOKUP(B197,'วันที่ 5 กะเช้า'!$B$8:$AH$107,28,FALSE),0)-IFERROR(VLOOKUP(B197,'วันที่ 5 กะเช้า'!$B$8:$AH$107,27,FALSE),0)</f>
      </c>
      <c r="T197" s="53">
        <f>IFERROR(VLOOKUP(B197,'วันที่ 5 กะเช้า'!$B$8:$AH$107,27,FALSE),0)</f>
      </c>
      <c r="U197" s="53">
        <f>IFERROR(VLOOKUP(B197,'วันที่ 5 กะดึก'!$B$8:$AH$106,27,FALSE),0)</f>
      </c>
      <c r="V197" s="53">
        <f>IFERROR(VLOOKUP(B197,'วันที่ 5 กะดึก'!$B$8:$AH$106,27,FALSE),0)</f>
      </c>
      <c r="W197" s="53">
        <f>IFERROR(VLOOKUP(B197,'วันที่ 7'!$B$8:$AH$105,28,FALSE),0)-IFERROR(VLOOKUP(B197,'วันที่ 7'!$B$8:$AH$105,27,FALSE),0)</f>
      </c>
      <c r="X197" s="53">
        <f>IFERROR(VLOOKUP(B197,'วันที่ 7'!$B$8:$AH$105,27,FALSE),0)</f>
      </c>
      <c r="Y197" s="53">
        <f>IFERROR(VLOOKUP(B197,'วันที่ 8'!$B$8:$AH$109,28,FALSE),0)-IFERROR(VLOOKUP(B197,'วันที่ 8'!$B$8:$AH$109,27,FALSE),0)</f>
      </c>
      <c r="Z197" s="53">
        <f>IFERROR(VLOOKUP(B197,'วันที่ 8'!$B$8:$AH$109,27,FALSE),0)</f>
      </c>
      <c r="AA197" s="53">
        <f>IFERROR(VLOOKUP(B197,'กะเช้าวันที่ 12'!$B$8:$AC$102,28,FALSE),0)-IFERROR(VLOOKUP(B197,'กะเช้าวันที่ 12'!$B$8:$AC$102,27,FALSE),0)</f>
      </c>
      <c r="AB197" s="53">
        <f>IFERROR(VLOOKUP(B197,'กะเช้าวันที่ 12'!$B$8:$AC$102,27,FALSE),0)</f>
      </c>
      <c r="AC197" s="53">
        <f>IFERROR(VLOOKUP(B197,'กะเช้าวันที่ 14'!$B$8:$AC$104,28,FALSE),0)-IFERROR(VLOOKUP(B197,'กะเช้าวันที่ 14'!$B$8:$AC$104,27,FALSE),0)</f>
      </c>
      <c r="AD197" s="53">
        <f>IFERROR(VLOOKUP(B197,'กะเช้าวันที่ 14'!$B$8:$AC$104,27,FALSE),0)</f>
      </c>
      <c r="AE197" s="53">
        <f>IFERROR(VLOOKUP(B197,'กะดึกวันที่ 13'!$B$8:$AC$105,28,FALSE),0)-IFERROR(VLOOKUP(B197,'กะดึกวันที่ 13'!$B$8:$AC$105,27,FALSE),0)</f>
      </c>
      <c r="AF197" s="53">
        <f>IFERROR(VLOOKUP(C197,'กะดึกวันที่ 13'!$B$8:$AC$105,27,FALSE),0)</f>
      </c>
      <c r="AG197" s="53">
        <f>IFERROR(VLOOKUP(B197,'วันที่ 12'!$B$8:$AH$105,28,FALSE),0)</f>
      </c>
      <c r="AH197" s="53">
        <f>IFERROR(VLOOKUP(B197,'วันที่ 14'!$B$8:$AH$106,28,FALSE),0)</f>
      </c>
      <c r="AI197" s="53">
        <f>IFERROR(VLOOKUP(B197,'วันที่ 15'!$B$8:$AH$106,28,FALSE),0)</f>
      </c>
      <c r="AJ197" s="53">
        <f>IFERROR(VLOOKUP(B197,'วันที่ 16'!$B$8:$AH$105,28,FALSE),0)</f>
      </c>
      <c r="AK197" s="53">
        <f>IFERROR(VLOOKUP(B197,'วันที่ 17'!$B$8:$AH$105,28,FALSE),0)</f>
      </c>
      <c r="AL197" s="53">
        <f>IFERROR(VLOOKUP(B197,'วันที่ 18'!$B$8:$AH$104,28,FALSE),0)</f>
      </c>
      <c r="AM197" s="53">
        <f>IFERROR(VLOOKUP(B197,'วันที่ 19'!$B$8:$AH$106,28,FALSE),0)</f>
      </c>
      <c r="AN197" s="53">
        <f>IFERROR(VLOOKUP(B197,'วันที่ 20'!$B$8:$AH$105,28,FALSE),0)</f>
      </c>
      <c r="AO197" s="53">
        <f>IFERROR(VLOOKUP(B197,'วันที่ 21'!$B$8:$AH$106,28,FALSE),0)</f>
      </c>
      <c r="AP197" s="53">
        <f>IFERROR(VLOOKUP(B197,'วันที่ 22'!$B$8:$AH$105,28,FALSE),0)</f>
      </c>
      <c r="AQ197" s="53">
        <f>IFERROR(VLOOKUP(B197,'วันที่ 23'!$B$8:$AH$107,28,FALSE),0)</f>
      </c>
      <c r="AR197" s="53">
        <f>IFERROR(VLOOKUP(B197,'วันที่ 24'!$B$8:$AH$104,28,FALSE),0)</f>
      </c>
      <c r="AS197" s="53">
        <f>IFERROR(VLOOKUP(B197,'วันที่ 25'!$B$8:$AH$106,28,FALSE),0)</f>
      </c>
      <c r="AT197" s="53">
        <f>IFERROR(VLOOKUP(B197,'วันที่ 26'!$B$8:$AH$105,28,FALSE),0)</f>
      </c>
      <c r="AU197" s="53">
        <f>IFERROR(VLOOKUP(B197,'วันที่ 26'!$B$8:$AH$104,28,FALSE),0)</f>
      </c>
      <c r="AV197" s="53">
        <f>IFERROR(VLOOKUP(B197,'วันที่ 30'!$B$8:$AH$107,28,FALSE),0)</f>
      </c>
      <c r="AW197" s="53">
        <f>IFERROR(VLOOKUP(B197,'วันที่ 31'!$B$8:$AG$105,28,FALSE),0)</f>
      </c>
      <c r="AX197" s="52">
        <f>SUM(E197:AW197)</f>
      </c>
    </row>
    <row r="198">
      <c r="A198" s="52"/>
      <c r="B198" s="56"/>
      <c r="C198" s="53">
        <f>IFERROR(VLOOKUP(B198,Members!B:C,2,FALSE),0)</f>
      </c>
      <c r="D198" s="53">
        <f>IFERROR(VLOOKUP(B198,Members!$B:$H,7,FALSE),0)</f>
      </c>
      <c r="E198" s="55">
        <f>IFERROR(VLOOKUP(B198,'วันที่ 1'!$B$8:$AH$103,28,FALSE),0) - IFERROR(VLOOKUP(B198,'วันที่ 1'!$B$8:$AH$103,27,FALSE),0)</f>
      </c>
      <c r="F198" s="55">
        <f>IFERROR(VLOOKUP(C198,'วันที่ 1'!$B$8:$AH$103,27,FALSE),0)</f>
      </c>
      <c r="G198" s="53">
        <f>IFERROR(VLOOKUP(B198,'วันที่ 1'!$B$8:$AH$103,28,FALSE),0)-IFERROR(VLOOKUP(B198,'วันที่ 1'!$B$8:$AH$103,27,FALSE),0)</f>
      </c>
      <c r="H198" s="55">
        <f>IFERROR(VLOOKUP(B198,'วันที่ 1'!$B$8:$AH$103,27,FALSE),0)</f>
      </c>
      <c r="I198" s="53">
        <f>IFERROR(VLOOKUP(B198,'วันที่ 2'!$B$8:$AF$106,28,FALSE),0)-IFERROR(VLOOKUP(B198,'วันที่ 2'!$B$8:$AF$106,27,FALSE),0)</f>
      </c>
      <c r="J198" s="53">
        <f>IFERROR(VLOOKUP(B198,'วันที่ 2'!$B$8:$AF$106,27,FALSE),0)</f>
      </c>
      <c r="K198" s="53">
        <f>IFERROR(VLOOKUP(B198,'วันที่ 3 กะเช้า'!$B$8:$AK$106,28,FALSE),0)-IFERROR(VLOOKUP(B198,'วันที่ 3 กะเช้า'!$B$8:$AK$106,27,FALSE),0)</f>
      </c>
      <c r="L198" s="53">
        <f>IFERROR(VLOOKUP(B198,'วันที่ 3 กะเช้า'!$B$8:$AK$106,27,FALSE),0)</f>
      </c>
      <c r="M198" s="53">
        <f>IFERROR(VLOOKUP(B198,'วันที่ 4 กะเช้า'!$B$8:$AG$107,28,FALSE),0)-IFERROR(VLOOKUP(B198,'วันที่ 4 กะเช้า'!$B$8:$AG$107,27,FALSE),0)</f>
      </c>
      <c r="N198" s="53">
        <f>IFERROR(VLOOKUP(B198,'วันที่ 4 กะเช้า'!$B$8:$AG$107,27,FALSE),0)</f>
      </c>
      <c r="O198" s="53">
        <f>IFERROR(VLOOKUP(B198,'วันที่ 4 กะเช้า'!$B$8:$AH$106,28,FALSE),0)-IFERROR(VLOOKUP(B198,'วันที่ 4 กะเช้า'!$B$8:$AH$106,27,FALSE),0)</f>
      </c>
      <c r="P198" s="53">
        <f>IFERROR(VLOOKUP(B198,'วันที่ 4 กะเช้า'!$B$8:$AH$106,27,FALSE),0)</f>
      </c>
      <c r="Q198" s="53">
        <f>IFERROR(VLOOKUP(B198,'วันที่ 4 กะเช้า'!$B$8:$AH$106,28,FALSE),0)-IFERROR(VLOOKUP(B198,'วันที่ 4 กะเช้า'!$B$8:$AH$106,27,FALSE),0)</f>
      </c>
      <c r="R198" s="53">
        <f>IFERROR(VLOOKUP(B198,'วันที่ 4 กะเช้า'!$B$8:$AH$106,27,FALSE),0)</f>
      </c>
      <c r="S198" s="53">
        <f>IFERROR(VLOOKUP(B198,'วันที่ 5 กะเช้า'!$B$8:$AH$107,28,FALSE),0)-IFERROR(VLOOKUP(B198,'วันที่ 5 กะเช้า'!$B$8:$AH$107,27,FALSE),0)</f>
      </c>
      <c r="T198" s="53">
        <f>IFERROR(VLOOKUP(B198,'วันที่ 5 กะเช้า'!$B$8:$AH$107,27,FALSE),0)</f>
      </c>
      <c r="U198" s="53">
        <f>IFERROR(VLOOKUP(B198,'วันที่ 5 กะดึก'!$B$8:$AH$106,27,FALSE),0)</f>
      </c>
      <c r="V198" s="53">
        <f>IFERROR(VLOOKUP(B198,'วันที่ 5 กะดึก'!$B$8:$AH$106,27,FALSE),0)</f>
      </c>
      <c r="W198" s="53">
        <f>IFERROR(VLOOKUP(B198,'วันที่ 7'!$B$8:$AH$105,28,FALSE),0)-IFERROR(VLOOKUP(B198,'วันที่ 7'!$B$8:$AH$105,27,FALSE),0)</f>
      </c>
      <c r="X198" s="53">
        <f>IFERROR(VLOOKUP(B198,'วันที่ 7'!$B$8:$AH$105,27,FALSE),0)</f>
      </c>
      <c r="Y198" s="53">
        <f>IFERROR(VLOOKUP(B198,'วันที่ 8'!$B$8:$AH$109,28,FALSE),0)-IFERROR(VLOOKUP(B198,'วันที่ 8'!$B$8:$AH$109,27,FALSE),0)</f>
      </c>
      <c r="Z198" s="53">
        <f>IFERROR(VLOOKUP(B198,'วันที่ 8'!$B$8:$AH$109,27,FALSE),0)</f>
      </c>
      <c r="AA198" s="53">
        <f>IFERROR(VLOOKUP(B198,'กะเช้าวันที่ 12'!$B$8:$AC$102,28,FALSE),0)-IFERROR(VLOOKUP(B198,'กะเช้าวันที่ 12'!$B$8:$AC$102,27,FALSE),0)</f>
      </c>
      <c r="AB198" s="53">
        <f>IFERROR(VLOOKUP(B198,'กะเช้าวันที่ 12'!$B$8:$AC$102,27,FALSE),0)</f>
      </c>
      <c r="AC198" s="53">
        <f>IFERROR(VLOOKUP(B198,'กะเช้าวันที่ 14'!$B$8:$AC$104,28,FALSE),0)-IFERROR(VLOOKUP(B198,'กะเช้าวันที่ 14'!$B$8:$AC$104,27,FALSE),0)</f>
      </c>
      <c r="AD198" s="53">
        <f>IFERROR(VLOOKUP(B198,'กะเช้าวันที่ 14'!$B$8:$AC$104,27,FALSE),0)</f>
      </c>
      <c r="AE198" s="53">
        <f>IFERROR(VLOOKUP(B198,'กะดึกวันที่ 13'!$B$8:$AC$105,28,FALSE),0)-IFERROR(VLOOKUP(B198,'กะดึกวันที่ 13'!$B$8:$AC$105,27,FALSE),0)</f>
      </c>
      <c r="AF198" s="53">
        <f>IFERROR(VLOOKUP(C198,'กะดึกวันที่ 13'!$B$8:$AC$105,27,FALSE),0)</f>
      </c>
      <c r="AG198" s="53">
        <f>IFERROR(VLOOKUP(B198,'วันที่ 12'!$B$8:$AH$105,28,FALSE),0)</f>
      </c>
      <c r="AH198" s="53">
        <f>IFERROR(VLOOKUP(B198,'วันที่ 14'!$B$8:$AH$106,28,FALSE),0)</f>
      </c>
      <c r="AI198" s="53">
        <f>IFERROR(VLOOKUP(B198,'วันที่ 15'!$B$8:$AH$106,28,FALSE),0)</f>
      </c>
      <c r="AJ198" s="53">
        <f>IFERROR(VLOOKUP(B198,'วันที่ 16'!$B$8:$AH$105,28,FALSE),0)</f>
      </c>
      <c r="AK198" s="53">
        <f>IFERROR(VLOOKUP(B198,'วันที่ 17'!$B$8:$AH$105,28,FALSE),0)</f>
      </c>
      <c r="AL198" s="53">
        <f>IFERROR(VLOOKUP(B198,'วันที่ 18'!$B$8:$AH$104,28,FALSE),0)</f>
      </c>
      <c r="AM198" s="53">
        <f>IFERROR(VLOOKUP(B198,'วันที่ 19'!$B$8:$AH$106,28,FALSE),0)</f>
      </c>
      <c r="AN198" s="53">
        <f>IFERROR(VLOOKUP(B198,'วันที่ 20'!$B$8:$AH$105,28,FALSE),0)</f>
      </c>
      <c r="AO198" s="53">
        <f>IFERROR(VLOOKUP(B198,'วันที่ 21'!$B$8:$AH$106,28,FALSE),0)</f>
      </c>
      <c r="AP198" s="53">
        <f>IFERROR(VLOOKUP(B198,'วันที่ 22'!$B$8:$AH$105,28,FALSE),0)</f>
      </c>
      <c r="AQ198" s="53">
        <f>IFERROR(VLOOKUP(B198,'วันที่ 23'!$B$8:$AH$107,28,FALSE),0)</f>
      </c>
      <c r="AR198" s="53">
        <f>IFERROR(VLOOKUP(B198,'วันที่ 24'!$B$8:$AH$104,28,FALSE),0)</f>
      </c>
      <c r="AS198" s="53">
        <f>IFERROR(VLOOKUP(B198,'วันที่ 25'!$B$8:$AH$106,28,FALSE),0)</f>
      </c>
      <c r="AT198" s="53">
        <f>IFERROR(VLOOKUP(B198,'วันที่ 26'!$B$8:$AH$105,28,FALSE),0)</f>
      </c>
      <c r="AU198" s="53">
        <f>IFERROR(VLOOKUP(B198,'วันที่ 26'!$B$8:$AH$104,28,FALSE),0)</f>
      </c>
      <c r="AV198" s="53">
        <f>IFERROR(VLOOKUP(B198,'วันที่ 30'!$B$8:$AH$107,28,FALSE),0)</f>
      </c>
      <c r="AW198" s="53">
        <f>IFERROR(VLOOKUP(B198,'วันที่ 31'!$B$8:$AG$105,28,FALSE),0)</f>
      </c>
      <c r="AX198" s="52">
        <f>SUM(E198:AW198)</f>
      </c>
    </row>
    <row r="199">
      <c r="A199" s="52"/>
      <c r="B199" s="56"/>
      <c r="C199" s="53">
        <f>IFERROR(VLOOKUP(B199,Members!B:C,2,FALSE),0)</f>
      </c>
      <c r="D199" s="53">
        <f>IFERROR(VLOOKUP(B199,Members!$B:$H,7,FALSE),0)</f>
      </c>
      <c r="E199" s="55">
        <f>IFERROR(VLOOKUP(B199,'วันที่ 1'!$B$8:$AH$103,28,FALSE),0) - IFERROR(VLOOKUP(B199,'วันที่ 1'!$B$8:$AH$103,27,FALSE),0)</f>
      </c>
      <c r="F199" s="55">
        <f>IFERROR(VLOOKUP(C199,'วันที่ 1'!$B$8:$AH$103,27,FALSE),0)</f>
      </c>
      <c r="G199" s="53">
        <f>IFERROR(VLOOKUP(B199,'วันที่ 1'!$B$8:$AH$103,28,FALSE),0)-IFERROR(VLOOKUP(B199,'วันที่ 1'!$B$8:$AH$103,27,FALSE),0)</f>
      </c>
      <c r="H199" s="55">
        <f>IFERROR(VLOOKUP(B199,'วันที่ 1'!$B$8:$AH$103,27,FALSE),0)</f>
      </c>
      <c r="I199" s="53">
        <f>IFERROR(VLOOKUP(B199,'วันที่ 2'!$B$8:$AF$106,28,FALSE),0)-IFERROR(VLOOKUP(B199,'วันที่ 2'!$B$8:$AF$106,27,FALSE),0)</f>
      </c>
      <c r="J199" s="53">
        <f>IFERROR(VLOOKUP(B199,'วันที่ 2'!$B$8:$AF$106,27,FALSE),0)</f>
      </c>
      <c r="K199" s="53">
        <f>IFERROR(VLOOKUP(B199,'วันที่ 3 กะเช้า'!$B$8:$AK$106,28,FALSE),0)-IFERROR(VLOOKUP(B199,'วันที่ 3 กะเช้า'!$B$8:$AK$106,27,FALSE),0)</f>
      </c>
      <c r="L199" s="53">
        <f>IFERROR(VLOOKUP(B199,'วันที่ 3 กะเช้า'!$B$8:$AK$106,27,FALSE),0)</f>
      </c>
      <c r="M199" s="53">
        <f>IFERROR(VLOOKUP(B199,'วันที่ 4 กะเช้า'!$B$8:$AG$107,28,FALSE),0)-IFERROR(VLOOKUP(B199,'วันที่ 4 กะเช้า'!$B$8:$AG$107,27,FALSE),0)</f>
      </c>
      <c r="N199" s="53">
        <f>IFERROR(VLOOKUP(B199,'วันที่ 4 กะเช้า'!$B$8:$AG$107,27,FALSE),0)</f>
      </c>
      <c r="O199" s="53">
        <f>IFERROR(VLOOKUP(B199,'วันที่ 4 กะเช้า'!$B$8:$AH$106,28,FALSE),0)-IFERROR(VLOOKUP(B199,'วันที่ 4 กะเช้า'!$B$8:$AH$106,27,FALSE),0)</f>
      </c>
      <c r="P199" s="53">
        <f>IFERROR(VLOOKUP(B199,'วันที่ 4 กะเช้า'!$B$8:$AH$106,27,FALSE),0)</f>
      </c>
      <c r="Q199" s="53">
        <f>IFERROR(VLOOKUP(B199,'วันที่ 4 กะเช้า'!$B$8:$AH$106,28,FALSE),0)-IFERROR(VLOOKUP(B199,'วันที่ 4 กะเช้า'!$B$8:$AH$106,27,FALSE),0)</f>
      </c>
      <c r="R199" s="53">
        <f>IFERROR(VLOOKUP(B199,'วันที่ 4 กะเช้า'!$B$8:$AH$106,27,FALSE),0)</f>
      </c>
      <c r="S199" s="53">
        <f>IFERROR(VLOOKUP(B199,'วันที่ 5 กะเช้า'!$B$8:$AH$107,28,FALSE),0)-IFERROR(VLOOKUP(B199,'วันที่ 5 กะเช้า'!$B$8:$AH$107,27,FALSE),0)</f>
      </c>
      <c r="T199" s="53">
        <f>IFERROR(VLOOKUP(B199,'วันที่ 5 กะเช้า'!$B$8:$AH$107,27,FALSE),0)</f>
      </c>
      <c r="U199" s="53">
        <f>IFERROR(VLOOKUP(B199,'วันที่ 5 กะดึก'!$B$8:$AH$106,27,FALSE),0)</f>
      </c>
      <c r="V199" s="53">
        <f>IFERROR(VLOOKUP(B199,'วันที่ 5 กะดึก'!$B$8:$AH$106,27,FALSE),0)</f>
      </c>
      <c r="W199" s="53">
        <f>IFERROR(VLOOKUP(B199,'วันที่ 7'!$B$8:$AH$105,28,FALSE),0)-IFERROR(VLOOKUP(B199,'วันที่ 7'!$B$8:$AH$105,27,FALSE),0)</f>
      </c>
      <c r="X199" s="53">
        <f>IFERROR(VLOOKUP(B199,'วันที่ 7'!$B$8:$AH$105,27,FALSE),0)</f>
      </c>
      <c r="Y199" s="53">
        <f>IFERROR(VLOOKUP(B199,'วันที่ 8'!$B$8:$AH$109,28,FALSE),0)-IFERROR(VLOOKUP(B199,'วันที่ 8'!$B$8:$AH$109,27,FALSE),0)</f>
      </c>
      <c r="Z199" s="53">
        <f>IFERROR(VLOOKUP(B199,'วันที่ 8'!$B$8:$AH$109,27,FALSE),0)</f>
      </c>
      <c r="AA199" s="53">
        <f>IFERROR(VLOOKUP(B199,'กะเช้าวันที่ 12'!$B$8:$AC$102,28,FALSE),0)-IFERROR(VLOOKUP(B199,'กะเช้าวันที่ 12'!$B$8:$AC$102,27,FALSE),0)</f>
      </c>
      <c r="AB199" s="53">
        <f>IFERROR(VLOOKUP(B199,'กะเช้าวันที่ 12'!$B$8:$AC$102,27,FALSE),0)</f>
      </c>
      <c r="AC199" s="53">
        <f>IFERROR(VLOOKUP(B199,'กะเช้าวันที่ 14'!$B$8:$AC$104,28,FALSE),0)-IFERROR(VLOOKUP(B199,'กะเช้าวันที่ 14'!$B$8:$AC$104,27,FALSE),0)</f>
      </c>
      <c r="AD199" s="53">
        <f>IFERROR(VLOOKUP(B199,'กะเช้าวันที่ 14'!$B$8:$AC$104,27,FALSE),0)</f>
      </c>
      <c r="AE199" s="53">
        <f>IFERROR(VLOOKUP(B199,'กะดึกวันที่ 13'!$B$8:$AC$105,28,FALSE),0)-IFERROR(VLOOKUP(B199,'กะดึกวันที่ 13'!$B$8:$AC$105,27,FALSE),0)</f>
      </c>
      <c r="AF199" s="53">
        <f>IFERROR(VLOOKUP(C199,'กะดึกวันที่ 13'!$B$8:$AC$105,27,FALSE),0)</f>
      </c>
      <c r="AG199" s="53">
        <f>IFERROR(VLOOKUP(B199,'วันที่ 12'!$B$8:$AH$105,28,FALSE),0)</f>
      </c>
      <c r="AH199" s="53">
        <f>IFERROR(VLOOKUP(B199,'วันที่ 14'!$B$8:$AH$106,28,FALSE),0)</f>
      </c>
      <c r="AI199" s="53">
        <f>IFERROR(VLOOKUP(B199,'วันที่ 15'!$B$8:$AH$106,28,FALSE),0)</f>
      </c>
      <c r="AJ199" s="53">
        <f>IFERROR(VLOOKUP(B199,'วันที่ 16'!$B$8:$AH$105,28,FALSE),0)</f>
      </c>
      <c r="AK199" s="53">
        <f>IFERROR(VLOOKUP(B199,'วันที่ 17'!$B$8:$AH$105,28,FALSE),0)</f>
      </c>
      <c r="AL199" s="53">
        <f>IFERROR(VLOOKUP(B199,'วันที่ 18'!$B$8:$AH$104,28,FALSE),0)</f>
      </c>
      <c r="AM199" s="53">
        <f>IFERROR(VLOOKUP(B199,'วันที่ 19'!$B$8:$AH$106,28,FALSE),0)</f>
      </c>
      <c r="AN199" s="53">
        <f>IFERROR(VLOOKUP(B199,'วันที่ 20'!$B$8:$AH$105,28,FALSE),0)</f>
      </c>
      <c r="AO199" s="53">
        <f>IFERROR(VLOOKUP(B199,'วันที่ 21'!$B$8:$AH$106,28,FALSE),0)</f>
      </c>
      <c r="AP199" s="53">
        <f>IFERROR(VLOOKUP(B199,'วันที่ 22'!$B$8:$AH$105,28,FALSE),0)</f>
      </c>
      <c r="AQ199" s="53">
        <f>IFERROR(VLOOKUP(B199,'วันที่ 23'!$B$8:$AH$107,28,FALSE),0)</f>
      </c>
      <c r="AR199" s="53">
        <f>IFERROR(VLOOKUP(B199,'วันที่ 24'!$B$8:$AH$104,28,FALSE),0)</f>
      </c>
      <c r="AS199" s="53">
        <f>IFERROR(VLOOKUP(B199,'วันที่ 25'!$B$8:$AH$106,28,FALSE),0)</f>
      </c>
      <c r="AT199" s="53">
        <f>IFERROR(VLOOKUP(B199,'วันที่ 26'!$B$8:$AH$105,28,FALSE),0)</f>
      </c>
      <c r="AU199" s="53">
        <f>IFERROR(VLOOKUP(B199,'วันที่ 26'!$B$8:$AH$104,28,FALSE),0)</f>
      </c>
      <c r="AV199" s="53">
        <f>IFERROR(VLOOKUP(B199,'วันที่ 30'!$B$8:$AH$107,28,FALSE),0)</f>
      </c>
      <c r="AW199" s="53">
        <f>IFERROR(VLOOKUP(B199,'วันที่ 31'!$B$8:$AG$105,28,FALSE),0)</f>
      </c>
      <c r="AX199" s="52">
        <f>SUM(E199:AW199)</f>
      </c>
    </row>
    <row r="200">
      <c r="A200" s="52"/>
      <c r="B200" s="56"/>
      <c r="C200" s="53">
        <f>IFERROR(VLOOKUP(B200,Members!B:C,2,FALSE),0)</f>
      </c>
      <c r="D200" s="53">
        <f>IFERROR(VLOOKUP(B200,Members!$B:$H,7,FALSE),0)</f>
      </c>
      <c r="E200" s="55">
        <f>IFERROR(VLOOKUP(B200,'วันที่ 1'!$B$8:$AH$103,28,FALSE),0) - IFERROR(VLOOKUP(B200,'วันที่ 1'!$B$8:$AH$103,27,FALSE),0)</f>
      </c>
      <c r="F200" s="55">
        <f>IFERROR(VLOOKUP(C200,'วันที่ 1'!$B$8:$AH$103,27,FALSE),0)</f>
      </c>
      <c r="G200" s="53">
        <f>IFERROR(VLOOKUP(B200,'วันที่ 1'!$B$8:$AH$103,28,FALSE),0)-IFERROR(VLOOKUP(B200,'วันที่ 1'!$B$8:$AH$103,27,FALSE),0)</f>
      </c>
      <c r="H200" s="55">
        <f>IFERROR(VLOOKUP(B200,'วันที่ 1'!$B$8:$AH$103,27,FALSE),0)</f>
      </c>
      <c r="I200" s="53">
        <f>IFERROR(VLOOKUP(B200,'วันที่ 2'!$B$8:$AF$106,28,FALSE),0)-IFERROR(VLOOKUP(B200,'วันที่ 2'!$B$8:$AF$106,27,FALSE),0)</f>
      </c>
      <c r="J200" s="53">
        <f>IFERROR(VLOOKUP(B200,'วันที่ 2'!$B$8:$AF$106,27,FALSE),0)</f>
      </c>
      <c r="K200" s="53">
        <f>IFERROR(VLOOKUP(B200,'วันที่ 3 กะเช้า'!$B$8:$AK$106,28,FALSE),0)-IFERROR(VLOOKUP(B200,'วันที่ 3 กะเช้า'!$B$8:$AK$106,27,FALSE),0)</f>
      </c>
      <c r="L200" s="53">
        <f>IFERROR(VLOOKUP(B200,'วันที่ 3 กะเช้า'!$B$8:$AK$106,27,FALSE),0)</f>
      </c>
      <c r="M200" s="53">
        <f>IFERROR(VLOOKUP(B200,'วันที่ 4 กะเช้า'!$B$8:$AG$107,28,FALSE),0)-IFERROR(VLOOKUP(B200,'วันที่ 4 กะเช้า'!$B$8:$AG$107,27,FALSE),0)</f>
      </c>
      <c r="N200" s="53">
        <f>IFERROR(VLOOKUP(B200,'วันที่ 4 กะเช้า'!$B$8:$AG$107,27,FALSE),0)</f>
      </c>
      <c r="O200" s="53">
        <f>IFERROR(VLOOKUP(B200,'วันที่ 4 กะเช้า'!$B$8:$AH$106,28,FALSE),0)-IFERROR(VLOOKUP(B200,'วันที่ 4 กะเช้า'!$B$8:$AH$106,27,FALSE),0)</f>
      </c>
      <c r="P200" s="53">
        <f>IFERROR(VLOOKUP(B200,'วันที่ 4 กะเช้า'!$B$8:$AH$106,27,FALSE),0)</f>
      </c>
      <c r="Q200" s="53">
        <f>IFERROR(VLOOKUP(B200,'วันที่ 4 กะเช้า'!$B$8:$AH$106,28,FALSE),0)-IFERROR(VLOOKUP(B200,'วันที่ 4 กะเช้า'!$B$8:$AH$106,27,FALSE),0)</f>
      </c>
      <c r="R200" s="53">
        <f>IFERROR(VLOOKUP(B200,'วันที่ 4 กะเช้า'!$B$8:$AH$106,27,FALSE),0)</f>
      </c>
      <c r="S200" s="53">
        <f>IFERROR(VLOOKUP(B200,'วันที่ 5 กะเช้า'!$B$8:$AH$107,28,FALSE),0)-IFERROR(VLOOKUP(B200,'วันที่ 5 กะเช้า'!$B$8:$AH$107,27,FALSE),0)</f>
      </c>
      <c r="T200" s="53">
        <f>IFERROR(VLOOKUP(B200,'วันที่ 5 กะเช้า'!$B$8:$AH$107,27,FALSE),0)</f>
      </c>
      <c r="U200" s="53">
        <f>IFERROR(VLOOKUP(B200,'วันที่ 5 กะดึก'!$B$8:$AH$106,27,FALSE),0)</f>
      </c>
      <c r="V200" s="53">
        <f>IFERROR(VLOOKUP(B200,'วันที่ 5 กะดึก'!$B$8:$AH$106,27,FALSE),0)</f>
      </c>
      <c r="W200" s="53">
        <f>IFERROR(VLOOKUP(B200,'วันที่ 7'!$B$8:$AH$105,28,FALSE),0)-IFERROR(VLOOKUP(B200,'วันที่ 7'!$B$8:$AH$105,27,FALSE),0)</f>
      </c>
      <c r="X200" s="53">
        <f>IFERROR(VLOOKUP(B200,'วันที่ 7'!$B$8:$AH$105,27,FALSE),0)</f>
      </c>
      <c r="Y200" s="53">
        <f>IFERROR(VLOOKUP(B200,'วันที่ 8'!$B$8:$AH$109,28,FALSE),0)-IFERROR(VLOOKUP(B200,'วันที่ 8'!$B$8:$AH$109,27,FALSE),0)</f>
      </c>
      <c r="Z200" s="53">
        <f>IFERROR(VLOOKUP(B200,'วันที่ 8'!$B$8:$AH$109,27,FALSE),0)</f>
      </c>
      <c r="AA200" s="53">
        <f>IFERROR(VLOOKUP(B200,'กะเช้าวันที่ 12'!$B$8:$AC$102,28,FALSE),0)-IFERROR(VLOOKUP(B200,'กะเช้าวันที่ 12'!$B$8:$AC$102,27,FALSE),0)</f>
      </c>
      <c r="AB200" s="53">
        <f>IFERROR(VLOOKUP(B200,'กะเช้าวันที่ 12'!$B$8:$AC$102,27,FALSE),0)</f>
      </c>
      <c r="AC200" s="53">
        <f>IFERROR(VLOOKUP(B200,'กะเช้าวันที่ 14'!$B$8:$AC$104,28,FALSE),0)-IFERROR(VLOOKUP(B200,'กะเช้าวันที่ 14'!$B$8:$AC$104,27,FALSE),0)</f>
      </c>
      <c r="AD200" s="53">
        <f>IFERROR(VLOOKUP(B200,'กะเช้าวันที่ 14'!$B$8:$AC$104,27,FALSE),0)</f>
      </c>
      <c r="AE200" s="53">
        <f>IFERROR(VLOOKUP(B200,'กะดึกวันที่ 13'!$B$8:$AC$105,28,FALSE),0)-IFERROR(VLOOKUP(B200,'กะดึกวันที่ 13'!$B$8:$AC$105,27,FALSE),0)</f>
      </c>
      <c r="AF200" s="53">
        <f>IFERROR(VLOOKUP(C200,'กะดึกวันที่ 13'!$B$8:$AC$105,27,FALSE),0)</f>
      </c>
      <c r="AG200" s="53">
        <f>IFERROR(VLOOKUP(B200,'วันที่ 12'!$B$8:$AH$105,28,FALSE),0)</f>
      </c>
      <c r="AH200" s="53">
        <f>IFERROR(VLOOKUP(B200,'วันที่ 14'!$B$8:$AH$106,28,FALSE),0)</f>
      </c>
      <c r="AI200" s="53">
        <f>IFERROR(VLOOKUP(B200,'วันที่ 15'!$B$8:$AH$106,28,FALSE),0)</f>
      </c>
      <c r="AJ200" s="53">
        <f>IFERROR(VLOOKUP(B200,'วันที่ 16'!$B$8:$AH$105,28,FALSE),0)</f>
      </c>
      <c r="AK200" s="53">
        <f>IFERROR(VLOOKUP(B200,'วันที่ 17'!$B$8:$AH$105,28,FALSE),0)</f>
      </c>
      <c r="AL200" s="53">
        <f>IFERROR(VLOOKUP(B200,'วันที่ 18'!$B$8:$AH$104,28,FALSE),0)</f>
      </c>
      <c r="AM200" s="53">
        <f>IFERROR(VLOOKUP(B200,'วันที่ 19'!$B$8:$AH$106,28,FALSE),0)</f>
      </c>
      <c r="AN200" s="53">
        <f>IFERROR(VLOOKUP(B200,'วันที่ 20'!$B$8:$AH$105,28,FALSE),0)</f>
      </c>
      <c r="AO200" s="53">
        <f>IFERROR(VLOOKUP(B200,'วันที่ 21'!$B$8:$AH$106,28,FALSE),0)</f>
      </c>
      <c r="AP200" s="53">
        <f>IFERROR(VLOOKUP(B200,'วันที่ 22'!$B$8:$AH$105,28,FALSE),0)</f>
      </c>
      <c r="AQ200" s="53">
        <f>IFERROR(VLOOKUP(B200,'วันที่ 23'!$B$8:$AH$107,28,FALSE),0)</f>
      </c>
      <c r="AR200" s="53">
        <f>IFERROR(VLOOKUP(B200,'วันที่ 24'!$B$8:$AH$104,28,FALSE),0)</f>
      </c>
      <c r="AS200" s="53">
        <f>IFERROR(VLOOKUP(B200,'วันที่ 25'!$B$8:$AH$106,28,FALSE),0)</f>
      </c>
      <c r="AT200" s="53">
        <f>IFERROR(VLOOKUP(B200,'วันที่ 26'!$B$8:$AH$105,28,FALSE),0)</f>
      </c>
      <c r="AU200" s="53">
        <f>IFERROR(VLOOKUP(B200,'วันที่ 26'!$B$8:$AH$104,28,FALSE),0)</f>
      </c>
      <c r="AV200" s="53">
        <f>IFERROR(VLOOKUP(B200,'วันที่ 30'!$B$8:$AH$107,28,FALSE),0)</f>
      </c>
      <c r="AW200" s="53">
        <f>IFERROR(VLOOKUP(B200,'วันที่ 31'!$B$8:$AG$105,28,FALSE),0)</f>
      </c>
      <c r="AX200" s="52">
        <f>SUM(E200:AW200)</f>
      </c>
    </row>
    <row r="201">
      <c r="A201" s="52"/>
      <c r="B201" s="56"/>
      <c r="C201" s="53">
        <f>IFERROR(VLOOKUP(B201,Members!B:C,2,FALSE),0)</f>
      </c>
      <c r="D201" s="53">
        <f>IFERROR(VLOOKUP(B201,Members!$B:$H,7,FALSE),0)</f>
      </c>
      <c r="E201" s="55">
        <f>IFERROR(VLOOKUP(B201,'วันที่ 1'!$B$8:$AH$103,28,FALSE),0) - IFERROR(VLOOKUP(B201,'วันที่ 1'!$B$8:$AH$103,27,FALSE),0)</f>
      </c>
      <c r="F201" s="55">
        <f>IFERROR(VLOOKUP(C201,'วันที่ 1'!$B$8:$AH$103,27,FALSE),0)</f>
      </c>
      <c r="G201" s="53">
        <f>IFERROR(VLOOKUP(B201,'วันที่ 1'!$B$8:$AH$103,28,FALSE),0)-IFERROR(VLOOKUP(B201,'วันที่ 1'!$B$8:$AH$103,27,FALSE),0)</f>
      </c>
      <c r="H201" s="55">
        <f>IFERROR(VLOOKUP(B201,'วันที่ 1'!$B$8:$AH$103,27,FALSE),0)</f>
      </c>
      <c r="I201" s="53">
        <f>IFERROR(VLOOKUP(B201,'วันที่ 2'!$B$8:$AF$106,28,FALSE),0)-IFERROR(VLOOKUP(B201,'วันที่ 2'!$B$8:$AF$106,27,FALSE),0)</f>
      </c>
      <c r="J201" s="53">
        <f>IFERROR(VLOOKUP(B201,'วันที่ 2'!$B$8:$AF$106,27,FALSE),0)</f>
      </c>
      <c r="K201" s="53">
        <f>IFERROR(VLOOKUP(B201,'วันที่ 3 กะเช้า'!$B$8:$AK$106,28,FALSE),0)-IFERROR(VLOOKUP(B201,'วันที่ 3 กะเช้า'!$B$8:$AK$106,27,FALSE),0)</f>
      </c>
      <c r="L201" s="53">
        <f>IFERROR(VLOOKUP(B201,'วันที่ 3 กะเช้า'!$B$8:$AK$106,27,FALSE),0)</f>
      </c>
      <c r="M201" s="53">
        <f>IFERROR(VLOOKUP(B201,'วันที่ 4 กะเช้า'!$B$8:$AG$107,28,FALSE),0)-IFERROR(VLOOKUP(B201,'วันที่ 4 กะเช้า'!$B$8:$AG$107,27,FALSE),0)</f>
      </c>
      <c r="N201" s="53">
        <f>IFERROR(VLOOKUP(B201,'วันที่ 4 กะเช้า'!$B$8:$AG$107,27,FALSE),0)</f>
      </c>
      <c r="O201" s="53">
        <f>IFERROR(VLOOKUP(B201,'วันที่ 4 กะเช้า'!$B$8:$AH$106,28,FALSE),0)-IFERROR(VLOOKUP(B201,'วันที่ 4 กะเช้า'!$B$8:$AH$106,27,FALSE),0)</f>
      </c>
      <c r="P201" s="53">
        <f>IFERROR(VLOOKUP(B201,'วันที่ 4 กะเช้า'!$B$8:$AH$106,27,FALSE),0)</f>
      </c>
      <c r="Q201" s="53">
        <f>IFERROR(VLOOKUP(B201,'วันที่ 4 กะเช้า'!$B$8:$AH$106,28,FALSE),0)-IFERROR(VLOOKUP(B201,'วันที่ 4 กะเช้า'!$B$8:$AH$106,27,FALSE),0)</f>
      </c>
      <c r="R201" s="53">
        <f>IFERROR(VLOOKUP(B201,'วันที่ 4 กะเช้า'!$B$8:$AH$106,27,FALSE),0)</f>
      </c>
      <c r="S201" s="53">
        <f>IFERROR(VLOOKUP(B201,'วันที่ 5 กะเช้า'!$B$8:$AH$107,28,FALSE),0)-IFERROR(VLOOKUP(B201,'วันที่ 5 กะเช้า'!$B$8:$AH$107,27,FALSE),0)</f>
      </c>
      <c r="T201" s="53">
        <f>IFERROR(VLOOKUP(B201,'วันที่ 5 กะเช้า'!$B$8:$AH$107,27,FALSE),0)</f>
      </c>
      <c r="U201" s="53">
        <f>IFERROR(VLOOKUP(B201,'วันที่ 5 กะดึก'!$B$8:$AH$106,27,FALSE),0)</f>
      </c>
      <c r="V201" s="53">
        <f>IFERROR(VLOOKUP(B201,'วันที่ 5 กะดึก'!$B$8:$AH$106,27,FALSE),0)</f>
      </c>
      <c r="W201" s="53">
        <f>IFERROR(VLOOKUP(B201,'วันที่ 7'!$B$8:$AH$105,28,FALSE),0)-IFERROR(VLOOKUP(B201,'วันที่ 7'!$B$8:$AH$105,27,FALSE),0)</f>
      </c>
      <c r="X201" s="53">
        <f>IFERROR(VLOOKUP(B201,'วันที่ 7'!$B$8:$AH$105,27,FALSE),0)</f>
      </c>
      <c r="Y201" s="53">
        <f>IFERROR(VLOOKUP(B201,'วันที่ 8'!$B$8:$AH$109,28,FALSE),0)-IFERROR(VLOOKUP(B201,'วันที่ 8'!$B$8:$AH$109,27,FALSE),0)</f>
      </c>
      <c r="Z201" s="53">
        <f>IFERROR(VLOOKUP(B201,'วันที่ 8'!$B$8:$AH$109,27,FALSE),0)</f>
      </c>
      <c r="AA201" s="53">
        <f>IFERROR(VLOOKUP(B201,'กะเช้าวันที่ 12'!$B$8:$AC$102,28,FALSE),0)-IFERROR(VLOOKUP(B201,'กะเช้าวันที่ 12'!$B$8:$AC$102,27,FALSE),0)</f>
      </c>
      <c r="AB201" s="53">
        <f>IFERROR(VLOOKUP(B201,'กะเช้าวันที่ 12'!$B$8:$AC$102,27,FALSE),0)</f>
      </c>
      <c r="AC201" s="53">
        <f>IFERROR(VLOOKUP(B201,'กะเช้าวันที่ 14'!$B$8:$AC$104,28,FALSE),0)-IFERROR(VLOOKUP(B201,'กะเช้าวันที่ 14'!$B$8:$AC$104,27,FALSE),0)</f>
      </c>
      <c r="AD201" s="53">
        <f>IFERROR(VLOOKUP(B201,'กะเช้าวันที่ 14'!$B$8:$AC$104,27,FALSE),0)</f>
      </c>
      <c r="AE201" s="53">
        <f>IFERROR(VLOOKUP(B201,'กะดึกวันที่ 13'!$B$8:$AC$105,28,FALSE),0)-IFERROR(VLOOKUP(B201,'กะดึกวันที่ 13'!$B$8:$AC$105,27,FALSE),0)</f>
      </c>
      <c r="AF201" s="53">
        <f>IFERROR(VLOOKUP(C201,'กะดึกวันที่ 13'!$B$8:$AC$105,27,FALSE),0)</f>
      </c>
      <c r="AG201" s="53">
        <f>IFERROR(VLOOKUP(B201,'วันที่ 12'!$B$8:$AH$105,28,FALSE),0)</f>
      </c>
      <c r="AH201" s="53">
        <f>IFERROR(VLOOKUP(B201,'วันที่ 14'!$B$8:$AH$106,28,FALSE),0)</f>
      </c>
      <c r="AI201" s="53">
        <f>IFERROR(VLOOKUP(B201,'วันที่ 15'!$B$8:$AH$106,28,FALSE),0)</f>
      </c>
      <c r="AJ201" s="53">
        <f>IFERROR(VLOOKUP(B201,'วันที่ 16'!$B$8:$AH$105,28,FALSE),0)</f>
      </c>
      <c r="AK201" s="53">
        <f>IFERROR(VLOOKUP(B201,'วันที่ 17'!$B$8:$AH$105,28,FALSE),0)</f>
      </c>
      <c r="AL201" s="53">
        <f>IFERROR(VLOOKUP(B201,'วันที่ 18'!$B$8:$AH$104,28,FALSE),0)</f>
      </c>
      <c r="AM201" s="53">
        <f>IFERROR(VLOOKUP(B201,'วันที่ 19'!$B$8:$AH$106,28,FALSE),0)</f>
      </c>
      <c r="AN201" s="53">
        <f>IFERROR(VLOOKUP(B201,'วันที่ 20'!$B$8:$AH$105,28,FALSE),0)</f>
      </c>
      <c r="AO201" s="53">
        <f>IFERROR(VLOOKUP(B201,'วันที่ 21'!$B$8:$AH$106,28,FALSE),0)</f>
      </c>
      <c r="AP201" s="53">
        <f>IFERROR(VLOOKUP(B201,'วันที่ 22'!$B$8:$AH$105,28,FALSE),0)</f>
      </c>
      <c r="AQ201" s="53">
        <f>IFERROR(VLOOKUP(B201,'วันที่ 23'!$B$8:$AH$107,28,FALSE),0)</f>
      </c>
      <c r="AR201" s="53">
        <f>IFERROR(VLOOKUP(B201,'วันที่ 24'!$B$8:$AH$104,28,FALSE),0)</f>
      </c>
      <c r="AS201" s="53">
        <f>IFERROR(VLOOKUP(B201,'วันที่ 25'!$B$8:$AH$106,28,FALSE),0)</f>
      </c>
      <c r="AT201" s="53">
        <f>IFERROR(VLOOKUP(B201,'วันที่ 26'!$B$8:$AH$105,28,FALSE),0)</f>
      </c>
      <c r="AU201" s="53">
        <f>IFERROR(VLOOKUP(B201,'วันที่ 26'!$B$8:$AH$104,28,FALSE),0)</f>
      </c>
      <c r="AV201" s="53">
        <f>IFERROR(VLOOKUP(B201,'วันที่ 30'!$B$8:$AH$107,28,FALSE),0)</f>
      </c>
      <c r="AW201" s="53">
        <f>IFERROR(VLOOKUP(B201,'วันที่ 31'!$B$8:$AG$105,28,FALSE),0)</f>
      </c>
      <c r="AX201" s="52">
        <f>SUM(E201:AW201)</f>
      </c>
    </row>
    <row r="202">
      <c r="A202" s="52"/>
      <c r="B202" s="56"/>
      <c r="C202" s="53">
        <f>IFERROR(VLOOKUP(B202,Members!B:C,2,FALSE),0)</f>
      </c>
      <c r="D202" s="53">
        <f>IFERROR(VLOOKUP(B202,Members!$B:$H,7,FALSE),0)</f>
      </c>
      <c r="E202" s="55">
        <f>IFERROR(VLOOKUP(B202,'วันที่ 1'!$B$8:$AH$103,28,FALSE),0) - IFERROR(VLOOKUP(B202,'วันที่ 1'!$B$8:$AH$103,27,FALSE),0)</f>
      </c>
      <c r="F202" s="55">
        <f>IFERROR(VLOOKUP(C202,'วันที่ 1'!$B$8:$AH$103,27,FALSE),0)</f>
      </c>
      <c r="G202" s="53">
        <f>IFERROR(VLOOKUP(B202,'วันที่ 1'!$B$8:$AH$103,28,FALSE),0)-IFERROR(VLOOKUP(B202,'วันที่ 1'!$B$8:$AH$103,27,FALSE),0)</f>
      </c>
      <c r="H202" s="55">
        <f>IFERROR(VLOOKUP(B202,'วันที่ 1'!$B$8:$AH$103,27,FALSE),0)</f>
      </c>
      <c r="I202" s="53">
        <f>IFERROR(VLOOKUP(B202,'วันที่ 2'!$B$8:$AF$106,28,FALSE),0)-IFERROR(VLOOKUP(B202,'วันที่ 2'!$B$8:$AF$106,27,FALSE),0)</f>
      </c>
      <c r="J202" s="53">
        <f>IFERROR(VLOOKUP(B202,'วันที่ 2'!$B$8:$AF$106,27,FALSE),0)</f>
      </c>
      <c r="K202" s="53">
        <f>IFERROR(VLOOKUP(B202,'วันที่ 3 กะเช้า'!$B$8:$AK$106,28,FALSE),0)-IFERROR(VLOOKUP(B202,'วันที่ 3 กะเช้า'!$B$8:$AK$106,27,FALSE),0)</f>
      </c>
      <c r="L202" s="53">
        <f>IFERROR(VLOOKUP(B202,'วันที่ 3 กะเช้า'!$B$8:$AK$106,27,FALSE),0)</f>
      </c>
      <c r="M202" s="53">
        <f>IFERROR(VLOOKUP(B202,'วันที่ 4 กะเช้า'!$B$8:$AG$107,28,FALSE),0)-IFERROR(VLOOKUP(B202,'วันที่ 4 กะเช้า'!$B$8:$AG$107,27,FALSE),0)</f>
      </c>
      <c r="N202" s="53">
        <f>IFERROR(VLOOKUP(B202,'วันที่ 4 กะเช้า'!$B$8:$AG$107,27,FALSE),0)</f>
      </c>
      <c r="O202" s="53">
        <f>IFERROR(VLOOKUP(B202,'วันที่ 4 กะเช้า'!$B$8:$AH$106,28,FALSE),0)-IFERROR(VLOOKUP(B202,'วันที่ 4 กะเช้า'!$B$8:$AH$106,27,FALSE),0)</f>
      </c>
      <c r="P202" s="53">
        <f>IFERROR(VLOOKUP(B202,'วันที่ 4 กะเช้า'!$B$8:$AH$106,27,FALSE),0)</f>
      </c>
      <c r="Q202" s="53">
        <f>IFERROR(VLOOKUP(B202,'วันที่ 4 กะเช้า'!$B$8:$AH$106,28,FALSE),0)-IFERROR(VLOOKUP(B202,'วันที่ 4 กะเช้า'!$B$8:$AH$106,27,FALSE),0)</f>
      </c>
      <c r="R202" s="53">
        <f>IFERROR(VLOOKUP(B202,'วันที่ 4 กะเช้า'!$B$8:$AH$106,27,FALSE),0)</f>
      </c>
      <c r="S202" s="53">
        <f>IFERROR(VLOOKUP(B202,'วันที่ 5 กะเช้า'!$B$8:$AH$107,28,FALSE),0)-IFERROR(VLOOKUP(B202,'วันที่ 5 กะเช้า'!$B$8:$AH$107,27,FALSE),0)</f>
      </c>
      <c r="T202" s="53">
        <f>IFERROR(VLOOKUP(B202,'วันที่ 5 กะเช้า'!$B$8:$AH$107,27,FALSE),0)</f>
      </c>
      <c r="U202" s="53">
        <f>IFERROR(VLOOKUP(B202,'วันที่ 5 กะดึก'!$B$8:$AH$106,27,FALSE),0)</f>
      </c>
      <c r="V202" s="53">
        <f>IFERROR(VLOOKUP(B202,'วันที่ 5 กะดึก'!$B$8:$AH$106,27,FALSE),0)</f>
      </c>
      <c r="W202" s="53">
        <f>IFERROR(VLOOKUP(B202,'วันที่ 7'!$B$8:$AH$105,28,FALSE),0)-IFERROR(VLOOKUP(B202,'วันที่ 7'!$B$8:$AH$105,27,FALSE),0)</f>
      </c>
      <c r="X202" s="53">
        <f>IFERROR(VLOOKUP(B202,'วันที่ 7'!$B$8:$AH$105,27,FALSE),0)</f>
      </c>
      <c r="Y202" s="53">
        <f>IFERROR(VLOOKUP(B202,'วันที่ 8'!$B$8:$AH$109,28,FALSE),0)-IFERROR(VLOOKUP(B202,'วันที่ 8'!$B$8:$AH$109,27,FALSE),0)</f>
      </c>
      <c r="Z202" s="53">
        <f>IFERROR(VLOOKUP(B202,'วันที่ 8'!$B$8:$AH$109,27,FALSE),0)</f>
      </c>
      <c r="AA202" s="53">
        <f>IFERROR(VLOOKUP(B202,'กะเช้าวันที่ 12'!$B$8:$AC$102,28,FALSE),0)-IFERROR(VLOOKUP(B202,'กะเช้าวันที่ 12'!$B$8:$AC$102,27,FALSE),0)</f>
      </c>
      <c r="AB202" s="53">
        <f>IFERROR(VLOOKUP(B202,'กะเช้าวันที่ 12'!$B$8:$AC$102,27,FALSE),0)</f>
      </c>
      <c r="AC202" s="53">
        <f>IFERROR(VLOOKUP(B202,'กะเช้าวันที่ 14'!$B$8:$AC$104,28,FALSE),0)-IFERROR(VLOOKUP(B202,'กะเช้าวันที่ 14'!$B$8:$AC$104,27,FALSE),0)</f>
      </c>
      <c r="AD202" s="53">
        <f>IFERROR(VLOOKUP(B202,'กะเช้าวันที่ 14'!$B$8:$AC$104,27,FALSE),0)</f>
      </c>
      <c r="AE202" s="53">
        <f>IFERROR(VLOOKUP(B202,'กะดึกวันที่ 13'!$B$8:$AC$105,28,FALSE),0)-IFERROR(VLOOKUP(B202,'กะดึกวันที่ 13'!$B$8:$AC$105,27,FALSE),0)</f>
      </c>
      <c r="AF202" s="53">
        <f>IFERROR(VLOOKUP(C202,'กะดึกวันที่ 13'!$B$8:$AC$105,27,FALSE),0)</f>
      </c>
      <c r="AG202" s="53">
        <f>IFERROR(VLOOKUP(B202,'วันที่ 12'!$B$8:$AH$105,28,FALSE),0)</f>
      </c>
      <c r="AH202" s="53">
        <f>IFERROR(VLOOKUP(B202,'วันที่ 14'!$B$8:$AH$106,28,FALSE),0)</f>
      </c>
      <c r="AI202" s="53">
        <f>IFERROR(VLOOKUP(B202,'วันที่ 15'!$B$8:$AH$106,28,FALSE),0)</f>
      </c>
      <c r="AJ202" s="53">
        <f>IFERROR(VLOOKUP(B202,'วันที่ 16'!$B$8:$AH$105,28,FALSE),0)</f>
      </c>
      <c r="AK202" s="53">
        <f>IFERROR(VLOOKUP(B202,'วันที่ 17'!$B$8:$AH$105,28,FALSE),0)</f>
      </c>
      <c r="AL202" s="53">
        <f>IFERROR(VLOOKUP(B202,'วันที่ 18'!$B$8:$AH$104,28,FALSE),0)</f>
      </c>
      <c r="AM202" s="53">
        <f>IFERROR(VLOOKUP(B202,'วันที่ 19'!$B$8:$AH$106,28,FALSE),0)</f>
      </c>
      <c r="AN202" s="53">
        <f>IFERROR(VLOOKUP(B202,'วันที่ 20'!$B$8:$AH$105,28,FALSE),0)</f>
      </c>
      <c r="AO202" s="53">
        <f>IFERROR(VLOOKUP(B202,'วันที่ 21'!$B$8:$AH$106,28,FALSE),0)</f>
      </c>
      <c r="AP202" s="53">
        <f>IFERROR(VLOOKUP(B202,'วันที่ 22'!$B$8:$AH$105,28,FALSE),0)</f>
      </c>
      <c r="AQ202" s="53">
        <f>IFERROR(VLOOKUP(B202,'วันที่ 23'!$B$8:$AH$107,28,FALSE),0)</f>
      </c>
      <c r="AR202" s="53">
        <f>IFERROR(VLOOKUP(B202,'วันที่ 24'!$B$8:$AH$104,28,FALSE),0)</f>
      </c>
      <c r="AS202" s="53">
        <f>IFERROR(VLOOKUP(B202,'วันที่ 25'!$B$8:$AH$106,28,FALSE),0)</f>
      </c>
      <c r="AT202" s="53">
        <f>IFERROR(VLOOKUP(B202,'วันที่ 26'!$B$8:$AH$105,28,FALSE),0)</f>
      </c>
      <c r="AU202" s="53">
        <f>IFERROR(VLOOKUP(B202,'วันที่ 26'!$B$8:$AH$104,28,FALSE),0)</f>
      </c>
      <c r="AV202" s="53">
        <f>IFERROR(VLOOKUP(B202,'วันที่ 30'!$B$8:$AH$107,28,FALSE),0)</f>
      </c>
      <c r="AW202" s="53">
        <f>IFERROR(VLOOKUP(B202,'วันที่ 31'!$B$8:$AG$105,28,FALSE),0)</f>
      </c>
      <c r="AX202" s="52">
        <f>SUM(E202:AW202)</f>
      </c>
    </row>
    <row r="203">
      <c r="A203" s="52"/>
      <c r="B203" s="56"/>
      <c r="C203" s="53">
        <f>IFERROR(VLOOKUP(B203,Members!B:C,2,FALSE),0)</f>
      </c>
      <c r="D203" s="53">
        <f>IFERROR(VLOOKUP(B203,Members!$B:$H,7,FALSE),0)</f>
      </c>
      <c r="E203" s="55">
        <f>IFERROR(VLOOKUP(B203,'วันที่ 1'!$B$8:$AH$103,28,FALSE),0) - IFERROR(VLOOKUP(B203,'วันที่ 1'!$B$8:$AH$103,27,FALSE),0)</f>
      </c>
      <c r="F203" s="55">
        <f>IFERROR(VLOOKUP(C203,'วันที่ 1'!$B$8:$AH$103,27,FALSE),0)</f>
      </c>
      <c r="G203" s="53">
        <f>IFERROR(VLOOKUP(B203,'วันที่ 1'!$B$8:$AH$103,28,FALSE),0)-IFERROR(VLOOKUP(B203,'วันที่ 1'!$B$8:$AH$103,27,FALSE),0)</f>
      </c>
      <c r="H203" s="55">
        <f>IFERROR(VLOOKUP(B203,'วันที่ 1'!$B$8:$AH$103,27,FALSE),0)</f>
      </c>
      <c r="I203" s="53">
        <f>IFERROR(VLOOKUP(B203,'วันที่ 2'!$B$8:$AF$106,28,FALSE),0)-IFERROR(VLOOKUP(B203,'วันที่ 2'!$B$8:$AF$106,27,FALSE),0)</f>
      </c>
      <c r="J203" s="53">
        <f>IFERROR(VLOOKUP(B203,'วันที่ 2'!$B$8:$AF$106,27,FALSE),0)</f>
      </c>
      <c r="K203" s="53">
        <f>IFERROR(VLOOKUP(B203,'วันที่ 3 กะเช้า'!$B$8:$AK$106,28,FALSE),0)-IFERROR(VLOOKUP(B203,'วันที่ 3 กะเช้า'!$B$8:$AK$106,27,FALSE),0)</f>
      </c>
      <c r="L203" s="53">
        <f>IFERROR(VLOOKUP(B203,'วันที่ 3 กะเช้า'!$B$8:$AK$106,27,FALSE),0)</f>
      </c>
      <c r="M203" s="53">
        <f>IFERROR(VLOOKUP(B203,'วันที่ 4 กะเช้า'!$B$8:$AG$107,28,FALSE),0)-IFERROR(VLOOKUP(B203,'วันที่ 4 กะเช้า'!$B$8:$AG$107,27,FALSE),0)</f>
      </c>
      <c r="N203" s="53">
        <f>IFERROR(VLOOKUP(B203,'วันที่ 4 กะเช้า'!$B$8:$AG$107,27,FALSE),0)</f>
      </c>
      <c r="O203" s="53">
        <f>IFERROR(VLOOKUP(B203,'วันที่ 4 กะเช้า'!$B$8:$AH$106,28,FALSE),0)-IFERROR(VLOOKUP(B203,'วันที่ 4 กะเช้า'!$B$8:$AH$106,27,FALSE),0)</f>
      </c>
      <c r="P203" s="53">
        <f>IFERROR(VLOOKUP(B203,'วันที่ 4 กะเช้า'!$B$8:$AH$106,27,FALSE),0)</f>
      </c>
      <c r="Q203" s="53">
        <f>IFERROR(VLOOKUP(B203,'วันที่ 4 กะเช้า'!$B$8:$AH$106,28,FALSE),0)-IFERROR(VLOOKUP(B203,'วันที่ 4 กะเช้า'!$B$8:$AH$106,27,FALSE),0)</f>
      </c>
      <c r="R203" s="53">
        <f>IFERROR(VLOOKUP(B203,'วันที่ 4 กะเช้า'!$B$8:$AH$106,27,FALSE),0)</f>
      </c>
      <c r="S203" s="53">
        <f>IFERROR(VLOOKUP(B203,'วันที่ 5 กะเช้า'!$B$8:$AH$107,28,FALSE),0)-IFERROR(VLOOKUP(B203,'วันที่ 5 กะเช้า'!$B$8:$AH$107,27,FALSE),0)</f>
      </c>
      <c r="T203" s="53">
        <f>IFERROR(VLOOKUP(B203,'วันที่ 5 กะเช้า'!$B$8:$AH$107,27,FALSE),0)</f>
      </c>
      <c r="U203" s="53">
        <f>IFERROR(VLOOKUP(B203,'วันที่ 5 กะดึก'!$B$8:$AH$106,27,FALSE),0)</f>
      </c>
      <c r="V203" s="53">
        <f>IFERROR(VLOOKUP(B203,'วันที่ 5 กะดึก'!$B$8:$AH$106,27,FALSE),0)</f>
      </c>
      <c r="W203" s="53">
        <f>IFERROR(VLOOKUP(B203,'วันที่ 7'!$B$8:$AH$105,28,FALSE),0)-IFERROR(VLOOKUP(B203,'วันที่ 7'!$B$8:$AH$105,27,FALSE),0)</f>
      </c>
      <c r="X203" s="53">
        <f>IFERROR(VLOOKUP(B203,'วันที่ 7'!$B$8:$AH$105,27,FALSE),0)</f>
      </c>
      <c r="Y203" s="53">
        <f>IFERROR(VLOOKUP(B203,'วันที่ 8'!$B$8:$AH$109,28,FALSE),0)-IFERROR(VLOOKUP(B203,'วันที่ 8'!$B$8:$AH$109,27,FALSE),0)</f>
      </c>
      <c r="Z203" s="53">
        <f>IFERROR(VLOOKUP(B203,'วันที่ 8'!$B$8:$AH$109,27,FALSE),0)</f>
      </c>
      <c r="AA203" s="53">
        <f>IFERROR(VLOOKUP(B203,'กะเช้าวันที่ 12'!$B$8:$AC$102,28,FALSE),0)-IFERROR(VLOOKUP(B203,'กะเช้าวันที่ 12'!$B$8:$AC$102,27,FALSE),0)</f>
      </c>
      <c r="AB203" s="53">
        <f>IFERROR(VLOOKUP(B203,'กะเช้าวันที่ 12'!$B$8:$AC$102,27,FALSE),0)</f>
      </c>
      <c r="AC203" s="53">
        <f>IFERROR(VLOOKUP(B203,'กะเช้าวันที่ 14'!$B$8:$AC$104,28,FALSE),0)-IFERROR(VLOOKUP(B203,'กะเช้าวันที่ 14'!$B$8:$AC$104,27,FALSE),0)</f>
      </c>
      <c r="AD203" s="53">
        <f>IFERROR(VLOOKUP(B203,'กะเช้าวันที่ 14'!$B$8:$AC$104,27,FALSE),0)</f>
      </c>
      <c r="AE203" s="53">
        <f>IFERROR(VLOOKUP(B203,'กะดึกวันที่ 13'!$B$8:$AC$105,28,FALSE),0)-IFERROR(VLOOKUP(B203,'กะดึกวันที่ 13'!$B$8:$AC$105,27,FALSE),0)</f>
      </c>
      <c r="AF203" s="53">
        <f>IFERROR(VLOOKUP(C203,'กะดึกวันที่ 13'!$B$8:$AC$105,27,FALSE),0)</f>
      </c>
      <c r="AG203" s="53">
        <f>IFERROR(VLOOKUP(B203,'วันที่ 12'!$B$8:$AH$105,28,FALSE),0)</f>
      </c>
      <c r="AH203" s="53">
        <f>IFERROR(VLOOKUP(B203,'วันที่ 14'!$B$8:$AH$106,28,FALSE),0)</f>
      </c>
      <c r="AI203" s="53">
        <f>IFERROR(VLOOKUP(B203,'วันที่ 15'!$B$8:$AH$106,28,FALSE),0)</f>
      </c>
      <c r="AJ203" s="53">
        <f>IFERROR(VLOOKUP(B203,'วันที่ 16'!$B$8:$AH$105,28,FALSE),0)</f>
      </c>
      <c r="AK203" s="53">
        <f>IFERROR(VLOOKUP(B203,'วันที่ 17'!$B$8:$AH$105,28,FALSE),0)</f>
      </c>
      <c r="AL203" s="53">
        <f>IFERROR(VLOOKUP(B203,'วันที่ 18'!$B$8:$AH$104,28,FALSE),0)</f>
      </c>
      <c r="AM203" s="53">
        <f>IFERROR(VLOOKUP(B203,'วันที่ 19'!$B$8:$AH$106,28,FALSE),0)</f>
      </c>
      <c r="AN203" s="53">
        <f>IFERROR(VLOOKUP(B203,'วันที่ 20'!$B$8:$AH$105,28,FALSE),0)</f>
      </c>
      <c r="AO203" s="53">
        <f>IFERROR(VLOOKUP(B203,'วันที่ 21'!$B$8:$AH$106,28,FALSE),0)</f>
      </c>
      <c r="AP203" s="53">
        <f>IFERROR(VLOOKUP(B203,'วันที่ 22'!$B$8:$AH$105,28,FALSE),0)</f>
      </c>
      <c r="AQ203" s="53">
        <f>IFERROR(VLOOKUP(B203,'วันที่ 23'!$B$8:$AH$107,28,FALSE),0)</f>
      </c>
      <c r="AR203" s="53">
        <f>IFERROR(VLOOKUP(B203,'วันที่ 24'!$B$8:$AH$104,28,FALSE),0)</f>
      </c>
      <c r="AS203" s="53">
        <f>IFERROR(VLOOKUP(B203,'วันที่ 25'!$B$8:$AH$106,28,FALSE),0)</f>
      </c>
      <c r="AT203" s="53">
        <f>IFERROR(VLOOKUP(B203,'วันที่ 26'!$B$8:$AH$105,28,FALSE),0)</f>
      </c>
      <c r="AU203" s="53">
        <f>IFERROR(VLOOKUP(B203,'วันที่ 26'!$B$8:$AH$104,28,FALSE),0)</f>
      </c>
      <c r="AV203" s="53">
        <f>IFERROR(VLOOKUP(B203,'วันที่ 30'!$B$8:$AH$107,28,FALSE),0)</f>
      </c>
      <c r="AW203" s="53">
        <f>IFERROR(VLOOKUP(B203,'วันที่ 31'!$B$8:$AG$105,28,FALSE),0)</f>
      </c>
      <c r="AX203" s="52">
        <f>SUM(E203:AW203)</f>
      </c>
    </row>
    <row r="204">
      <c r="A204" s="52"/>
      <c r="B204" s="56"/>
      <c r="C204" s="53">
        <f>IFERROR(VLOOKUP(B204,Members!B:C,2,FALSE),0)</f>
      </c>
      <c r="D204" s="53">
        <f>IFERROR(VLOOKUP(B204,Members!$B:$H,7,FALSE),0)</f>
      </c>
      <c r="E204" s="55">
        <f>IFERROR(VLOOKUP(B204,'วันที่ 1'!$B$8:$AH$103,28,FALSE),0) - IFERROR(VLOOKUP(B204,'วันที่ 1'!$B$8:$AH$103,27,FALSE),0)</f>
      </c>
      <c r="F204" s="55">
        <f>IFERROR(VLOOKUP(C204,'วันที่ 1'!$B$8:$AH$103,27,FALSE),0)</f>
      </c>
      <c r="G204" s="53">
        <f>IFERROR(VLOOKUP(B204,'วันที่ 1'!$B$8:$AH$103,28,FALSE),0)-IFERROR(VLOOKUP(B204,'วันที่ 1'!$B$8:$AH$103,27,FALSE),0)</f>
      </c>
      <c r="H204" s="55">
        <f>IFERROR(VLOOKUP(B204,'วันที่ 1'!$B$8:$AH$103,27,FALSE),0)</f>
      </c>
      <c r="I204" s="53">
        <f>IFERROR(VLOOKUP(B204,'วันที่ 2'!$B$8:$AF$106,28,FALSE),0)-IFERROR(VLOOKUP(B204,'วันที่ 2'!$B$8:$AF$106,27,FALSE),0)</f>
      </c>
      <c r="J204" s="53">
        <f>IFERROR(VLOOKUP(B204,'วันที่ 2'!$B$8:$AF$106,27,FALSE),0)</f>
      </c>
      <c r="K204" s="53">
        <f>IFERROR(VLOOKUP(B204,'วันที่ 3 กะเช้า'!$B$8:$AK$106,28,FALSE),0)-IFERROR(VLOOKUP(B204,'วันที่ 3 กะเช้า'!$B$8:$AK$106,27,FALSE),0)</f>
      </c>
      <c r="L204" s="53">
        <f>IFERROR(VLOOKUP(B204,'วันที่ 3 กะเช้า'!$B$8:$AK$106,27,FALSE),0)</f>
      </c>
      <c r="M204" s="53">
        <f>IFERROR(VLOOKUP(B204,'วันที่ 4 กะเช้า'!$B$8:$AG$107,28,FALSE),0)-IFERROR(VLOOKUP(B204,'วันที่ 4 กะเช้า'!$B$8:$AG$107,27,FALSE),0)</f>
      </c>
      <c r="N204" s="53">
        <f>IFERROR(VLOOKUP(B204,'วันที่ 4 กะเช้า'!$B$8:$AG$107,27,FALSE),0)</f>
      </c>
      <c r="O204" s="53">
        <f>IFERROR(VLOOKUP(B204,'วันที่ 4 กะเช้า'!$B$8:$AH$106,28,FALSE),0)-IFERROR(VLOOKUP(B204,'วันที่ 4 กะเช้า'!$B$8:$AH$106,27,FALSE),0)</f>
      </c>
      <c r="P204" s="53">
        <f>IFERROR(VLOOKUP(B204,'วันที่ 4 กะเช้า'!$B$8:$AH$106,27,FALSE),0)</f>
      </c>
      <c r="Q204" s="53">
        <f>IFERROR(VLOOKUP(B204,'วันที่ 4 กะเช้า'!$B$8:$AH$106,28,FALSE),0)-IFERROR(VLOOKUP(B204,'วันที่ 4 กะเช้า'!$B$8:$AH$106,27,FALSE),0)</f>
      </c>
      <c r="R204" s="53">
        <f>IFERROR(VLOOKUP(B204,'วันที่ 4 กะเช้า'!$B$8:$AH$106,27,FALSE),0)</f>
      </c>
      <c r="S204" s="53">
        <f>IFERROR(VLOOKUP(B204,'วันที่ 5 กะเช้า'!$B$8:$AH$107,28,FALSE),0)-IFERROR(VLOOKUP(B204,'วันที่ 5 กะเช้า'!$B$8:$AH$107,27,FALSE),0)</f>
      </c>
      <c r="T204" s="53">
        <f>IFERROR(VLOOKUP(B204,'วันที่ 5 กะเช้า'!$B$8:$AH$107,27,FALSE),0)</f>
      </c>
      <c r="U204" s="53">
        <f>IFERROR(VLOOKUP(B204,'วันที่ 5 กะดึก'!$B$8:$AH$106,27,FALSE),0)</f>
      </c>
      <c r="V204" s="53">
        <f>IFERROR(VLOOKUP(B204,'วันที่ 5 กะดึก'!$B$8:$AH$106,27,FALSE),0)</f>
      </c>
      <c r="W204" s="53">
        <f>IFERROR(VLOOKUP(B204,'วันที่ 7'!$B$8:$AH$105,28,FALSE),0)-IFERROR(VLOOKUP(B204,'วันที่ 7'!$B$8:$AH$105,27,FALSE),0)</f>
      </c>
      <c r="X204" s="53">
        <f>IFERROR(VLOOKUP(B204,'วันที่ 7'!$B$8:$AH$105,27,FALSE),0)</f>
      </c>
      <c r="Y204" s="53">
        <f>IFERROR(VLOOKUP(B204,'วันที่ 8'!$B$8:$AH$109,28,FALSE),0)-IFERROR(VLOOKUP(B204,'วันที่ 8'!$B$8:$AH$109,27,FALSE),0)</f>
      </c>
      <c r="Z204" s="53">
        <f>IFERROR(VLOOKUP(B204,'วันที่ 8'!$B$8:$AH$109,27,FALSE),0)</f>
      </c>
      <c r="AA204" s="53">
        <f>IFERROR(VLOOKUP(B204,'กะเช้าวันที่ 12'!$B$8:$AC$102,28,FALSE),0)-IFERROR(VLOOKUP(B204,'กะเช้าวันที่ 12'!$B$8:$AC$102,27,FALSE),0)</f>
      </c>
      <c r="AB204" s="53">
        <f>IFERROR(VLOOKUP(B204,'กะเช้าวันที่ 12'!$B$8:$AC$102,27,FALSE),0)</f>
      </c>
      <c r="AC204" s="53">
        <f>IFERROR(VLOOKUP(B204,'กะเช้าวันที่ 14'!$B$8:$AC$104,28,FALSE),0)-IFERROR(VLOOKUP(B204,'กะเช้าวันที่ 14'!$B$8:$AC$104,27,FALSE),0)</f>
      </c>
      <c r="AD204" s="53">
        <f>IFERROR(VLOOKUP(B204,'กะเช้าวันที่ 14'!$B$8:$AC$104,27,FALSE),0)</f>
      </c>
      <c r="AE204" s="53">
        <f>IFERROR(VLOOKUP(B204,'กะดึกวันที่ 13'!$B$8:$AC$105,28,FALSE),0)-IFERROR(VLOOKUP(B204,'กะดึกวันที่ 13'!$B$8:$AC$105,27,FALSE),0)</f>
      </c>
      <c r="AF204" s="53">
        <f>IFERROR(VLOOKUP(C204,'กะดึกวันที่ 13'!$B$8:$AC$105,27,FALSE),0)</f>
      </c>
      <c r="AG204" s="53">
        <f>IFERROR(VLOOKUP(B204,'วันที่ 12'!$B$8:$AH$105,28,FALSE),0)</f>
      </c>
      <c r="AH204" s="53">
        <f>IFERROR(VLOOKUP(B204,'วันที่ 14'!$B$8:$AH$106,28,FALSE),0)</f>
      </c>
      <c r="AI204" s="53">
        <f>IFERROR(VLOOKUP(B204,'วันที่ 15'!$B$8:$AH$106,28,FALSE),0)</f>
      </c>
      <c r="AJ204" s="53">
        <f>IFERROR(VLOOKUP(B204,'วันที่ 16'!$B$8:$AH$105,28,FALSE),0)</f>
      </c>
      <c r="AK204" s="53">
        <f>IFERROR(VLOOKUP(B204,'วันที่ 17'!$B$8:$AH$105,28,FALSE),0)</f>
      </c>
      <c r="AL204" s="53">
        <f>IFERROR(VLOOKUP(B204,'วันที่ 18'!$B$8:$AH$104,28,FALSE),0)</f>
      </c>
      <c r="AM204" s="53">
        <f>IFERROR(VLOOKUP(B204,'วันที่ 19'!$B$8:$AH$106,28,FALSE),0)</f>
      </c>
      <c r="AN204" s="53">
        <f>IFERROR(VLOOKUP(B204,'วันที่ 20'!$B$8:$AH$105,28,FALSE),0)</f>
      </c>
      <c r="AO204" s="53">
        <f>IFERROR(VLOOKUP(B204,'วันที่ 21'!$B$8:$AH$106,28,FALSE),0)</f>
      </c>
      <c r="AP204" s="53">
        <f>IFERROR(VLOOKUP(B204,'วันที่ 22'!$B$8:$AH$105,28,FALSE),0)</f>
      </c>
      <c r="AQ204" s="53">
        <f>IFERROR(VLOOKUP(B204,'วันที่ 23'!$B$8:$AH$107,28,FALSE),0)</f>
      </c>
      <c r="AR204" s="53">
        <f>IFERROR(VLOOKUP(B204,'วันที่ 24'!$B$8:$AH$104,28,FALSE),0)</f>
      </c>
      <c r="AS204" s="53">
        <f>IFERROR(VLOOKUP(B204,'วันที่ 25'!$B$8:$AH$106,28,FALSE),0)</f>
      </c>
      <c r="AT204" s="53">
        <f>IFERROR(VLOOKUP(B204,'วันที่ 26'!$B$8:$AH$105,28,FALSE),0)</f>
      </c>
      <c r="AU204" s="53">
        <f>IFERROR(VLOOKUP(B204,'วันที่ 26'!$B$8:$AH$104,28,FALSE),0)</f>
      </c>
      <c r="AV204" s="53">
        <f>IFERROR(VLOOKUP(B204,'วันที่ 30'!$B$8:$AH$107,28,FALSE),0)</f>
      </c>
      <c r="AW204" s="53">
        <f>IFERROR(VLOOKUP(B204,'วันที่ 31'!$B$8:$AG$105,28,FALSE),0)</f>
      </c>
      <c r="AX204" s="52">
        <f>SUM(E204:AW204)</f>
      </c>
    </row>
    <row r="205">
      <c r="A205" s="52"/>
      <c r="B205" s="56"/>
      <c r="C205" s="53">
        <f>IFERROR(VLOOKUP(B205,Members!B:C,2,FALSE),0)</f>
      </c>
      <c r="D205" s="53">
        <f>IFERROR(VLOOKUP(B205,Members!$B:$H,7,FALSE),0)</f>
      </c>
      <c r="E205" s="55">
        <f>IFERROR(VLOOKUP(B205,'วันที่ 1'!$B$8:$AH$103,28,FALSE),0) - IFERROR(VLOOKUP(B205,'วันที่ 1'!$B$8:$AH$103,27,FALSE),0)</f>
      </c>
      <c r="F205" s="55">
        <f>IFERROR(VLOOKUP(C205,'วันที่ 1'!$B$8:$AH$103,27,FALSE),0)</f>
      </c>
      <c r="G205" s="53">
        <f>IFERROR(VLOOKUP(B205,'วันที่ 1'!$B$8:$AH$103,28,FALSE),0)-IFERROR(VLOOKUP(B205,'วันที่ 1'!$B$8:$AH$103,27,FALSE),0)</f>
      </c>
      <c r="H205" s="55">
        <f>IFERROR(VLOOKUP(B205,'วันที่ 1'!$B$8:$AH$103,27,FALSE),0)</f>
      </c>
      <c r="I205" s="53">
        <f>IFERROR(VLOOKUP(B205,'วันที่ 2'!$B$8:$AF$106,28,FALSE),0)-IFERROR(VLOOKUP(B205,'วันที่ 2'!$B$8:$AF$106,27,FALSE),0)</f>
      </c>
      <c r="J205" s="53">
        <f>IFERROR(VLOOKUP(B205,'วันที่ 2'!$B$8:$AF$106,27,FALSE),0)</f>
      </c>
      <c r="K205" s="53">
        <f>IFERROR(VLOOKUP(B205,'วันที่ 3 กะเช้า'!$B$8:$AK$106,28,FALSE),0)-IFERROR(VLOOKUP(B205,'วันที่ 3 กะเช้า'!$B$8:$AK$106,27,FALSE),0)</f>
      </c>
      <c r="L205" s="53">
        <f>IFERROR(VLOOKUP(B205,'วันที่ 3 กะเช้า'!$B$8:$AK$106,27,FALSE),0)</f>
      </c>
      <c r="M205" s="53">
        <f>IFERROR(VLOOKUP(B205,'วันที่ 4 กะเช้า'!$B$8:$AG$107,28,FALSE),0)-IFERROR(VLOOKUP(B205,'วันที่ 4 กะเช้า'!$B$8:$AG$107,27,FALSE),0)</f>
      </c>
      <c r="N205" s="53">
        <f>IFERROR(VLOOKUP(B205,'วันที่ 4 กะเช้า'!$B$8:$AG$107,27,FALSE),0)</f>
      </c>
      <c r="O205" s="53">
        <f>IFERROR(VLOOKUP(B205,'วันที่ 4 กะเช้า'!$B$8:$AH$106,28,FALSE),0)-IFERROR(VLOOKUP(B205,'วันที่ 4 กะเช้า'!$B$8:$AH$106,27,FALSE),0)</f>
      </c>
      <c r="P205" s="53">
        <f>IFERROR(VLOOKUP(B205,'วันที่ 4 กะเช้า'!$B$8:$AH$106,27,FALSE),0)</f>
      </c>
      <c r="Q205" s="53">
        <f>IFERROR(VLOOKUP(B205,'วันที่ 4 กะเช้า'!$B$8:$AH$106,28,FALSE),0)-IFERROR(VLOOKUP(B205,'วันที่ 4 กะเช้า'!$B$8:$AH$106,27,FALSE),0)</f>
      </c>
      <c r="R205" s="53">
        <f>IFERROR(VLOOKUP(B205,'วันที่ 4 กะเช้า'!$B$8:$AH$106,27,FALSE),0)</f>
      </c>
      <c r="S205" s="53">
        <f>IFERROR(VLOOKUP(B205,'วันที่ 5 กะเช้า'!$B$8:$AH$107,28,FALSE),0)-IFERROR(VLOOKUP(B205,'วันที่ 5 กะเช้า'!$B$8:$AH$107,27,FALSE),0)</f>
      </c>
      <c r="T205" s="53">
        <f>IFERROR(VLOOKUP(B205,'วันที่ 5 กะเช้า'!$B$8:$AH$107,27,FALSE),0)</f>
      </c>
      <c r="U205" s="53">
        <f>IFERROR(VLOOKUP(B205,'วันที่ 5 กะดึก'!$B$8:$AH$106,27,FALSE),0)</f>
      </c>
      <c r="V205" s="53">
        <f>IFERROR(VLOOKUP(B205,'วันที่ 5 กะดึก'!$B$8:$AH$106,27,FALSE),0)</f>
      </c>
      <c r="W205" s="53">
        <f>IFERROR(VLOOKUP(B205,'วันที่ 7'!$B$8:$AH$105,28,FALSE),0)-IFERROR(VLOOKUP(B205,'วันที่ 7'!$B$8:$AH$105,27,FALSE),0)</f>
      </c>
      <c r="X205" s="53">
        <f>IFERROR(VLOOKUP(B205,'วันที่ 7'!$B$8:$AH$105,27,FALSE),0)</f>
      </c>
      <c r="Y205" s="53">
        <f>IFERROR(VLOOKUP(B205,'วันที่ 8'!$B$8:$AH$109,28,FALSE),0)-IFERROR(VLOOKUP(B205,'วันที่ 8'!$B$8:$AH$109,27,FALSE),0)</f>
      </c>
      <c r="Z205" s="53">
        <f>IFERROR(VLOOKUP(B205,'วันที่ 8'!$B$8:$AH$109,27,FALSE),0)</f>
      </c>
      <c r="AA205" s="53">
        <f>IFERROR(VLOOKUP(B205,'กะเช้าวันที่ 12'!$B$8:$AC$102,28,FALSE),0)-IFERROR(VLOOKUP(B205,'กะเช้าวันที่ 12'!$B$8:$AC$102,27,FALSE),0)</f>
      </c>
      <c r="AB205" s="53">
        <f>IFERROR(VLOOKUP(B205,'กะเช้าวันที่ 12'!$B$8:$AC$102,27,FALSE),0)</f>
      </c>
      <c r="AC205" s="53">
        <f>IFERROR(VLOOKUP(B205,'กะเช้าวันที่ 14'!$B$8:$AC$104,28,FALSE),0)-IFERROR(VLOOKUP(B205,'กะเช้าวันที่ 14'!$B$8:$AC$104,27,FALSE),0)</f>
      </c>
      <c r="AD205" s="53">
        <f>IFERROR(VLOOKUP(B205,'กะเช้าวันที่ 14'!$B$8:$AC$104,27,FALSE),0)</f>
      </c>
      <c r="AE205" s="53">
        <f>IFERROR(VLOOKUP(B205,'กะดึกวันที่ 13'!$B$8:$AC$105,28,FALSE),0)-IFERROR(VLOOKUP(B205,'กะดึกวันที่ 13'!$B$8:$AC$105,27,FALSE),0)</f>
      </c>
      <c r="AF205" s="53">
        <f>IFERROR(VLOOKUP(C205,'กะดึกวันที่ 13'!$B$8:$AC$105,27,FALSE),0)</f>
      </c>
      <c r="AG205" s="53">
        <f>IFERROR(VLOOKUP(B205,'วันที่ 12'!$B$8:$AH$105,28,FALSE),0)</f>
      </c>
      <c r="AH205" s="53">
        <f>IFERROR(VLOOKUP(B205,'วันที่ 14'!$B$8:$AH$106,28,FALSE),0)</f>
      </c>
      <c r="AI205" s="53">
        <f>IFERROR(VLOOKUP(B205,'วันที่ 15'!$B$8:$AH$106,28,FALSE),0)</f>
      </c>
      <c r="AJ205" s="53">
        <f>IFERROR(VLOOKUP(B205,'วันที่ 16'!$B$8:$AH$105,28,FALSE),0)</f>
      </c>
      <c r="AK205" s="53">
        <f>IFERROR(VLOOKUP(B205,'วันที่ 17'!$B$8:$AH$105,28,FALSE),0)</f>
      </c>
      <c r="AL205" s="53">
        <f>IFERROR(VLOOKUP(B205,'วันที่ 18'!$B$8:$AH$104,28,FALSE),0)</f>
      </c>
      <c r="AM205" s="53">
        <f>IFERROR(VLOOKUP(B205,'วันที่ 19'!$B$8:$AH$106,28,FALSE),0)</f>
      </c>
      <c r="AN205" s="53">
        <f>IFERROR(VLOOKUP(B205,'วันที่ 20'!$B$8:$AH$105,28,FALSE),0)</f>
      </c>
      <c r="AO205" s="53">
        <f>IFERROR(VLOOKUP(B205,'วันที่ 21'!$B$8:$AH$106,28,FALSE),0)</f>
      </c>
      <c r="AP205" s="53">
        <f>IFERROR(VLOOKUP(B205,'วันที่ 22'!$B$8:$AH$105,28,FALSE),0)</f>
      </c>
      <c r="AQ205" s="53">
        <f>IFERROR(VLOOKUP(B205,'วันที่ 23'!$B$8:$AH$107,28,FALSE),0)</f>
      </c>
      <c r="AR205" s="53">
        <f>IFERROR(VLOOKUP(B205,'วันที่ 24'!$B$8:$AH$104,28,FALSE),0)</f>
      </c>
      <c r="AS205" s="53">
        <f>IFERROR(VLOOKUP(B205,'วันที่ 25'!$B$8:$AH$106,28,FALSE),0)</f>
      </c>
      <c r="AT205" s="53">
        <f>IFERROR(VLOOKUP(B205,'วันที่ 26'!$B$8:$AH$105,28,FALSE),0)</f>
      </c>
      <c r="AU205" s="53">
        <f>IFERROR(VLOOKUP(B205,'วันที่ 26'!$B$8:$AH$104,28,FALSE),0)</f>
      </c>
      <c r="AV205" s="53">
        <f>IFERROR(VLOOKUP(B205,'วันที่ 30'!$B$8:$AH$107,28,FALSE),0)</f>
      </c>
      <c r="AW205" s="53">
        <f>IFERROR(VLOOKUP(B205,'วันที่ 31'!$B$8:$AG$105,28,FALSE),0)</f>
      </c>
      <c r="AX205" s="52">
        <f>SUM(E205:AW205)</f>
      </c>
    </row>
    <row r="206">
      <c r="A206" s="52"/>
      <c r="B206" s="56"/>
      <c r="C206" s="53">
        <f>IFERROR(VLOOKUP(B206,Members!B:C,2,FALSE),0)</f>
      </c>
      <c r="D206" s="53">
        <f>IFERROR(VLOOKUP(B206,Members!$B:$H,7,FALSE),0)</f>
      </c>
      <c r="E206" s="55">
        <f>IFERROR(VLOOKUP(B206,'วันที่ 1'!$B$8:$AH$103,28,FALSE),0) - IFERROR(VLOOKUP(B206,'วันที่ 1'!$B$8:$AH$103,27,FALSE),0)</f>
      </c>
      <c r="F206" s="55">
        <f>IFERROR(VLOOKUP(C206,'วันที่ 1'!$B$8:$AH$103,27,FALSE),0)</f>
      </c>
      <c r="G206" s="53">
        <f>IFERROR(VLOOKUP(B206,'วันที่ 1'!$B$8:$AH$103,28,FALSE),0)-IFERROR(VLOOKUP(B206,'วันที่ 1'!$B$8:$AH$103,27,FALSE),0)</f>
      </c>
      <c r="H206" s="55">
        <f>IFERROR(VLOOKUP(B206,'วันที่ 1'!$B$8:$AH$103,27,FALSE),0)</f>
      </c>
      <c r="I206" s="53">
        <f>IFERROR(VLOOKUP(B206,'วันที่ 2'!$B$8:$AF$106,28,FALSE),0)-IFERROR(VLOOKUP(B206,'วันที่ 2'!$B$8:$AF$106,27,FALSE),0)</f>
      </c>
      <c r="J206" s="53">
        <f>IFERROR(VLOOKUP(B206,'วันที่ 2'!$B$8:$AF$106,27,FALSE),0)</f>
      </c>
      <c r="K206" s="53">
        <f>IFERROR(VLOOKUP(B206,'วันที่ 3 กะเช้า'!$B$8:$AK$106,28,FALSE),0)-IFERROR(VLOOKUP(B206,'วันที่ 3 กะเช้า'!$B$8:$AK$106,27,FALSE),0)</f>
      </c>
      <c r="L206" s="53">
        <f>IFERROR(VLOOKUP(B206,'วันที่ 3 กะเช้า'!$B$8:$AK$106,27,FALSE),0)</f>
      </c>
      <c r="M206" s="53">
        <f>IFERROR(VLOOKUP(B206,'วันที่ 4 กะเช้า'!$B$8:$AG$107,28,FALSE),0)-IFERROR(VLOOKUP(B206,'วันที่ 4 กะเช้า'!$B$8:$AG$107,27,FALSE),0)</f>
      </c>
      <c r="N206" s="53">
        <f>IFERROR(VLOOKUP(B206,'วันที่ 4 กะเช้า'!$B$8:$AG$107,27,FALSE),0)</f>
      </c>
      <c r="O206" s="53">
        <f>IFERROR(VLOOKUP(B206,'วันที่ 4 กะเช้า'!$B$8:$AH$106,28,FALSE),0)-IFERROR(VLOOKUP(B206,'วันที่ 4 กะเช้า'!$B$8:$AH$106,27,FALSE),0)</f>
      </c>
      <c r="P206" s="53">
        <f>IFERROR(VLOOKUP(B206,'วันที่ 4 กะเช้า'!$B$8:$AH$106,27,FALSE),0)</f>
      </c>
      <c r="Q206" s="53">
        <f>IFERROR(VLOOKUP(B206,'วันที่ 4 กะเช้า'!$B$8:$AH$106,28,FALSE),0)-IFERROR(VLOOKUP(B206,'วันที่ 4 กะเช้า'!$B$8:$AH$106,27,FALSE),0)</f>
      </c>
      <c r="R206" s="53">
        <f>IFERROR(VLOOKUP(B206,'วันที่ 4 กะเช้า'!$B$8:$AH$106,27,FALSE),0)</f>
      </c>
      <c r="S206" s="53">
        <f>IFERROR(VLOOKUP(B206,'วันที่ 5 กะเช้า'!$B$8:$AH$107,28,FALSE),0)-IFERROR(VLOOKUP(B206,'วันที่ 5 กะเช้า'!$B$8:$AH$107,27,FALSE),0)</f>
      </c>
      <c r="T206" s="53">
        <f>IFERROR(VLOOKUP(B206,'วันที่ 5 กะเช้า'!$B$8:$AH$107,27,FALSE),0)</f>
      </c>
      <c r="U206" s="53">
        <f>IFERROR(VLOOKUP(B206,'วันที่ 5 กะดึก'!$B$8:$AH$106,27,FALSE),0)</f>
      </c>
      <c r="V206" s="53">
        <f>IFERROR(VLOOKUP(B206,'วันที่ 5 กะดึก'!$B$8:$AH$106,27,FALSE),0)</f>
      </c>
      <c r="W206" s="53">
        <f>IFERROR(VLOOKUP(B206,'วันที่ 7'!$B$8:$AH$105,28,FALSE),0)-IFERROR(VLOOKUP(B206,'วันที่ 7'!$B$8:$AH$105,27,FALSE),0)</f>
      </c>
      <c r="X206" s="53">
        <f>IFERROR(VLOOKUP(B206,'วันที่ 7'!$B$8:$AH$105,27,FALSE),0)</f>
      </c>
      <c r="Y206" s="53">
        <f>IFERROR(VLOOKUP(B206,'วันที่ 8'!$B$8:$AH$109,28,FALSE),0)-IFERROR(VLOOKUP(B206,'วันที่ 8'!$B$8:$AH$109,27,FALSE),0)</f>
      </c>
      <c r="Z206" s="53">
        <f>IFERROR(VLOOKUP(B206,'วันที่ 8'!$B$8:$AH$109,27,FALSE),0)</f>
      </c>
      <c r="AA206" s="53">
        <f>IFERROR(VLOOKUP(B206,'กะเช้าวันที่ 12'!$B$8:$AC$102,28,FALSE),0)-IFERROR(VLOOKUP(B206,'กะเช้าวันที่ 12'!$B$8:$AC$102,27,FALSE),0)</f>
      </c>
      <c r="AB206" s="53">
        <f>IFERROR(VLOOKUP(B206,'กะเช้าวันที่ 12'!$B$8:$AC$102,27,FALSE),0)</f>
      </c>
      <c r="AC206" s="53">
        <f>IFERROR(VLOOKUP(B206,'กะเช้าวันที่ 14'!$B$8:$AC$104,28,FALSE),0)-IFERROR(VLOOKUP(B206,'กะเช้าวันที่ 14'!$B$8:$AC$104,27,FALSE),0)</f>
      </c>
      <c r="AD206" s="53">
        <f>IFERROR(VLOOKUP(B206,'กะเช้าวันที่ 14'!$B$8:$AC$104,27,FALSE),0)</f>
      </c>
      <c r="AE206" s="53">
        <f>IFERROR(VLOOKUP(B206,'กะดึกวันที่ 13'!$B$8:$AC$105,28,FALSE),0)-IFERROR(VLOOKUP(B206,'กะดึกวันที่ 13'!$B$8:$AC$105,27,FALSE),0)</f>
      </c>
      <c r="AF206" s="53">
        <f>IFERROR(VLOOKUP(C206,'กะดึกวันที่ 13'!$B$8:$AC$105,27,FALSE),0)</f>
      </c>
      <c r="AG206" s="53">
        <f>IFERROR(VLOOKUP(B206,'วันที่ 12'!$B$8:$AH$105,28,FALSE),0)</f>
      </c>
      <c r="AH206" s="53">
        <f>IFERROR(VLOOKUP(B206,'วันที่ 14'!$B$8:$AH$106,28,FALSE),0)</f>
      </c>
      <c r="AI206" s="53">
        <f>IFERROR(VLOOKUP(B206,'วันที่ 15'!$B$8:$AH$106,28,FALSE),0)</f>
      </c>
      <c r="AJ206" s="53">
        <f>IFERROR(VLOOKUP(B206,'วันที่ 16'!$B$8:$AH$105,28,FALSE),0)</f>
      </c>
      <c r="AK206" s="53">
        <f>IFERROR(VLOOKUP(B206,'วันที่ 17'!$B$8:$AH$105,28,FALSE),0)</f>
      </c>
      <c r="AL206" s="53">
        <f>IFERROR(VLOOKUP(B206,'วันที่ 18'!$B$8:$AH$104,28,FALSE),0)</f>
      </c>
      <c r="AM206" s="53">
        <f>IFERROR(VLOOKUP(B206,'วันที่ 19'!$B$8:$AH$106,28,FALSE),0)</f>
      </c>
      <c r="AN206" s="53">
        <f>IFERROR(VLOOKUP(B206,'วันที่ 20'!$B$8:$AH$105,28,FALSE),0)</f>
      </c>
      <c r="AO206" s="53">
        <f>IFERROR(VLOOKUP(B206,'วันที่ 21'!$B$8:$AH$106,28,FALSE),0)</f>
      </c>
      <c r="AP206" s="53">
        <f>IFERROR(VLOOKUP(B206,'วันที่ 22'!$B$8:$AH$105,28,FALSE),0)</f>
      </c>
      <c r="AQ206" s="53">
        <f>IFERROR(VLOOKUP(B206,'วันที่ 23'!$B$8:$AH$107,28,FALSE),0)</f>
      </c>
      <c r="AR206" s="53">
        <f>IFERROR(VLOOKUP(B206,'วันที่ 24'!$B$8:$AH$104,28,FALSE),0)</f>
      </c>
      <c r="AS206" s="53">
        <f>IFERROR(VLOOKUP(B206,'วันที่ 25'!$B$8:$AH$106,28,FALSE),0)</f>
      </c>
      <c r="AT206" s="53">
        <f>IFERROR(VLOOKUP(B206,'วันที่ 26'!$B$8:$AH$105,28,FALSE),0)</f>
      </c>
      <c r="AU206" s="53">
        <f>IFERROR(VLOOKUP(B206,'วันที่ 26'!$B$8:$AH$104,28,FALSE),0)</f>
      </c>
      <c r="AV206" s="53">
        <f>IFERROR(VLOOKUP(B206,'วันที่ 30'!$B$8:$AH$107,28,FALSE),0)</f>
      </c>
      <c r="AW206" s="53">
        <f>IFERROR(VLOOKUP(B206,'วันที่ 31'!$B$8:$AG$105,28,FALSE),0)</f>
      </c>
      <c r="AX206" s="52">
        <f>SUM(E206:AW206)</f>
      </c>
    </row>
    <row r="207">
      <c r="A207" s="52"/>
      <c r="B207" s="56"/>
      <c r="C207" s="53">
        <f>IFERROR(VLOOKUP(B207,Members!B:C,2,FALSE),0)</f>
      </c>
      <c r="D207" s="53">
        <f>IFERROR(VLOOKUP(B207,Members!$B:$H,7,FALSE),0)</f>
      </c>
      <c r="E207" s="55">
        <f>IFERROR(VLOOKUP(B207,'วันที่ 1'!$B$8:$AH$103,28,FALSE),0) - IFERROR(VLOOKUP(B207,'วันที่ 1'!$B$8:$AH$103,27,FALSE),0)</f>
      </c>
      <c r="F207" s="55">
        <f>IFERROR(VLOOKUP(C207,'วันที่ 1'!$B$8:$AH$103,27,FALSE),0)</f>
      </c>
      <c r="G207" s="53">
        <f>IFERROR(VLOOKUP(B207,'วันที่ 1'!$B$8:$AH$103,28,FALSE),0)-IFERROR(VLOOKUP(B207,'วันที่ 1'!$B$8:$AH$103,27,FALSE),0)</f>
      </c>
      <c r="H207" s="55">
        <f>IFERROR(VLOOKUP(B207,'วันที่ 1'!$B$8:$AH$103,27,FALSE),0)</f>
      </c>
      <c r="I207" s="53">
        <f>IFERROR(VLOOKUP(B207,'วันที่ 2'!$B$8:$AF$106,28,FALSE),0)-IFERROR(VLOOKUP(B207,'วันที่ 2'!$B$8:$AF$106,27,FALSE),0)</f>
      </c>
      <c r="J207" s="53">
        <f>IFERROR(VLOOKUP(B207,'วันที่ 2'!$B$8:$AF$106,27,FALSE),0)</f>
      </c>
      <c r="K207" s="53">
        <f>IFERROR(VLOOKUP(B207,'วันที่ 3 กะเช้า'!$B$8:$AK$106,28,FALSE),0)-IFERROR(VLOOKUP(B207,'วันที่ 3 กะเช้า'!$B$8:$AK$106,27,FALSE),0)</f>
      </c>
      <c r="L207" s="53">
        <f>IFERROR(VLOOKUP(B207,'วันที่ 3 กะเช้า'!$B$8:$AK$106,27,FALSE),0)</f>
      </c>
      <c r="M207" s="53">
        <f>IFERROR(VLOOKUP(B207,'วันที่ 4 กะเช้า'!$B$8:$AG$107,28,FALSE),0)-IFERROR(VLOOKUP(B207,'วันที่ 4 กะเช้า'!$B$8:$AG$107,27,FALSE),0)</f>
      </c>
      <c r="N207" s="53">
        <f>IFERROR(VLOOKUP(B207,'วันที่ 4 กะเช้า'!$B$8:$AG$107,27,FALSE),0)</f>
      </c>
      <c r="O207" s="53">
        <f>IFERROR(VLOOKUP(B207,'วันที่ 4 กะเช้า'!$B$8:$AH$106,28,FALSE),0)-IFERROR(VLOOKUP(B207,'วันที่ 4 กะเช้า'!$B$8:$AH$106,27,FALSE),0)</f>
      </c>
      <c r="P207" s="53">
        <f>IFERROR(VLOOKUP(B207,'วันที่ 4 กะเช้า'!$B$8:$AH$106,27,FALSE),0)</f>
      </c>
      <c r="Q207" s="53">
        <f>IFERROR(VLOOKUP(B207,'วันที่ 4 กะเช้า'!$B$8:$AH$106,28,FALSE),0)-IFERROR(VLOOKUP(B207,'วันที่ 4 กะเช้า'!$B$8:$AH$106,27,FALSE),0)</f>
      </c>
      <c r="R207" s="53">
        <f>IFERROR(VLOOKUP(B207,'วันที่ 4 กะเช้า'!$B$8:$AH$106,27,FALSE),0)</f>
      </c>
      <c r="S207" s="53">
        <f>IFERROR(VLOOKUP(B207,'วันที่ 5 กะเช้า'!$B$8:$AH$107,28,FALSE),0)-IFERROR(VLOOKUP(B207,'วันที่ 5 กะเช้า'!$B$8:$AH$107,27,FALSE),0)</f>
      </c>
      <c r="T207" s="53">
        <f>IFERROR(VLOOKUP(B207,'วันที่ 5 กะเช้า'!$B$8:$AH$107,27,FALSE),0)</f>
      </c>
      <c r="U207" s="53">
        <f>IFERROR(VLOOKUP(B207,'วันที่ 5 กะดึก'!$B$8:$AH$106,27,FALSE),0)</f>
      </c>
      <c r="V207" s="53">
        <f>IFERROR(VLOOKUP(B207,'วันที่ 5 กะดึก'!$B$8:$AH$106,27,FALSE),0)</f>
      </c>
      <c r="W207" s="53">
        <f>IFERROR(VLOOKUP(B207,'วันที่ 7'!$B$8:$AH$105,28,FALSE),0)-IFERROR(VLOOKUP(B207,'วันที่ 7'!$B$8:$AH$105,27,FALSE),0)</f>
      </c>
      <c r="X207" s="53">
        <f>IFERROR(VLOOKUP(B207,'วันที่ 7'!$B$8:$AH$105,27,FALSE),0)</f>
      </c>
      <c r="Y207" s="53">
        <f>IFERROR(VLOOKUP(B207,'วันที่ 8'!$B$8:$AH$109,28,FALSE),0)-IFERROR(VLOOKUP(B207,'วันที่ 8'!$B$8:$AH$109,27,FALSE),0)</f>
      </c>
      <c r="Z207" s="53">
        <f>IFERROR(VLOOKUP(B207,'วันที่ 8'!$B$8:$AH$109,27,FALSE),0)</f>
      </c>
      <c r="AA207" s="53">
        <f>IFERROR(VLOOKUP(B207,'กะเช้าวันที่ 12'!$B$8:$AC$102,28,FALSE),0)-IFERROR(VLOOKUP(B207,'กะเช้าวันที่ 12'!$B$8:$AC$102,27,FALSE),0)</f>
      </c>
      <c r="AB207" s="53">
        <f>IFERROR(VLOOKUP(B207,'กะเช้าวันที่ 12'!$B$8:$AC$102,27,FALSE),0)</f>
      </c>
      <c r="AC207" s="53">
        <f>IFERROR(VLOOKUP(B207,'กะเช้าวันที่ 14'!$B$8:$AC$104,28,FALSE),0)-IFERROR(VLOOKUP(B207,'กะเช้าวันที่ 14'!$B$8:$AC$104,27,FALSE),0)</f>
      </c>
      <c r="AD207" s="53">
        <f>IFERROR(VLOOKUP(B207,'กะเช้าวันที่ 14'!$B$8:$AC$104,27,FALSE),0)</f>
      </c>
      <c r="AE207" s="53">
        <f>IFERROR(VLOOKUP(B207,'กะดึกวันที่ 13'!$B$8:$AC$105,28,FALSE),0)-IFERROR(VLOOKUP(B207,'กะดึกวันที่ 13'!$B$8:$AC$105,27,FALSE),0)</f>
      </c>
      <c r="AF207" s="53">
        <f>IFERROR(VLOOKUP(C207,'กะดึกวันที่ 13'!$B$8:$AC$105,27,FALSE),0)</f>
      </c>
      <c r="AG207" s="53">
        <f>IFERROR(VLOOKUP(B207,'วันที่ 12'!$B$8:$AH$105,28,FALSE),0)</f>
      </c>
      <c r="AH207" s="53">
        <f>IFERROR(VLOOKUP(B207,'วันที่ 14'!$B$8:$AH$106,28,FALSE),0)</f>
      </c>
      <c r="AI207" s="53">
        <f>IFERROR(VLOOKUP(B207,'วันที่ 15'!$B$8:$AH$106,28,FALSE),0)</f>
      </c>
      <c r="AJ207" s="53">
        <f>IFERROR(VLOOKUP(B207,'วันที่ 16'!$B$8:$AH$105,28,FALSE),0)</f>
      </c>
      <c r="AK207" s="53">
        <f>IFERROR(VLOOKUP(B207,'วันที่ 17'!$B$8:$AH$105,28,FALSE),0)</f>
      </c>
      <c r="AL207" s="53">
        <f>IFERROR(VLOOKUP(B207,'วันที่ 18'!$B$8:$AH$104,28,FALSE),0)</f>
      </c>
      <c r="AM207" s="53">
        <f>IFERROR(VLOOKUP(B207,'วันที่ 19'!$B$8:$AH$106,28,FALSE),0)</f>
      </c>
      <c r="AN207" s="53">
        <f>IFERROR(VLOOKUP(B207,'วันที่ 20'!$B$8:$AH$105,28,FALSE),0)</f>
      </c>
      <c r="AO207" s="53">
        <f>IFERROR(VLOOKUP(B207,'วันที่ 21'!$B$8:$AH$106,28,FALSE),0)</f>
      </c>
      <c r="AP207" s="53">
        <f>IFERROR(VLOOKUP(B207,'วันที่ 22'!$B$8:$AH$105,28,FALSE),0)</f>
      </c>
      <c r="AQ207" s="53">
        <f>IFERROR(VLOOKUP(B207,'วันที่ 23'!$B$8:$AH$107,28,FALSE),0)</f>
      </c>
      <c r="AR207" s="53">
        <f>IFERROR(VLOOKUP(B207,'วันที่ 24'!$B$8:$AH$104,28,FALSE),0)</f>
      </c>
      <c r="AS207" s="53">
        <f>IFERROR(VLOOKUP(B207,'วันที่ 25'!$B$8:$AH$106,28,FALSE),0)</f>
      </c>
      <c r="AT207" s="53">
        <f>IFERROR(VLOOKUP(B207,'วันที่ 26'!$B$8:$AH$105,28,FALSE),0)</f>
      </c>
      <c r="AU207" s="53">
        <f>IFERROR(VLOOKUP(B207,'วันที่ 26'!$B$8:$AH$104,28,FALSE),0)</f>
      </c>
      <c r="AV207" s="53">
        <f>IFERROR(VLOOKUP(B207,'วันที่ 30'!$B$8:$AH$107,28,FALSE),0)</f>
      </c>
      <c r="AW207" s="53">
        <f>IFERROR(VLOOKUP(B207,'วันที่ 31'!$B$8:$AG$105,28,FALSE),0)</f>
      </c>
      <c r="AX207" s="52">
        <f>SUM(E207:AW207)</f>
      </c>
    </row>
    <row r="208">
      <c r="A208" s="52"/>
      <c r="B208" s="56"/>
      <c r="C208" s="53">
        <f>IFERROR(VLOOKUP(B208,Members!B:C,2,FALSE),0)</f>
      </c>
      <c r="D208" s="53">
        <f>IFERROR(VLOOKUP(B208,Members!$B:$H,7,FALSE),0)</f>
      </c>
      <c r="E208" s="55">
        <f>IFERROR(VLOOKUP(B208,'วันที่ 1'!$B$8:$AH$103,28,FALSE),0) - IFERROR(VLOOKUP(B208,'วันที่ 1'!$B$8:$AH$103,27,FALSE),0)</f>
      </c>
      <c r="F208" s="55">
        <f>IFERROR(VLOOKUP(C208,'วันที่ 1'!$B$8:$AH$103,27,FALSE),0)</f>
      </c>
      <c r="G208" s="53">
        <f>IFERROR(VLOOKUP(B208,'วันที่ 1'!$B$8:$AH$103,28,FALSE),0)-IFERROR(VLOOKUP(B208,'วันที่ 1'!$B$8:$AH$103,27,FALSE),0)</f>
      </c>
      <c r="H208" s="55">
        <f>IFERROR(VLOOKUP(B208,'วันที่ 1'!$B$8:$AH$103,27,FALSE),0)</f>
      </c>
      <c r="I208" s="53">
        <f>IFERROR(VLOOKUP(B208,'วันที่ 2'!$B$8:$AF$106,28,FALSE),0)-IFERROR(VLOOKUP(B208,'วันที่ 2'!$B$8:$AF$106,27,FALSE),0)</f>
      </c>
      <c r="J208" s="53">
        <f>IFERROR(VLOOKUP(B208,'วันที่ 2'!$B$8:$AF$106,27,FALSE),0)</f>
      </c>
      <c r="K208" s="53">
        <f>IFERROR(VLOOKUP(B208,'วันที่ 3 กะเช้า'!$B$8:$AK$106,28,FALSE),0)-IFERROR(VLOOKUP(B208,'วันที่ 3 กะเช้า'!$B$8:$AK$106,27,FALSE),0)</f>
      </c>
      <c r="L208" s="53">
        <f>IFERROR(VLOOKUP(B208,'วันที่ 3 กะเช้า'!$B$8:$AK$106,27,FALSE),0)</f>
      </c>
      <c r="M208" s="53">
        <f>IFERROR(VLOOKUP(B208,'วันที่ 4 กะเช้า'!$B$8:$AG$107,28,FALSE),0)-IFERROR(VLOOKUP(B208,'วันที่ 4 กะเช้า'!$B$8:$AG$107,27,FALSE),0)</f>
      </c>
      <c r="N208" s="53">
        <f>IFERROR(VLOOKUP(B208,'วันที่ 4 กะเช้า'!$B$8:$AG$107,27,FALSE),0)</f>
      </c>
      <c r="O208" s="53">
        <f>IFERROR(VLOOKUP(B208,'วันที่ 4 กะเช้า'!$B$8:$AH$106,28,FALSE),0)-IFERROR(VLOOKUP(B208,'วันที่ 4 กะเช้า'!$B$8:$AH$106,27,FALSE),0)</f>
      </c>
      <c r="P208" s="53">
        <f>IFERROR(VLOOKUP(B208,'วันที่ 4 กะเช้า'!$B$8:$AH$106,27,FALSE),0)</f>
      </c>
      <c r="Q208" s="53">
        <f>IFERROR(VLOOKUP(B208,'วันที่ 4 กะเช้า'!$B$8:$AH$106,28,FALSE),0)-IFERROR(VLOOKUP(B208,'วันที่ 4 กะเช้า'!$B$8:$AH$106,27,FALSE),0)</f>
      </c>
      <c r="R208" s="53">
        <f>IFERROR(VLOOKUP(B208,'วันที่ 4 กะเช้า'!$B$8:$AH$106,27,FALSE),0)</f>
      </c>
      <c r="S208" s="53">
        <f>IFERROR(VLOOKUP(B208,'วันที่ 5 กะเช้า'!$B$8:$AH$107,28,FALSE),0)-IFERROR(VLOOKUP(B208,'วันที่ 5 กะเช้า'!$B$8:$AH$107,27,FALSE),0)</f>
      </c>
      <c r="T208" s="53">
        <f>IFERROR(VLOOKUP(B208,'วันที่ 5 กะเช้า'!$B$8:$AH$107,27,FALSE),0)</f>
      </c>
      <c r="U208" s="53">
        <f>IFERROR(VLOOKUP(B208,'วันที่ 5 กะดึก'!$B$8:$AH$106,27,FALSE),0)</f>
      </c>
      <c r="V208" s="53">
        <f>IFERROR(VLOOKUP(B208,'วันที่ 5 กะดึก'!$B$8:$AH$106,27,FALSE),0)</f>
      </c>
      <c r="W208" s="53">
        <f>IFERROR(VLOOKUP(B208,'วันที่ 7'!$B$8:$AH$105,28,FALSE),0)-IFERROR(VLOOKUP(B208,'วันที่ 7'!$B$8:$AH$105,27,FALSE),0)</f>
      </c>
      <c r="X208" s="53">
        <f>IFERROR(VLOOKUP(B208,'วันที่ 7'!$B$8:$AH$105,27,FALSE),0)</f>
      </c>
      <c r="Y208" s="53">
        <f>IFERROR(VLOOKUP(B208,'วันที่ 8'!$B$8:$AH$109,28,FALSE),0)-IFERROR(VLOOKUP(B208,'วันที่ 8'!$B$8:$AH$109,27,FALSE),0)</f>
      </c>
      <c r="Z208" s="53">
        <f>IFERROR(VLOOKUP(B208,'วันที่ 8'!$B$8:$AH$109,27,FALSE),0)</f>
      </c>
      <c r="AA208" s="53">
        <f>IFERROR(VLOOKUP(B208,'กะเช้าวันที่ 12'!$B$8:$AC$102,28,FALSE),0)-IFERROR(VLOOKUP(B208,'กะเช้าวันที่ 12'!$B$8:$AC$102,27,FALSE),0)</f>
      </c>
      <c r="AB208" s="53">
        <f>IFERROR(VLOOKUP(B208,'กะเช้าวันที่ 12'!$B$8:$AC$102,27,FALSE),0)</f>
      </c>
      <c r="AC208" s="53">
        <f>IFERROR(VLOOKUP(B208,'กะเช้าวันที่ 14'!$B$8:$AC$104,28,FALSE),0)-IFERROR(VLOOKUP(B208,'กะเช้าวันที่ 14'!$B$8:$AC$104,27,FALSE),0)</f>
      </c>
      <c r="AD208" s="53">
        <f>IFERROR(VLOOKUP(B208,'กะเช้าวันที่ 14'!$B$8:$AC$104,27,FALSE),0)</f>
      </c>
      <c r="AE208" s="53">
        <f>IFERROR(VLOOKUP(B208,'กะดึกวันที่ 13'!$B$8:$AC$105,28,FALSE),0)-IFERROR(VLOOKUP(B208,'กะดึกวันที่ 13'!$B$8:$AC$105,27,FALSE),0)</f>
      </c>
      <c r="AF208" s="53">
        <f>IFERROR(VLOOKUP(C208,'กะดึกวันที่ 13'!$B$8:$AC$105,27,FALSE),0)</f>
      </c>
      <c r="AG208" s="53">
        <f>IFERROR(VLOOKUP(B208,'วันที่ 12'!$B$8:$AH$105,28,FALSE),0)</f>
      </c>
      <c r="AH208" s="53">
        <f>IFERROR(VLOOKUP(B208,'วันที่ 14'!$B$8:$AH$106,28,FALSE),0)</f>
      </c>
      <c r="AI208" s="53">
        <f>IFERROR(VLOOKUP(B208,'วันที่ 15'!$B$8:$AH$106,28,FALSE),0)</f>
      </c>
      <c r="AJ208" s="53">
        <f>IFERROR(VLOOKUP(B208,'วันที่ 16'!$B$8:$AH$105,28,FALSE),0)</f>
      </c>
      <c r="AK208" s="53">
        <f>IFERROR(VLOOKUP(B208,'วันที่ 17'!$B$8:$AH$105,28,FALSE),0)</f>
      </c>
      <c r="AL208" s="53">
        <f>IFERROR(VLOOKUP(B208,'วันที่ 18'!$B$8:$AH$104,28,FALSE),0)</f>
      </c>
      <c r="AM208" s="53">
        <f>IFERROR(VLOOKUP(B208,'วันที่ 19'!$B$8:$AH$106,28,FALSE),0)</f>
      </c>
      <c r="AN208" s="53">
        <f>IFERROR(VLOOKUP(B208,'วันที่ 20'!$B$8:$AH$105,28,FALSE),0)</f>
      </c>
      <c r="AO208" s="53">
        <f>IFERROR(VLOOKUP(B208,'วันที่ 21'!$B$8:$AH$106,28,FALSE),0)</f>
      </c>
      <c r="AP208" s="53">
        <f>IFERROR(VLOOKUP(B208,'วันที่ 22'!$B$8:$AH$105,28,FALSE),0)</f>
      </c>
      <c r="AQ208" s="53">
        <f>IFERROR(VLOOKUP(B208,'วันที่ 23'!$B$8:$AH$107,28,FALSE),0)</f>
      </c>
      <c r="AR208" s="53">
        <f>IFERROR(VLOOKUP(B208,'วันที่ 24'!$B$8:$AH$104,28,FALSE),0)</f>
      </c>
      <c r="AS208" s="53">
        <f>IFERROR(VLOOKUP(B208,'วันที่ 25'!$B$8:$AH$106,28,FALSE),0)</f>
      </c>
      <c r="AT208" s="53">
        <f>IFERROR(VLOOKUP(B208,'วันที่ 26'!$B$8:$AH$105,28,FALSE),0)</f>
      </c>
      <c r="AU208" s="53">
        <f>IFERROR(VLOOKUP(B208,'วันที่ 26'!$B$8:$AH$104,28,FALSE),0)</f>
      </c>
      <c r="AV208" s="53">
        <f>IFERROR(VLOOKUP(B208,'วันที่ 30'!$B$8:$AH$107,28,FALSE),0)</f>
      </c>
      <c r="AW208" s="53">
        <f>IFERROR(VLOOKUP(B208,'วันที่ 31'!$B$8:$AG$105,28,FALSE),0)</f>
      </c>
      <c r="AX208" s="52">
        <f>SUM(E208:AW208)</f>
      </c>
    </row>
    <row r="209">
      <c r="A209" s="52"/>
      <c r="B209" s="56"/>
      <c r="C209" s="53">
        <f>IFERROR(VLOOKUP(B209,Members!B:C,2,FALSE),0)</f>
      </c>
      <c r="D209" s="53">
        <f>IFERROR(VLOOKUP(B209,Members!$B:$H,7,FALSE),0)</f>
      </c>
      <c r="E209" s="55">
        <f>IFERROR(VLOOKUP(B209,'วันที่ 1'!$B$8:$AH$103,28,FALSE),0) - IFERROR(VLOOKUP(B209,'วันที่ 1'!$B$8:$AH$103,27,FALSE),0)</f>
      </c>
      <c r="F209" s="55">
        <f>IFERROR(VLOOKUP(C209,'วันที่ 1'!$B$8:$AH$103,27,FALSE),0)</f>
      </c>
      <c r="G209" s="53">
        <f>IFERROR(VLOOKUP(B209,'วันที่ 1'!$B$8:$AH$103,28,FALSE),0)-IFERROR(VLOOKUP(B209,'วันที่ 1'!$B$8:$AH$103,27,FALSE),0)</f>
      </c>
      <c r="H209" s="55">
        <f>IFERROR(VLOOKUP(B209,'วันที่ 1'!$B$8:$AH$103,27,FALSE),0)</f>
      </c>
      <c r="I209" s="53">
        <f>IFERROR(VLOOKUP(B209,'วันที่ 2'!$B$8:$AF$106,28,FALSE),0)-IFERROR(VLOOKUP(B209,'วันที่ 2'!$B$8:$AF$106,27,FALSE),0)</f>
      </c>
      <c r="J209" s="53">
        <f>IFERROR(VLOOKUP(B209,'วันที่ 2'!$B$8:$AF$106,27,FALSE),0)</f>
      </c>
      <c r="K209" s="53">
        <f>IFERROR(VLOOKUP(B209,'วันที่ 3 กะเช้า'!$B$8:$AK$106,28,FALSE),0)-IFERROR(VLOOKUP(B209,'วันที่ 3 กะเช้า'!$B$8:$AK$106,27,FALSE),0)</f>
      </c>
      <c r="L209" s="53">
        <f>IFERROR(VLOOKUP(B209,'วันที่ 3 กะเช้า'!$B$8:$AK$106,27,FALSE),0)</f>
      </c>
      <c r="M209" s="53">
        <f>IFERROR(VLOOKUP(B209,'วันที่ 4 กะเช้า'!$B$8:$AG$107,28,FALSE),0)-IFERROR(VLOOKUP(B209,'วันที่ 4 กะเช้า'!$B$8:$AG$107,27,FALSE),0)</f>
      </c>
      <c r="N209" s="53">
        <f>IFERROR(VLOOKUP(B209,'วันที่ 4 กะเช้า'!$B$8:$AG$107,27,FALSE),0)</f>
      </c>
      <c r="O209" s="53">
        <f>IFERROR(VLOOKUP(B209,'วันที่ 4 กะเช้า'!$B$8:$AH$106,28,FALSE),0)-IFERROR(VLOOKUP(B209,'วันที่ 4 กะเช้า'!$B$8:$AH$106,27,FALSE),0)</f>
      </c>
      <c r="P209" s="53">
        <f>IFERROR(VLOOKUP(B209,'วันที่ 4 กะเช้า'!$B$8:$AH$106,27,FALSE),0)</f>
      </c>
      <c r="Q209" s="53">
        <f>IFERROR(VLOOKUP(B209,'วันที่ 4 กะเช้า'!$B$8:$AH$106,28,FALSE),0)-IFERROR(VLOOKUP(B209,'วันที่ 4 กะเช้า'!$B$8:$AH$106,27,FALSE),0)</f>
      </c>
      <c r="R209" s="53">
        <f>IFERROR(VLOOKUP(B209,'วันที่ 4 กะเช้า'!$B$8:$AH$106,27,FALSE),0)</f>
      </c>
      <c r="S209" s="53">
        <f>IFERROR(VLOOKUP(B209,'วันที่ 5 กะเช้า'!$B$8:$AH$107,28,FALSE),0)-IFERROR(VLOOKUP(B209,'วันที่ 5 กะเช้า'!$B$8:$AH$107,27,FALSE),0)</f>
      </c>
      <c r="T209" s="53">
        <f>IFERROR(VLOOKUP(B209,'วันที่ 5 กะเช้า'!$B$8:$AH$107,27,FALSE),0)</f>
      </c>
      <c r="U209" s="53">
        <f>IFERROR(VLOOKUP(B209,'วันที่ 5 กะดึก'!$B$8:$AH$106,27,FALSE),0)</f>
      </c>
      <c r="V209" s="53">
        <f>IFERROR(VLOOKUP(B209,'วันที่ 5 กะดึก'!$B$8:$AH$106,27,FALSE),0)</f>
      </c>
      <c r="W209" s="53">
        <f>IFERROR(VLOOKUP(B209,'วันที่ 7'!$B$8:$AH$105,28,FALSE),0)-IFERROR(VLOOKUP(B209,'วันที่ 7'!$B$8:$AH$105,27,FALSE),0)</f>
      </c>
      <c r="X209" s="53">
        <f>IFERROR(VLOOKUP(B209,'วันที่ 7'!$B$8:$AH$105,27,FALSE),0)</f>
      </c>
      <c r="Y209" s="53">
        <f>IFERROR(VLOOKUP(B209,'วันที่ 8'!$B$8:$AH$109,28,FALSE),0)-IFERROR(VLOOKUP(B209,'วันที่ 8'!$B$8:$AH$109,27,FALSE),0)</f>
      </c>
      <c r="Z209" s="53">
        <f>IFERROR(VLOOKUP(B209,'วันที่ 8'!$B$8:$AH$109,27,FALSE),0)</f>
      </c>
      <c r="AA209" s="53">
        <f>IFERROR(VLOOKUP(B209,'กะเช้าวันที่ 12'!$B$8:$AC$102,28,FALSE),0)-IFERROR(VLOOKUP(B209,'กะเช้าวันที่ 12'!$B$8:$AC$102,27,FALSE),0)</f>
      </c>
      <c r="AB209" s="53">
        <f>IFERROR(VLOOKUP(B209,'กะเช้าวันที่ 12'!$B$8:$AC$102,27,FALSE),0)</f>
      </c>
      <c r="AC209" s="53">
        <f>IFERROR(VLOOKUP(B209,'กะเช้าวันที่ 14'!$B$8:$AC$104,28,FALSE),0)-IFERROR(VLOOKUP(B209,'กะเช้าวันที่ 14'!$B$8:$AC$104,27,FALSE),0)</f>
      </c>
      <c r="AD209" s="53">
        <f>IFERROR(VLOOKUP(B209,'กะเช้าวันที่ 14'!$B$8:$AC$104,27,FALSE),0)</f>
      </c>
      <c r="AE209" s="53">
        <f>IFERROR(VLOOKUP(B209,'กะดึกวันที่ 13'!$B$8:$AC$105,28,FALSE),0)-IFERROR(VLOOKUP(B209,'กะดึกวันที่ 13'!$B$8:$AC$105,27,FALSE),0)</f>
      </c>
      <c r="AF209" s="53">
        <f>IFERROR(VLOOKUP(C209,'กะดึกวันที่ 13'!$B$8:$AC$105,27,FALSE),0)</f>
      </c>
      <c r="AG209" s="53">
        <f>IFERROR(VLOOKUP(B209,'วันที่ 12'!$B$8:$AH$105,28,FALSE),0)</f>
      </c>
      <c r="AH209" s="53">
        <f>IFERROR(VLOOKUP(B209,'วันที่ 14'!$B$8:$AH$106,28,FALSE),0)</f>
      </c>
      <c r="AI209" s="53">
        <f>IFERROR(VLOOKUP(B209,'วันที่ 15'!$B$8:$AH$106,28,FALSE),0)</f>
      </c>
      <c r="AJ209" s="53">
        <f>IFERROR(VLOOKUP(B209,'วันที่ 16'!$B$8:$AH$105,28,FALSE),0)</f>
      </c>
      <c r="AK209" s="53">
        <f>IFERROR(VLOOKUP(B209,'วันที่ 17'!$B$8:$AH$105,28,FALSE),0)</f>
      </c>
      <c r="AL209" s="53">
        <f>IFERROR(VLOOKUP(B209,'วันที่ 18'!$B$8:$AH$104,28,FALSE),0)</f>
      </c>
      <c r="AM209" s="53">
        <f>IFERROR(VLOOKUP(B209,'วันที่ 19'!$B$8:$AH$106,28,FALSE),0)</f>
      </c>
      <c r="AN209" s="53">
        <f>IFERROR(VLOOKUP(B209,'วันที่ 20'!$B$8:$AH$105,28,FALSE),0)</f>
      </c>
      <c r="AO209" s="53">
        <f>IFERROR(VLOOKUP(B209,'วันที่ 21'!$B$8:$AH$106,28,FALSE),0)</f>
      </c>
      <c r="AP209" s="53">
        <f>IFERROR(VLOOKUP(B209,'วันที่ 22'!$B$8:$AH$105,28,FALSE),0)</f>
      </c>
      <c r="AQ209" s="53">
        <f>IFERROR(VLOOKUP(B209,'วันที่ 23'!$B$8:$AH$107,28,FALSE),0)</f>
      </c>
      <c r="AR209" s="53">
        <f>IFERROR(VLOOKUP(B209,'วันที่ 24'!$B$8:$AH$104,28,FALSE),0)</f>
      </c>
      <c r="AS209" s="53">
        <f>IFERROR(VLOOKUP(B209,'วันที่ 25'!$B$8:$AH$106,28,FALSE),0)</f>
      </c>
      <c r="AT209" s="53">
        <f>IFERROR(VLOOKUP(B209,'วันที่ 26'!$B$8:$AH$105,28,FALSE),0)</f>
      </c>
      <c r="AU209" s="53">
        <f>IFERROR(VLOOKUP(B209,'วันที่ 26'!$B$8:$AH$104,28,FALSE),0)</f>
      </c>
      <c r="AV209" s="53">
        <f>IFERROR(VLOOKUP(B209,'วันที่ 30'!$B$8:$AH$107,28,FALSE),0)</f>
      </c>
      <c r="AW209" s="53">
        <f>IFERROR(VLOOKUP(B209,'วันที่ 31'!$B$8:$AG$105,28,FALSE),0)</f>
      </c>
      <c r="AX209" s="52">
        <f>SUM(E209:AW209)</f>
      </c>
    </row>
    <row r="210">
      <c r="A210" s="52"/>
      <c r="B210" s="56"/>
      <c r="C210" s="53">
        <f>IFERROR(VLOOKUP(B210,Members!B:C,2,FALSE),0)</f>
      </c>
      <c r="D210" s="53">
        <f>IFERROR(VLOOKUP(B210,Members!$B:$H,7,FALSE),0)</f>
      </c>
      <c r="E210" s="55">
        <f>IFERROR(VLOOKUP(B210,'วันที่ 1'!$B$8:$AH$103,28,FALSE),0) - IFERROR(VLOOKUP(B210,'วันที่ 1'!$B$8:$AH$103,27,FALSE),0)</f>
      </c>
      <c r="F210" s="55">
        <f>IFERROR(VLOOKUP(C210,'วันที่ 1'!$B$8:$AH$103,27,FALSE),0)</f>
      </c>
      <c r="G210" s="53">
        <f>IFERROR(VLOOKUP(B210,'วันที่ 1'!$B$8:$AH$103,28,FALSE),0)-IFERROR(VLOOKUP(B210,'วันที่ 1'!$B$8:$AH$103,27,FALSE),0)</f>
      </c>
      <c r="H210" s="55">
        <f>IFERROR(VLOOKUP(B210,'วันที่ 1'!$B$8:$AH$103,27,FALSE),0)</f>
      </c>
      <c r="I210" s="53">
        <f>IFERROR(VLOOKUP(B210,'วันที่ 2'!$B$8:$AF$106,28,FALSE),0)-IFERROR(VLOOKUP(B210,'วันที่ 2'!$B$8:$AF$106,27,FALSE),0)</f>
      </c>
      <c r="J210" s="53">
        <f>IFERROR(VLOOKUP(B210,'วันที่ 2'!$B$8:$AF$106,27,FALSE),0)</f>
      </c>
      <c r="K210" s="53">
        <f>IFERROR(VLOOKUP(B210,'วันที่ 3 กะเช้า'!$B$8:$AK$106,28,FALSE),0)-IFERROR(VLOOKUP(B210,'วันที่ 3 กะเช้า'!$B$8:$AK$106,27,FALSE),0)</f>
      </c>
      <c r="L210" s="53">
        <f>IFERROR(VLOOKUP(B210,'วันที่ 3 กะเช้า'!$B$8:$AK$106,27,FALSE),0)</f>
      </c>
      <c r="M210" s="53">
        <f>IFERROR(VLOOKUP(B210,'วันที่ 4 กะเช้า'!$B$8:$AG$107,28,FALSE),0)-IFERROR(VLOOKUP(B210,'วันที่ 4 กะเช้า'!$B$8:$AG$107,27,FALSE),0)</f>
      </c>
      <c r="N210" s="53">
        <f>IFERROR(VLOOKUP(B210,'วันที่ 4 กะเช้า'!$B$8:$AG$107,27,FALSE),0)</f>
      </c>
      <c r="O210" s="53">
        <f>IFERROR(VLOOKUP(B210,'วันที่ 4 กะเช้า'!$B$8:$AH$106,28,FALSE),0)-IFERROR(VLOOKUP(B210,'วันที่ 4 กะเช้า'!$B$8:$AH$106,27,FALSE),0)</f>
      </c>
      <c r="P210" s="53">
        <f>IFERROR(VLOOKUP(B210,'วันที่ 4 กะเช้า'!$B$8:$AH$106,27,FALSE),0)</f>
      </c>
      <c r="Q210" s="53">
        <f>IFERROR(VLOOKUP(B210,'วันที่ 4 กะเช้า'!$B$8:$AH$106,28,FALSE),0)-IFERROR(VLOOKUP(B210,'วันที่ 4 กะเช้า'!$B$8:$AH$106,27,FALSE),0)</f>
      </c>
      <c r="R210" s="53">
        <f>IFERROR(VLOOKUP(B210,'วันที่ 4 กะเช้า'!$B$8:$AH$106,27,FALSE),0)</f>
      </c>
      <c r="S210" s="53">
        <f>IFERROR(VLOOKUP(B210,'วันที่ 5 กะเช้า'!$B$8:$AH$107,28,FALSE),0)-IFERROR(VLOOKUP(B210,'วันที่ 5 กะเช้า'!$B$8:$AH$107,27,FALSE),0)</f>
      </c>
      <c r="T210" s="53">
        <f>IFERROR(VLOOKUP(B210,'วันที่ 5 กะเช้า'!$B$8:$AH$107,27,FALSE),0)</f>
      </c>
      <c r="U210" s="53">
        <f>IFERROR(VLOOKUP(B210,'วันที่ 5 กะดึก'!$B$8:$AH$106,27,FALSE),0)</f>
      </c>
      <c r="V210" s="53">
        <f>IFERROR(VLOOKUP(B210,'วันที่ 5 กะดึก'!$B$8:$AH$106,27,FALSE),0)</f>
      </c>
      <c r="W210" s="53">
        <f>IFERROR(VLOOKUP(B210,'วันที่ 7'!$B$8:$AH$105,28,FALSE),0)-IFERROR(VLOOKUP(B210,'วันที่ 7'!$B$8:$AH$105,27,FALSE),0)</f>
      </c>
      <c r="X210" s="53">
        <f>IFERROR(VLOOKUP(B210,'วันที่ 7'!$B$8:$AH$105,27,FALSE),0)</f>
      </c>
      <c r="Y210" s="53">
        <f>IFERROR(VLOOKUP(B210,'วันที่ 8'!$B$8:$AH$109,28,FALSE),0)-IFERROR(VLOOKUP(B210,'วันที่ 8'!$B$8:$AH$109,27,FALSE),0)</f>
      </c>
      <c r="Z210" s="53">
        <f>IFERROR(VLOOKUP(B210,'วันที่ 8'!$B$8:$AH$109,27,FALSE),0)</f>
      </c>
      <c r="AA210" s="53">
        <f>IFERROR(VLOOKUP(B210,'กะเช้าวันที่ 12'!$B$8:$AC$102,28,FALSE),0)-IFERROR(VLOOKUP(B210,'กะเช้าวันที่ 12'!$B$8:$AC$102,27,FALSE),0)</f>
      </c>
      <c r="AB210" s="53">
        <f>IFERROR(VLOOKUP(B210,'กะเช้าวันที่ 12'!$B$8:$AC$102,27,FALSE),0)</f>
      </c>
      <c r="AC210" s="53">
        <f>IFERROR(VLOOKUP(B210,'กะเช้าวันที่ 14'!$B$8:$AC$104,28,FALSE),0)-IFERROR(VLOOKUP(B210,'กะเช้าวันที่ 14'!$B$8:$AC$104,27,FALSE),0)</f>
      </c>
      <c r="AD210" s="53">
        <f>IFERROR(VLOOKUP(B210,'กะเช้าวันที่ 14'!$B$8:$AC$104,27,FALSE),0)</f>
      </c>
      <c r="AE210" s="53">
        <f>IFERROR(VLOOKUP(B210,'กะดึกวันที่ 13'!$B$8:$AC$105,28,FALSE),0)-IFERROR(VLOOKUP(B210,'กะดึกวันที่ 13'!$B$8:$AC$105,27,FALSE),0)</f>
      </c>
      <c r="AF210" s="53">
        <f>IFERROR(VLOOKUP(C210,'กะดึกวันที่ 13'!$B$8:$AC$105,27,FALSE),0)</f>
      </c>
      <c r="AG210" s="53">
        <f>IFERROR(VLOOKUP(B210,'วันที่ 12'!$B$8:$AH$105,28,FALSE),0)</f>
      </c>
      <c r="AH210" s="53">
        <f>IFERROR(VLOOKUP(B210,'วันที่ 14'!$B$8:$AH$106,28,FALSE),0)</f>
      </c>
      <c r="AI210" s="53">
        <f>IFERROR(VLOOKUP(B210,'วันที่ 15'!$B$8:$AH$106,28,FALSE),0)</f>
      </c>
      <c r="AJ210" s="53">
        <f>IFERROR(VLOOKUP(B210,'วันที่ 16'!$B$8:$AH$105,28,FALSE),0)</f>
      </c>
      <c r="AK210" s="53">
        <f>IFERROR(VLOOKUP(B210,'วันที่ 17'!$B$8:$AH$105,28,FALSE),0)</f>
      </c>
      <c r="AL210" s="53">
        <f>IFERROR(VLOOKUP(B210,'วันที่ 18'!$B$8:$AH$104,28,FALSE),0)</f>
      </c>
      <c r="AM210" s="53">
        <f>IFERROR(VLOOKUP(B210,'วันที่ 19'!$B$8:$AH$106,28,FALSE),0)</f>
      </c>
      <c r="AN210" s="53">
        <f>IFERROR(VLOOKUP(B210,'วันที่ 20'!$B$8:$AH$105,28,FALSE),0)</f>
      </c>
      <c r="AO210" s="53">
        <f>IFERROR(VLOOKUP(B210,'วันที่ 21'!$B$8:$AH$106,28,FALSE),0)</f>
      </c>
      <c r="AP210" s="53">
        <f>IFERROR(VLOOKUP(B210,'วันที่ 22'!$B$8:$AH$105,28,FALSE),0)</f>
      </c>
      <c r="AQ210" s="53">
        <f>IFERROR(VLOOKUP(B210,'วันที่ 23'!$B$8:$AH$107,28,FALSE),0)</f>
      </c>
      <c r="AR210" s="53">
        <f>IFERROR(VLOOKUP(B210,'วันที่ 24'!$B$8:$AH$104,28,FALSE),0)</f>
      </c>
      <c r="AS210" s="53">
        <f>IFERROR(VLOOKUP(B210,'วันที่ 25'!$B$8:$AH$106,28,FALSE),0)</f>
      </c>
      <c r="AT210" s="53">
        <f>IFERROR(VLOOKUP(B210,'วันที่ 26'!$B$8:$AH$105,28,FALSE),0)</f>
      </c>
      <c r="AU210" s="53">
        <f>IFERROR(VLOOKUP(B210,'วันที่ 26'!$B$8:$AH$104,28,FALSE),0)</f>
      </c>
      <c r="AV210" s="53">
        <f>IFERROR(VLOOKUP(B210,'วันที่ 30'!$B$8:$AH$107,28,FALSE),0)</f>
      </c>
      <c r="AW210" s="53">
        <f>IFERROR(VLOOKUP(B210,'วันที่ 31'!$B$8:$AG$105,28,FALSE),0)</f>
      </c>
      <c r="AX210" s="52">
        <f>SUM(E210:AW210)</f>
      </c>
    </row>
    <row r="211">
      <c r="A211" s="52"/>
      <c r="B211" s="56"/>
      <c r="C211" s="53">
        <f>IFERROR(VLOOKUP(B211,Members!B:C,2,FALSE),0)</f>
      </c>
      <c r="D211" s="53">
        <f>IFERROR(VLOOKUP(B211,Members!$B:$H,7,FALSE),0)</f>
      </c>
      <c r="E211" s="55">
        <f>IFERROR(VLOOKUP(B211,'วันที่ 1'!$B$8:$AH$103,28,FALSE),0) - IFERROR(VLOOKUP(B211,'วันที่ 1'!$B$8:$AH$103,27,FALSE),0)</f>
      </c>
      <c r="F211" s="55">
        <f>IFERROR(VLOOKUP(C211,'วันที่ 1'!$B$8:$AH$103,27,FALSE),0)</f>
      </c>
      <c r="G211" s="53">
        <f>IFERROR(VLOOKUP(B211,'วันที่ 1'!$B$8:$AH$103,28,FALSE),0)-IFERROR(VLOOKUP(B211,'วันที่ 1'!$B$8:$AH$103,27,FALSE),0)</f>
      </c>
      <c r="H211" s="55">
        <f>IFERROR(VLOOKUP(B211,'วันที่ 1'!$B$8:$AH$103,27,FALSE),0)</f>
      </c>
      <c r="I211" s="53">
        <f>IFERROR(VLOOKUP(B211,'วันที่ 2'!$B$8:$AF$106,28,FALSE),0)-IFERROR(VLOOKUP(B211,'วันที่ 2'!$B$8:$AF$106,27,FALSE),0)</f>
      </c>
      <c r="J211" s="53">
        <f>IFERROR(VLOOKUP(B211,'วันที่ 2'!$B$8:$AF$106,27,FALSE),0)</f>
      </c>
      <c r="K211" s="53">
        <f>IFERROR(VLOOKUP(B211,'วันที่ 3 กะเช้า'!$B$8:$AK$106,28,FALSE),0)-IFERROR(VLOOKUP(B211,'วันที่ 3 กะเช้า'!$B$8:$AK$106,27,FALSE),0)</f>
      </c>
      <c r="L211" s="53">
        <f>IFERROR(VLOOKUP(B211,'วันที่ 3 กะเช้า'!$B$8:$AK$106,27,FALSE),0)</f>
      </c>
      <c r="M211" s="53">
        <f>IFERROR(VLOOKUP(B211,'วันที่ 4 กะเช้า'!$B$8:$AG$107,28,FALSE),0)-IFERROR(VLOOKUP(B211,'วันที่ 4 กะเช้า'!$B$8:$AG$107,27,FALSE),0)</f>
      </c>
      <c r="N211" s="53">
        <f>IFERROR(VLOOKUP(B211,'วันที่ 4 กะเช้า'!$B$8:$AG$107,27,FALSE),0)</f>
      </c>
      <c r="O211" s="53">
        <f>IFERROR(VLOOKUP(B211,'วันที่ 4 กะเช้า'!$B$8:$AH$106,28,FALSE),0)-IFERROR(VLOOKUP(B211,'วันที่ 4 กะเช้า'!$B$8:$AH$106,27,FALSE),0)</f>
      </c>
      <c r="P211" s="53">
        <f>IFERROR(VLOOKUP(B211,'วันที่ 4 กะเช้า'!$B$8:$AH$106,27,FALSE),0)</f>
      </c>
      <c r="Q211" s="53">
        <f>IFERROR(VLOOKUP(B211,'วันที่ 4 กะเช้า'!$B$8:$AH$106,28,FALSE),0)-IFERROR(VLOOKUP(B211,'วันที่ 4 กะเช้า'!$B$8:$AH$106,27,FALSE),0)</f>
      </c>
      <c r="R211" s="53">
        <f>IFERROR(VLOOKUP(B211,'วันที่ 4 กะเช้า'!$B$8:$AH$106,27,FALSE),0)</f>
      </c>
      <c r="S211" s="53">
        <f>IFERROR(VLOOKUP(B211,'วันที่ 5 กะเช้า'!$B$8:$AH$107,28,FALSE),0)-IFERROR(VLOOKUP(B211,'วันที่ 5 กะเช้า'!$B$8:$AH$107,27,FALSE),0)</f>
      </c>
      <c r="T211" s="53">
        <f>IFERROR(VLOOKUP(B211,'วันที่ 5 กะเช้า'!$B$8:$AH$107,27,FALSE),0)</f>
      </c>
      <c r="U211" s="53">
        <f>IFERROR(VLOOKUP(B211,'วันที่ 5 กะดึก'!$B$8:$AH$106,27,FALSE),0)</f>
      </c>
      <c r="V211" s="53">
        <f>IFERROR(VLOOKUP(B211,'วันที่ 5 กะดึก'!$B$8:$AH$106,27,FALSE),0)</f>
      </c>
      <c r="W211" s="53">
        <f>IFERROR(VLOOKUP(B211,'วันที่ 7'!$B$8:$AH$105,28,FALSE),0)-IFERROR(VLOOKUP(B211,'วันที่ 7'!$B$8:$AH$105,27,FALSE),0)</f>
      </c>
      <c r="X211" s="53">
        <f>IFERROR(VLOOKUP(B211,'วันที่ 7'!$B$8:$AH$105,27,FALSE),0)</f>
      </c>
      <c r="Y211" s="53">
        <f>IFERROR(VLOOKUP(B211,'วันที่ 8'!$B$8:$AH$109,28,FALSE),0)-IFERROR(VLOOKUP(B211,'วันที่ 8'!$B$8:$AH$109,27,FALSE),0)</f>
      </c>
      <c r="Z211" s="53">
        <f>IFERROR(VLOOKUP(B211,'วันที่ 8'!$B$8:$AH$109,27,FALSE),0)</f>
      </c>
      <c r="AA211" s="53">
        <f>IFERROR(VLOOKUP(B211,'กะเช้าวันที่ 12'!$B$8:$AC$102,28,FALSE),0)-IFERROR(VLOOKUP(B211,'กะเช้าวันที่ 12'!$B$8:$AC$102,27,FALSE),0)</f>
      </c>
      <c r="AB211" s="53">
        <f>IFERROR(VLOOKUP(B211,'กะเช้าวันที่ 12'!$B$8:$AC$102,27,FALSE),0)</f>
      </c>
      <c r="AC211" s="53">
        <f>IFERROR(VLOOKUP(B211,'กะเช้าวันที่ 14'!$B$8:$AC$104,28,FALSE),0)-IFERROR(VLOOKUP(B211,'กะเช้าวันที่ 14'!$B$8:$AC$104,27,FALSE),0)</f>
      </c>
      <c r="AD211" s="53">
        <f>IFERROR(VLOOKUP(B211,'กะเช้าวันที่ 14'!$B$8:$AC$104,27,FALSE),0)</f>
      </c>
      <c r="AE211" s="53">
        <f>IFERROR(VLOOKUP(B211,'กะดึกวันที่ 13'!$B$8:$AC$105,28,FALSE),0)-IFERROR(VLOOKUP(B211,'กะดึกวันที่ 13'!$B$8:$AC$105,27,FALSE),0)</f>
      </c>
      <c r="AF211" s="53">
        <f>IFERROR(VLOOKUP(C211,'กะดึกวันที่ 13'!$B$8:$AC$105,27,FALSE),0)</f>
      </c>
      <c r="AG211" s="53">
        <f>IFERROR(VLOOKUP(B211,'วันที่ 12'!$B$8:$AH$105,28,FALSE),0)</f>
      </c>
      <c r="AH211" s="53">
        <f>IFERROR(VLOOKUP(B211,'วันที่ 14'!$B$8:$AH$106,28,FALSE),0)</f>
      </c>
      <c r="AI211" s="53">
        <f>IFERROR(VLOOKUP(B211,'วันที่ 15'!$B$8:$AH$106,28,FALSE),0)</f>
      </c>
      <c r="AJ211" s="53">
        <f>IFERROR(VLOOKUP(B211,'วันที่ 16'!$B$8:$AH$105,28,FALSE),0)</f>
      </c>
      <c r="AK211" s="53">
        <f>IFERROR(VLOOKUP(B211,'วันที่ 17'!$B$8:$AH$105,28,FALSE),0)</f>
      </c>
      <c r="AL211" s="53">
        <f>IFERROR(VLOOKUP(B211,'วันที่ 18'!$B$8:$AH$104,28,FALSE),0)</f>
      </c>
      <c r="AM211" s="53">
        <f>IFERROR(VLOOKUP(B211,'วันที่ 19'!$B$8:$AH$106,28,FALSE),0)</f>
      </c>
      <c r="AN211" s="53">
        <f>IFERROR(VLOOKUP(B211,'วันที่ 20'!$B$8:$AH$105,28,FALSE),0)</f>
      </c>
      <c r="AO211" s="53">
        <f>IFERROR(VLOOKUP(B211,'วันที่ 21'!$B$8:$AH$106,28,FALSE),0)</f>
      </c>
      <c r="AP211" s="53">
        <f>IFERROR(VLOOKUP(B211,'วันที่ 22'!$B$8:$AH$105,28,FALSE),0)</f>
      </c>
      <c r="AQ211" s="53">
        <f>IFERROR(VLOOKUP(B211,'วันที่ 23'!$B$8:$AH$107,28,FALSE),0)</f>
      </c>
      <c r="AR211" s="53">
        <f>IFERROR(VLOOKUP(B211,'วันที่ 24'!$B$8:$AH$104,28,FALSE),0)</f>
      </c>
      <c r="AS211" s="53">
        <f>IFERROR(VLOOKUP(B211,'วันที่ 25'!$B$8:$AH$106,28,FALSE),0)</f>
      </c>
      <c r="AT211" s="53">
        <f>IFERROR(VLOOKUP(B211,'วันที่ 26'!$B$8:$AH$105,28,FALSE),0)</f>
      </c>
      <c r="AU211" s="53">
        <f>IFERROR(VLOOKUP(B211,'วันที่ 26'!$B$8:$AH$104,28,FALSE),0)</f>
      </c>
      <c r="AV211" s="53">
        <f>IFERROR(VLOOKUP(B211,'วันที่ 30'!$B$8:$AH$107,28,FALSE),0)</f>
      </c>
      <c r="AW211" s="53">
        <f>IFERROR(VLOOKUP(B211,'วันที่ 31'!$B$8:$AG$105,28,FALSE),0)</f>
      </c>
      <c r="AX211" s="52">
        <f>SUM(E211:AW211)</f>
      </c>
    </row>
    <row r="212">
      <c r="A212" s="52"/>
      <c r="B212" s="56"/>
      <c r="C212" s="53">
        <f>IFERROR(VLOOKUP(B212,Members!B:C,2,FALSE),0)</f>
      </c>
      <c r="D212" s="53">
        <f>IFERROR(VLOOKUP(B212,Members!$B:$H,7,FALSE),0)</f>
      </c>
      <c r="E212" s="55">
        <f>IFERROR(VLOOKUP(B212,'วันที่ 1'!$B$8:$AH$103,28,FALSE),0) - IFERROR(VLOOKUP(B212,'วันที่ 1'!$B$8:$AH$103,27,FALSE),0)</f>
      </c>
      <c r="F212" s="55">
        <f>IFERROR(VLOOKUP(C212,'วันที่ 1'!$B$8:$AH$103,27,FALSE),0)</f>
      </c>
      <c r="G212" s="53">
        <f>IFERROR(VLOOKUP(B212,'วันที่ 1'!$B$8:$AH$103,28,FALSE),0)-IFERROR(VLOOKUP(B212,'วันที่ 1'!$B$8:$AH$103,27,FALSE),0)</f>
      </c>
      <c r="H212" s="55">
        <f>IFERROR(VLOOKUP(B212,'วันที่ 1'!$B$8:$AH$103,27,FALSE),0)</f>
      </c>
      <c r="I212" s="53">
        <f>IFERROR(VLOOKUP(B212,'วันที่ 2'!$B$8:$AF$106,28,FALSE),0)-IFERROR(VLOOKUP(B212,'วันที่ 2'!$B$8:$AF$106,27,FALSE),0)</f>
      </c>
      <c r="J212" s="53">
        <f>IFERROR(VLOOKUP(B212,'วันที่ 2'!$B$8:$AF$106,27,FALSE),0)</f>
      </c>
      <c r="K212" s="53">
        <f>IFERROR(VLOOKUP(B212,'วันที่ 3 กะเช้า'!$B$8:$AK$106,28,FALSE),0)-IFERROR(VLOOKUP(B212,'วันที่ 3 กะเช้า'!$B$8:$AK$106,27,FALSE),0)</f>
      </c>
      <c r="L212" s="53">
        <f>IFERROR(VLOOKUP(B212,'วันที่ 3 กะเช้า'!$B$8:$AK$106,27,FALSE),0)</f>
      </c>
      <c r="M212" s="53">
        <f>IFERROR(VLOOKUP(B212,'วันที่ 4 กะเช้า'!$B$8:$AG$107,28,FALSE),0)-IFERROR(VLOOKUP(B212,'วันที่ 4 กะเช้า'!$B$8:$AG$107,27,FALSE),0)</f>
      </c>
      <c r="N212" s="53">
        <f>IFERROR(VLOOKUP(B212,'วันที่ 4 กะเช้า'!$B$8:$AG$107,27,FALSE),0)</f>
      </c>
      <c r="O212" s="53">
        <f>IFERROR(VLOOKUP(B212,'วันที่ 4 กะเช้า'!$B$8:$AH$106,28,FALSE),0)-IFERROR(VLOOKUP(B212,'วันที่ 4 กะเช้า'!$B$8:$AH$106,27,FALSE),0)</f>
      </c>
      <c r="P212" s="53">
        <f>IFERROR(VLOOKUP(B212,'วันที่ 4 กะเช้า'!$B$8:$AH$106,27,FALSE),0)</f>
      </c>
      <c r="Q212" s="53">
        <f>IFERROR(VLOOKUP(B212,'วันที่ 4 กะเช้า'!$B$8:$AH$106,28,FALSE),0)-IFERROR(VLOOKUP(B212,'วันที่ 4 กะเช้า'!$B$8:$AH$106,27,FALSE),0)</f>
      </c>
      <c r="R212" s="53">
        <f>IFERROR(VLOOKUP(B212,'วันที่ 4 กะเช้า'!$B$8:$AH$106,27,FALSE),0)</f>
      </c>
      <c r="S212" s="53">
        <f>IFERROR(VLOOKUP(B212,'วันที่ 5 กะเช้า'!$B$8:$AH$107,28,FALSE),0)-IFERROR(VLOOKUP(B212,'วันที่ 5 กะเช้า'!$B$8:$AH$107,27,FALSE),0)</f>
      </c>
      <c r="T212" s="53">
        <f>IFERROR(VLOOKUP(B212,'วันที่ 5 กะเช้า'!$B$8:$AH$107,27,FALSE),0)</f>
      </c>
      <c r="U212" s="53">
        <f>IFERROR(VLOOKUP(B212,'วันที่ 5 กะดึก'!$B$8:$AH$106,27,FALSE),0)</f>
      </c>
      <c r="V212" s="53">
        <f>IFERROR(VLOOKUP(B212,'วันที่ 5 กะดึก'!$B$8:$AH$106,27,FALSE),0)</f>
      </c>
      <c r="W212" s="53">
        <f>IFERROR(VLOOKUP(B212,'วันที่ 7'!$B$8:$AH$105,28,FALSE),0)-IFERROR(VLOOKUP(B212,'วันที่ 7'!$B$8:$AH$105,27,FALSE),0)</f>
      </c>
      <c r="X212" s="53">
        <f>IFERROR(VLOOKUP(B212,'วันที่ 7'!$B$8:$AH$105,27,FALSE),0)</f>
      </c>
      <c r="Y212" s="53">
        <f>IFERROR(VLOOKUP(B212,'วันที่ 8'!$B$8:$AH$109,28,FALSE),0)-IFERROR(VLOOKUP(B212,'วันที่ 8'!$B$8:$AH$109,27,FALSE),0)</f>
      </c>
      <c r="Z212" s="53">
        <f>IFERROR(VLOOKUP(B212,'วันที่ 8'!$B$8:$AH$109,27,FALSE),0)</f>
      </c>
      <c r="AA212" s="53">
        <f>IFERROR(VLOOKUP(B212,'กะเช้าวันที่ 12'!$B$8:$AC$102,28,FALSE),0)-IFERROR(VLOOKUP(B212,'กะเช้าวันที่ 12'!$B$8:$AC$102,27,FALSE),0)</f>
      </c>
      <c r="AB212" s="53">
        <f>IFERROR(VLOOKUP(B212,'กะเช้าวันที่ 12'!$B$8:$AC$102,27,FALSE),0)</f>
      </c>
      <c r="AC212" s="53">
        <f>IFERROR(VLOOKUP(B212,'กะเช้าวันที่ 14'!$B$8:$AC$104,28,FALSE),0)-IFERROR(VLOOKUP(B212,'กะเช้าวันที่ 14'!$B$8:$AC$104,27,FALSE),0)</f>
      </c>
      <c r="AD212" s="53">
        <f>IFERROR(VLOOKUP(B212,'กะเช้าวันที่ 14'!$B$8:$AC$104,27,FALSE),0)</f>
      </c>
      <c r="AE212" s="53">
        <f>IFERROR(VLOOKUP(B212,'กะดึกวันที่ 13'!$B$8:$AC$105,28,FALSE),0)-IFERROR(VLOOKUP(B212,'กะดึกวันที่ 13'!$B$8:$AC$105,27,FALSE),0)</f>
      </c>
      <c r="AF212" s="53">
        <f>IFERROR(VLOOKUP(C212,'กะดึกวันที่ 13'!$B$8:$AC$105,27,FALSE),0)</f>
      </c>
      <c r="AG212" s="53">
        <f>IFERROR(VLOOKUP(B212,'วันที่ 12'!$B$8:$AH$105,28,FALSE),0)</f>
      </c>
      <c r="AH212" s="53">
        <f>IFERROR(VLOOKUP(B212,'วันที่ 14'!$B$8:$AH$106,28,FALSE),0)</f>
      </c>
      <c r="AI212" s="53">
        <f>IFERROR(VLOOKUP(B212,'วันที่ 15'!$B$8:$AH$106,28,FALSE),0)</f>
      </c>
      <c r="AJ212" s="53">
        <f>IFERROR(VLOOKUP(B212,'วันที่ 16'!$B$8:$AH$105,28,FALSE),0)</f>
      </c>
      <c r="AK212" s="53">
        <f>IFERROR(VLOOKUP(B212,'วันที่ 17'!$B$8:$AH$105,28,FALSE),0)</f>
      </c>
      <c r="AL212" s="53">
        <f>IFERROR(VLOOKUP(B212,'วันที่ 18'!$B$8:$AH$104,28,FALSE),0)</f>
      </c>
      <c r="AM212" s="53">
        <f>IFERROR(VLOOKUP(B212,'วันที่ 19'!$B$8:$AH$106,28,FALSE),0)</f>
      </c>
      <c r="AN212" s="53">
        <f>IFERROR(VLOOKUP(B212,'วันที่ 20'!$B$8:$AH$105,28,FALSE),0)</f>
      </c>
      <c r="AO212" s="53">
        <f>IFERROR(VLOOKUP(B212,'วันที่ 21'!$B$8:$AH$106,28,FALSE),0)</f>
      </c>
      <c r="AP212" s="53">
        <f>IFERROR(VLOOKUP(B212,'วันที่ 22'!$B$8:$AH$105,28,FALSE),0)</f>
      </c>
      <c r="AQ212" s="53">
        <f>IFERROR(VLOOKUP(B212,'วันที่ 23'!$B$8:$AH$107,28,FALSE),0)</f>
      </c>
      <c r="AR212" s="53">
        <f>IFERROR(VLOOKUP(B212,'วันที่ 24'!$B$8:$AH$104,28,FALSE),0)</f>
      </c>
      <c r="AS212" s="53">
        <f>IFERROR(VLOOKUP(B212,'วันที่ 25'!$B$8:$AH$106,28,FALSE),0)</f>
      </c>
      <c r="AT212" s="53">
        <f>IFERROR(VLOOKUP(B212,'วันที่ 26'!$B$8:$AH$105,28,FALSE),0)</f>
      </c>
      <c r="AU212" s="53">
        <f>IFERROR(VLOOKUP(B212,'วันที่ 26'!$B$8:$AH$104,28,FALSE),0)</f>
      </c>
      <c r="AV212" s="53">
        <f>IFERROR(VLOOKUP(B212,'วันที่ 30'!$B$8:$AH$107,28,FALSE),0)</f>
      </c>
      <c r="AW212" s="53">
        <f>IFERROR(VLOOKUP(B212,'วันที่ 31'!$B$8:$AG$105,28,FALSE),0)</f>
      </c>
      <c r="AX212" s="52">
        <f>SUM(E212:AW212)</f>
      </c>
    </row>
    <row r="213">
      <c r="A213" s="52"/>
      <c r="B213" s="56"/>
      <c r="C213" s="53">
        <f>IFERROR(VLOOKUP(B213,Members!B:C,2,FALSE),0)</f>
      </c>
      <c r="D213" s="53">
        <f>IFERROR(VLOOKUP(B213,Members!$B:$H,7,FALSE),0)</f>
      </c>
      <c r="E213" s="55">
        <f>IFERROR(VLOOKUP(B213,'วันที่ 1'!$B$8:$AH$103,28,FALSE),0) - IFERROR(VLOOKUP(B213,'วันที่ 1'!$B$8:$AH$103,27,FALSE),0)</f>
      </c>
      <c r="F213" s="55">
        <f>IFERROR(VLOOKUP(C213,'วันที่ 1'!$B$8:$AH$103,27,FALSE),0)</f>
      </c>
      <c r="G213" s="53">
        <f>IFERROR(VLOOKUP(B213,'วันที่ 1'!$B$8:$AH$103,28,FALSE),0)-IFERROR(VLOOKUP(B213,'วันที่ 1'!$B$8:$AH$103,27,FALSE),0)</f>
      </c>
      <c r="H213" s="55">
        <f>IFERROR(VLOOKUP(B213,'วันที่ 1'!$B$8:$AH$103,27,FALSE),0)</f>
      </c>
      <c r="I213" s="53">
        <f>IFERROR(VLOOKUP(B213,'วันที่ 2'!$B$8:$AF$106,28,FALSE),0)-IFERROR(VLOOKUP(B213,'วันที่ 2'!$B$8:$AF$106,27,FALSE),0)</f>
      </c>
      <c r="J213" s="53">
        <f>IFERROR(VLOOKUP(B213,'วันที่ 2'!$B$8:$AF$106,27,FALSE),0)</f>
      </c>
      <c r="K213" s="53">
        <f>IFERROR(VLOOKUP(B213,'วันที่ 3 กะเช้า'!$B$8:$AK$106,28,FALSE),0)-IFERROR(VLOOKUP(B213,'วันที่ 3 กะเช้า'!$B$8:$AK$106,27,FALSE),0)</f>
      </c>
      <c r="L213" s="53">
        <f>IFERROR(VLOOKUP(B213,'วันที่ 3 กะเช้า'!$B$8:$AK$106,27,FALSE),0)</f>
      </c>
      <c r="M213" s="53">
        <f>IFERROR(VLOOKUP(B213,'วันที่ 4 กะเช้า'!$B$8:$AG$107,28,FALSE),0)-IFERROR(VLOOKUP(B213,'วันที่ 4 กะเช้า'!$B$8:$AG$107,27,FALSE),0)</f>
      </c>
      <c r="N213" s="53">
        <f>IFERROR(VLOOKUP(B213,'วันที่ 4 กะเช้า'!$B$8:$AG$107,27,FALSE),0)</f>
      </c>
      <c r="O213" s="53">
        <f>IFERROR(VLOOKUP(B213,'วันที่ 4 กะเช้า'!$B$8:$AH$106,28,FALSE),0)-IFERROR(VLOOKUP(B213,'วันที่ 4 กะเช้า'!$B$8:$AH$106,27,FALSE),0)</f>
      </c>
      <c r="P213" s="53">
        <f>IFERROR(VLOOKUP(B213,'วันที่ 4 กะเช้า'!$B$8:$AH$106,27,FALSE),0)</f>
      </c>
      <c r="Q213" s="53">
        <f>IFERROR(VLOOKUP(B213,'วันที่ 4 กะเช้า'!$B$8:$AH$106,28,FALSE),0)-IFERROR(VLOOKUP(B213,'วันที่ 4 กะเช้า'!$B$8:$AH$106,27,FALSE),0)</f>
      </c>
      <c r="R213" s="53">
        <f>IFERROR(VLOOKUP(B213,'วันที่ 4 กะเช้า'!$B$8:$AH$106,27,FALSE),0)</f>
      </c>
      <c r="S213" s="53">
        <f>IFERROR(VLOOKUP(B213,'วันที่ 5 กะเช้า'!$B$8:$AH$107,28,FALSE),0)-IFERROR(VLOOKUP(B213,'วันที่ 5 กะเช้า'!$B$8:$AH$107,27,FALSE),0)</f>
      </c>
      <c r="T213" s="53">
        <f>IFERROR(VLOOKUP(B213,'วันที่ 5 กะเช้า'!$B$8:$AH$107,27,FALSE),0)</f>
      </c>
      <c r="U213" s="53">
        <f>IFERROR(VLOOKUP(B213,'วันที่ 5 กะดึก'!$B$8:$AH$106,27,FALSE),0)</f>
      </c>
      <c r="V213" s="53">
        <f>IFERROR(VLOOKUP(B213,'วันที่ 5 กะดึก'!$B$8:$AH$106,27,FALSE),0)</f>
      </c>
      <c r="W213" s="53">
        <f>IFERROR(VLOOKUP(B213,'วันที่ 7'!$B$8:$AH$105,28,FALSE),0)-IFERROR(VLOOKUP(B213,'วันที่ 7'!$B$8:$AH$105,27,FALSE),0)</f>
      </c>
      <c r="X213" s="53">
        <f>IFERROR(VLOOKUP(B213,'วันที่ 7'!$B$8:$AH$105,27,FALSE),0)</f>
      </c>
      <c r="Y213" s="53">
        <f>IFERROR(VLOOKUP(B213,'วันที่ 8'!$B$8:$AH$109,28,FALSE),0)-IFERROR(VLOOKUP(B213,'วันที่ 8'!$B$8:$AH$109,27,FALSE),0)</f>
      </c>
      <c r="Z213" s="53">
        <f>IFERROR(VLOOKUP(B213,'วันที่ 8'!$B$8:$AH$109,27,FALSE),0)</f>
      </c>
      <c r="AA213" s="53">
        <f>IFERROR(VLOOKUP(B213,'กะเช้าวันที่ 12'!$B$8:$AC$102,28,FALSE),0)-IFERROR(VLOOKUP(B213,'กะเช้าวันที่ 12'!$B$8:$AC$102,27,FALSE),0)</f>
      </c>
      <c r="AB213" s="53">
        <f>IFERROR(VLOOKUP(B213,'กะเช้าวันที่ 12'!$B$8:$AC$102,27,FALSE),0)</f>
      </c>
      <c r="AC213" s="53">
        <f>IFERROR(VLOOKUP(B213,'กะเช้าวันที่ 14'!$B$8:$AC$104,28,FALSE),0)-IFERROR(VLOOKUP(B213,'กะเช้าวันที่ 14'!$B$8:$AC$104,27,FALSE),0)</f>
      </c>
      <c r="AD213" s="53">
        <f>IFERROR(VLOOKUP(B213,'กะเช้าวันที่ 14'!$B$8:$AC$104,27,FALSE),0)</f>
      </c>
      <c r="AE213" s="53">
        <f>IFERROR(VLOOKUP(B213,'กะดึกวันที่ 13'!$B$8:$AC$105,28,FALSE),0)-IFERROR(VLOOKUP(B213,'กะดึกวันที่ 13'!$B$8:$AC$105,27,FALSE),0)</f>
      </c>
      <c r="AF213" s="53">
        <f>IFERROR(VLOOKUP(C213,'กะดึกวันที่ 13'!$B$8:$AC$105,27,FALSE),0)</f>
      </c>
      <c r="AG213" s="53">
        <f>IFERROR(VLOOKUP(B213,'วันที่ 12'!$B$8:$AH$105,28,FALSE),0)</f>
      </c>
      <c r="AH213" s="53">
        <f>IFERROR(VLOOKUP(B213,'วันที่ 14'!$B$8:$AH$106,28,FALSE),0)</f>
      </c>
      <c r="AI213" s="53">
        <f>IFERROR(VLOOKUP(B213,'วันที่ 15'!$B$8:$AH$106,28,FALSE),0)</f>
      </c>
      <c r="AJ213" s="53">
        <f>IFERROR(VLOOKUP(B213,'วันที่ 16'!$B$8:$AH$105,28,FALSE),0)</f>
      </c>
      <c r="AK213" s="53">
        <f>IFERROR(VLOOKUP(B213,'วันที่ 17'!$B$8:$AH$105,28,FALSE),0)</f>
      </c>
      <c r="AL213" s="53">
        <f>IFERROR(VLOOKUP(B213,'วันที่ 18'!$B$8:$AH$104,28,FALSE),0)</f>
      </c>
      <c r="AM213" s="53">
        <f>IFERROR(VLOOKUP(B213,'วันที่ 19'!$B$8:$AH$106,28,FALSE),0)</f>
      </c>
      <c r="AN213" s="53">
        <f>IFERROR(VLOOKUP(B213,'วันที่ 20'!$B$8:$AH$105,28,FALSE),0)</f>
      </c>
      <c r="AO213" s="53">
        <f>IFERROR(VLOOKUP(B213,'วันที่ 21'!$B$8:$AH$106,28,FALSE),0)</f>
      </c>
      <c r="AP213" s="53">
        <f>IFERROR(VLOOKUP(B213,'วันที่ 22'!$B$8:$AH$105,28,FALSE),0)</f>
      </c>
      <c r="AQ213" s="53">
        <f>IFERROR(VLOOKUP(B213,'วันที่ 23'!$B$8:$AH$107,28,FALSE),0)</f>
      </c>
      <c r="AR213" s="53">
        <f>IFERROR(VLOOKUP(B213,'วันที่ 24'!$B$8:$AH$104,28,FALSE),0)</f>
      </c>
      <c r="AS213" s="53">
        <f>IFERROR(VLOOKUP(B213,'วันที่ 25'!$B$8:$AH$106,28,FALSE),0)</f>
      </c>
      <c r="AT213" s="53">
        <f>IFERROR(VLOOKUP(B213,'วันที่ 26'!$B$8:$AH$105,28,FALSE),0)</f>
      </c>
      <c r="AU213" s="53">
        <f>IFERROR(VLOOKUP(B213,'วันที่ 26'!$B$8:$AH$104,28,FALSE),0)</f>
      </c>
      <c r="AV213" s="53">
        <f>IFERROR(VLOOKUP(B213,'วันที่ 30'!$B$8:$AH$107,28,FALSE),0)</f>
      </c>
      <c r="AW213" s="53">
        <f>IFERROR(VLOOKUP(B213,'วันที่ 31'!$B$8:$AG$105,28,FALSE),0)</f>
      </c>
      <c r="AX213" s="52">
        <f>SUM(E213:AW213)</f>
      </c>
    </row>
    <row r="214">
      <c r="A214" s="52"/>
      <c r="B214" s="56"/>
      <c r="C214" s="53">
        <f>IFERROR(VLOOKUP(B214,Members!B:C,2,FALSE),0)</f>
      </c>
      <c r="D214" s="53">
        <f>IFERROR(VLOOKUP(B214,Members!$B:$H,7,FALSE),0)</f>
      </c>
      <c r="E214" s="55">
        <f>IFERROR(VLOOKUP(B214,'วันที่ 1'!$B$8:$AH$103,28,FALSE),0) - IFERROR(VLOOKUP(B214,'วันที่ 1'!$B$8:$AH$103,27,FALSE),0)</f>
      </c>
      <c r="F214" s="55">
        <f>IFERROR(VLOOKUP(C214,'วันที่ 1'!$B$8:$AH$103,27,FALSE),0)</f>
      </c>
      <c r="G214" s="53">
        <f>IFERROR(VLOOKUP(B214,'วันที่ 1'!$B$8:$AH$103,28,FALSE),0)-IFERROR(VLOOKUP(B214,'วันที่ 1'!$B$8:$AH$103,27,FALSE),0)</f>
      </c>
      <c r="H214" s="55">
        <f>IFERROR(VLOOKUP(B214,'วันที่ 1'!$B$8:$AH$103,27,FALSE),0)</f>
      </c>
      <c r="I214" s="53">
        <f>IFERROR(VLOOKUP(B214,'วันที่ 2'!$B$8:$AF$106,28,FALSE),0)-IFERROR(VLOOKUP(B214,'วันที่ 2'!$B$8:$AF$106,27,FALSE),0)</f>
      </c>
      <c r="J214" s="53">
        <f>IFERROR(VLOOKUP(B214,'วันที่ 2'!$B$8:$AF$106,27,FALSE),0)</f>
      </c>
      <c r="K214" s="53">
        <f>IFERROR(VLOOKUP(B214,'วันที่ 3 กะเช้า'!$B$8:$AK$106,28,FALSE),0)-IFERROR(VLOOKUP(B214,'วันที่ 3 กะเช้า'!$B$8:$AK$106,27,FALSE),0)</f>
      </c>
      <c r="L214" s="53">
        <f>IFERROR(VLOOKUP(B214,'วันที่ 3 กะเช้า'!$B$8:$AK$106,27,FALSE),0)</f>
      </c>
      <c r="M214" s="53">
        <f>IFERROR(VLOOKUP(B214,'วันที่ 4 กะเช้า'!$B$8:$AG$107,28,FALSE),0)-IFERROR(VLOOKUP(B214,'วันที่ 4 กะเช้า'!$B$8:$AG$107,27,FALSE),0)</f>
      </c>
      <c r="N214" s="53">
        <f>IFERROR(VLOOKUP(B214,'วันที่ 4 กะเช้า'!$B$8:$AG$107,27,FALSE),0)</f>
      </c>
      <c r="O214" s="53">
        <f>IFERROR(VLOOKUP(B214,'วันที่ 4 กะเช้า'!$B$8:$AH$106,28,FALSE),0)-IFERROR(VLOOKUP(B214,'วันที่ 4 กะเช้า'!$B$8:$AH$106,27,FALSE),0)</f>
      </c>
      <c r="P214" s="53">
        <f>IFERROR(VLOOKUP(B214,'วันที่ 4 กะเช้า'!$B$8:$AH$106,27,FALSE),0)</f>
      </c>
      <c r="Q214" s="53">
        <f>IFERROR(VLOOKUP(B214,'วันที่ 4 กะเช้า'!$B$8:$AH$106,28,FALSE),0)-IFERROR(VLOOKUP(B214,'วันที่ 4 กะเช้า'!$B$8:$AH$106,27,FALSE),0)</f>
      </c>
      <c r="R214" s="53">
        <f>IFERROR(VLOOKUP(B214,'วันที่ 4 กะเช้า'!$B$8:$AH$106,27,FALSE),0)</f>
      </c>
      <c r="S214" s="53">
        <f>IFERROR(VLOOKUP(B214,'วันที่ 5 กะเช้า'!$B$8:$AH$107,28,FALSE),0)-IFERROR(VLOOKUP(B214,'วันที่ 5 กะเช้า'!$B$8:$AH$107,27,FALSE),0)</f>
      </c>
      <c r="T214" s="53">
        <f>IFERROR(VLOOKUP(B214,'วันที่ 5 กะเช้า'!$B$8:$AH$107,27,FALSE),0)</f>
      </c>
      <c r="U214" s="53">
        <f>IFERROR(VLOOKUP(B214,'วันที่ 5 กะดึก'!$B$8:$AH$106,27,FALSE),0)</f>
      </c>
      <c r="V214" s="53">
        <f>IFERROR(VLOOKUP(B214,'วันที่ 5 กะดึก'!$B$8:$AH$106,27,FALSE),0)</f>
      </c>
      <c r="W214" s="53">
        <f>IFERROR(VLOOKUP(B214,'วันที่ 7'!$B$8:$AH$105,28,FALSE),0)-IFERROR(VLOOKUP(B214,'วันที่ 7'!$B$8:$AH$105,27,FALSE),0)</f>
      </c>
      <c r="X214" s="53">
        <f>IFERROR(VLOOKUP(B214,'วันที่ 7'!$B$8:$AH$105,27,FALSE),0)</f>
      </c>
      <c r="Y214" s="53">
        <f>IFERROR(VLOOKUP(B214,'วันที่ 8'!$B$8:$AH$109,28,FALSE),0)-IFERROR(VLOOKUP(B214,'วันที่ 8'!$B$8:$AH$109,27,FALSE),0)</f>
      </c>
      <c r="Z214" s="53">
        <f>IFERROR(VLOOKUP(B214,'วันที่ 8'!$B$8:$AH$109,27,FALSE),0)</f>
      </c>
      <c r="AA214" s="53">
        <f>IFERROR(VLOOKUP(B214,'กะเช้าวันที่ 12'!$B$8:$AC$102,28,FALSE),0)-IFERROR(VLOOKUP(B214,'กะเช้าวันที่ 12'!$B$8:$AC$102,27,FALSE),0)</f>
      </c>
      <c r="AB214" s="53">
        <f>IFERROR(VLOOKUP(B214,'กะเช้าวันที่ 12'!$B$8:$AC$102,27,FALSE),0)</f>
      </c>
      <c r="AC214" s="53">
        <f>IFERROR(VLOOKUP(B214,'กะเช้าวันที่ 14'!$B$8:$AC$104,28,FALSE),0)-IFERROR(VLOOKUP(B214,'กะเช้าวันที่ 14'!$B$8:$AC$104,27,FALSE),0)</f>
      </c>
      <c r="AD214" s="53">
        <f>IFERROR(VLOOKUP(B214,'กะเช้าวันที่ 14'!$B$8:$AC$104,27,FALSE),0)</f>
      </c>
      <c r="AE214" s="53">
        <f>IFERROR(VLOOKUP(B214,'กะดึกวันที่ 13'!$B$8:$AC$105,28,FALSE),0)-IFERROR(VLOOKUP(B214,'กะดึกวันที่ 13'!$B$8:$AC$105,27,FALSE),0)</f>
      </c>
      <c r="AF214" s="53">
        <f>IFERROR(VLOOKUP(C214,'กะดึกวันที่ 13'!$B$8:$AC$105,27,FALSE),0)</f>
      </c>
      <c r="AG214" s="53">
        <f>IFERROR(VLOOKUP(B214,'วันที่ 12'!$B$8:$AH$105,28,FALSE),0)</f>
      </c>
      <c r="AH214" s="53">
        <f>IFERROR(VLOOKUP(B214,'วันที่ 14'!$B$8:$AH$106,28,FALSE),0)</f>
      </c>
      <c r="AI214" s="53">
        <f>IFERROR(VLOOKUP(B214,'วันที่ 15'!$B$8:$AH$106,28,FALSE),0)</f>
      </c>
      <c r="AJ214" s="53">
        <f>IFERROR(VLOOKUP(B214,'วันที่ 16'!$B$8:$AH$105,28,FALSE),0)</f>
      </c>
      <c r="AK214" s="53">
        <f>IFERROR(VLOOKUP(B214,'วันที่ 17'!$B$8:$AH$105,28,FALSE),0)</f>
      </c>
      <c r="AL214" s="53">
        <f>IFERROR(VLOOKUP(B214,'วันที่ 18'!$B$8:$AH$104,28,FALSE),0)</f>
      </c>
      <c r="AM214" s="53">
        <f>IFERROR(VLOOKUP(B214,'วันที่ 19'!$B$8:$AH$106,28,FALSE),0)</f>
      </c>
      <c r="AN214" s="53">
        <f>IFERROR(VLOOKUP(B214,'วันที่ 20'!$B$8:$AH$105,28,FALSE),0)</f>
      </c>
      <c r="AO214" s="53">
        <f>IFERROR(VLOOKUP(B214,'วันที่ 21'!$B$8:$AH$106,28,FALSE),0)</f>
      </c>
      <c r="AP214" s="53">
        <f>IFERROR(VLOOKUP(B214,'วันที่ 22'!$B$8:$AH$105,28,FALSE),0)</f>
      </c>
      <c r="AQ214" s="53">
        <f>IFERROR(VLOOKUP(B214,'วันที่ 23'!$B$8:$AH$107,28,FALSE),0)</f>
      </c>
      <c r="AR214" s="53">
        <f>IFERROR(VLOOKUP(B214,'วันที่ 24'!$B$8:$AH$104,28,FALSE),0)</f>
      </c>
      <c r="AS214" s="53">
        <f>IFERROR(VLOOKUP(B214,'วันที่ 25'!$B$8:$AH$106,28,FALSE),0)</f>
      </c>
      <c r="AT214" s="53">
        <f>IFERROR(VLOOKUP(B214,'วันที่ 26'!$B$8:$AH$105,28,FALSE),0)</f>
      </c>
      <c r="AU214" s="53">
        <f>IFERROR(VLOOKUP(B214,'วันที่ 26'!$B$8:$AH$104,28,FALSE),0)</f>
      </c>
      <c r="AV214" s="53">
        <f>IFERROR(VLOOKUP(B214,'วันที่ 30'!$B$8:$AH$107,28,FALSE),0)</f>
      </c>
      <c r="AW214" s="53">
        <f>IFERROR(VLOOKUP(B214,'วันที่ 31'!$B$8:$AG$105,28,FALSE),0)</f>
      </c>
      <c r="AX214" s="52">
        <f>SUM(E214:AW214)</f>
      </c>
    </row>
    <row r="215">
      <c r="A215" s="52"/>
      <c r="B215" s="56"/>
      <c r="C215" s="53">
        <f>IFERROR(VLOOKUP(B215,Members!B:C,2,FALSE),0)</f>
      </c>
      <c r="D215" s="53">
        <f>IFERROR(VLOOKUP(B215,Members!$B:$H,7,FALSE),0)</f>
      </c>
      <c r="E215" s="55">
        <f>IFERROR(VLOOKUP(B215,'วันที่ 1'!$B$8:$AH$103,28,FALSE),0) - IFERROR(VLOOKUP(B215,'วันที่ 1'!$B$8:$AH$103,27,FALSE),0)</f>
      </c>
      <c r="F215" s="55">
        <f>IFERROR(VLOOKUP(C215,'วันที่ 1'!$B$8:$AH$103,27,FALSE),0)</f>
      </c>
      <c r="G215" s="53">
        <f>IFERROR(VLOOKUP(B215,'วันที่ 1'!$B$8:$AH$103,28,FALSE),0)-IFERROR(VLOOKUP(B215,'วันที่ 1'!$B$8:$AH$103,27,FALSE),0)</f>
      </c>
      <c r="H215" s="55">
        <f>IFERROR(VLOOKUP(B215,'วันที่ 1'!$B$8:$AH$103,27,FALSE),0)</f>
      </c>
      <c r="I215" s="53">
        <f>IFERROR(VLOOKUP(B215,'วันที่ 2'!$B$8:$AF$106,28,FALSE),0)-IFERROR(VLOOKUP(B215,'วันที่ 2'!$B$8:$AF$106,27,FALSE),0)</f>
      </c>
      <c r="J215" s="53">
        <f>IFERROR(VLOOKUP(B215,'วันที่ 2'!$B$8:$AF$106,27,FALSE),0)</f>
      </c>
      <c r="K215" s="53">
        <f>IFERROR(VLOOKUP(B215,'วันที่ 3 กะเช้า'!$B$8:$AK$106,28,FALSE),0)-IFERROR(VLOOKUP(B215,'วันที่ 3 กะเช้า'!$B$8:$AK$106,27,FALSE),0)</f>
      </c>
      <c r="L215" s="53">
        <f>IFERROR(VLOOKUP(B215,'วันที่ 3 กะเช้า'!$B$8:$AK$106,27,FALSE),0)</f>
      </c>
      <c r="M215" s="53">
        <f>IFERROR(VLOOKUP(B215,'วันที่ 4 กะเช้า'!$B$8:$AG$107,28,FALSE),0)-IFERROR(VLOOKUP(B215,'วันที่ 4 กะเช้า'!$B$8:$AG$107,27,FALSE),0)</f>
      </c>
      <c r="N215" s="53">
        <f>IFERROR(VLOOKUP(B215,'วันที่ 4 กะเช้า'!$B$8:$AG$107,27,FALSE),0)</f>
      </c>
      <c r="O215" s="53">
        <f>IFERROR(VLOOKUP(B215,'วันที่ 4 กะเช้า'!$B$8:$AH$106,28,FALSE),0)-IFERROR(VLOOKUP(B215,'วันที่ 4 กะเช้า'!$B$8:$AH$106,27,FALSE),0)</f>
      </c>
      <c r="P215" s="53">
        <f>IFERROR(VLOOKUP(B215,'วันที่ 4 กะเช้า'!$B$8:$AH$106,27,FALSE),0)</f>
      </c>
      <c r="Q215" s="53">
        <f>IFERROR(VLOOKUP(B215,'วันที่ 4 กะเช้า'!$B$8:$AH$106,28,FALSE),0)-IFERROR(VLOOKUP(B215,'วันที่ 4 กะเช้า'!$B$8:$AH$106,27,FALSE),0)</f>
      </c>
      <c r="R215" s="53">
        <f>IFERROR(VLOOKUP(B215,'วันที่ 4 กะเช้า'!$B$8:$AH$106,27,FALSE),0)</f>
      </c>
      <c r="S215" s="53">
        <f>IFERROR(VLOOKUP(B215,'วันที่ 5 กะเช้า'!$B$8:$AH$107,28,FALSE),0)-IFERROR(VLOOKUP(B215,'วันที่ 5 กะเช้า'!$B$8:$AH$107,27,FALSE),0)</f>
      </c>
      <c r="T215" s="53">
        <f>IFERROR(VLOOKUP(B215,'วันที่ 5 กะเช้า'!$B$8:$AH$107,27,FALSE),0)</f>
      </c>
      <c r="U215" s="53">
        <f>IFERROR(VLOOKUP(B215,'วันที่ 5 กะดึก'!$B$8:$AH$106,27,FALSE),0)</f>
      </c>
      <c r="V215" s="53">
        <f>IFERROR(VLOOKUP(B215,'วันที่ 5 กะดึก'!$B$8:$AH$106,27,FALSE),0)</f>
      </c>
      <c r="W215" s="53">
        <f>IFERROR(VLOOKUP(B215,'วันที่ 7'!$B$8:$AH$105,28,FALSE),0)-IFERROR(VLOOKUP(B215,'วันที่ 7'!$B$8:$AH$105,27,FALSE),0)</f>
      </c>
      <c r="X215" s="53">
        <f>IFERROR(VLOOKUP(B215,'วันที่ 7'!$B$8:$AH$105,27,FALSE),0)</f>
      </c>
      <c r="Y215" s="53">
        <f>IFERROR(VLOOKUP(B215,'วันที่ 8'!$B$8:$AH$109,28,FALSE),0)-IFERROR(VLOOKUP(B215,'วันที่ 8'!$B$8:$AH$109,27,FALSE),0)</f>
      </c>
      <c r="Z215" s="53">
        <f>IFERROR(VLOOKUP(B215,'วันที่ 8'!$B$8:$AH$109,27,FALSE),0)</f>
      </c>
      <c r="AA215" s="53">
        <f>IFERROR(VLOOKUP(B215,'กะเช้าวันที่ 12'!$B$8:$AC$102,28,FALSE),0)-IFERROR(VLOOKUP(B215,'กะเช้าวันที่ 12'!$B$8:$AC$102,27,FALSE),0)</f>
      </c>
      <c r="AB215" s="53">
        <f>IFERROR(VLOOKUP(B215,'กะเช้าวันที่ 12'!$B$8:$AC$102,27,FALSE),0)</f>
      </c>
      <c r="AC215" s="53">
        <f>IFERROR(VLOOKUP(B215,'กะเช้าวันที่ 14'!$B$8:$AC$104,28,FALSE),0)-IFERROR(VLOOKUP(B215,'กะเช้าวันที่ 14'!$B$8:$AC$104,27,FALSE),0)</f>
      </c>
      <c r="AD215" s="53">
        <f>IFERROR(VLOOKUP(B215,'กะเช้าวันที่ 14'!$B$8:$AC$104,27,FALSE),0)</f>
      </c>
      <c r="AE215" s="53">
        <f>IFERROR(VLOOKUP(B215,'กะดึกวันที่ 13'!$B$8:$AC$105,28,FALSE),0)-IFERROR(VLOOKUP(B215,'กะดึกวันที่ 13'!$B$8:$AC$105,27,FALSE),0)</f>
      </c>
      <c r="AF215" s="53">
        <f>IFERROR(VLOOKUP(C215,'กะดึกวันที่ 13'!$B$8:$AC$105,27,FALSE),0)</f>
      </c>
      <c r="AG215" s="53">
        <f>IFERROR(VLOOKUP(B215,'วันที่ 12'!$B$8:$AH$105,28,FALSE),0)</f>
      </c>
      <c r="AH215" s="53">
        <f>IFERROR(VLOOKUP(B215,'วันที่ 14'!$B$8:$AH$106,28,FALSE),0)</f>
      </c>
      <c r="AI215" s="53">
        <f>IFERROR(VLOOKUP(B215,'วันที่ 15'!$B$8:$AH$106,28,FALSE),0)</f>
      </c>
      <c r="AJ215" s="53">
        <f>IFERROR(VLOOKUP(B215,'วันที่ 16'!$B$8:$AH$105,28,FALSE),0)</f>
      </c>
      <c r="AK215" s="53">
        <f>IFERROR(VLOOKUP(B215,'วันที่ 17'!$B$8:$AH$105,28,FALSE),0)</f>
      </c>
      <c r="AL215" s="53">
        <f>IFERROR(VLOOKUP(B215,'วันที่ 18'!$B$8:$AH$104,28,FALSE),0)</f>
      </c>
      <c r="AM215" s="53">
        <f>IFERROR(VLOOKUP(B215,'วันที่ 19'!$B$8:$AH$106,28,FALSE),0)</f>
      </c>
      <c r="AN215" s="53">
        <f>IFERROR(VLOOKUP(B215,'วันที่ 20'!$B$8:$AH$105,28,FALSE),0)</f>
      </c>
      <c r="AO215" s="53">
        <f>IFERROR(VLOOKUP(B215,'วันที่ 21'!$B$8:$AH$106,28,FALSE),0)</f>
      </c>
      <c r="AP215" s="53">
        <f>IFERROR(VLOOKUP(B215,'วันที่ 22'!$B$8:$AH$105,28,FALSE),0)</f>
      </c>
      <c r="AQ215" s="53">
        <f>IFERROR(VLOOKUP(B215,'วันที่ 23'!$B$8:$AH$107,28,FALSE),0)</f>
      </c>
      <c r="AR215" s="53">
        <f>IFERROR(VLOOKUP(B215,'วันที่ 24'!$B$8:$AH$104,28,FALSE),0)</f>
      </c>
      <c r="AS215" s="53">
        <f>IFERROR(VLOOKUP(B215,'วันที่ 25'!$B$8:$AH$106,28,FALSE),0)</f>
      </c>
      <c r="AT215" s="53">
        <f>IFERROR(VLOOKUP(B215,'วันที่ 26'!$B$8:$AH$105,28,FALSE),0)</f>
      </c>
      <c r="AU215" s="53">
        <f>IFERROR(VLOOKUP(B215,'วันที่ 26'!$B$8:$AH$104,28,FALSE),0)</f>
      </c>
      <c r="AV215" s="53">
        <f>IFERROR(VLOOKUP(B215,'วันที่ 30'!$B$8:$AH$107,28,FALSE),0)</f>
      </c>
      <c r="AW215" s="53">
        <f>IFERROR(VLOOKUP(B215,'วันที่ 31'!$B$8:$AG$105,28,FALSE),0)</f>
      </c>
      <c r="AX215" s="52">
        <f>SUM(E215:AW215)</f>
      </c>
    </row>
    <row r="216">
      <c r="A216" s="52"/>
      <c r="B216" s="56"/>
      <c r="C216" s="53">
        <f>IFERROR(VLOOKUP(B216,Members!B:C,2,FALSE),0)</f>
      </c>
      <c r="D216" s="53">
        <f>IFERROR(VLOOKUP(B216,Members!$B:$H,7,FALSE),0)</f>
      </c>
      <c r="E216" s="55">
        <f>IFERROR(VLOOKUP(B216,'วันที่ 1'!$B$8:$AH$103,28,FALSE),0) - IFERROR(VLOOKUP(B216,'วันที่ 1'!$B$8:$AH$103,27,FALSE),0)</f>
      </c>
      <c r="F216" s="55">
        <f>IFERROR(VLOOKUP(C216,'วันที่ 1'!$B$8:$AH$103,27,FALSE),0)</f>
      </c>
      <c r="G216" s="53">
        <f>IFERROR(VLOOKUP(B216,'วันที่ 1'!$B$8:$AH$103,28,FALSE),0)-IFERROR(VLOOKUP(B216,'วันที่ 1'!$B$8:$AH$103,27,FALSE),0)</f>
      </c>
      <c r="H216" s="55">
        <f>IFERROR(VLOOKUP(B216,'วันที่ 1'!$B$8:$AH$103,27,FALSE),0)</f>
      </c>
      <c r="I216" s="53">
        <f>IFERROR(VLOOKUP(B216,'วันที่ 2'!$B$8:$AF$106,28,FALSE),0)-IFERROR(VLOOKUP(B216,'วันที่ 2'!$B$8:$AF$106,27,FALSE),0)</f>
      </c>
      <c r="J216" s="53">
        <f>IFERROR(VLOOKUP(B216,'วันที่ 2'!$B$8:$AF$106,27,FALSE),0)</f>
      </c>
      <c r="K216" s="53">
        <f>IFERROR(VLOOKUP(B216,'วันที่ 3 กะเช้า'!$B$8:$AK$106,28,FALSE),0)-IFERROR(VLOOKUP(B216,'วันที่ 3 กะเช้า'!$B$8:$AK$106,27,FALSE),0)</f>
      </c>
      <c r="L216" s="53">
        <f>IFERROR(VLOOKUP(B216,'วันที่ 3 กะเช้า'!$B$8:$AK$106,27,FALSE),0)</f>
      </c>
      <c r="M216" s="53">
        <f>IFERROR(VLOOKUP(B216,'วันที่ 4 กะเช้า'!$B$8:$AG$107,28,FALSE),0)-IFERROR(VLOOKUP(B216,'วันที่ 4 กะเช้า'!$B$8:$AG$107,27,FALSE),0)</f>
      </c>
      <c r="N216" s="53">
        <f>IFERROR(VLOOKUP(B216,'วันที่ 4 กะเช้า'!$B$8:$AG$107,27,FALSE),0)</f>
      </c>
      <c r="O216" s="53">
        <f>IFERROR(VLOOKUP(B216,'วันที่ 4 กะเช้า'!$B$8:$AH$106,28,FALSE),0)-IFERROR(VLOOKUP(B216,'วันที่ 4 กะเช้า'!$B$8:$AH$106,27,FALSE),0)</f>
      </c>
      <c r="P216" s="53">
        <f>IFERROR(VLOOKUP(B216,'วันที่ 4 กะเช้า'!$B$8:$AH$106,27,FALSE),0)</f>
      </c>
      <c r="Q216" s="53">
        <f>IFERROR(VLOOKUP(B216,'วันที่ 4 กะเช้า'!$B$8:$AH$106,28,FALSE),0)-IFERROR(VLOOKUP(B216,'วันที่ 4 กะเช้า'!$B$8:$AH$106,27,FALSE),0)</f>
      </c>
      <c r="R216" s="53">
        <f>IFERROR(VLOOKUP(B216,'วันที่ 4 กะเช้า'!$B$8:$AH$106,27,FALSE),0)</f>
      </c>
      <c r="S216" s="53">
        <f>IFERROR(VLOOKUP(B216,'วันที่ 5 กะเช้า'!$B$8:$AH$107,28,FALSE),0)-IFERROR(VLOOKUP(B216,'วันที่ 5 กะเช้า'!$B$8:$AH$107,27,FALSE),0)</f>
      </c>
      <c r="T216" s="53">
        <f>IFERROR(VLOOKUP(B216,'วันที่ 5 กะเช้า'!$B$8:$AH$107,27,FALSE),0)</f>
      </c>
      <c r="U216" s="53">
        <f>IFERROR(VLOOKUP(B216,'วันที่ 5 กะดึก'!$B$8:$AH$106,27,FALSE),0)</f>
      </c>
      <c r="V216" s="53">
        <f>IFERROR(VLOOKUP(B216,'วันที่ 5 กะดึก'!$B$8:$AH$106,27,FALSE),0)</f>
      </c>
      <c r="W216" s="53">
        <f>IFERROR(VLOOKUP(B216,'วันที่ 7'!$B$8:$AH$105,28,FALSE),0)-IFERROR(VLOOKUP(B216,'วันที่ 7'!$B$8:$AH$105,27,FALSE),0)</f>
      </c>
      <c r="X216" s="53">
        <f>IFERROR(VLOOKUP(B216,'วันที่ 7'!$B$8:$AH$105,27,FALSE),0)</f>
      </c>
      <c r="Y216" s="53">
        <f>IFERROR(VLOOKUP(B216,'วันที่ 8'!$B$8:$AH$109,28,FALSE),0)-IFERROR(VLOOKUP(B216,'วันที่ 8'!$B$8:$AH$109,27,FALSE),0)</f>
      </c>
      <c r="Z216" s="53">
        <f>IFERROR(VLOOKUP(B216,'วันที่ 8'!$B$8:$AH$109,27,FALSE),0)</f>
      </c>
      <c r="AA216" s="53">
        <f>IFERROR(VLOOKUP(B216,'กะเช้าวันที่ 12'!$B$8:$AC$102,28,FALSE),0)-IFERROR(VLOOKUP(B216,'กะเช้าวันที่ 12'!$B$8:$AC$102,27,FALSE),0)</f>
      </c>
      <c r="AB216" s="53">
        <f>IFERROR(VLOOKUP(B216,'กะเช้าวันที่ 12'!$B$8:$AC$102,27,FALSE),0)</f>
      </c>
      <c r="AC216" s="53">
        <f>IFERROR(VLOOKUP(B216,'กะเช้าวันที่ 14'!$B$8:$AC$104,28,FALSE),0)-IFERROR(VLOOKUP(B216,'กะเช้าวันที่ 14'!$B$8:$AC$104,27,FALSE),0)</f>
      </c>
      <c r="AD216" s="53">
        <f>IFERROR(VLOOKUP(B216,'กะเช้าวันที่ 14'!$B$8:$AC$104,27,FALSE),0)</f>
      </c>
      <c r="AE216" s="53">
        <f>IFERROR(VLOOKUP(B216,'กะดึกวันที่ 13'!$B$8:$AC$105,28,FALSE),0)-IFERROR(VLOOKUP(B216,'กะดึกวันที่ 13'!$B$8:$AC$105,27,FALSE),0)</f>
      </c>
      <c r="AF216" s="53">
        <f>IFERROR(VLOOKUP(C216,'กะดึกวันที่ 13'!$B$8:$AC$105,27,FALSE),0)</f>
      </c>
      <c r="AG216" s="53">
        <f>IFERROR(VLOOKUP(B216,'วันที่ 12'!$B$8:$AH$105,28,FALSE),0)</f>
      </c>
      <c r="AH216" s="53">
        <f>IFERROR(VLOOKUP(B216,'วันที่ 14'!$B$8:$AH$106,28,FALSE),0)</f>
      </c>
      <c r="AI216" s="53">
        <f>IFERROR(VLOOKUP(B216,'วันที่ 15'!$B$8:$AH$106,28,FALSE),0)</f>
      </c>
      <c r="AJ216" s="53">
        <f>IFERROR(VLOOKUP(B216,'วันที่ 16'!$B$8:$AH$105,28,FALSE),0)</f>
      </c>
      <c r="AK216" s="53">
        <f>IFERROR(VLOOKUP(B216,'วันที่ 17'!$B$8:$AH$105,28,FALSE),0)</f>
      </c>
      <c r="AL216" s="53">
        <f>IFERROR(VLOOKUP(B216,'วันที่ 18'!$B$8:$AH$104,28,FALSE),0)</f>
      </c>
      <c r="AM216" s="53">
        <f>IFERROR(VLOOKUP(B216,'วันที่ 19'!$B$8:$AH$106,28,FALSE),0)</f>
      </c>
      <c r="AN216" s="53">
        <f>IFERROR(VLOOKUP(B216,'วันที่ 20'!$B$8:$AH$105,28,FALSE),0)</f>
      </c>
      <c r="AO216" s="53">
        <f>IFERROR(VLOOKUP(B216,'วันที่ 21'!$B$8:$AH$106,28,FALSE),0)</f>
      </c>
      <c r="AP216" s="53">
        <f>IFERROR(VLOOKUP(B216,'วันที่ 22'!$B$8:$AH$105,28,FALSE),0)</f>
      </c>
      <c r="AQ216" s="53">
        <f>IFERROR(VLOOKUP(B216,'วันที่ 23'!$B$8:$AH$107,28,FALSE),0)</f>
      </c>
      <c r="AR216" s="53">
        <f>IFERROR(VLOOKUP(B216,'วันที่ 24'!$B$8:$AH$104,28,FALSE),0)</f>
      </c>
      <c r="AS216" s="53">
        <f>IFERROR(VLOOKUP(B216,'วันที่ 25'!$B$8:$AH$106,28,FALSE),0)</f>
      </c>
      <c r="AT216" s="53">
        <f>IFERROR(VLOOKUP(B216,'วันที่ 26'!$B$8:$AH$105,28,FALSE),0)</f>
      </c>
      <c r="AU216" s="53">
        <f>IFERROR(VLOOKUP(B216,'วันที่ 26'!$B$8:$AH$104,28,FALSE),0)</f>
      </c>
      <c r="AV216" s="53">
        <f>IFERROR(VLOOKUP(B216,'วันที่ 30'!$B$8:$AH$107,28,FALSE),0)</f>
      </c>
      <c r="AW216" s="53">
        <f>IFERROR(VLOOKUP(B216,'วันที่ 31'!$B$8:$AG$105,28,FALSE),0)</f>
      </c>
      <c r="AX216" s="52">
        <f>SUM(E216:AW216)</f>
      </c>
    </row>
    <row r="217">
      <c r="A217" s="52"/>
      <c r="B217" s="56"/>
      <c r="C217" s="53">
        <f>IFERROR(VLOOKUP(B217,Members!B:C,2,FALSE),0)</f>
      </c>
      <c r="D217" s="53">
        <f>IFERROR(VLOOKUP(B217,Members!$B:$H,7,FALSE),0)</f>
      </c>
      <c r="E217" s="55">
        <f>IFERROR(VLOOKUP(B217,'วันที่ 1'!$B$8:$AH$103,28,FALSE),0) - IFERROR(VLOOKUP(B217,'วันที่ 1'!$B$8:$AH$103,27,FALSE),0)</f>
      </c>
      <c r="F217" s="55">
        <f>IFERROR(VLOOKUP(C217,'วันที่ 1'!$B$8:$AH$103,27,FALSE),0)</f>
      </c>
      <c r="G217" s="53">
        <f>IFERROR(VLOOKUP(B217,'วันที่ 1'!$B$8:$AH$103,28,FALSE),0)-IFERROR(VLOOKUP(B217,'วันที่ 1'!$B$8:$AH$103,27,FALSE),0)</f>
      </c>
      <c r="H217" s="55">
        <f>IFERROR(VLOOKUP(B217,'วันที่ 1'!$B$8:$AH$103,27,FALSE),0)</f>
      </c>
      <c r="I217" s="53">
        <f>IFERROR(VLOOKUP(B217,'วันที่ 2'!$B$8:$AF$106,28,FALSE),0)-IFERROR(VLOOKUP(B217,'วันที่ 2'!$B$8:$AF$106,27,FALSE),0)</f>
      </c>
      <c r="J217" s="53">
        <f>IFERROR(VLOOKUP(B217,'วันที่ 2'!$B$8:$AF$106,27,FALSE),0)</f>
      </c>
      <c r="K217" s="53">
        <f>IFERROR(VLOOKUP(B217,'วันที่ 3 กะเช้า'!$B$8:$AK$106,28,FALSE),0)-IFERROR(VLOOKUP(B217,'วันที่ 3 กะเช้า'!$B$8:$AK$106,27,FALSE),0)</f>
      </c>
      <c r="L217" s="53">
        <f>IFERROR(VLOOKUP(B217,'วันที่ 3 กะเช้า'!$B$8:$AK$106,27,FALSE),0)</f>
      </c>
      <c r="M217" s="53">
        <f>IFERROR(VLOOKUP(B217,'วันที่ 4 กะเช้า'!$B$8:$AG$107,28,FALSE),0)-IFERROR(VLOOKUP(B217,'วันที่ 4 กะเช้า'!$B$8:$AG$107,27,FALSE),0)</f>
      </c>
      <c r="N217" s="53">
        <f>IFERROR(VLOOKUP(B217,'วันที่ 4 กะเช้า'!$B$8:$AG$107,27,FALSE),0)</f>
      </c>
      <c r="O217" s="53">
        <f>IFERROR(VLOOKUP(B217,'วันที่ 4 กะเช้า'!$B$8:$AH$106,28,FALSE),0)-IFERROR(VLOOKUP(B217,'วันที่ 4 กะเช้า'!$B$8:$AH$106,27,FALSE),0)</f>
      </c>
      <c r="P217" s="53">
        <f>IFERROR(VLOOKUP(B217,'วันที่ 4 กะเช้า'!$B$8:$AH$106,27,FALSE),0)</f>
      </c>
      <c r="Q217" s="53">
        <f>IFERROR(VLOOKUP(B217,'วันที่ 4 กะเช้า'!$B$8:$AH$106,28,FALSE),0)-IFERROR(VLOOKUP(B217,'วันที่ 4 กะเช้า'!$B$8:$AH$106,27,FALSE),0)</f>
      </c>
      <c r="R217" s="53">
        <f>IFERROR(VLOOKUP(B217,'วันที่ 4 กะเช้า'!$B$8:$AH$106,27,FALSE),0)</f>
      </c>
      <c r="S217" s="53">
        <f>IFERROR(VLOOKUP(B217,'วันที่ 5 กะเช้า'!$B$8:$AH$107,28,FALSE),0)-IFERROR(VLOOKUP(B217,'วันที่ 5 กะเช้า'!$B$8:$AH$107,27,FALSE),0)</f>
      </c>
      <c r="T217" s="53">
        <f>IFERROR(VLOOKUP(B217,'วันที่ 5 กะเช้า'!$B$8:$AH$107,27,FALSE),0)</f>
      </c>
      <c r="U217" s="53">
        <f>IFERROR(VLOOKUP(B217,'วันที่ 5 กะดึก'!$B$8:$AH$106,27,FALSE),0)</f>
      </c>
      <c r="V217" s="53">
        <f>IFERROR(VLOOKUP(B217,'วันที่ 5 กะดึก'!$B$8:$AH$106,27,FALSE),0)</f>
      </c>
      <c r="W217" s="53">
        <f>IFERROR(VLOOKUP(B217,'วันที่ 7'!$B$8:$AH$105,28,FALSE),0)-IFERROR(VLOOKUP(B217,'วันที่ 7'!$B$8:$AH$105,27,FALSE),0)</f>
      </c>
      <c r="X217" s="53">
        <f>IFERROR(VLOOKUP(B217,'วันที่ 7'!$B$8:$AH$105,27,FALSE),0)</f>
      </c>
      <c r="Y217" s="53">
        <f>IFERROR(VLOOKUP(B217,'วันที่ 8'!$B$8:$AH$109,28,FALSE),0)-IFERROR(VLOOKUP(B217,'วันที่ 8'!$B$8:$AH$109,27,FALSE),0)</f>
      </c>
      <c r="Z217" s="53">
        <f>IFERROR(VLOOKUP(B217,'วันที่ 8'!$B$8:$AH$109,27,FALSE),0)</f>
      </c>
      <c r="AA217" s="53">
        <f>IFERROR(VLOOKUP(B217,'กะเช้าวันที่ 12'!$B$8:$AC$102,28,FALSE),0)-IFERROR(VLOOKUP(B217,'กะเช้าวันที่ 12'!$B$8:$AC$102,27,FALSE),0)</f>
      </c>
      <c r="AB217" s="53">
        <f>IFERROR(VLOOKUP(B217,'กะเช้าวันที่ 12'!$B$8:$AC$102,27,FALSE),0)</f>
      </c>
      <c r="AC217" s="53">
        <f>IFERROR(VLOOKUP(B217,'กะเช้าวันที่ 14'!$B$8:$AC$104,28,FALSE),0)-IFERROR(VLOOKUP(B217,'กะเช้าวันที่ 14'!$B$8:$AC$104,27,FALSE),0)</f>
      </c>
      <c r="AD217" s="53">
        <f>IFERROR(VLOOKUP(B217,'กะเช้าวันที่ 14'!$B$8:$AC$104,27,FALSE),0)</f>
      </c>
      <c r="AE217" s="53">
        <f>IFERROR(VLOOKUP(B217,'กะดึกวันที่ 13'!$B$8:$AC$105,28,FALSE),0)-IFERROR(VLOOKUP(B217,'กะดึกวันที่ 13'!$B$8:$AC$105,27,FALSE),0)</f>
      </c>
      <c r="AF217" s="53">
        <f>IFERROR(VLOOKUP(C217,'กะดึกวันที่ 13'!$B$8:$AC$105,27,FALSE),0)</f>
      </c>
      <c r="AG217" s="53">
        <f>IFERROR(VLOOKUP(B217,'วันที่ 12'!$B$8:$AH$105,28,FALSE),0)</f>
      </c>
      <c r="AH217" s="53">
        <f>IFERROR(VLOOKUP(B217,'วันที่ 14'!$B$8:$AH$106,28,FALSE),0)</f>
      </c>
      <c r="AI217" s="53">
        <f>IFERROR(VLOOKUP(B217,'วันที่ 15'!$B$8:$AH$106,28,FALSE),0)</f>
      </c>
      <c r="AJ217" s="53">
        <f>IFERROR(VLOOKUP(B217,'วันที่ 16'!$B$8:$AH$105,28,FALSE),0)</f>
      </c>
      <c r="AK217" s="53">
        <f>IFERROR(VLOOKUP(B217,'วันที่ 17'!$B$8:$AH$105,28,FALSE),0)</f>
      </c>
      <c r="AL217" s="53">
        <f>IFERROR(VLOOKUP(B217,'วันที่ 18'!$B$8:$AH$104,28,FALSE),0)</f>
      </c>
      <c r="AM217" s="53">
        <f>IFERROR(VLOOKUP(B217,'วันที่ 19'!$B$8:$AH$106,28,FALSE),0)</f>
      </c>
      <c r="AN217" s="53">
        <f>IFERROR(VLOOKUP(B217,'วันที่ 20'!$B$8:$AH$105,28,FALSE),0)</f>
      </c>
      <c r="AO217" s="53">
        <f>IFERROR(VLOOKUP(B217,'วันที่ 21'!$B$8:$AH$106,28,FALSE),0)</f>
      </c>
      <c r="AP217" s="53">
        <f>IFERROR(VLOOKUP(B217,'วันที่ 22'!$B$8:$AH$105,28,FALSE),0)</f>
      </c>
      <c r="AQ217" s="53">
        <f>IFERROR(VLOOKUP(B217,'วันที่ 23'!$B$8:$AH$107,28,FALSE),0)</f>
      </c>
      <c r="AR217" s="53">
        <f>IFERROR(VLOOKUP(B217,'วันที่ 24'!$B$8:$AH$104,28,FALSE),0)</f>
      </c>
      <c r="AS217" s="53">
        <f>IFERROR(VLOOKUP(B217,'วันที่ 25'!$B$8:$AH$106,28,FALSE),0)</f>
      </c>
      <c r="AT217" s="53">
        <f>IFERROR(VLOOKUP(B217,'วันที่ 26'!$B$8:$AH$105,28,FALSE),0)</f>
      </c>
      <c r="AU217" s="53">
        <f>IFERROR(VLOOKUP(B217,'วันที่ 26'!$B$8:$AH$104,28,FALSE),0)</f>
      </c>
      <c r="AV217" s="53">
        <f>IFERROR(VLOOKUP(B217,'วันที่ 30'!$B$8:$AH$107,28,FALSE),0)</f>
      </c>
      <c r="AW217" s="53">
        <f>IFERROR(VLOOKUP(B217,'วันที่ 31'!$B$8:$AG$105,28,FALSE),0)</f>
      </c>
      <c r="AX217" s="52">
        <f>SUM(E217:AW217)</f>
      </c>
    </row>
    <row r="218">
      <c r="A218" s="52"/>
      <c r="B218" s="56"/>
      <c r="C218" s="53">
        <f>IFERROR(VLOOKUP(B218,Members!B:C,2,FALSE),0)</f>
      </c>
      <c r="D218" s="53">
        <f>IFERROR(VLOOKUP(B218,Members!$B:$H,7,FALSE),0)</f>
      </c>
      <c r="E218" s="55">
        <f>IFERROR(VLOOKUP(B218,'วันที่ 1'!$B$8:$AH$103,28,FALSE),0) - IFERROR(VLOOKUP(B218,'วันที่ 1'!$B$8:$AH$103,27,FALSE),0)</f>
      </c>
      <c r="F218" s="55">
        <f>IFERROR(VLOOKUP(C218,'วันที่ 1'!$B$8:$AH$103,27,FALSE),0)</f>
      </c>
      <c r="G218" s="53">
        <f>IFERROR(VLOOKUP(B218,'วันที่ 1'!$B$8:$AH$103,28,FALSE),0)-IFERROR(VLOOKUP(B218,'วันที่ 1'!$B$8:$AH$103,27,FALSE),0)</f>
      </c>
      <c r="H218" s="55">
        <f>IFERROR(VLOOKUP(B218,'วันที่ 1'!$B$8:$AH$103,27,FALSE),0)</f>
      </c>
      <c r="I218" s="53">
        <f>IFERROR(VLOOKUP(B218,'วันที่ 2'!$B$8:$AF$106,28,FALSE),0)-IFERROR(VLOOKUP(B218,'วันที่ 2'!$B$8:$AF$106,27,FALSE),0)</f>
      </c>
      <c r="J218" s="53">
        <f>IFERROR(VLOOKUP(B218,'วันที่ 2'!$B$8:$AF$106,27,FALSE),0)</f>
      </c>
      <c r="K218" s="53">
        <f>IFERROR(VLOOKUP(B218,'วันที่ 3 กะเช้า'!$B$8:$AK$106,28,FALSE),0)-IFERROR(VLOOKUP(B218,'วันที่ 3 กะเช้า'!$B$8:$AK$106,27,FALSE),0)</f>
      </c>
      <c r="L218" s="53">
        <f>IFERROR(VLOOKUP(B218,'วันที่ 3 กะเช้า'!$B$8:$AK$106,27,FALSE),0)</f>
      </c>
      <c r="M218" s="53">
        <f>IFERROR(VLOOKUP(B218,'วันที่ 4 กะเช้า'!$B$8:$AG$107,28,FALSE),0)-IFERROR(VLOOKUP(B218,'วันที่ 4 กะเช้า'!$B$8:$AG$107,27,FALSE),0)</f>
      </c>
      <c r="N218" s="53">
        <f>IFERROR(VLOOKUP(B218,'วันที่ 4 กะเช้า'!$B$8:$AG$107,27,FALSE),0)</f>
      </c>
      <c r="O218" s="53">
        <f>IFERROR(VLOOKUP(B218,'วันที่ 4 กะเช้า'!$B$8:$AH$106,28,FALSE),0)-IFERROR(VLOOKUP(B218,'วันที่ 4 กะเช้า'!$B$8:$AH$106,27,FALSE),0)</f>
      </c>
      <c r="P218" s="53">
        <f>IFERROR(VLOOKUP(B218,'วันที่ 4 กะเช้า'!$B$8:$AH$106,27,FALSE),0)</f>
      </c>
      <c r="Q218" s="53">
        <f>IFERROR(VLOOKUP(B218,'วันที่ 4 กะเช้า'!$B$8:$AH$106,28,FALSE),0)-IFERROR(VLOOKUP(B218,'วันที่ 4 กะเช้า'!$B$8:$AH$106,27,FALSE),0)</f>
      </c>
      <c r="R218" s="53">
        <f>IFERROR(VLOOKUP(B218,'วันที่ 4 กะเช้า'!$B$8:$AH$106,27,FALSE),0)</f>
      </c>
      <c r="S218" s="53">
        <f>IFERROR(VLOOKUP(B218,'วันที่ 5 กะเช้า'!$B$8:$AH$107,28,FALSE),0)-IFERROR(VLOOKUP(B218,'วันที่ 5 กะเช้า'!$B$8:$AH$107,27,FALSE),0)</f>
      </c>
      <c r="T218" s="53">
        <f>IFERROR(VLOOKUP(B218,'วันที่ 5 กะเช้า'!$B$8:$AH$107,27,FALSE),0)</f>
      </c>
      <c r="U218" s="53">
        <f>IFERROR(VLOOKUP(B218,'วันที่ 5 กะดึก'!$B$8:$AH$106,27,FALSE),0)</f>
      </c>
      <c r="V218" s="53">
        <f>IFERROR(VLOOKUP(B218,'วันที่ 5 กะดึก'!$B$8:$AH$106,27,FALSE),0)</f>
      </c>
      <c r="W218" s="53">
        <f>IFERROR(VLOOKUP(B218,'วันที่ 7'!$B$8:$AH$105,28,FALSE),0)-IFERROR(VLOOKUP(B218,'วันที่ 7'!$B$8:$AH$105,27,FALSE),0)</f>
      </c>
      <c r="X218" s="53">
        <f>IFERROR(VLOOKUP(B218,'วันที่ 7'!$B$8:$AH$105,27,FALSE),0)</f>
      </c>
      <c r="Y218" s="53">
        <f>IFERROR(VLOOKUP(B218,'วันที่ 8'!$B$8:$AH$109,28,FALSE),0)-IFERROR(VLOOKUP(B218,'วันที่ 8'!$B$8:$AH$109,27,FALSE),0)</f>
      </c>
      <c r="Z218" s="53">
        <f>IFERROR(VLOOKUP(B218,'วันที่ 8'!$B$8:$AH$109,27,FALSE),0)</f>
      </c>
      <c r="AA218" s="53">
        <f>IFERROR(VLOOKUP(B218,'กะเช้าวันที่ 12'!$B$8:$AC$102,28,FALSE),0)-IFERROR(VLOOKUP(B218,'กะเช้าวันที่ 12'!$B$8:$AC$102,27,FALSE),0)</f>
      </c>
      <c r="AB218" s="53">
        <f>IFERROR(VLOOKUP(B218,'กะเช้าวันที่ 12'!$B$8:$AC$102,27,FALSE),0)</f>
      </c>
      <c r="AC218" s="53">
        <f>IFERROR(VLOOKUP(B218,'กะเช้าวันที่ 14'!$B$8:$AC$104,28,FALSE),0)-IFERROR(VLOOKUP(B218,'กะเช้าวันที่ 14'!$B$8:$AC$104,27,FALSE),0)</f>
      </c>
      <c r="AD218" s="53">
        <f>IFERROR(VLOOKUP(B218,'กะเช้าวันที่ 14'!$B$8:$AC$104,27,FALSE),0)</f>
      </c>
      <c r="AE218" s="53">
        <f>IFERROR(VLOOKUP(B218,'กะดึกวันที่ 13'!$B$8:$AC$105,28,FALSE),0)-IFERROR(VLOOKUP(B218,'กะดึกวันที่ 13'!$B$8:$AC$105,27,FALSE),0)</f>
      </c>
      <c r="AF218" s="53">
        <f>IFERROR(VLOOKUP(C218,'กะดึกวันที่ 13'!$B$8:$AC$105,27,FALSE),0)</f>
      </c>
      <c r="AG218" s="53">
        <f>IFERROR(VLOOKUP(B218,'วันที่ 12'!$B$8:$AH$105,28,FALSE),0)</f>
      </c>
      <c r="AH218" s="53">
        <f>IFERROR(VLOOKUP(B218,'วันที่ 14'!$B$8:$AH$106,28,FALSE),0)</f>
      </c>
      <c r="AI218" s="53">
        <f>IFERROR(VLOOKUP(B218,'วันที่ 15'!$B$8:$AH$106,28,FALSE),0)</f>
      </c>
      <c r="AJ218" s="53">
        <f>IFERROR(VLOOKUP(B218,'วันที่ 16'!$B$8:$AH$105,28,FALSE),0)</f>
      </c>
      <c r="AK218" s="53">
        <f>IFERROR(VLOOKUP(B218,'วันที่ 17'!$B$8:$AH$105,28,FALSE),0)</f>
      </c>
      <c r="AL218" s="53">
        <f>IFERROR(VLOOKUP(B218,'วันที่ 18'!$B$8:$AH$104,28,FALSE),0)</f>
      </c>
      <c r="AM218" s="53">
        <f>IFERROR(VLOOKUP(B218,'วันที่ 19'!$B$8:$AH$106,28,FALSE),0)</f>
      </c>
      <c r="AN218" s="53">
        <f>IFERROR(VLOOKUP(B218,'วันที่ 20'!$B$8:$AH$105,28,FALSE),0)</f>
      </c>
      <c r="AO218" s="53">
        <f>IFERROR(VLOOKUP(B218,'วันที่ 21'!$B$8:$AH$106,28,FALSE),0)</f>
      </c>
      <c r="AP218" s="53">
        <f>IFERROR(VLOOKUP(B218,'วันที่ 22'!$B$8:$AH$105,28,FALSE),0)</f>
      </c>
      <c r="AQ218" s="53">
        <f>IFERROR(VLOOKUP(B218,'วันที่ 23'!$B$8:$AH$107,28,FALSE),0)</f>
      </c>
      <c r="AR218" s="53">
        <f>IFERROR(VLOOKUP(B218,'วันที่ 24'!$B$8:$AH$104,28,FALSE),0)</f>
      </c>
      <c r="AS218" s="53">
        <f>IFERROR(VLOOKUP(B218,'วันที่ 25'!$B$8:$AH$106,28,FALSE),0)</f>
      </c>
      <c r="AT218" s="53">
        <f>IFERROR(VLOOKUP(B218,'วันที่ 26'!$B$8:$AH$105,28,FALSE),0)</f>
      </c>
      <c r="AU218" s="53">
        <f>IFERROR(VLOOKUP(B218,'วันที่ 26'!$B$8:$AH$104,28,FALSE),0)</f>
      </c>
      <c r="AV218" s="53">
        <f>IFERROR(VLOOKUP(B218,'วันที่ 30'!$B$8:$AH$107,28,FALSE),0)</f>
      </c>
      <c r="AW218" s="53">
        <f>IFERROR(VLOOKUP(B218,'วันที่ 31'!$B$8:$AG$105,28,FALSE),0)</f>
      </c>
      <c r="AX218" s="52">
        <f>SUM(E218:AW218)</f>
      </c>
    </row>
    <row r="219">
      <c r="A219" s="52"/>
      <c r="B219" s="56"/>
      <c r="C219" s="53">
        <f>IFERROR(VLOOKUP(B219,Members!B:C,2,FALSE),0)</f>
      </c>
      <c r="D219" s="53">
        <f>IFERROR(VLOOKUP(B219,Members!$B:$H,7,FALSE),0)</f>
      </c>
      <c r="E219" s="55">
        <f>IFERROR(VLOOKUP(B219,'วันที่ 1'!$B$8:$AH$103,28,FALSE),0) - IFERROR(VLOOKUP(B219,'วันที่ 1'!$B$8:$AH$103,27,FALSE),0)</f>
      </c>
      <c r="F219" s="55">
        <f>IFERROR(VLOOKUP(C219,'วันที่ 1'!$B$8:$AH$103,27,FALSE),0)</f>
      </c>
      <c r="G219" s="53">
        <f>IFERROR(VLOOKUP(B219,'วันที่ 1'!$B$8:$AH$103,28,FALSE),0)-IFERROR(VLOOKUP(B219,'วันที่ 1'!$B$8:$AH$103,27,FALSE),0)</f>
      </c>
      <c r="H219" s="55">
        <f>IFERROR(VLOOKUP(B219,'วันที่ 1'!$B$8:$AH$103,27,FALSE),0)</f>
      </c>
      <c r="I219" s="53">
        <f>IFERROR(VLOOKUP(B219,'วันที่ 2'!$B$8:$AF$106,28,FALSE),0)-IFERROR(VLOOKUP(B219,'วันที่ 2'!$B$8:$AF$106,27,FALSE),0)</f>
      </c>
      <c r="J219" s="53">
        <f>IFERROR(VLOOKUP(B219,'วันที่ 2'!$B$8:$AF$106,27,FALSE),0)</f>
      </c>
      <c r="K219" s="53">
        <f>IFERROR(VLOOKUP(B219,'วันที่ 3 กะเช้า'!$B$8:$AK$106,28,FALSE),0)-IFERROR(VLOOKUP(B219,'วันที่ 3 กะเช้า'!$B$8:$AK$106,27,FALSE),0)</f>
      </c>
      <c r="L219" s="53">
        <f>IFERROR(VLOOKUP(B219,'วันที่ 3 กะเช้า'!$B$8:$AK$106,27,FALSE),0)</f>
      </c>
      <c r="M219" s="53">
        <f>IFERROR(VLOOKUP(B219,'วันที่ 4 กะเช้า'!$B$8:$AG$107,28,FALSE),0)-IFERROR(VLOOKUP(B219,'วันที่ 4 กะเช้า'!$B$8:$AG$107,27,FALSE),0)</f>
      </c>
      <c r="N219" s="53">
        <f>IFERROR(VLOOKUP(B219,'วันที่ 4 กะเช้า'!$B$8:$AG$107,27,FALSE),0)</f>
      </c>
      <c r="O219" s="53">
        <f>IFERROR(VLOOKUP(B219,'วันที่ 4 กะเช้า'!$B$8:$AH$106,28,FALSE),0)-IFERROR(VLOOKUP(B219,'วันที่ 4 กะเช้า'!$B$8:$AH$106,27,FALSE),0)</f>
      </c>
      <c r="P219" s="53">
        <f>IFERROR(VLOOKUP(B219,'วันที่ 4 กะเช้า'!$B$8:$AH$106,27,FALSE),0)</f>
      </c>
      <c r="Q219" s="53">
        <f>IFERROR(VLOOKUP(B219,'วันที่ 4 กะเช้า'!$B$8:$AH$106,28,FALSE),0)-IFERROR(VLOOKUP(B219,'วันที่ 4 กะเช้า'!$B$8:$AH$106,27,FALSE),0)</f>
      </c>
      <c r="R219" s="53">
        <f>IFERROR(VLOOKUP(B219,'วันที่ 4 กะเช้า'!$B$8:$AH$106,27,FALSE),0)</f>
      </c>
      <c r="S219" s="53">
        <f>IFERROR(VLOOKUP(B219,'วันที่ 5 กะเช้า'!$B$8:$AH$107,28,FALSE),0)-IFERROR(VLOOKUP(B219,'วันที่ 5 กะเช้า'!$B$8:$AH$107,27,FALSE),0)</f>
      </c>
      <c r="T219" s="53">
        <f>IFERROR(VLOOKUP(B219,'วันที่ 5 กะเช้า'!$B$8:$AH$107,27,FALSE),0)</f>
      </c>
      <c r="U219" s="53">
        <f>IFERROR(VLOOKUP(B219,'วันที่ 5 กะดึก'!$B$8:$AH$106,27,FALSE),0)</f>
      </c>
      <c r="V219" s="53">
        <f>IFERROR(VLOOKUP(B219,'วันที่ 5 กะดึก'!$B$8:$AH$106,27,FALSE),0)</f>
      </c>
      <c r="W219" s="53">
        <f>IFERROR(VLOOKUP(B219,'วันที่ 7'!$B$8:$AH$105,28,FALSE),0)-IFERROR(VLOOKUP(B219,'วันที่ 7'!$B$8:$AH$105,27,FALSE),0)</f>
      </c>
      <c r="X219" s="53">
        <f>IFERROR(VLOOKUP(B219,'วันที่ 7'!$B$8:$AH$105,27,FALSE),0)</f>
      </c>
      <c r="Y219" s="53">
        <f>IFERROR(VLOOKUP(B219,'วันที่ 8'!$B$8:$AH$109,28,FALSE),0)-IFERROR(VLOOKUP(B219,'วันที่ 8'!$B$8:$AH$109,27,FALSE),0)</f>
      </c>
      <c r="Z219" s="53">
        <f>IFERROR(VLOOKUP(B219,'วันที่ 8'!$B$8:$AH$109,27,FALSE),0)</f>
      </c>
      <c r="AA219" s="53">
        <f>IFERROR(VLOOKUP(B219,'กะเช้าวันที่ 12'!$B$8:$AC$102,28,FALSE),0)-IFERROR(VLOOKUP(B219,'กะเช้าวันที่ 12'!$B$8:$AC$102,27,FALSE),0)</f>
      </c>
      <c r="AB219" s="53">
        <f>IFERROR(VLOOKUP(B219,'กะเช้าวันที่ 12'!$B$8:$AC$102,27,FALSE),0)</f>
      </c>
      <c r="AC219" s="53">
        <f>IFERROR(VLOOKUP(B219,'กะเช้าวันที่ 14'!$B$8:$AC$104,28,FALSE),0)-IFERROR(VLOOKUP(B219,'กะเช้าวันที่ 14'!$B$8:$AC$104,27,FALSE),0)</f>
      </c>
      <c r="AD219" s="53">
        <f>IFERROR(VLOOKUP(B219,'กะเช้าวันที่ 14'!$B$8:$AC$104,27,FALSE),0)</f>
      </c>
      <c r="AE219" s="53">
        <f>IFERROR(VLOOKUP(B219,'กะดึกวันที่ 13'!$B$8:$AC$105,28,FALSE),0)-IFERROR(VLOOKUP(B219,'กะดึกวันที่ 13'!$B$8:$AC$105,27,FALSE),0)</f>
      </c>
      <c r="AF219" s="53">
        <f>IFERROR(VLOOKUP(C219,'กะดึกวันที่ 13'!$B$8:$AC$105,27,FALSE),0)</f>
      </c>
      <c r="AG219" s="53">
        <f>IFERROR(VLOOKUP(B219,'วันที่ 12'!$B$8:$AH$105,28,FALSE),0)</f>
      </c>
      <c r="AH219" s="53">
        <f>IFERROR(VLOOKUP(B219,'วันที่ 14'!$B$8:$AH$106,28,FALSE),0)</f>
      </c>
      <c r="AI219" s="53">
        <f>IFERROR(VLOOKUP(B219,'วันที่ 15'!$B$8:$AH$106,28,FALSE),0)</f>
      </c>
      <c r="AJ219" s="53">
        <f>IFERROR(VLOOKUP(B219,'วันที่ 16'!$B$8:$AH$105,28,FALSE),0)</f>
      </c>
      <c r="AK219" s="53">
        <f>IFERROR(VLOOKUP(B219,'วันที่ 17'!$B$8:$AH$105,28,FALSE),0)</f>
      </c>
      <c r="AL219" s="53">
        <f>IFERROR(VLOOKUP(B219,'วันที่ 18'!$B$8:$AH$104,28,FALSE),0)</f>
      </c>
      <c r="AM219" s="53">
        <f>IFERROR(VLOOKUP(B219,'วันที่ 19'!$B$8:$AH$106,28,FALSE),0)</f>
      </c>
      <c r="AN219" s="53">
        <f>IFERROR(VLOOKUP(B219,'วันที่ 20'!$B$8:$AH$105,28,FALSE),0)</f>
      </c>
      <c r="AO219" s="53">
        <f>IFERROR(VLOOKUP(B219,'วันที่ 21'!$B$8:$AH$106,28,FALSE),0)</f>
      </c>
      <c r="AP219" s="53">
        <f>IFERROR(VLOOKUP(B219,'วันที่ 22'!$B$8:$AH$105,28,FALSE),0)</f>
      </c>
      <c r="AQ219" s="53">
        <f>IFERROR(VLOOKUP(B219,'วันที่ 23'!$B$8:$AH$107,28,FALSE),0)</f>
      </c>
      <c r="AR219" s="53">
        <f>IFERROR(VLOOKUP(B219,'วันที่ 24'!$B$8:$AH$104,28,FALSE),0)</f>
      </c>
      <c r="AS219" s="53">
        <f>IFERROR(VLOOKUP(B219,'วันที่ 25'!$B$8:$AH$106,28,FALSE),0)</f>
      </c>
      <c r="AT219" s="53">
        <f>IFERROR(VLOOKUP(B219,'วันที่ 26'!$B$8:$AH$105,28,FALSE),0)</f>
      </c>
      <c r="AU219" s="53">
        <f>IFERROR(VLOOKUP(B219,'วันที่ 26'!$B$8:$AH$104,28,FALSE),0)</f>
      </c>
      <c r="AV219" s="53">
        <f>IFERROR(VLOOKUP(B219,'วันที่ 30'!$B$8:$AH$107,28,FALSE),0)</f>
      </c>
      <c r="AW219" s="53">
        <f>IFERROR(VLOOKUP(B219,'วันที่ 31'!$B$8:$AG$105,28,FALSE),0)</f>
      </c>
      <c r="AX219" s="52">
        <f>SUM(E219:AW219)</f>
      </c>
    </row>
    <row r="220">
      <c r="A220" s="52"/>
      <c r="B220" s="56"/>
      <c r="C220" s="53">
        <f>IFERROR(VLOOKUP(B220,Members!B:C,2,FALSE),0)</f>
      </c>
      <c r="D220" s="53">
        <f>IFERROR(VLOOKUP(B220,Members!$B:$H,7,FALSE),0)</f>
      </c>
      <c r="E220" s="55">
        <f>IFERROR(VLOOKUP(B220,'วันที่ 1'!$B$8:$AH$103,28,FALSE),0) - IFERROR(VLOOKUP(B220,'วันที่ 1'!$B$8:$AH$103,27,FALSE),0)</f>
      </c>
      <c r="F220" s="55">
        <f>IFERROR(VLOOKUP(C220,'วันที่ 1'!$B$8:$AH$103,27,FALSE),0)</f>
      </c>
      <c r="G220" s="53">
        <f>IFERROR(VLOOKUP(B220,'วันที่ 1'!$B$8:$AH$103,28,FALSE),0)-IFERROR(VLOOKUP(B220,'วันที่ 1'!$B$8:$AH$103,27,FALSE),0)</f>
      </c>
      <c r="H220" s="55">
        <f>IFERROR(VLOOKUP(B220,'วันที่ 1'!$B$8:$AH$103,27,FALSE),0)</f>
      </c>
      <c r="I220" s="53">
        <f>IFERROR(VLOOKUP(B220,'วันที่ 2'!$B$8:$AF$106,28,FALSE),0)-IFERROR(VLOOKUP(B220,'วันที่ 2'!$B$8:$AF$106,27,FALSE),0)</f>
      </c>
      <c r="J220" s="53">
        <f>IFERROR(VLOOKUP(B220,'วันที่ 2'!$B$8:$AF$106,27,FALSE),0)</f>
      </c>
      <c r="K220" s="53">
        <f>IFERROR(VLOOKUP(B220,'วันที่ 3 กะเช้า'!$B$8:$AK$106,28,FALSE),0)-IFERROR(VLOOKUP(B220,'วันที่ 3 กะเช้า'!$B$8:$AK$106,27,FALSE),0)</f>
      </c>
      <c r="L220" s="53">
        <f>IFERROR(VLOOKUP(B220,'วันที่ 3 กะเช้า'!$B$8:$AK$106,27,FALSE),0)</f>
      </c>
      <c r="M220" s="53">
        <f>IFERROR(VLOOKUP(B220,'วันที่ 4 กะเช้า'!$B$8:$AG$107,28,FALSE),0)-IFERROR(VLOOKUP(B220,'วันที่ 4 กะเช้า'!$B$8:$AG$107,27,FALSE),0)</f>
      </c>
      <c r="N220" s="53">
        <f>IFERROR(VLOOKUP(B220,'วันที่ 4 กะเช้า'!$B$8:$AG$107,27,FALSE),0)</f>
      </c>
      <c r="O220" s="53">
        <f>IFERROR(VLOOKUP(B220,'วันที่ 4 กะเช้า'!$B$8:$AH$106,28,FALSE),0)-IFERROR(VLOOKUP(B220,'วันที่ 4 กะเช้า'!$B$8:$AH$106,27,FALSE),0)</f>
      </c>
      <c r="P220" s="53">
        <f>IFERROR(VLOOKUP(B220,'วันที่ 4 กะเช้า'!$B$8:$AH$106,27,FALSE),0)</f>
      </c>
      <c r="Q220" s="53">
        <f>IFERROR(VLOOKUP(B220,'วันที่ 4 กะเช้า'!$B$8:$AH$106,28,FALSE),0)-IFERROR(VLOOKUP(B220,'วันที่ 4 กะเช้า'!$B$8:$AH$106,27,FALSE),0)</f>
      </c>
      <c r="R220" s="53">
        <f>IFERROR(VLOOKUP(B220,'วันที่ 4 กะเช้า'!$B$8:$AH$106,27,FALSE),0)</f>
      </c>
      <c r="S220" s="53">
        <f>IFERROR(VLOOKUP(B220,'วันที่ 5 กะเช้า'!$B$8:$AH$107,28,FALSE),0)-IFERROR(VLOOKUP(B220,'วันที่ 5 กะเช้า'!$B$8:$AH$107,27,FALSE),0)</f>
      </c>
      <c r="T220" s="53">
        <f>IFERROR(VLOOKUP(B220,'วันที่ 5 กะเช้า'!$B$8:$AH$107,27,FALSE),0)</f>
      </c>
      <c r="U220" s="53">
        <f>IFERROR(VLOOKUP(B220,'วันที่ 5 กะดึก'!$B$8:$AH$106,27,FALSE),0)</f>
      </c>
      <c r="V220" s="53">
        <f>IFERROR(VLOOKUP(B220,'วันที่ 5 กะดึก'!$B$8:$AH$106,27,FALSE),0)</f>
      </c>
      <c r="W220" s="53">
        <f>IFERROR(VLOOKUP(B220,'วันที่ 7'!$B$8:$AH$105,28,FALSE),0)-IFERROR(VLOOKUP(B220,'วันที่ 7'!$B$8:$AH$105,27,FALSE),0)</f>
      </c>
      <c r="X220" s="53">
        <f>IFERROR(VLOOKUP(B220,'วันที่ 7'!$B$8:$AH$105,27,FALSE),0)</f>
      </c>
      <c r="Y220" s="53">
        <f>IFERROR(VLOOKUP(B220,'วันที่ 8'!$B$8:$AH$109,28,FALSE),0)-IFERROR(VLOOKUP(B220,'วันที่ 8'!$B$8:$AH$109,27,FALSE),0)</f>
      </c>
      <c r="Z220" s="53">
        <f>IFERROR(VLOOKUP(B220,'วันที่ 8'!$B$8:$AH$109,27,FALSE),0)</f>
      </c>
      <c r="AA220" s="53">
        <f>IFERROR(VLOOKUP(B220,'กะเช้าวันที่ 12'!$B$8:$AC$102,28,FALSE),0)-IFERROR(VLOOKUP(B220,'กะเช้าวันที่ 12'!$B$8:$AC$102,27,FALSE),0)</f>
      </c>
      <c r="AB220" s="53">
        <f>IFERROR(VLOOKUP(B220,'กะเช้าวันที่ 12'!$B$8:$AC$102,27,FALSE),0)</f>
      </c>
      <c r="AC220" s="53">
        <f>IFERROR(VLOOKUP(B220,'กะเช้าวันที่ 14'!$B$8:$AC$104,28,FALSE),0)-IFERROR(VLOOKUP(B220,'กะเช้าวันที่ 14'!$B$8:$AC$104,27,FALSE),0)</f>
      </c>
      <c r="AD220" s="53">
        <f>IFERROR(VLOOKUP(B220,'กะเช้าวันที่ 14'!$B$8:$AC$104,27,FALSE),0)</f>
      </c>
      <c r="AE220" s="53">
        <f>IFERROR(VLOOKUP(B220,'กะดึกวันที่ 13'!$B$8:$AC$105,28,FALSE),0)-IFERROR(VLOOKUP(B220,'กะดึกวันที่ 13'!$B$8:$AC$105,27,FALSE),0)</f>
      </c>
      <c r="AF220" s="53">
        <f>IFERROR(VLOOKUP(C220,'กะดึกวันที่ 13'!$B$8:$AC$105,27,FALSE),0)</f>
      </c>
      <c r="AG220" s="53">
        <f>IFERROR(VLOOKUP(B220,'วันที่ 12'!$B$8:$AH$105,28,FALSE),0)</f>
      </c>
      <c r="AH220" s="53">
        <f>IFERROR(VLOOKUP(B220,'วันที่ 14'!$B$8:$AH$106,28,FALSE),0)</f>
      </c>
      <c r="AI220" s="53">
        <f>IFERROR(VLOOKUP(B220,'วันที่ 15'!$B$8:$AH$106,28,FALSE),0)</f>
      </c>
      <c r="AJ220" s="53">
        <f>IFERROR(VLOOKUP(B220,'วันที่ 16'!$B$8:$AH$105,28,FALSE),0)</f>
      </c>
      <c r="AK220" s="53">
        <f>IFERROR(VLOOKUP(B220,'วันที่ 17'!$B$8:$AH$105,28,FALSE),0)</f>
      </c>
      <c r="AL220" s="53">
        <f>IFERROR(VLOOKUP(B220,'วันที่ 18'!$B$8:$AH$104,28,FALSE),0)</f>
      </c>
      <c r="AM220" s="53">
        <f>IFERROR(VLOOKUP(B220,'วันที่ 19'!$B$8:$AH$106,28,FALSE),0)</f>
      </c>
      <c r="AN220" s="53">
        <f>IFERROR(VLOOKUP(B220,'วันที่ 20'!$B$8:$AH$105,28,FALSE),0)</f>
      </c>
      <c r="AO220" s="53">
        <f>IFERROR(VLOOKUP(B220,'วันที่ 21'!$B$8:$AH$106,28,FALSE),0)</f>
      </c>
      <c r="AP220" s="53">
        <f>IFERROR(VLOOKUP(B220,'วันที่ 22'!$B$8:$AH$105,28,FALSE),0)</f>
      </c>
      <c r="AQ220" s="53">
        <f>IFERROR(VLOOKUP(B220,'วันที่ 23'!$B$8:$AH$107,28,FALSE),0)</f>
      </c>
      <c r="AR220" s="53">
        <f>IFERROR(VLOOKUP(B220,'วันที่ 24'!$B$8:$AH$104,28,FALSE),0)</f>
      </c>
      <c r="AS220" s="53">
        <f>IFERROR(VLOOKUP(B220,'วันที่ 25'!$B$8:$AH$106,28,FALSE),0)</f>
      </c>
      <c r="AT220" s="53">
        <f>IFERROR(VLOOKUP(B220,'วันที่ 26'!$B$8:$AH$105,28,FALSE),0)</f>
      </c>
      <c r="AU220" s="53">
        <f>IFERROR(VLOOKUP(B220,'วันที่ 26'!$B$8:$AH$104,28,FALSE),0)</f>
      </c>
      <c r="AV220" s="53">
        <f>IFERROR(VLOOKUP(B220,'วันที่ 30'!$B$8:$AH$107,28,FALSE),0)</f>
      </c>
      <c r="AW220" s="53">
        <f>IFERROR(VLOOKUP(B220,'วันที่ 31'!$B$8:$AG$105,28,FALSE),0)</f>
      </c>
      <c r="AX220" s="52">
        <f>SUM(E220:AW220)</f>
      </c>
    </row>
    <row r="221">
      <c r="A221" s="52"/>
      <c r="B221" s="56"/>
      <c r="C221" s="53">
        <f>IFERROR(VLOOKUP(B221,Members!B:C,2,FALSE),0)</f>
      </c>
      <c r="D221" s="53">
        <f>IFERROR(VLOOKUP(B221,Members!$B:$H,7,FALSE),0)</f>
      </c>
      <c r="E221" s="55">
        <f>IFERROR(VLOOKUP(B221,'วันที่ 1'!$B$8:$AH$103,28,FALSE),0) - IFERROR(VLOOKUP(B221,'วันที่ 1'!$B$8:$AH$103,27,FALSE),0)</f>
      </c>
      <c r="F221" s="55">
        <f>IFERROR(VLOOKUP(C221,'วันที่ 1'!$B$8:$AH$103,27,FALSE),0)</f>
      </c>
      <c r="G221" s="53">
        <f>IFERROR(VLOOKUP(B221,'วันที่ 1'!$B$8:$AH$103,28,FALSE),0)-IFERROR(VLOOKUP(B221,'วันที่ 1'!$B$8:$AH$103,27,FALSE),0)</f>
      </c>
      <c r="H221" s="55">
        <f>IFERROR(VLOOKUP(B221,'วันที่ 1'!$B$8:$AH$103,27,FALSE),0)</f>
      </c>
      <c r="I221" s="53">
        <f>IFERROR(VLOOKUP(B221,'วันที่ 2'!$B$8:$AF$106,28,FALSE),0)-IFERROR(VLOOKUP(B221,'วันที่ 2'!$B$8:$AF$106,27,FALSE),0)</f>
      </c>
      <c r="J221" s="53">
        <f>IFERROR(VLOOKUP(B221,'วันที่ 2'!$B$8:$AF$106,27,FALSE),0)</f>
      </c>
      <c r="K221" s="53">
        <f>IFERROR(VLOOKUP(B221,'วันที่ 3 กะเช้า'!$B$8:$AK$106,28,FALSE),0)-IFERROR(VLOOKUP(B221,'วันที่ 3 กะเช้า'!$B$8:$AK$106,27,FALSE),0)</f>
      </c>
      <c r="L221" s="53">
        <f>IFERROR(VLOOKUP(B221,'วันที่ 3 กะเช้า'!$B$8:$AK$106,27,FALSE),0)</f>
      </c>
      <c r="M221" s="53">
        <f>IFERROR(VLOOKUP(B221,'วันที่ 4 กะเช้า'!$B$8:$AG$107,28,FALSE),0)-IFERROR(VLOOKUP(B221,'วันที่ 4 กะเช้า'!$B$8:$AG$107,27,FALSE),0)</f>
      </c>
      <c r="N221" s="53">
        <f>IFERROR(VLOOKUP(B221,'วันที่ 4 กะเช้า'!$B$8:$AG$107,27,FALSE),0)</f>
      </c>
      <c r="O221" s="53">
        <f>IFERROR(VLOOKUP(B221,'วันที่ 4 กะเช้า'!$B$8:$AH$106,28,FALSE),0)-IFERROR(VLOOKUP(B221,'วันที่ 4 กะเช้า'!$B$8:$AH$106,27,FALSE),0)</f>
      </c>
      <c r="P221" s="53">
        <f>IFERROR(VLOOKUP(B221,'วันที่ 4 กะเช้า'!$B$8:$AH$106,27,FALSE),0)</f>
      </c>
      <c r="Q221" s="53">
        <f>IFERROR(VLOOKUP(B221,'วันที่ 4 กะเช้า'!$B$8:$AH$106,28,FALSE),0)-IFERROR(VLOOKUP(B221,'วันที่ 4 กะเช้า'!$B$8:$AH$106,27,FALSE),0)</f>
      </c>
      <c r="R221" s="53">
        <f>IFERROR(VLOOKUP(B221,'วันที่ 4 กะเช้า'!$B$8:$AH$106,27,FALSE),0)</f>
      </c>
      <c r="S221" s="53">
        <f>IFERROR(VLOOKUP(B221,'วันที่ 5 กะเช้า'!$B$8:$AH$107,28,FALSE),0)-IFERROR(VLOOKUP(B221,'วันที่ 5 กะเช้า'!$B$8:$AH$107,27,FALSE),0)</f>
      </c>
      <c r="T221" s="53">
        <f>IFERROR(VLOOKUP(B221,'วันที่ 5 กะเช้า'!$B$8:$AH$107,27,FALSE),0)</f>
      </c>
      <c r="U221" s="53">
        <f>IFERROR(VLOOKUP(B221,'วันที่ 5 กะดึก'!$B$8:$AH$106,27,FALSE),0)</f>
      </c>
      <c r="V221" s="53">
        <f>IFERROR(VLOOKUP(B221,'วันที่ 5 กะดึก'!$B$8:$AH$106,27,FALSE),0)</f>
      </c>
      <c r="W221" s="53">
        <f>IFERROR(VLOOKUP(B221,'วันที่ 7'!$B$8:$AH$105,28,FALSE),0)-IFERROR(VLOOKUP(B221,'วันที่ 7'!$B$8:$AH$105,27,FALSE),0)</f>
      </c>
      <c r="X221" s="53">
        <f>IFERROR(VLOOKUP(B221,'วันที่ 7'!$B$8:$AH$105,27,FALSE),0)</f>
      </c>
      <c r="Y221" s="53">
        <f>IFERROR(VLOOKUP(B221,'วันที่ 8'!$B$8:$AH$109,28,FALSE),0)-IFERROR(VLOOKUP(B221,'วันที่ 8'!$B$8:$AH$109,27,FALSE),0)</f>
      </c>
      <c r="Z221" s="53">
        <f>IFERROR(VLOOKUP(B221,'วันที่ 8'!$B$8:$AH$109,27,FALSE),0)</f>
      </c>
      <c r="AA221" s="53">
        <f>IFERROR(VLOOKUP(B221,'กะเช้าวันที่ 12'!$B$8:$AC$102,28,FALSE),0)-IFERROR(VLOOKUP(B221,'กะเช้าวันที่ 12'!$B$8:$AC$102,27,FALSE),0)</f>
      </c>
      <c r="AB221" s="53">
        <f>IFERROR(VLOOKUP(B221,'กะเช้าวันที่ 12'!$B$8:$AC$102,27,FALSE),0)</f>
      </c>
      <c r="AC221" s="53">
        <f>IFERROR(VLOOKUP(B221,'กะเช้าวันที่ 14'!$B$8:$AC$104,28,FALSE),0)-IFERROR(VLOOKUP(B221,'กะเช้าวันที่ 14'!$B$8:$AC$104,27,FALSE),0)</f>
      </c>
      <c r="AD221" s="53">
        <f>IFERROR(VLOOKUP(B221,'กะเช้าวันที่ 14'!$B$8:$AC$104,27,FALSE),0)</f>
      </c>
      <c r="AE221" s="53">
        <f>IFERROR(VLOOKUP(B221,'กะดึกวันที่ 13'!$B$8:$AC$105,28,FALSE),0)-IFERROR(VLOOKUP(B221,'กะดึกวันที่ 13'!$B$8:$AC$105,27,FALSE),0)</f>
      </c>
      <c r="AF221" s="53">
        <f>IFERROR(VLOOKUP(C221,'กะดึกวันที่ 13'!$B$8:$AC$105,27,FALSE),0)</f>
      </c>
      <c r="AG221" s="53">
        <f>IFERROR(VLOOKUP(B221,'วันที่ 12'!$B$8:$AH$105,28,FALSE),0)</f>
      </c>
      <c r="AH221" s="53">
        <f>IFERROR(VLOOKUP(B221,'วันที่ 14'!$B$8:$AH$106,28,FALSE),0)</f>
      </c>
      <c r="AI221" s="53">
        <f>IFERROR(VLOOKUP(B221,'วันที่ 15'!$B$8:$AH$106,28,FALSE),0)</f>
      </c>
      <c r="AJ221" s="53">
        <f>IFERROR(VLOOKUP(B221,'วันที่ 16'!$B$8:$AH$105,28,FALSE),0)</f>
      </c>
      <c r="AK221" s="53">
        <f>IFERROR(VLOOKUP(B221,'วันที่ 17'!$B$8:$AH$105,28,FALSE),0)</f>
      </c>
      <c r="AL221" s="53">
        <f>IFERROR(VLOOKUP(B221,'วันที่ 18'!$B$8:$AH$104,28,FALSE),0)</f>
      </c>
      <c r="AM221" s="53">
        <f>IFERROR(VLOOKUP(B221,'วันที่ 19'!$B$8:$AH$106,28,FALSE),0)</f>
      </c>
      <c r="AN221" s="53">
        <f>IFERROR(VLOOKUP(B221,'วันที่ 20'!$B$8:$AH$105,28,FALSE),0)</f>
      </c>
      <c r="AO221" s="53">
        <f>IFERROR(VLOOKUP(B221,'วันที่ 21'!$B$8:$AH$106,28,FALSE),0)</f>
      </c>
      <c r="AP221" s="53">
        <f>IFERROR(VLOOKUP(B221,'วันที่ 22'!$B$8:$AH$105,28,FALSE),0)</f>
      </c>
      <c r="AQ221" s="53">
        <f>IFERROR(VLOOKUP(B221,'วันที่ 23'!$B$8:$AH$107,28,FALSE),0)</f>
      </c>
      <c r="AR221" s="53">
        <f>IFERROR(VLOOKUP(B221,'วันที่ 24'!$B$8:$AH$104,28,FALSE),0)</f>
      </c>
      <c r="AS221" s="53">
        <f>IFERROR(VLOOKUP(B221,'วันที่ 25'!$B$8:$AH$106,28,FALSE),0)</f>
      </c>
      <c r="AT221" s="53">
        <f>IFERROR(VLOOKUP(B221,'วันที่ 26'!$B$8:$AH$105,28,FALSE),0)</f>
      </c>
      <c r="AU221" s="53">
        <f>IFERROR(VLOOKUP(B221,'วันที่ 26'!$B$8:$AH$104,28,FALSE),0)</f>
      </c>
      <c r="AV221" s="53">
        <f>IFERROR(VLOOKUP(B221,'วันที่ 30'!$B$8:$AH$107,28,FALSE),0)</f>
      </c>
      <c r="AW221" s="53">
        <f>IFERROR(VLOOKUP(B221,'วันที่ 31'!$B$8:$AG$105,28,FALSE),0)</f>
      </c>
      <c r="AX221" s="52">
        <f>SUM(E221:AW221)</f>
      </c>
    </row>
    <row r="222">
      <c r="A222" s="52"/>
      <c r="B222" s="56"/>
      <c r="C222" s="53">
        <f>IFERROR(VLOOKUP(B222,Members!B:C,2,FALSE),0)</f>
      </c>
      <c r="D222" s="53">
        <f>IFERROR(VLOOKUP(B222,Members!$B:$H,7,FALSE),0)</f>
      </c>
      <c r="E222" s="55">
        <f>IFERROR(VLOOKUP(B222,'วันที่ 1'!$B$8:$AH$103,28,FALSE),0) - IFERROR(VLOOKUP(B222,'วันที่ 1'!$B$8:$AH$103,27,FALSE),0)</f>
      </c>
      <c r="F222" s="55">
        <f>IFERROR(VLOOKUP(C222,'วันที่ 1'!$B$8:$AH$103,27,FALSE),0)</f>
      </c>
      <c r="G222" s="53">
        <f>IFERROR(VLOOKUP(B222,'วันที่ 1'!$B$8:$AH$103,28,FALSE),0)-IFERROR(VLOOKUP(B222,'วันที่ 1'!$B$8:$AH$103,27,FALSE),0)</f>
      </c>
      <c r="H222" s="55">
        <f>IFERROR(VLOOKUP(B222,'วันที่ 1'!$B$8:$AH$103,27,FALSE),0)</f>
      </c>
      <c r="I222" s="53">
        <f>IFERROR(VLOOKUP(B222,'วันที่ 2'!$B$8:$AF$106,28,FALSE),0)-IFERROR(VLOOKUP(B222,'วันที่ 2'!$B$8:$AF$106,27,FALSE),0)</f>
      </c>
      <c r="J222" s="53">
        <f>IFERROR(VLOOKUP(B222,'วันที่ 2'!$B$8:$AF$106,27,FALSE),0)</f>
      </c>
      <c r="K222" s="53">
        <f>IFERROR(VLOOKUP(B222,'วันที่ 3 กะเช้า'!$B$8:$AK$106,28,FALSE),0)-IFERROR(VLOOKUP(B222,'วันที่ 3 กะเช้า'!$B$8:$AK$106,27,FALSE),0)</f>
      </c>
      <c r="L222" s="53">
        <f>IFERROR(VLOOKUP(B222,'วันที่ 3 กะเช้า'!$B$8:$AK$106,27,FALSE),0)</f>
      </c>
      <c r="M222" s="53">
        <f>IFERROR(VLOOKUP(B222,'วันที่ 4 กะเช้า'!$B$8:$AG$107,28,FALSE),0)-IFERROR(VLOOKUP(B222,'วันที่ 4 กะเช้า'!$B$8:$AG$107,27,FALSE),0)</f>
      </c>
      <c r="N222" s="53">
        <f>IFERROR(VLOOKUP(B222,'วันที่ 4 กะเช้า'!$B$8:$AG$107,27,FALSE),0)</f>
      </c>
      <c r="O222" s="53">
        <f>IFERROR(VLOOKUP(B222,'วันที่ 4 กะเช้า'!$B$8:$AH$106,28,FALSE),0)-IFERROR(VLOOKUP(B222,'วันที่ 4 กะเช้า'!$B$8:$AH$106,27,FALSE),0)</f>
      </c>
      <c r="P222" s="53">
        <f>IFERROR(VLOOKUP(B222,'วันที่ 4 กะเช้า'!$B$8:$AH$106,27,FALSE),0)</f>
      </c>
      <c r="Q222" s="53">
        <f>IFERROR(VLOOKUP(B222,'วันที่ 4 กะเช้า'!$B$8:$AH$106,28,FALSE),0)-IFERROR(VLOOKUP(B222,'วันที่ 4 กะเช้า'!$B$8:$AH$106,27,FALSE),0)</f>
      </c>
      <c r="R222" s="53">
        <f>IFERROR(VLOOKUP(B222,'วันที่ 4 กะเช้า'!$B$8:$AH$106,27,FALSE),0)</f>
      </c>
      <c r="S222" s="53">
        <f>IFERROR(VLOOKUP(B222,'วันที่ 5 กะเช้า'!$B$8:$AH$107,28,FALSE),0)-IFERROR(VLOOKUP(B222,'วันที่ 5 กะเช้า'!$B$8:$AH$107,27,FALSE),0)</f>
      </c>
      <c r="T222" s="53">
        <f>IFERROR(VLOOKUP(B222,'วันที่ 5 กะเช้า'!$B$8:$AH$107,27,FALSE),0)</f>
      </c>
      <c r="U222" s="53">
        <f>IFERROR(VLOOKUP(B222,'วันที่ 5 กะดึก'!$B$8:$AH$106,27,FALSE),0)</f>
      </c>
      <c r="V222" s="53">
        <f>IFERROR(VLOOKUP(B222,'วันที่ 5 กะดึก'!$B$8:$AH$106,27,FALSE),0)</f>
      </c>
      <c r="W222" s="53">
        <f>IFERROR(VLOOKUP(B222,'วันที่ 7'!$B$8:$AH$105,28,FALSE),0)-IFERROR(VLOOKUP(B222,'วันที่ 7'!$B$8:$AH$105,27,FALSE),0)</f>
      </c>
      <c r="X222" s="53">
        <f>IFERROR(VLOOKUP(B222,'วันที่ 7'!$B$8:$AH$105,27,FALSE),0)</f>
      </c>
      <c r="Y222" s="53">
        <f>IFERROR(VLOOKUP(B222,'วันที่ 8'!$B$8:$AH$109,28,FALSE),0)-IFERROR(VLOOKUP(B222,'วันที่ 8'!$B$8:$AH$109,27,FALSE),0)</f>
      </c>
      <c r="Z222" s="53">
        <f>IFERROR(VLOOKUP(B222,'วันที่ 8'!$B$8:$AH$109,27,FALSE),0)</f>
      </c>
      <c r="AA222" s="53">
        <f>IFERROR(VLOOKUP(B222,'กะเช้าวันที่ 12'!$B$8:$AC$102,28,FALSE),0)-IFERROR(VLOOKUP(B222,'กะเช้าวันที่ 12'!$B$8:$AC$102,27,FALSE),0)</f>
      </c>
      <c r="AB222" s="53">
        <f>IFERROR(VLOOKUP(B222,'กะเช้าวันที่ 12'!$B$8:$AC$102,27,FALSE),0)</f>
      </c>
      <c r="AC222" s="53">
        <f>IFERROR(VLOOKUP(B222,'กะเช้าวันที่ 14'!$B$8:$AC$104,28,FALSE),0)-IFERROR(VLOOKUP(B222,'กะเช้าวันที่ 14'!$B$8:$AC$104,27,FALSE),0)</f>
      </c>
      <c r="AD222" s="53">
        <f>IFERROR(VLOOKUP(B222,'กะเช้าวันที่ 14'!$B$8:$AC$104,27,FALSE),0)</f>
      </c>
      <c r="AE222" s="53">
        <f>IFERROR(VLOOKUP(B222,'กะดึกวันที่ 13'!$B$8:$AC$105,28,FALSE),0)-IFERROR(VLOOKUP(B222,'กะดึกวันที่ 13'!$B$8:$AC$105,27,FALSE),0)</f>
      </c>
      <c r="AF222" s="53">
        <f>IFERROR(VLOOKUP(C222,'กะดึกวันที่ 13'!$B$8:$AC$105,27,FALSE),0)</f>
      </c>
      <c r="AG222" s="53">
        <f>IFERROR(VLOOKUP(B222,'วันที่ 12'!$B$8:$AH$105,28,FALSE),0)</f>
      </c>
      <c r="AH222" s="53">
        <f>IFERROR(VLOOKUP(B222,'วันที่ 14'!$B$8:$AH$106,28,FALSE),0)</f>
      </c>
      <c r="AI222" s="53">
        <f>IFERROR(VLOOKUP(B222,'วันที่ 15'!$B$8:$AH$106,28,FALSE),0)</f>
      </c>
      <c r="AJ222" s="53">
        <f>IFERROR(VLOOKUP(B222,'วันที่ 16'!$B$8:$AH$105,28,FALSE),0)</f>
      </c>
      <c r="AK222" s="53">
        <f>IFERROR(VLOOKUP(B222,'วันที่ 17'!$B$8:$AH$105,28,FALSE),0)</f>
      </c>
      <c r="AL222" s="53">
        <f>IFERROR(VLOOKUP(B222,'วันที่ 18'!$B$8:$AH$104,28,FALSE),0)</f>
      </c>
      <c r="AM222" s="53">
        <f>IFERROR(VLOOKUP(B222,'วันที่ 19'!$B$8:$AH$106,28,FALSE),0)</f>
      </c>
      <c r="AN222" s="53">
        <f>IFERROR(VLOOKUP(B222,'วันที่ 20'!$B$8:$AH$105,28,FALSE),0)</f>
      </c>
      <c r="AO222" s="53">
        <f>IFERROR(VLOOKUP(B222,'วันที่ 21'!$B$8:$AH$106,28,FALSE),0)</f>
      </c>
      <c r="AP222" s="53">
        <f>IFERROR(VLOOKUP(B222,'วันที่ 22'!$B$8:$AH$105,28,FALSE),0)</f>
      </c>
      <c r="AQ222" s="53">
        <f>IFERROR(VLOOKUP(B222,'วันที่ 23'!$B$8:$AH$107,28,FALSE),0)</f>
      </c>
      <c r="AR222" s="53">
        <f>IFERROR(VLOOKUP(B222,'วันที่ 24'!$B$8:$AH$104,28,FALSE),0)</f>
      </c>
      <c r="AS222" s="53">
        <f>IFERROR(VLOOKUP(B222,'วันที่ 25'!$B$8:$AH$106,28,FALSE),0)</f>
      </c>
      <c r="AT222" s="53">
        <f>IFERROR(VLOOKUP(B222,'วันที่ 26'!$B$8:$AH$105,28,FALSE),0)</f>
      </c>
      <c r="AU222" s="53">
        <f>IFERROR(VLOOKUP(B222,'วันที่ 26'!$B$8:$AH$104,28,FALSE),0)</f>
      </c>
      <c r="AV222" s="53">
        <f>IFERROR(VLOOKUP(B222,'วันที่ 30'!$B$8:$AH$107,28,FALSE),0)</f>
      </c>
      <c r="AW222" s="53">
        <f>IFERROR(VLOOKUP(B222,'วันที่ 31'!$B$8:$AG$105,28,FALSE),0)</f>
      </c>
      <c r="AX222" s="52">
        <f>SUM(E222:AW222)</f>
      </c>
    </row>
    <row r="223">
      <c r="A223" s="52"/>
      <c r="B223" s="56"/>
      <c r="C223" s="53">
        <f>IFERROR(VLOOKUP(B223,Members!B:C,2,FALSE),0)</f>
      </c>
      <c r="D223" s="53">
        <f>IFERROR(VLOOKUP(B223,Members!$B:$H,7,FALSE),0)</f>
      </c>
      <c r="E223" s="55">
        <f>IFERROR(VLOOKUP(B223,'วันที่ 1'!$B$8:$AH$103,28,FALSE),0) - IFERROR(VLOOKUP(B223,'วันที่ 1'!$B$8:$AH$103,27,FALSE),0)</f>
      </c>
      <c r="F223" s="55">
        <f>IFERROR(VLOOKUP(C223,'วันที่ 1'!$B$8:$AH$103,27,FALSE),0)</f>
      </c>
      <c r="G223" s="53">
        <f>IFERROR(VLOOKUP(B223,'วันที่ 1'!$B$8:$AH$103,28,FALSE),0)-IFERROR(VLOOKUP(B223,'วันที่ 1'!$B$8:$AH$103,27,FALSE),0)</f>
      </c>
      <c r="H223" s="55">
        <f>IFERROR(VLOOKUP(B223,'วันที่ 1'!$B$8:$AH$103,27,FALSE),0)</f>
      </c>
      <c r="I223" s="53">
        <f>IFERROR(VLOOKUP(B223,'วันที่ 2'!$B$8:$AF$106,28,FALSE),0)-IFERROR(VLOOKUP(B223,'วันที่ 2'!$B$8:$AF$106,27,FALSE),0)</f>
      </c>
      <c r="J223" s="53">
        <f>IFERROR(VLOOKUP(B223,'วันที่ 2'!$B$8:$AF$106,27,FALSE),0)</f>
      </c>
      <c r="K223" s="53">
        <f>IFERROR(VLOOKUP(B223,'วันที่ 3 กะเช้า'!$B$8:$AK$106,28,FALSE),0)-IFERROR(VLOOKUP(B223,'วันที่ 3 กะเช้า'!$B$8:$AK$106,27,FALSE),0)</f>
      </c>
      <c r="L223" s="53">
        <f>IFERROR(VLOOKUP(B223,'วันที่ 3 กะเช้า'!$B$8:$AK$106,27,FALSE),0)</f>
      </c>
      <c r="M223" s="53">
        <f>IFERROR(VLOOKUP(B223,'วันที่ 4 กะเช้า'!$B$8:$AG$107,28,FALSE),0)-IFERROR(VLOOKUP(B223,'วันที่ 4 กะเช้า'!$B$8:$AG$107,27,FALSE),0)</f>
      </c>
      <c r="N223" s="53">
        <f>IFERROR(VLOOKUP(B223,'วันที่ 4 กะเช้า'!$B$8:$AG$107,27,FALSE),0)</f>
      </c>
      <c r="O223" s="53">
        <f>IFERROR(VLOOKUP(B223,'วันที่ 4 กะเช้า'!$B$8:$AH$106,28,FALSE),0)-IFERROR(VLOOKUP(B223,'วันที่ 4 กะเช้า'!$B$8:$AH$106,27,FALSE),0)</f>
      </c>
      <c r="P223" s="53">
        <f>IFERROR(VLOOKUP(B223,'วันที่ 4 กะเช้า'!$B$8:$AH$106,27,FALSE),0)</f>
      </c>
      <c r="Q223" s="53">
        <f>IFERROR(VLOOKUP(B223,'วันที่ 4 กะเช้า'!$B$8:$AH$106,28,FALSE),0)-IFERROR(VLOOKUP(B223,'วันที่ 4 กะเช้า'!$B$8:$AH$106,27,FALSE),0)</f>
      </c>
      <c r="R223" s="53">
        <f>IFERROR(VLOOKUP(B223,'วันที่ 4 กะเช้า'!$B$8:$AH$106,27,FALSE),0)</f>
      </c>
      <c r="S223" s="53">
        <f>IFERROR(VLOOKUP(B223,'วันที่ 5 กะเช้า'!$B$8:$AH$107,28,FALSE),0)-IFERROR(VLOOKUP(B223,'วันที่ 5 กะเช้า'!$B$8:$AH$107,27,FALSE),0)</f>
      </c>
      <c r="T223" s="53">
        <f>IFERROR(VLOOKUP(B223,'วันที่ 5 กะเช้า'!$B$8:$AH$107,27,FALSE),0)</f>
      </c>
      <c r="U223" s="53">
        <f>IFERROR(VLOOKUP(B223,'วันที่ 5 กะดึก'!$B$8:$AH$106,27,FALSE),0)</f>
      </c>
      <c r="V223" s="53">
        <f>IFERROR(VLOOKUP(B223,'วันที่ 5 กะดึก'!$B$8:$AH$106,27,FALSE),0)</f>
      </c>
      <c r="W223" s="53">
        <f>IFERROR(VLOOKUP(B223,'วันที่ 7'!$B$8:$AH$105,28,FALSE),0)-IFERROR(VLOOKUP(B223,'วันที่ 7'!$B$8:$AH$105,27,FALSE),0)</f>
      </c>
      <c r="X223" s="53">
        <f>IFERROR(VLOOKUP(B223,'วันที่ 7'!$B$8:$AH$105,27,FALSE),0)</f>
      </c>
      <c r="Y223" s="53">
        <f>IFERROR(VLOOKUP(B223,'วันที่ 8'!$B$8:$AH$109,28,FALSE),0)-IFERROR(VLOOKUP(B223,'วันที่ 8'!$B$8:$AH$109,27,FALSE),0)</f>
      </c>
      <c r="Z223" s="53">
        <f>IFERROR(VLOOKUP(B223,'วันที่ 8'!$B$8:$AH$109,27,FALSE),0)</f>
      </c>
      <c r="AA223" s="53">
        <f>IFERROR(VLOOKUP(B223,'กะเช้าวันที่ 12'!$B$8:$AC$102,28,FALSE),0)-IFERROR(VLOOKUP(B223,'กะเช้าวันที่ 12'!$B$8:$AC$102,27,FALSE),0)</f>
      </c>
      <c r="AB223" s="53">
        <f>IFERROR(VLOOKUP(B223,'กะเช้าวันที่ 12'!$B$8:$AC$102,27,FALSE),0)</f>
      </c>
      <c r="AC223" s="53">
        <f>IFERROR(VLOOKUP(B223,'กะเช้าวันที่ 14'!$B$8:$AC$104,28,FALSE),0)-IFERROR(VLOOKUP(B223,'กะเช้าวันที่ 14'!$B$8:$AC$104,27,FALSE),0)</f>
      </c>
      <c r="AD223" s="53">
        <f>IFERROR(VLOOKUP(B223,'กะเช้าวันที่ 14'!$B$8:$AC$104,27,FALSE),0)</f>
      </c>
      <c r="AE223" s="53">
        <f>IFERROR(VLOOKUP(B223,'กะดึกวันที่ 13'!$B$8:$AC$105,28,FALSE),0)-IFERROR(VLOOKUP(B223,'กะดึกวันที่ 13'!$B$8:$AC$105,27,FALSE),0)</f>
      </c>
      <c r="AF223" s="53">
        <f>IFERROR(VLOOKUP(C223,'กะดึกวันที่ 13'!$B$8:$AC$105,27,FALSE),0)</f>
      </c>
      <c r="AG223" s="53">
        <f>IFERROR(VLOOKUP(B223,'วันที่ 12'!$B$8:$AH$105,28,FALSE),0)</f>
      </c>
      <c r="AH223" s="53">
        <f>IFERROR(VLOOKUP(B223,'วันที่ 14'!$B$8:$AH$106,28,FALSE),0)</f>
      </c>
      <c r="AI223" s="53">
        <f>IFERROR(VLOOKUP(B223,'วันที่ 15'!$B$8:$AH$106,28,FALSE),0)</f>
      </c>
      <c r="AJ223" s="53">
        <f>IFERROR(VLOOKUP(B223,'วันที่ 16'!$B$8:$AH$105,28,FALSE),0)</f>
      </c>
      <c r="AK223" s="53">
        <f>IFERROR(VLOOKUP(B223,'วันที่ 17'!$B$8:$AH$105,28,FALSE),0)</f>
      </c>
      <c r="AL223" s="53">
        <f>IFERROR(VLOOKUP(B223,'วันที่ 18'!$B$8:$AH$104,28,FALSE),0)</f>
      </c>
      <c r="AM223" s="53">
        <f>IFERROR(VLOOKUP(B223,'วันที่ 19'!$B$8:$AH$106,28,FALSE),0)</f>
      </c>
      <c r="AN223" s="53">
        <f>IFERROR(VLOOKUP(B223,'วันที่ 20'!$B$8:$AH$105,28,FALSE),0)</f>
      </c>
      <c r="AO223" s="53">
        <f>IFERROR(VLOOKUP(B223,'วันที่ 21'!$B$8:$AH$106,28,FALSE),0)</f>
      </c>
      <c r="AP223" s="53">
        <f>IFERROR(VLOOKUP(B223,'วันที่ 22'!$B$8:$AH$105,28,FALSE),0)</f>
      </c>
      <c r="AQ223" s="53">
        <f>IFERROR(VLOOKUP(B223,'วันที่ 23'!$B$8:$AH$107,28,FALSE),0)</f>
      </c>
      <c r="AR223" s="53">
        <f>IFERROR(VLOOKUP(B223,'วันที่ 24'!$B$8:$AH$104,28,FALSE),0)</f>
      </c>
      <c r="AS223" s="53">
        <f>IFERROR(VLOOKUP(B223,'วันที่ 25'!$B$8:$AH$106,28,FALSE),0)</f>
      </c>
      <c r="AT223" s="53">
        <f>IFERROR(VLOOKUP(B223,'วันที่ 26'!$B$8:$AH$105,28,FALSE),0)</f>
      </c>
      <c r="AU223" s="53">
        <f>IFERROR(VLOOKUP(B223,'วันที่ 26'!$B$8:$AH$104,28,FALSE),0)</f>
      </c>
      <c r="AV223" s="53">
        <f>IFERROR(VLOOKUP(B223,'วันที่ 30'!$B$8:$AH$107,28,FALSE),0)</f>
      </c>
      <c r="AW223" s="53">
        <f>IFERROR(VLOOKUP(B223,'วันที่ 31'!$B$8:$AG$105,28,FALSE),0)</f>
      </c>
      <c r="AX223" s="52">
        <f>SUM(E223:AW223)</f>
      </c>
    </row>
    <row r="224">
      <c r="A224" s="52"/>
      <c r="B224" s="56"/>
      <c r="C224" s="53">
        <f>IFERROR(VLOOKUP(B224,Members!B:C,2,FALSE),0)</f>
      </c>
      <c r="D224" s="53">
        <f>IFERROR(VLOOKUP(B224,Members!$B:$H,7,FALSE),0)</f>
      </c>
      <c r="E224" s="55">
        <f>IFERROR(VLOOKUP(B224,'วันที่ 1'!$B$8:$AH$103,28,FALSE),0) - IFERROR(VLOOKUP(B224,'วันที่ 1'!$B$8:$AH$103,27,FALSE),0)</f>
      </c>
      <c r="F224" s="55">
        <f>IFERROR(VLOOKUP(C224,'วันที่ 1'!$B$8:$AH$103,27,FALSE),0)</f>
      </c>
      <c r="G224" s="53">
        <f>IFERROR(VLOOKUP(B224,'วันที่ 1'!$B$8:$AH$103,28,FALSE),0)-IFERROR(VLOOKUP(B224,'วันที่ 1'!$B$8:$AH$103,27,FALSE),0)</f>
      </c>
      <c r="H224" s="55">
        <f>IFERROR(VLOOKUP(B224,'วันที่ 1'!$B$8:$AH$103,27,FALSE),0)</f>
      </c>
      <c r="I224" s="53">
        <f>IFERROR(VLOOKUP(B224,'วันที่ 2'!$B$8:$AF$106,28,FALSE),0)-IFERROR(VLOOKUP(B224,'วันที่ 2'!$B$8:$AF$106,27,FALSE),0)</f>
      </c>
      <c r="J224" s="53">
        <f>IFERROR(VLOOKUP(B224,'วันที่ 2'!$B$8:$AF$106,27,FALSE),0)</f>
      </c>
      <c r="K224" s="53">
        <f>IFERROR(VLOOKUP(B224,'วันที่ 3 กะเช้า'!$B$8:$AK$106,28,FALSE),0)-IFERROR(VLOOKUP(B224,'วันที่ 3 กะเช้า'!$B$8:$AK$106,27,FALSE),0)</f>
      </c>
      <c r="L224" s="53">
        <f>IFERROR(VLOOKUP(B224,'วันที่ 3 กะเช้า'!$B$8:$AK$106,27,FALSE),0)</f>
      </c>
      <c r="M224" s="53">
        <f>IFERROR(VLOOKUP(B224,'วันที่ 4 กะเช้า'!$B$8:$AG$107,28,FALSE),0)-IFERROR(VLOOKUP(B224,'วันที่ 4 กะเช้า'!$B$8:$AG$107,27,FALSE),0)</f>
      </c>
      <c r="N224" s="53">
        <f>IFERROR(VLOOKUP(B224,'วันที่ 4 กะเช้า'!$B$8:$AG$107,27,FALSE),0)</f>
      </c>
      <c r="O224" s="53">
        <f>IFERROR(VLOOKUP(B224,'วันที่ 4 กะเช้า'!$B$8:$AH$106,28,FALSE),0)-IFERROR(VLOOKUP(B224,'วันที่ 4 กะเช้า'!$B$8:$AH$106,27,FALSE),0)</f>
      </c>
      <c r="P224" s="53">
        <f>IFERROR(VLOOKUP(B224,'วันที่ 4 กะเช้า'!$B$8:$AH$106,27,FALSE),0)</f>
      </c>
      <c r="Q224" s="53">
        <f>IFERROR(VLOOKUP(B224,'วันที่ 4 กะเช้า'!$B$8:$AH$106,28,FALSE),0)-IFERROR(VLOOKUP(B224,'วันที่ 4 กะเช้า'!$B$8:$AH$106,27,FALSE),0)</f>
      </c>
      <c r="R224" s="53">
        <f>IFERROR(VLOOKUP(B224,'วันที่ 4 กะเช้า'!$B$8:$AH$106,27,FALSE),0)</f>
      </c>
      <c r="S224" s="53">
        <f>IFERROR(VLOOKUP(B224,'วันที่ 5 กะเช้า'!$B$8:$AH$107,28,FALSE),0)-IFERROR(VLOOKUP(B224,'วันที่ 5 กะเช้า'!$B$8:$AH$107,27,FALSE),0)</f>
      </c>
      <c r="T224" s="53">
        <f>IFERROR(VLOOKUP(B224,'วันที่ 5 กะเช้า'!$B$8:$AH$107,27,FALSE),0)</f>
      </c>
      <c r="U224" s="53">
        <f>IFERROR(VLOOKUP(B224,'วันที่ 5 กะดึก'!$B$8:$AH$106,27,FALSE),0)</f>
      </c>
      <c r="V224" s="53">
        <f>IFERROR(VLOOKUP(B224,'วันที่ 5 กะดึก'!$B$8:$AH$106,27,FALSE),0)</f>
      </c>
      <c r="W224" s="53">
        <f>IFERROR(VLOOKUP(B224,'วันที่ 7'!$B$8:$AH$105,28,FALSE),0)-IFERROR(VLOOKUP(B224,'วันที่ 7'!$B$8:$AH$105,27,FALSE),0)</f>
      </c>
      <c r="X224" s="53">
        <f>IFERROR(VLOOKUP(B224,'วันที่ 7'!$B$8:$AH$105,27,FALSE),0)</f>
      </c>
      <c r="Y224" s="53">
        <f>IFERROR(VLOOKUP(B224,'วันที่ 8'!$B$8:$AH$109,28,FALSE),0)-IFERROR(VLOOKUP(B224,'วันที่ 8'!$B$8:$AH$109,27,FALSE),0)</f>
      </c>
      <c r="Z224" s="53">
        <f>IFERROR(VLOOKUP(B224,'วันที่ 8'!$B$8:$AH$109,27,FALSE),0)</f>
      </c>
      <c r="AA224" s="53">
        <f>IFERROR(VLOOKUP(B224,'กะเช้าวันที่ 12'!$B$8:$AC$102,28,FALSE),0)-IFERROR(VLOOKUP(B224,'กะเช้าวันที่ 12'!$B$8:$AC$102,27,FALSE),0)</f>
      </c>
      <c r="AB224" s="53">
        <f>IFERROR(VLOOKUP(B224,'กะเช้าวันที่ 12'!$B$8:$AC$102,27,FALSE),0)</f>
      </c>
      <c r="AC224" s="53">
        <f>IFERROR(VLOOKUP(B224,'กะเช้าวันที่ 14'!$B$8:$AC$104,28,FALSE),0)-IFERROR(VLOOKUP(B224,'กะเช้าวันที่ 14'!$B$8:$AC$104,27,FALSE),0)</f>
      </c>
      <c r="AD224" s="53">
        <f>IFERROR(VLOOKUP(B224,'กะเช้าวันที่ 14'!$B$8:$AC$104,27,FALSE),0)</f>
      </c>
      <c r="AE224" s="53">
        <f>IFERROR(VLOOKUP(B224,'กะดึกวันที่ 13'!$B$8:$AC$105,28,FALSE),0)-IFERROR(VLOOKUP(B224,'กะดึกวันที่ 13'!$B$8:$AC$105,27,FALSE),0)</f>
      </c>
      <c r="AF224" s="53">
        <f>IFERROR(VLOOKUP(C224,'กะดึกวันที่ 13'!$B$8:$AC$105,27,FALSE),0)</f>
      </c>
      <c r="AG224" s="53">
        <f>IFERROR(VLOOKUP(B224,'วันที่ 12'!$B$8:$AH$105,28,FALSE),0)</f>
      </c>
      <c r="AH224" s="53">
        <f>IFERROR(VLOOKUP(B224,'วันที่ 14'!$B$8:$AH$106,28,FALSE),0)</f>
      </c>
      <c r="AI224" s="53">
        <f>IFERROR(VLOOKUP(B224,'วันที่ 15'!$B$8:$AH$106,28,FALSE),0)</f>
      </c>
      <c r="AJ224" s="53">
        <f>IFERROR(VLOOKUP(B224,'วันที่ 16'!$B$8:$AH$105,28,FALSE),0)</f>
      </c>
      <c r="AK224" s="53">
        <f>IFERROR(VLOOKUP(B224,'วันที่ 17'!$B$8:$AH$105,28,FALSE),0)</f>
      </c>
      <c r="AL224" s="53">
        <f>IFERROR(VLOOKUP(B224,'วันที่ 18'!$B$8:$AH$104,28,FALSE),0)</f>
      </c>
      <c r="AM224" s="53">
        <f>IFERROR(VLOOKUP(B224,'วันที่ 19'!$B$8:$AH$106,28,FALSE),0)</f>
      </c>
      <c r="AN224" s="53">
        <f>IFERROR(VLOOKUP(B224,'วันที่ 20'!$B$8:$AH$105,28,FALSE),0)</f>
      </c>
      <c r="AO224" s="53">
        <f>IFERROR(VLOOKUP(B224,'วันที่ 21'!$B$8:$AH$106,28,FALSE),0)</f>
      </c>
      <c r="AP224" s="53">
        <f>IFERROR(VLOOKUP(B224,'วันที่ 22'!$B$8:$AH$105,28,FALSE),0)</f>
      </c>
      <c r="AQ224" s="53">
        <f>IFERROR(VLOOKUP(B224,'วันที่ 23'!$B$8:$AH$107,28,FALSE),0)</f>
      </c>
      <c r="AR224" s="53">
        <f>IFERROR(VLOOKUP(B224,'วันที่ 24'!$B$8:$AH$104,28,FALSE),0)</f>
      </c>
      <c r="AS224" s="53">
        <f>IFERROR(VLOOKUP(B224,'วันที่ 25'!$B$8:$AH$106,28,FALSE),0)</f>
      </c>
      <c r="AT224" s="53">
        <f>IFERROR(VLOOKUP(B224,'วันที่ 26'!$B$8:$AH$105,28,FALSE),0)</f>
      </c>
      <c r="AU224" s="53">
        <f>IFERROR(VLOOKUP(B224,'วันที่ 26'!$B$8:$AH$104,28,FALSE),0)</f>
      </c>
      <c r="AV224" s="53">
        <f>IFERROR(VLOOKUP(B224,'วันที่ 30'!$B$8:$AH$107,28,FALSE),0)</f>
      </c>
      <c r="AW224" s="53">
        <f>IFERROR(VLOOKUP(B224,'วันที่ 31'!$B$8:$AG$105,28,FALSE),0)</f>
      </c>
      <c r="AX224" s="52">
        <f>SUM(E224:AW224)</f>
      </c>
    </row>
    <row r="225">
      <c r="A225" s="52"/>
      <c r="B225" s="56"/>
      <c r="C225" s="53">
        <f>IFERROR(VLOOKUP(B225,Members!B:C,2,FALSE),0)</f>
      </c>
      <c r="D225" s="53">
        <f>IFERROR(VLOOKUP(B225,Members!$B:$H,7,FALSE),0)</f>
      </c>
      <c r="E225" s="55">
        <f>IFERROR(VLOOKUP(B225,'วันที่ 1'!$B$8:$AH$103,28,FALSE),0) - IFERROR(VLOOKUP(B225,'วันที่ 1'!$B$8:$AH$103,27,FALSE),0)</f>
      </c>
      <c r="F225" s="55">
        <f>IFERROR(VLOOKUP(C225,'วันที่ 1'!$B$8:$AH$103,27,FALSE),0)</f>
      </c>
      <c r="G225" s="53">
        <f>IFERROR(VLOOKUP(B225,'วันที่ 1'!$B$8:$AH$103,28,FALSE),0)-IFERROR(VLOOKUP(B225,'วันที่ 1'!$B$8:$AH$103,27,FALSE),0)</f>
      </c>
      <c r="H225" s="55">
        <f>IFERROR(VLOOKUP(B225,'วันที่ 1'!$B$8:$AH$103,27,FALSE),0)</f>
      </c>
      <c r="I225" s="53">
        <f>IFERROR(VLOOKUP(B225,'วันที่ 2'!$B$8:$AF$106,28,FALSE),0)-IFERROR(VLOOKUP(B225,'วันที่ 2'!$B$8:$AF$106,27,FALSE),0)</f>
      </c>
      <c r="J225" s="53">
        <f>IFERROR(VLOOKUP(B225,'วันที่ 2'!$B$8:$AF$106,27,FALSE),0)</f>
      </c>
      <c r="K225" s="53">
        <f>IFERROR(VLOOKUP(B225,'วันที่ 3 กะเช้า'!$B$8:$AK$106,28,FALSE),0)-IFERROR(VLOOKUP(B225,'วันที่ 3 กะเช้า'!$B$8:$AK$106,27,FALSE),0)</f>
      </c>
      <c r="L225" s="53">
        <f>IFERROR(VLOOKUP(B225,'วันที่ 3 กะเช้า'!$B$8:$AK$106,27,FALSE),0)</f>
      </c>
      <c r="M225" s="53">
        <f>IFERROR(VLOOKUP(B225,'วันที่ 4 กะเช้า'!$B$8:$AG$107,28,FALSE),0)-IFERROR(VLOOKUP(B225,'วันที่ 4 กะเช้า'!$B$8:$AG$107,27,FALSE),0)</f>
      </c>
      <c r="N225" s="53">
        <f>IFERROR(VLOOKUP(B225,'วันที่ 4 กะเช้า'!$B$8:$AG$107,27,FALSE),0)</f>
      </c>
      <c r="O225" s="53">
        <f>IFERROR(VLOOKUP(B225,'วันที่ 4 กะเช้า'!$B$8:$AH$106,28,FALSE),0)-IFERROR(VLOOKUP(B225,'วันที่ 4 กะเช้า'!$B$8:$AH$106,27,FALSE),0)</f>
      </c>
      <c r="P225" s="53">
        <f>IFERROR(VLOOKUP(B225,'วันที่ 4 กะเช้า'!$B$8:$AH$106,27,FALSE),0)</f>
      </c>
      <c r="Q225" s="53">
        <f>IFERROR(VLOOKUP(B225,'วันที่ 4 กะเช้า'!$B$8:$AH$106,28,FALSE),0)-IFERROR(VLOOKUP(B225,'วันที่ 4 กะเช้า'!$B$8:$AH$106,27,FALSE),0)</f>
      </c>
      <c r="R225" s="53">
        <f>IFERROR(VLOOKUP(B225,'วันที่ 4 กะเช้า'!$B$8:$AH$106,27,FALSE),0)</f>
      </c>
      <c r="S225" s="53">
        <f>IFERROR(VLOOKUP(B225,'วันที่ 5 กะเช้า'!$B$8:$AH$107,28,FALSE),0)-IFERROR(VLOOKUP(B225,'วันที่ 5 กะเช้า'!$B$8:$AH$107,27,FALSE),0)</f>
      </c>
      <c r="T225" s="53">
        <f>IFERROR(VLOOKUP(B225,'วันที่ 5 กะเช้า'!$B$8:$AH$107,27,FALSE),0)</f>
      </c>
      <c r="U225" s="53">
        <f>IFERROR(VLOOKUP(B225,'วันที่ 5 กะดึก'!$B$8:$AH$106,27,FALSE),0)</f>
      </c>
      <c r="V225" s="53">
        <f>IFERROR(VLOOKUP(B225,'วันที่ 5 กะดึก'!$B$8:$AH$106,27,FALSE),0)</f>
      </c>
      <c r="W225" s="53">
        <f>IFERROR(VLOOKUP(B225,'วันที่ 7'!$B$8:$AH$105,28,FALSE),0)-IFERROR(VLOOKUP(B225,'วันที่ 7'!$B$8:$AH$105,27,FALSE),0)</f>
      </c>
      <c r="X225" s="53">
        <f>IFERROR(VLOOKUP(B225,'วันที่ 7'!$B$8:$AH$105,27,FALSE),0)</f>
      </c>
      <c r="Y225" s="53">
        <f>IFERROR(VLOOKUP(B225,'วันที่ 8'!$B$8:$AH$109,28,FALSE),0)-IFERROR(VLOOKUP(B225,'วันที่ 8'!$B$8:$AH$109,27,FALSE),0)</f>
      </c>
      <c r="Z225" s="53">
        <f>IFERROR(VLOOKUP(B225,'วันที่ 8'!$B$8:$AH$109,27,FALSE),0)</f>
      </c>
      <c r="AA225" s="53">
        <f>IFERROR(VLOOKUP(B225,'กะเช้าวันที่ 12'!$B$8:$AC$102,28,FALSE),0)-IFERROR(VLOOKUP(B225,'กะเช้าวันที่ 12'!$B$8:$AC$102,27,FALSE),0)</f>
      </c>
      <c r="AB225" s="53">
        <f>IFERROR(VLOOKUP(B225,'กะเช้าวันที่ 12'!$B$8:$AC$102,27,FALSE),0)</f>
      </c>
      <c r="AC225" s="53">
        <f>IFERROR(VLOOKUP(B225,'กะเช้าวันที่ 14'!$B$8:$AC$104,28,FALSE),0)-IFERROR(VLOOKUP(B225,'กะเช้าวันที่ 14'!$B$8:$AC$104,27,FALSE),0)</f>
      </c>
      <c r="AD225" s="53">
        <f>IFERROR(VLOOKUP(B225,'กะเช้าวันที่ 14'!$B$8:$AC$104,27,FALSE),0)</f>
      </c>
      <c r="AE225" s="53">
        <f>IFERROR(VLOOKUP(B225,'กะดึกวันที่ 13'!$B$8:$AC$105,28,FALSE),0)-IFERROR(VLOOKUP(B225,'กะดึกวันที่ 13'!$B$8:$AC$105,27,FALSE),0)</f>
      </c>
      <c r="AF225" s="53">
        <f>IFERROR(VLOOKUP(C225,'กะดึกวันที่ 13'!$B$8:$AC$105,27,FALSE),0)</f>
      </c>
      <c r="AG225" s="53">
        <f>IFERROR(VLOOKUP(B225,'วันที่ 12'!$B$8:$AH$105,28,FALSE),0)</f>
      </c>
      <c r="AH225" s="53">
        <f>IFERROR(VLOOKUP(B225,'วันที่ 14'!$B$8:$AH$106,28,FALSE),0)</f>
      </c>
      <c r="AI225" s="53">
        <f>IFERROR(VLOOKUP(B225,'วันที่ 15'!$B$8:$AH$106,28,FALSE),0)</f>
      </c>
      <c r="AJ225" s="53">
        <f>IFERROR(VLOOKUP(B225,'วันที่ 16'!$B$8:$AH$105,28,FALSE),0)</f>
      </c>
      <c r="AK225" s="53">
        <f>IFERROR(VLOOKUP(B225,'วันที่ 17'!$B$8:$AH$105,28,FALSE),0)</f>
      </c>
      <c r="AL225" s="53">
        <f>IFERROR(VLOOKUP(B225,'วันที่ 18'!$B$8:$AH$104,28,FALSE),0)</f>
      </c>
      <c r="AM225" s="53">
        <f>IFERROR(VLOOKUP(B225,'วันที่ 19'!$B$8:$AH$106,28,FALSE),0)</f>
      </c>
      <c r="AN225" s="53">
        <f>IFERROR(VLOOKUP(B225,'วันที่ 20'!$B$8:$AH$105,28,FALSE),0)</f>
      </c>
      <c r="AO225" s="53">
        <f>IFERROR(VLOOKUP(B225,'วันที่ 21'!$B$8:$AH$106,28,FALSE),0)</f>
      </c>
      <c r="AP225" s="53">
        <f>IFERROR(VLOOKUP(B225,'วันที่ 22'!$B$8:$AH$105,28,FALSE),0)</f>
      </c>
      <c r="AQ225" s="53">
        <f>IFERROR(VLOOKUP(B225,'วันที่ 23'!$B$8:$AH$107,28,FALSE),0)</f>
      </c>
      <c r="AR225" s="53">
        <f>IFERROR(VLOOKUP(B225,'วันที่ 24'!$B$8:$AH$104,28,FALSE),0)</f>
      </c>
      <c r="AS225" s="53">
        <f>IFERROR(VLOOKUP(B225,'วันที่ 25'!$B$8:$AH$106,28,FALSE),0)</f>
      </c>
      <c r="AT225" s="53">
        <f>IFERROR(VLOOKUP(B225,'วันที่ 26'!$B$8:$AH$105,28,FALSE),0)</f>
      </c>
      <c r="AU225" s="53">
        <f>IFERROR(VLOOKUP(B225,'วันที่ 26'!$B$8:$AH$104,28,FALSE),0)</f>
      </c>
      <c r="AV225" s="53">
        <f>IFERROR(VLOOKUP(B225,'วันที่ 30'!$B$8:$AH$107,28,FALSE),0)</f>
      </c>
      <c r="AW225" s="53">
        <f>IFERROR(VLOOKUP(B225,'วันที่ 31'!$B$8:$AG$105,28,FALSE),0)</f>
      </c>
      <c r="AX225" s="52">
        <f>SUM(E225:AW225)</f>
      </c>
    </row>
    <row r="226">
      <c r="A226" s="52"/>
      <c r="B226" s="56"/>
      <c r="C226" s="53">
        <f>IFERROR(VLOOKUP(B226,Members!B:C,2,FALSE),0)</f>
      </c>
      <c r="D226" s="53">
        <f>IFERROR(VLOOKUP(B226,Members!$B:$H,7,FALSE),0)</f>
      </c>
      <c r="E226" s="55">
        <f>IFERROR(VLOOKUP(B226,'วันที่ 1'!$B$8:$AH$103,28,FALSE),0) - IFERROR(VLOOKUP(B226,'วันที่ 1'!$B$8:$AH$103,27,FALSE),0)</f>
      </c>
      <c r="F226" s="55">
        <f>IFERROR(VLOOKUP(C226,'วันที่ 1'!$B$8:$AH$103,27,FALSE),0)</f>
      </c>
      <c r="G226" s="53">
        <f>IFERROR(VLOOKUP(B226,'วันที่ 1'!$B$8:$AH$103,28,FALSE),0)-IFERROR(VLOOKUP(B226,'วันที่ 1'!$B$8:$AH$103,27,FALSE),0)</f>
      </c>
      <c r="H226" s="55">
        <f>IFERROR(VLOOKUP(B226,'วันที่ 1'!$B$8:$AH$103,27,FALSE),0)</f>
      </c>
      <c r="I226" s="53">
        <f>IFERROR(VLOOKUP(B226,'วันที่ 2'!$B$8:$AF$106,28,FALSE),0)-IFERROR(VLOOKUP(B226,'วันที่ 2'!$B$8:$AF$106,27,FALSE),0)</f>
      </c>
      <c r="J226" s="53">
        <f>IFERROR(VLOOKUP(B226,'วันที่ 2'!$B$8:$AF$106,27,FALSE),0)</f>
      </c>
      <c r="K226" s="53">
        <f>IFERROR(VLOOKUP(B226,'วันที่ 3 กะเช้า'!$B$8:$AK$106,28,FALSE),0)-IFERROR(VLOOKUP(B226,'วันที่ 3 กะเช้า'!$B$8:$AK$106,27,FALSE),0)</f>
      </c>
      <c r="L226" s="53">
        <f>IFERROR(VLOOKUP(B226,'วันที่ 3 กะเช้า'!$B$8:$AK$106,27,FALSE),0)</f>
      </c>
      <c r="M226" s="53">
        <f>IFERROR(VLOOKUP(B226,'วันที่ 4 กะเช้า'!$B$8:$AG$107,28,FALSE),0)-IFERROR(VLOOKUP(B226,'วันที่ 4 กะเช้า'!$B$8:$AG$107,27,FALSE),0)</f>
      </c>
      <c r="N226" s="53">
        <f>IFERROR(VLOOKUP(B226,'วันที่ 4 กะเช้า'!$B$8:$AG$107,27,FALSE),0)</f>
      </c>
      <c r="O226" s="53">
        <f>IFERROR(VLOOKUP(B226,'วันที่ 4 กะเช้า'!$B$8:$AH$106,28,FALSE),0)-IFERROR(VLOOKUP(B226,'วันที่ 4 กะเช้า'!$B$8:$AH$106,27,FALSE),0)</f>
      </c>
      <c r="P226" s="53">
        <f>IFERROR(VLOOKUP(B226,'วันที่ 4 กะเช้า'!$B$8:$AH$106,27,FALSE),0)</f>
      </c>
      <c r="Q226" s="53">
        <f>IFERROR(VLOOKUP(B226,'วันที่ 4 กะเช้า'!$B$8:$AH$106,28,FALSE),0)-IFERROR(VLOOKUP(B226,'วันที่ 4 กะเช้า'!$B$8:$AH$106,27,FALSE),0)</f>
      </c>
      <c r="R226" s="53">
        <f>IFERROR(VLOOKUP(B226,'วันที่ 4 กะเช้า'!$B$8:$AH$106,27,FALSE),0)</f>
      </c>
      <c r="S226" s="53">
        <f>IFERROR(VLOOKUP(B226,'วันที่ 5 กะเช้า'!$B$8:$AH$107,28,FALSE),0)-IFERROR(VLOOKUP(B226,'วันที่ 5 กะเช้า'!$B$8:$AH$107,27,FALSE),0)</f>
      </c>
      <c r="T226" s="53">
        <f>IFERROR(VLOOKUP(B226,'วันที่ 5 กะเช้า'!$B$8:$AH$107,27,FALSE),0)</f>
      </c>
      <c r="U226" s="53">
        <f>IFERROR(VLOOKUP(B226,'วันที่ 5 กะดึก'!$B$8:$AH$106,27,FALSE),0)</f>
      </c>
      <c r="V226" s="53">
        <f>IFERROR(VLOOKUP(B226,'วันที่ 5 กะดึก'!$B$8:$AH$106,27,FALSE),0)</f>
      </c>
      <c r="W226" s="53">
        <f>IFERROR(VLOOKUP(B226,'วันที่ 7'!$B$8:$AH$105,28,FALSE),0)-IFERROR(VLOOKUP(B226,'วันที่ 7'!$B$8:$AH$105,27,FALSE),0)</f>
      </c>
      <c r="X226" s="53">
        <f>IFERROR(VLOOKUP(B226,'วันที่ 7'!$B$8:$AH$105,27,FALSE),0)</f>
      </c>
      <c r="Y226" s="53">
        <f>IFERROR(VLOOKUP(B226,'วันที่ 8'!$B$8:$AH$109,28,FALSE),0)-IFERROR(VLOOKUP(B226,'วันที่ 8'!$B$8:$AH$109,27,FALSE),0)</f>
      </c>
      <c r="Z226" s="53">
        <f>IFERROR(VLOOKUP(B226,'วันที่ 8'!$B$8:$AH$109,27,FALSE),0)</f>
      </c>
      <c r="AA226" s="53">
        <f>IFERROR(VLOOKUP(B226,'กะเช้าวันที่ 12'!$B$8:$AC$102,28,FALSE),0)-IFERROR(VLOOKUP(B226,'กะเช้าวันที่ 12'!$B$8:$AC$102,27,FALSE),0)</f>
      </c>
      <c r="AB226" s="53">
        <f>IFERROR(VLOOKUP(B226,'กะเช้าวันที่ 12'!$B$8:$AC$102,27,FALSE),0)</f>
      </c>
      <c r="AC226" s="53">
        <f>IFERROR(VLOOKUP(B226,'กะเช้าวันที่ 14'!$B$8:$AC$104,28,FALSE),0)-IFERROR(VLOOKUP(B226,'กะเช้าวันที่ 14'!$B$8:$AC$104,27,FALSE),0)</f>
      </c>
      <c r="AD226" s="53">
        <f>IFERROR(VLOOKUP(B226,'กะเช้าวันที่ 14'!$B$8:$AC$104,27,FALSE),0)</f>
      </c>
      <c r="AE226" s="53">
        <f>IFERROR(VLOOKUP(B226,'กะดึกวันที่ 13'!$B$8:$AC$105,28,FALSE),0)-IFERROR(VLOOKUP(B226,'กะดึกวันที่ 13'!$B$8:$AC$105,27,FALSE),0)</f>
      </c>
      <c r="AF226" s="53">
        <f>IFERROR(VLOOKUP(C226,'กะดึกวันที่ 13'!$B$8:$AC$105,27,FALSE),0)</f>
      </c>
      <c r="AG226" s="53">
        <f>IFERROR(VLOOKUP(B226,'วันที่ 12'!$B$8:$AH$105,28,FALSE),0)</f>
      </c>
      <c r="AH226" s="53">
        <f>IFERROR(VLOOKUP(B226,'วันที่ 14'!$B$8:$AH$106,28,FALSE),0)</f>
      </c>
      <c r="AI226" s="53">
        <f>IFERROR(VLOOKUP(B226,'วันที่ 15'!$B$8:$AH$106,28,FALSE),0)</f>
      </c>
      <c r="AJ226" s="53">
        <f>IFERROR(VLOOKUP(B226,'วันที่ 16'!$B$8:$AH$105,28,FALSE),0)</f>
      </c>
      <c r="AK226" s="53">
        <f>IFERROR(VLOOKUP(B226,'วันที่ 17'!$B$8:$AH$105,28,FALSE),0)</f>
      </c>
      <c r="AL226" s="53">
        <f>IFERROR(VLOOKUP(B226,'วันที่ 18'!$B$8:$AH$104,28,FALSE),0)</f>
      </c>
      <c r="AM226" s="53">
        <f>IFERROR(VLOOKUP(B226,'วันที่ 19'!$B$8:$AH$106,28,FALSE),0)</f>
      </c>
      <c r="AN226" s="53">
        <f>IFERROR(VLOOKUP(B226,'วันที่ 20'!$B$8:$AH$105,28,FALSE),0)</f>
      </c>
      <c r="AO226" s="53">
        <f>IFERROR(VLOOKUP(B226,'วันที่ 21'!$B$8:$AH$106,28,FALSE),0)</f>
      </c>
      <c r="AP226" s="53">
        <f>IFERROR(VLOOKUP(B226,'วันที่ 22'!$B$8:$AH$105,28,FALSE),0)</f>
      </c>
      <c r="AQ226" s="53">
        <f>IFERROR(VLOOKUP(B226,'วันที่ 23'!$B$8:$AH$107,28,FALSE),0)</f>
      </c>
      <c r="AR226" s="53">
        <f>IFERROR(VLOOKUP(B226,'วันที่ 24'!$B$8:$AH$104,28,FALSE),0)</f>
      </c>
      <c r="AS226" s="53">
        <f>IFERROR(VLOOKUP(B226,'วันที่ 25'!$B$8:$AH$106,28,FALSE),0)</f>
      </c>
      <c r="AT226" s="53">
        <f>IFERROR(VLOOKUP(B226,'วันที่ 26'!$B$8:$AH$105,28,FALSE),0)</f>
      </c>
      <c r="AU226" s="53">
        <f>IFERROR(VLOOKUP(B226,'วันที่ 26'!$B$8:$AH$104,28,FALSE),0)</f>
      </c>
      <c r="AV226" s="53">
        <f>IFERROR(VLOOKUP(B226,'วันที่ 30'!$B$8:$AH$107,28,FALSE),0)</f>
      </c>
      <c r="AW226" s="53">
        <f>IFERROR(VLOOKUP(B226,'วันที่ 31'!$B$8:$AG$105,28,FALSE),0)</f>
      </c>
      <c r="AX226" s="52">
        <f>SUM(E226:AW226)</f>
      </c>
    </row>
    <row r="227">
      <c r="A227" s="52"/>
      <c r="B227" s="56"/>
      <c r="C227" s="53">
        <f>IFERROR(VLOOKUP(B227,Members!B:C,2,FALSE),0)</f>
      </c>
      <c r="D227" s="53">
        <f>IFERROR(VLOOKUP(B227,Members!$B:$H,7,FALSE),0)</f>
      </c>
      <c r="E227" s="55">
        <f>IFERROR(VLOOKUP(B227,'วันที่ 1'!$B$8:$AH$103,28,FALSE),0) - IFERROR(VLOOKUP(B227,'วันที่ 1'!$B$8:$AH$103,27,FALSE),0)</f>
      </c>
      <c r="F227" s="55">
        <f>IFERROR(VLOOKUP(C227,'วันที่ 1'!$B$8:$AH$103,27,FALSE),0)</f>
      </c>
      <c r="G227" s="53">
        <f>IFERROR(VLOOKUP(B227,'วันที่ 1'!$B$8:$AH$103,28,FALSE),0)-IFERROR(VLOOKUP(B227,'วันที่ 1'!$B$8:$AH$103,27,FALSE),0)</f>
      </c>
      <c r="H227" s="55">
        <f>IFERROR(VLOOKUP(B227,'วันที่ 1'!$B$8:$AH$103,27,FALSE),0)</f>
      </c>
      <c r="I227" s="53">
        <f>IFERROR(VLOOKUP(B227,'วันที่ 2'!$B$8:$AF$106,28,FALSE),0)-IFERROR(VLOOKUP(B227,'วันที่ 2'!$B$8:$AF$106,27,FALSE),0)</f>
      </c>
      <c r="J227" s="53">
        <f>IFERROR(VLOOKUP(B227,'วันที่ 2'!$B$8:$AF$106,27,FALSE),0)</f>
      </c>
      <c r="K227" s="53">
        <f>IFERROR(VLOOKUP(B227,'วันที่ 3 กะเช้า'!$B$8:$AK$106,28,FALSE),0)-IFERROR(VLOOKUP(B227,'วันที่ 3 กะเช้า'!$B$8:$AK$106,27,FALSE),0)</f>
      </c>
      <c r="L227" s="53">
        <f>IFERROR(VLOOKUP(B227,'วันที่ 3 กะเช้า'!$B$8:$AK$106,27,FALSE),0)</f>
      </c>
      <c r="M227" s="53">
        <f>IFERROR(VLOOKUP(B227,'วันที่ 4 กะเช้า'!$B$8:$AG$107,28,FALSE),0)-IFERROR(VLOOKUP(B227,'วันที่ 4 กะเช้า'!$B$8:$AG$107,27,FALSE),0)</f>
      </c>
      <c r="N227" s="53">
        <f>IFERROR(VLOOKUP(B227,'วันที่ 4 กะเช้า'!$B$8:$AG$107,27,FALSE),0)</f>
      </c>
      <c r="O227" s="53">
        <f>IFERROR(VLOOKUP(B227,'วันที่ 4 กะเช้า'!$B$8:$AH$106,28,FALSE),0)-IFERROR(VLOOKUP(B227,'วันที่ 4 กะเช้า'!$B$8:$AH$106,27,FALSE),0)</f>
      </c>
      <c r="P227" s="53">
        <f>IFERROR(VLOOKUP(B227,'วันที่ 4 กะเช้า'!$B$8:$AH$106,27,FALSE),0)</f>
      </c>
      <c r="Q227" s="53">
        <f>IFERROR(VLOOKUP(B227,'วันที่ 4 กะเช้า'!$B$8:$AH$106,28,FALSE),0)-IFERROR(VLOOKUP(B227,'วันที่ 4 กะเช้า'!$B$8:$AH$106,27,FALSE),0)</f>
      </c>
      <c r="R227" s="53">
        <f>IFERROR(VLOOKUP(B227,'วันที่ 4 กะเช้า'!$B$8:$AH$106,27,FALSE),0)</f>
      </c>
      <c r="S227" s="53">
        <f>IFERROR(VLOOKUP(B227,'วันที่ 5 กะเช้า'!$B$8:$AH$107,28,FALSE),0)-IFERROR(VLOOKUP(B227,'วันที่ 5 กะเช้า'!$B$8:$AH$107,27,FALSE),0)</f>
      </c>
      <c r="T227" s="53">
        <f>IFERROR(VLOOKUP(B227,'วันที่ 5 กะเช้า'!$B$8:$AH$107,27,FALSE),0)</f>
      </c>
      <c r="U227" s="53">
        <f>IFERROR(VLOOKUP(B227,'วันที่ 5 กะดึก'!$B$8:$AH$106,27,FALSE),0)</f>
      </c>
      <c r="V227" s="53">
        <f>IFERROR(VLOOKUP(B227,'วันที่ 5 กะดึก'!$B$8:$AH$106,27,FALSE),0)</f>
      </c>
      <c r="W227" s="53">
        <f>IFERROR(VLOOKUP(B227,'วันที่ 7'!$B$8:$AH$105,28,FALSE),0)-IFERROR(VLOOKUP(B227,'วันที่ 7'!$B$8:$AH$105,27,FALSE),0)</f>
      </c>
      <c r="X227" s="53">
        <f>IFERROR(VLOOKUP(B227,'วันที่ 7'!$B$8:$AH$105,27,FALSE),0)</f>
      </c>
      <c r="Y227" s="53">
        <f>IFERROR(VLOOKUP(B227,'วันที่ 8'!$B$8:$AH$109,28,FALSE),0)-IFERROR(VLOOKUP(B227,'วันที่ 8'!$B$8:$AH$109,27,FALSE),0)</f>
      </c>
      <c r="Z227" s="53">
        <f>IFERROR(VLOOKUP(B227,'วันที่ 8'!$B$8:$AH$109,27,FALSE),0)</f>
      </c>
      <c r="AA227" s="53">
        <f>IFERROR(VLOOKUP(B227,'กะเช้าวันที่ 12'!$B$8:$AC$102,28,FALSE),0)-IFERROR(VLOOKUP(B227,'กะเช้าวันที่ 12'!$B$8:$AC$102,27,FALSE),0)</f>
      </c>
      <c r="AB227" s="53">
        <f>IFERROR(VLOOKUP(B227,'กะเช้าวันที่ 12'!$B$8:$AC$102,27,FALSE),0)</f>
      </c>
      <c r="AC227" s="53">
        <f>IFERROR(VLOOKUP(B227,'กะเช้าวันที่ 14'!$B$8:$AC$104,28,FALSE),0)-IFERROR(VLOOKUP(B227,'กะเช้าวันที่ 14'!$B$8:$AC$104,27,FALSE),0)</f>
      </c>
      <c r="AD227" s="53">
        <f>IFERROR(VLOOKUP(B227,'กะเช้าวันที่ 14'!$B$8:$AC$104,27,FALSE),0)</f>
      </c>
      <c r="AE227" s="53">
        <f>IFERROR(VLOOKUP(B227,'กะดึกวันที่ 13'!$B$8:$AC$105,28,FALSE),0)-IFERROR(VLOOKUP(B227,'กะดึกวันที่ 13'!$B$8:$AC$105,27,FALSE),0)</f>
      </c>
      <c r="AF227" s="53">
        <f>IFERROR(VLOOKUP(C227,'กะดึกวันที่ 13'!$B$8:$AC$105,27,FALSE),0)</f>
      </c>
      <c r="AG227" s="53">
        <f>IFERROR(VLOOKUP(B227,'วันที่ 12'!$B$8:$AH$105,28,FALSE),0)</f>
      </c>
      <c r="AH227" s="53">
        <f>IFERROR(VLOOKUP(B227,'วันที่ 14'!$B$8:$AH$106,28,FALSE),0)</f>
      </c>
      <c r="AI227" s="53">
        <f>IFERROR(VLOOKUP(B227,'วันที่ 15'!$B$8:$AH$106,28,FALSE),0)</f>
      </c>
      <c r="AJ227" s="53">
        <f>IFERROR(VLOOKUP(B227,'วันที่ 16'!$B$8:$AH$105,28,FALSE),0)</f>
      </c>
      <c r="AK227" s="53">
        <f>IFERROR(VLOOKUP(B227,'วันที่ 17'!$B$8:$AH$105,28,FALSE),0)</f>
      </c>
      <c r="AL227" s="53">
        <f>IFERROR(VLOOKUP(B227,'วันที่ 18'!$B$8:$AH$104,28,FALSE),0)</f>
      </c>
      <c r="AM227" s="53">
        <f>IFERROR(VLOOKUP(B227,'วันที่ 19'!$B$8:$AH$106,28,FALSE),0)</f>
      </c>
      <c r="AN227" s="53">
        <f>IFERROR(VLOOKUP(B227,'วันที่ 20'!$B$8:$AH$105,28,FALSE),0)</f>
      </c>
      <c r="AO227" s="53">
        <f>IFERROR(VLOOKUP(B227,'วันที่ 21'!$B$8:$AH$106,28,FALSE),0)</f>
      </c>
      <c r="AP227" s="53">
        <f>IFERROR(VLOOKUP(B227,'วันที่ 22'!$B$8:$AH$105,28,FALSE),0)</f>
      </c>
      <c r="AQ227" s="53">
        <f>IFERROR(VLOOKUP(B227,'วันที่ 23'!$B$8:$AH$107,28,FALSE),0)</f>
      </c>
      <c r="AR227" s="53">
        <f>IFERROR(VLOOKUP(B227,'วันที่ 24'!$B$8:$AH$104,28,FALSE),0)</f>
      </c>
      <c r="AS227" s="53">
        <f>IFERROR(VLOOKUP(B227,'วันที่ 25'!$B$8:$AH$106,28,FALSE),0)</f>
      </c>
      <c r="AT227" s="53">
        <f>IFERROR(VLOOKUP(B227,'วันที่ 26'!$B$8:$AH$105,28,FALSE),0)</f>
      </c>
      <c r="AU227" s="53">
        <f>IFERROR(VLOOKUP(B227,'วันที่ 26'!$B$8:$AH$104,28,FALSE),0)</f>
      </c>
      <c r="AV227" s="53">
        <f>IFERROR(VLOOKUP(B227,'วันที่ 30'!$B$8:$AH$107,28,FALSE),0)</f>
      </c>
      <c r="AW227" s="53">
        <f>IFERROR(VLOOKUP(B227,'วันที่ 31'!$B$8:$AG$105,28,FALSE),0)</f>
      </c>
      <c r="AX227" s="52">
        <f>SUM(E227:AW227)</f>
      </c>
    </row>
    <row r="228">
      <c r="A228" s="52"/>
      <c r="B228" s="56"/>
      <c r="C228" s="53">
        <f>IFERROR(VLOOKUP(B228,Members!B:C,2,FALSE),0)</f>
      </c>
      <c r="D228" s="53">
        <f>IFERROR(VLOOKUP(B228,Members!$B:$H,7,FALSE),0)</f>
      </c>
      <c r="E228" s="55">
        <f>IFERROR(VLOOKUP(B228,'วันที่ 1'!$B$8:$AH$103,28,FALSE),0) - IFERROR(VLOOKUP(B228,'วันที่ 1'!$B$8:$AH$103,27,FALSE),0)</f>
      </c>
      <c r="F228" s="55">
        <f>IFERROR(VLOOKUP(C228,'วันที่ 1'!$B$8:$AH$103,27,FALSE),0)</f>
      </c>
      <c r="G228" s="53">
        <f>IFERROR(VLOOKUP(B228,'วันที่ 1'!$B$8:$AH$103,28,FALSE),0)-IFERROR(VLOOKUP(B228,'วันที่ 1'!$B$8:$AH$103,27,FALSE),0)</f>
      </c>
      <c r="H228" s="55">
        <f>IFERROR(VLOOKUP(B228,'วันที่ 1'!$B$8:$AH$103,27,FALSE),0)</f>
      </c>
      <c r="I228" s="53">
        <f>IFERROR(VLOOKUP(B228,'วันที่ 2'!$B$8:$AF$106,28,FALSE),0)-IFERROR(VLOOKUP(B228,'วันที่ 2'!$B$8:$AF$106,27,FALSE),0)</f>
      </c>
      <c r="J228" s="53">
        <f>IFERROR(VLOOKUP(B228,'วันที่ 2'!$B$8:$AF$106,27,FALSE),0)</f>
      </c>
      <c r="K228" s="53">
        <f>IFERROR(VLOOKUP(B228,'วันที่ 3 กะเช้า'!$B$8:$AK$106,28,FALSE),0)-IFERROR(VLOOKUP(B228,'วันที่ 3 กะเช้า'!$B$8:$AK$106,27,FALSE),0)</f>
      </c>
      <c r="L228" s="53">
        <f>IFERROR(VLOOKUP(B228,'วันที่ 3 กะเช้า'!$B$8:$AK$106,27,FALSE),0)</f>
      </c>
      <c r="M228" s="53">
        <f>IFERROR(VLOOKUP(B228,'วันที่ 4 กะเช้า'!$B$8:$AG$107,28,FALSE),0)-IFERROR(VLOOKUP(B228,'วันที่ 4 กะเช้า'!$B$8:$AG$107,27,FALSE),0)</f>
      </c>
      <c r="N228" s="53">
        <f>IFERROR(VLOOKUP(B228,'วันที่ 4 กะเช้า'!$B$8:$AG$107,27,FALSE),0)</f>
      </c>
      <c r="O228" s="53">
        <f>IFERROR(VLOOKUP(B228,'วันที่ 4 กะเช้า'!$B$8:$AH$106,28,FALSE),0)-IFERROR(VLOOKUP(B228,'วันที่ 4 กะเช้า'!$B$8:$AH$106,27,FALSE),0)</f>
      </c>
      <c r="P228" s="53">
        <f>IFERROR(VLOOKUP(B228,'วันที่ 4 กะเช้า'!$B$8:$AH$106,27,FALSE),0)</f>
      </c>
      <c r="Q228" s="53">
        <f>IFERROR(VLOOKUP(B228,'วันที่ 4 กะเช้า'!$B$8:$AH$106,28,FALSE),0)-IFERROR(VLOOKUP(B228,'วันที่ 4 กะเช้า'!$B$8:$AH$106,27,FALSE),0)</f>
      </c>
      <c r="R228" s="53">
        <f>IFERROR(VLOOKUP(B228,'วันที่ 4 กะเช้า'!$B$8:$AH$106,27,FALSE),0)</f>
      </c>
      <c r="S228" s="53">
        <f>IFERROR(VLOOKUP(B228,'วันที่ 5 กะเช้า'!$B$8:$AH$107,28,FALSE),0)-IFERROR(VLOOKUP(B228,'วันที่ 5 กะเช้า'!$B$8:$AH$107,27,FALSE),0)</f>
      </c>
      <c r="T228" s="53">
        <f>IFERROR(VLOOKUP(B228,'วันที่ 5 กะเช้า'!$B$8:$AH$107,27,FALSE),0)</f>
      </c>
      <c r="U228" s="53">
        <f>IFERROR(VLOOKUP(B228,'วันที่ 5 กะดึก'!$B$8:$AH$106,27,FALSE),0)</f>
      </c>
      <c r="V228" s="53">
        <f>IFERROR(VLOOKUP(B228,'วันที่ 5 กะดึก'!$B$8:$AH$106,27,FALSE),0)</f>
      </c>
      <c r="W228" s="53">
        <f>IFERROR(VLOOKUP(B228,'วันที่ 7'!$B$8:$AH$105,28,FALSE),0)-IFERROR(VLOOKUP(B228,'วันที่ 7'!$B$8:$AH$105,27,FALSE),0)</f>
      </c>
      <c r="X228" s="53">
        <f>IFERROR(VLOOKUP(B228,'วันที่ 7'!$B$8:$AH$105,27,FALSE),0)</f>
      </c>
      <c r="Y228" s="53">
        <f>IFERROR(VLOOKUP(B228,'วันที่ 8'!$B$8:$AH$109,28,FALSE),0)-IFERROR(VLOOKUP(B228,'วันที่ 8'!$B$8:$AH$109,27,FALSE),0)</f>
      </c>
      <c r="Z228" s="53">
        <f>IFERROR(VLOOKUP(B228,'วันที่ 8'!$B$8:$AH$109,27,FALSE),0)</f>
      </c>
      <c r="AA228" s="53">
        <f>IFERROR(VLOOKUP(B228,'กะเช้าวันที่ 12'!$B$8:$AC$102,28,FALSE),0)-IFERROR(VLOOKUP(B228,'กะเช้าวันที่ 12'!$B$8:$AC$102,27,FALSE),0)</f>
      </c>
      <c r="AB228" s="53">
        <f>IFERROR(VLOOKUP(B228,'กะเช้าวันที่ 12'!$B$8:$AC$102,27,FALSE),0)</f>
      </c>
      <c r="AC228" s="53">
        <f>IFERROR(VLOOKUP(B228,'กะเช้าวันที่ 14'!$B$8:$AC$104,28,FALSE),0)-IFERROR(VLOOKUP(B228,'กะเช้าวันที่ 14'!$B$8:$AC$104,27,FALSE),0)</f>
      </c>
      <c r="AD228" s="53">
        <f>IFERROR(VLOOKUP(B228,'กะเช้าวันที่ 14'!$B$8:$AC$104,27,FALSE),0)</f>
      </c>
      <c r="AE228" s="53">
        <f>IFERROR(VLOOKUP(B228,'กะดึกวันที่ 13'!$B$8:$AC$105,28,FALSE),0)-IFERROR(VLOOKUP(B228,'กะดึกวันที่ 13'!$B$8:$AC$105,27,FALSE),0)</f>
      </c>
      <c r="AF228" s="53">
        <f>IFERROR(VLOOKUP(C228,'กะดึกวันที่ 13'!$B$8:$AC$105,27,FALSE),0)</f>
      </c>
      <c r="AG228" s="53">
        <f>IFERROR(VLOOKUP(B228,'วันที่ 12'!$B$8:$AH$105,28,FALSE),0)</f>
      </c>
      <c r="AH228" s="53">
        <f>IFERROR(VLOOKUP(B228,'วันที่ 14'!$B$8:$AH$106,28,FALSE),0)</f>
      </c>
      <c r="AI228" s="53">
        <f>IFERROR(VLOOKUP(B228,'วันที่ 15'!$B$8:$AH$106,28,FALSE),0)</f>
      </c>
      <c r="AJ228" s="53">
        <f>IFERROR(VLOOKUP(B228,'วันที่ 16'!$B$8:$AH$105,28,FALSE),0)</f>
      </c>
      <c r="AK228" s="53">
        <f>IFERROR(VLOOKUP(B228,'วันที่ 17'!$B$8:$AH$105,28,FALSE),0)</f>
      </c>
      <c r="AL228" s="53">
        <f>IFERROR(VLOOKUP(B228,'วันที่ 18'!$B$8:$AH$104,28,FALSE),0)</f>
      </c>
      <c r="AM228" s="53">
        <f>IFERROR(VLOOKUP(B228,'วันที่ 19'!$B$8:$AH$106,28,FALSE),0)</f>
      </c>
      <c r="AN228" s="53">
        <f>IFERROR(VLOOKUP(B228,'วันที่ 20'!$B$8:$AH$105,28,FALSE),0)</f>
      </c>
      <c r="AO228" s="53">
        <f>IFERROR(VLOOKUP(B228,'วันที่ 21'!$B$8:$AH$106,28,FALSE),0)</f>
      </c>
      <c r="AP228" s="53">
        <f>IFERROR(VLOOKUP(B228,'วันที่ 22'!$B$8:$AH$105,28,FALSE),0)</f>
      </c>
      <c r="AQ228" s="53">
        <f>IFERROR(VLOOKUP(B228,'วันที่ 23'!$B$8:$AH$107,28,FALSE),0)</f>
      </c>
      <c r="AR228" s="53">
        <f>IFERROR(VLOOKUP(B228,'วันที่ 24'!$B$8:$AH$104,28,FALSE),0)</f>
      </c>
      <c r="AS228" s="53">
        <f>IFERROR(VLOOKUP(B228,'วันที่ 25'!$B$8:$AH$106,28,FALSE),0)</f>
      </c>
      <c r="AT228" s="53">
        <f>IFERROR(VLOOKUP(B228,'วันที่ 26'!$B$8:$AH$105,28,FALSE),0)</f>
      </c>
      <c r="AU228" s="53">
        <f>IFERROR(VLOOKUP(B228,'วันที่ 26'!$B$8:$AH$104,28,FALSE),0)</f>
      </c>
      <c r="AV228" s="53">
        <f>IFERROR(VLOOKUP(B228,'วันที่ 30'!$B$8:$AH$107,28,FALSE),0)</f>
      </c>
      <c r="AW228" s="53">
        <f>IFERROR(VLOOKUP(B228,'วันที่ 31'!$B$8:$AG$105,28,FALSE),0)</f>
      </c>
      <c r="AX228" s="52">
        <f>SUM(E228:AW228)</f>
      </c>
    </row>
    <row r="229">
      <c r="A229" s="52"/>
      <c r="B229" s="56"/>
      <c r="C229" s="53">
        <f>IFERROR(VLOOKUP(B229,Members!B:C,2,FALSE),0)</f>
      </c>
      <c r="D229" s="53">
        <f>IFERROR(VLOOKUP(B229,Members!$B:$H,7,FALSE),0)</f>
      </c>
      <c r="E229" s="55">
        <f>IFERROR(VLOOKUP(B229,'วันที่ 1'!$B$8:$AH$103,28,FALSE),0) - IFERROR(VLOOKUP(B229,'วันที่ 1'!$B$8:$AH$103,27,FALSE),0)</f>
      </c>
      <c r="F229" s="55">
        <f>IFERROR(VLOOKUP(C229,'วันที่ 1'!$B$8:$AH$103,27,FALSE),0)</f>
      </c>
      <c r="G229" s="53">
        <f>IFERROR(VLOOKUP(B229,'วันที่ 1'!$B$8:$AH$103,28,FALSE),0)-IFERROR(VLOOKUP(B229,'วันที่ 1'!$B$8:$AH$103,27,FALSE),0)</f>
      </c>
      <c r="H229" s="55">
        <f>IFERROR(VLOOKUP(B229,'วันที่ 1'!$B$8:$AH$103,27,FALSE),0)</f>
      </c>
      <c r="I229" s="53">
        <f>IFERROR(VLOOKUP(B229,'วันที่ 2'!$B$8:$AF$106,28,FALSE),0)-IFERROR(VLOOKUP(B229,'วันที่ 2'!$B$8:$AF$106,27,FALSE),0)</f>
      </c>
      <c r="J229" s="53">
        <f>IFERROR(VLOOKUP(B229,'วันที่ 2'!$B$8:$AF$106,27,FALSE),0)</f>
      </c>
      <c r="K229" s="53">
        <f>IFERROR(VLOOKUP(B229,'วันที่ 3 กะเช้า'!$B$8:$AK$106,28,FALSE),0)-IFERROR(VLOOKUP(B229,'วันที่ 3 กะเช้า'!$B$8:$AK$106,27,FALSE),0)</f>
      </c>
      <c r="L229" s="53">
        <f>IFERROR(VLOOKUP(B229,'วันที่ 3 กะเช้า'!$B$8:$AK$106,27,FALSE),0)</f>
      </c>
      <c r="M229" s="53">
        <f>IFERROR(VLOOKUP(B229,'วันที่ 4 กะเช้า'!$B$8:$AG$107,28,FALSE),0)-IFERROR(VLOOKUP(B229,'วันที่ 4 กะเช้า'!$B$8:$AG$107,27,FALSE),0)</f>
      </c>
      <c r="N229" s="53">
        <f>IFERROR(VLOOKUP(B229,'วันที่ 4 กะเช้า'!$B$8:$AG$107,27,FALSE),0)</f>
      </c>
      <c r="O229" s="53">
        <f>IFERROR(VLOOKUP(B229,'วันที่ 4 กะเช้า'!$B$8:$AH$106,28,FALSE),0)-IFERROR(VLOOKUP(B229,'วันที่ 4 กะเช้า'!$B$8:$AH$106,27,FALSE),0)</f>
      </c>
      <c r="P229" s="53">
        <f>IFERROR(VLOOKUP(B229,'วันที่ 4 กะเช้า'!$B$8:$AH$106,27,FALSE),0)</f>
      </c>
      <c r="Q229" s="53">
        <f>IFERROR(VLOOKUP(B229,'วันที่ 4 กะเช้า'!$B$8:$AH$106,28,FALSE),0)-IFERROR(VLOOKUP(B229,'วันที่ 4 กะเช้า'!$B$8:$AH$106,27,FALSE),0)</f>
      </c>
      <c r="R229" s="53">
        <f>IFERROR(VLOOKUP(B229,'วันที่ 4 กะเช้า'!$B$8:$AH$106,27,FALSE),0)</f>
      </c>
      <c r="S229" s="53">
        <f>IFERROR(VLOOKUP(B229,'วันที่ 5 กะเช้า'!$B$8:$AH$107,28,FALSE),0)-IFERROR(VLOOKUP(B229,'วันที่ 5 กะเช้า'!$B$8:$AH$107,27,FALSE),0)</f>
      </c>
      <c r="T229" s="53">
        <f>IFERROR(VLOOKUP(B229,'วันที่ 5 กะเช้า'!$B$8:$AH$107,27,FALSE),0)</f>
      </c>
      <c r="U229" s="53">
        <f>IFERROR(VLOOKUP(B229,'วันที่ 5 กะดึก'!$B$8:$AH$106,27,FALSE),0)</f>
      </c>
      <c r="V229" s="53">
        <f>IFERROR(VLOOKUP(B229,'วันที่ 5 กะดึก'!$B$8:$AH$106,27,FALSE),0)</f>
      </c>
      <c r="W229" s="53">
        <f>IFERROR(VLOOKUP(B229,'วันที่ 7'!$B$8:$AH$105,28,FALSE),0)-IFERROR(VLOOKUP(B229,'วันที่ 7'!$B$8:$AH$105,27,FALSE),0)</f>
      </c>
      <c r="X229" s="53">
        <f>IFERROR(VLOOKUP(B229,'วันที่ 7'!$B$8:$AH$105,27,FALSE),0)</f>
      </c>
      <c r="Y229" s="53">
        <f>IFERROR(VLOOKUP(B229,'วันที่ 8'!$B$8:$AH$109,28,FALSE),0)-IFERROR(VLOOKUP(B229,'วันที่ 8'!$B$8:$AH$109,27,FALSE),0)</f>
      </c>
      <c r="Z229" s="53">
        <f>IFERROR(VLOOKUP(B229,'วันที่ 8'!$B$8:$AH$109,27,FALSE),0)</f>
      </c>
      <c r="AA229" s="53">
        <f>IFERROR(VLOOKUP(B229,'กะเช้าวันที่ 12'!$B$8:$AC$102,28,FALSE),0)-IFERROR(VLOOKUP(B229,'กะเช้าวันที่ 12'!$B$8:$AC$102,27,FALSE),0)</f>
      </c>
      <c r="AB229" s="53">
        <f>IFERROR(VLOOKUP(B229,'กะเช้าวันที่ 12'!$B$8:$AC$102,27,FALSE),0)</f>
      </c>
      <c r="AC229" s="53">
        <f>IFERROR(VLOOKUP(B229,'กะเช้าวันที่ 14'!$B$8:$AC$104,28,FALSE),0)-IFERROR(VLOOKUP(B229,'กะเช้าวันที่ 14'!$B$8:$AC$104,27,FALSE),0)</f>
      </c>
      <c r="AD229" s="53">
        <f>IFERROR(VLOOKUP(B229,'กะเช้าวันที่ 14'!$B$8:$AC$104,27,FALSE),0)</f>
      </c>
      <c r="AE229" s="53">
        <f>IFERROR(VLOOKUP(B229,'กะดึกวันที่ 13'!$B$8:$AC$105,28,FALSE),0)-IFERROR(VLOOKUP(B229,'กะดึกวันที่ 13'!$B$8:$AC$105,27,FALSE),0)</f>
      </c>
      <c r="AF229" s="53">
        <f>IFERROR(VLOOKUP(C229,'กะดึกวันที่ 13'!$B$8:$AC$105,27,FALSE),0)</f>
      </c>
      <c r="AG229" s="53">
        <f>IFERROR(VLOOKUP(B229,'วันที่ 12'!$B$8:$AH$105,28,FALSE),0)</f>
      </c>
      <c r="AH229" s="53">
        <f>IFERROR(VLOOKUP(B229,'วันที่ 14'!$B$8:$AH$106,28,FALSE),0)</f>
      </c>
      <c r="AI229" s="53">
        <f>IFERROR(VLOOKUP(B229,'วันที่ 15'!$B$8:$AH$106,28,FALSE),0)</f>
      </c>
      <c r="AJ229" s="53">
        <f>IFERROR(VLOOKUP(B229,'วันที่ 16'!$B$8:$AH$105,28,FALSE),0)</f>
      </c>
      <c r="AK229" s="53">
        <f>IFERROR(VLOOKUP(B229,'วันที่ 17'!$B$8:$AH$105,28,FALSE),0)</f>
      </c>
      <c r="AL229" s="53">
        <f>IFERROR(VLOOKUP(B229,'วันที่ 18'!$B$8:$AH$104,28,FALSE),0)</f>
      </c>
      <c r="AM229" s="53">
        <f>IFERROR(VLOOKUP(B229,'วันที่ 19'!$B$8:$AH$106,28,FALSE),0)</f>
      </c>
      <c r="AN229" s="53">
        <f>IFERROR(VLOOKUP(B229,'วันที่ 20'!$B$8:$AH$105,28,FALSE),0)</f>
      </c>
      <c r="AO229" s="53">
        <f>IFERROR(VLOOKUP(B229,'วันที่ 21'!$B$8:$AH$106,28,FALSE),0)</f>
      </c>
      <c r="AP229" s="53">
        <f>IFERROR(VLOOKUP(B229,'วันที่ 22'!$B$8:$AH$105,28,FALSE),0)</f>
      </c>
      <c r="AQ229" s="53">
        <f>IFERROR(VLOOKUP(B229,'วันที่ 23'!$B$8:$AH$107,28,FALSE),0)</f>
      </c>
      <c r="AR229" s="53">
        <f>IFERROR(VLOOKUP(B229,'วันที่ 24'!$B$8:$AH$104,28,FALSE),0)</f>
      </c>
      <c r="AS229" s="53">
        <f>IFERROR(VLOOKUP(B229,'วันที่ 25'!$B$8:$AH$106,28,FALSE),0)</f>
      </c>
      <c r="AT229" s="53">
        <f>IFERROR(VLOOKUP(B229,'วันที่ 26'!$B$8:$AH$105,28,FALSE),0)</f>
      </c>
      <c r="AU229" s="53">
        <f>IFERROR(VLOOKUP(B229,'วันที่ 26'!$B$8:$AH$104,28,FALSE),0)</f>
      </c>
      <c r="AV229" s="53">
        <f>IFERROR(VLOOKUP(B229,'วันที่ 30'!$B$8:$AH$107,28,FALSE),0)</f>
      </c>
      <c r="AW229" s="53">
        <f>IFERROR(VLOOKUP(B229,'วันที่ 31'!$B$8:$AG$105,28,FALSE),0)</f>
      </c>
      <c r="AX229" s="52">
        <f>SUM(E229:AW229)</f>
      </c>
    </row>
    <row r="230">
      <c r="A230" s="52"/>
      <c r="B230" s="56"/>
      <c r="C230" s="53">
        <f>IFERROR(VLOOKUP(B230,Members!B:C,2,FALSE),0)</f>
      </c>
      <c r="D230" s="53">
        <f>IFERROR(VLOOKUP(B230,Members!$B:$H,7,FALSE),0)</f>
      </c>
      <c r="E230" s="55">
        <f>IFERROR(VLOOKUP(B230,'วันที่ 1'!$B$8:$AH$103,28,FALSE),0) - IFERROR(VLOOKUP(B230,'วันที่ 1'!$B$8:$AH$103,27,FALSE),0)</f>
      </c>
      <c r="F230" s="55">
        <f>IFERROR(VLOOKUP(C230,'วันที่ 1'!$B$8:$AH$103,27,FALSE),0)</f>
      </c>
      <c r="G230" s="53">
        <f>IFERROR(VLOOKUP(B230,'วันที่ 1'!$B$8:$AH$103,28,FALSE),0)-IFERROR(VLOOKUP(B230,'วันที่ 1'!$B$8:$AH$103,27,FALSE),0)</f>
      </c>
      <c r="H230" s="55">
        <f>IFERROR(VLOOKUP(B230,'วันที่ 1'!$B$8:$AH$103,27,FALSE),0)</f>
      </c>
      <c r="I230" s="53">
        <f>IFERROR(VLOOKUP(B230,'วันที่ 2'!$B$8:$AF$106,28,FALSE),0)-IFERROR(VLOOKUP(B230,'วันที่ 2'!$B$8:$AF$106,27,FALSE),0)</f>
      </c>
      <c r="J230" s="53">
        <f>IFERROR(VLOOKUP(B230,'วันที่ 2'!$B$8:$AF$106,27,FALSE),0)</f>
      </c>
      <c r="K230" s="53">
        <f>IFERROR(VLOOKUP(B230,'วันที่ 3 กะเช้า'!$B$8:$AK$106,28,FALSE),0)-IFERROR(VLOOKUP(B230,'วันที่ 3 กะเช้า'!$B$8:$AK$106,27,FALSE),0)</f>
      </c>
      <c r="L230" s="53">
        <f>IFERROR(VLOOKUP(B230,'วันที่ 3 กะเช้า'!$B$8:$AK$106,27,FALSE),0)</f>
      </c>
      <c r="M230" s="53">
        <f>IFERROR(VLOOKUP(B230,'วันที่ 4 กะเช้า'!$B$8:$AG$107,28,FALSE),0)-IFERROR(VLOOKUP(B230,'วันที่ 4 กะเช้า'!$B$8:$AG$107,27,FALSE),0)</f>
      </c>
      <c r="N230" s="53">
        <f>IFERROR(VLOOKUP(B230,'วันที่ 4 กะเช้า'!$B$8:$AG$107,27,FALSE),0)</f>
      </c>
      <c r="O230" s="53">
        <f>IFERROR(VLOOKUP(B230,'วันที่ 4 กะเช้า'!$B$8:$AH$106,28,FALSE),0)-IFERROR(VLOOKUP(B230,'วันที่ 4 กะเช้า'!$B$8:$AH$106,27,FALSE),0)</f>
      </c>
      <c r="P230" s="53">
        <f>IFERROR(VLOOKUP(B230,'วันที่ 4 กะเช้า'!$B$8:$AH$106,27,FALSE),0)</f>
      </c>
      <c r="Q230" s="53">
        <f>IFERROR(VLOOKUP(B230,'วันที่ 4 กะเช้า'!$B$8:$AH$106,28,FALSE),0)-IFERROR(VLOOKUP(B230,'วันที่ 4 กะเช้า'!$B$8:$AH$106,27,FALSE),0)</f>
      </c>
      <c r="R230" s="53">
        <f>IFERROR(VLOOKUP(B230,'วันที่ 4 กะเช้า'!$B$8:$AH$106,27,FALSE),0)</f>
      </c>
      <c r="S230" s="53">
        <f>IFERROR(VLOOKUP(B230,'วันที่ 5 กะเช้า'!$B$8:$AH$107,28,FALSE),0)-IFERROR(VLOOKUP(B230,'วันที่ 5 กะเช้า'!$B$8:$AH$107,27,FALSE),0)</f>
      </c>
      <c r="T230" s="53">
        <f>IFERROR(VLOOKUP(B230,'วันที่ 5 กะเช้า'!$B$8:$AH$107,27,FALSE),0)</f>
      </c>
      <c r="U230" s="53">
        <f>IFERROR(VLOOKUP(B230,'วันที่ 5 กะดึก'!$B$8:$AH$106,27,FALSE),0)</f>
      </c>
      <c r="V230" s="53">
        <f>IFERROR(VLOOKUP(B230,'วันที่ 5 กะดึก'!$B$8:$AH$106,27,FALSE),0)</f>
      </c>
      <c r="W230" s="53">
        <f>IFERROR(VLOOKUP(B230,'วันที่ 7'!$B$8:$AH$105,28,FALSE),0)-IFERROR(VLOOKUP(B230,'วันที่ 7'!$B$8:$AH$105,27,FALSE),0)</f>
      </c>
      <c r="X230" s="53">
        <f>IFERROR(VLOOKUP(B230,'วันที่ 7'!$B$8:$AH$105,27,FALSE),0)</f>
      </c>
      <c r="Y230" s="53">
        <f>IFERROR(VLOOKUP(B230,'วันที่ 8'!$B$8:$AH$109,28,FALSE),0)-IFERROR(VLOOKUP(B230,'วันที่ 8'!$B$8:$AH$109,27,FALSE),0)</f>
      </c>
      <c r="Z230" s="53">
        <f>IFERROR(VLOOKUP(B230,'วันที่ 8'!$B$8:$AH$109,27,FALSE),0)</f>
      </c>
      <c r="AA230" s="53">
        <f>IFERROR(VLOOKUP(B230,'กะเช้าวันที่ 12'!$B$8:$AC$102,28,FALSE),0)-IFERROR(VLOOKUP(B230,'กะเช้าวันที่ 12'!$B$8:$AC$102,27,FALSE),0)</f>
      </c>
      <c r="AB230" s="53">
        <f>IFERROR(VLOOKUP(B230,'กะเช้าวันที่ 12'!$B$8:$AC$102,27,FALSE),0)</f>
      </c>
      <c r="AC230" s="53">
        <f>IFERROR(VLOOKUP(B230,'กะเช้าวันที่ 14'!$B$8:$AC$104,28,FALSE),0)-IFERROR(VLOOKUP(B230,'กะเช้าวันที่ 14'!$B$8:$AC$104,27,FALSE),0)</f>
      </c>
      <c r="AD230" s="53">
        <f>IFERROR(VLOOKUP(B230,'กะเช้าวันที่ 14'!$B$8:$AC$104,27,FALSE),0)</f>
      </c>
      <c r="AE230" s="53">
        <f>IFERROR(VLOOKUP(B230,'กะดึกวันที่ 13'!$B$8:$AC$105,28,FALSE),0)-IFERROR(VLOOKUP(B230,'กะดึกวันที่ 13'!$B$8:$AC$105,27,FALSE),0)</f>
      </c>
      <c r="AF230" s="53">
        <f>IFERROR(VLOOKUP(C230,'กะดึกวันที่ 13'!$B$8:$AC$105,27,FALSE),0)</f>
      </c>
      <c r="AG230" s="53">
        <f>IFERROR(VLOOKUP(B230,'วันที่ 12'!$B$8:$AH$105,28,FALSE),0)</f>
      </c>
      <c r="AH230" s="53">
        <f>IFERROR(VLOOKUP(B230,'วันที่ 14'!$B$8:$AH$106,28,FALSE),0)</f>
      </c>
      <c r="AI230" s="53">
        <f>IFERROR(VLOOKUP(B230,'วันที่ 15'!$B$8:$AH$106,28,FALSE),0)</f>
      </c>
      <c r="AJ230" s="53">
        <f>IFERROR(VLOOKUP(B230,'วันที่ 16'!$B$8:$AH$105,28,FALSE),0)</f>
      </c>
      <c r="AK230" s="53">
        <f>IFERROR(VLOOKUP(B230,'วันที่ 17'!$B$8:$AH$105,28,FALSE),0)</f>
      </c>
      <c r="AL230" s="53">
        <f>IFERROR(VLOOKUP(B230,'วันที่ 18'!$B$8:$AH$104,28,FALSE),0)</f>
      </c>
      <c r="AM230" s="53">
        <f>IFERROR(VLOOKUP(B230,'วันที่ 19'!$B$8:$AH$106,28,FALSE),0)</f>
      </c>
      <c r="AN230" s="53">
        <f>IFERROR(VLOOKUP(B230,'วันที่ 20'!$B$8:$AH$105,28,FALSE),0)</f>
      </c>
      <c r="AO230" s="53">
        <f>IFERROR(VLOOKUP(B230,'วันที่ 21'!$B$8:$AH$106,28,FALSE),0)</f>
      </c>
      <c r="AP230" s="53">
        <f>IFERROR(VLOOKUP(B230,'วันที่ 22'!$B$8:$AH$105,28,FALSE),0)</f>
      </c>
      <c r="AQ230" s="53">
        <f>IFERROR(VLOOKUP(B230,'วันที่ 23'!$B$8:$AH$107,28,FALSE),0)</f>
      </c>
      <c r="AR230" s="53">
        <f>IFERROR(VLOOKUP(B230,'วันที่ 24'!$B$8:$AH$104,28,FALSE),0)</f>
      </c>
      <c r="AS230" s="53">
        <f>IFERROR(VLOOKUP(B230,'วันที่ 25'!$B$8:$AH$106,28,FALSE),0)</f>
      </c>
      <c r="AT230" s="53">
        <f>IFERROR(VLOOKUP(B230,'วันที่ 26'!$B$8:$AH$105,28,FALSE),0)</f>
      </c>
      <c r="AU230" s="53">
        <f>IFERROR(VLOOKUP(B230,'วันที่ 26'!$B$8:$AH$104,28,FALSE),0)</f>
      </c>
      <c r="AV230" s="53">
        <f>IFERROR(VLOOKUP(B230,'วันที่ 30'!$B$8:$AH$107,28,FALSE),0)</f>
      </c>
      <c r="AW230" s="53">
        <f>IFERROR(VLOOKUP(B230,'วันที่ 31'!$B$8:$AG$105,28,FALSE),0)</f>
      </c>
      <c r="AX230" s="52">
        <f>SUM(E230:AW230)</f>
      </c>
    </row>
    <row r="231">
      <c r="A231" s="52"/>
      <c r="B231" s="56"/>
      <c r="C231" s="53">
        <f>IFERROR(VLOOKUP(B231,Members!B:C,2,FALSE),0)</f>
      </c>
      <c r="D231" s="53">
        <f>IFERROR(VLOOKUP(B231,Members!$B:$H,7,FALSE),0)</f>
      </c>
      <c r="E231" s="55">
        <f>IFERROR(VLOOKUP(B231,'วันที่ 1'!$B$8:$AH$103,28,FALSE),0) - IFERROR(VLOOKUP(B231,'วันที่ 1'!$B$8:$AH$103,27,FALSE),0)</f>
      </c>
      <c r="F231" s="55">
        <f>IFERROR(VLOOKUP(C231,'วันที่ 1'!$B$8:$AH$103,27,FALSE),0)</f>
      </c>
      <c r="G231" s="53">
        <f>IFERROR(VLOOKUP(B231,'วันที่ 1'!$B$8:$AH$103,28,FALSE),0)-IFERROR(VLOOKUP(B231,'วันที่ 1'!$B$8:$AH$103,27,FALSE),0)</f>
      </c>
      <c r="H231" s="55">
        <f>IFERROR(VLOOKUP(B231,'วันที่ 1'!$B$8:$AH$103,27,FALSE),0)</f>
      </c>
      <c r="I231" s="53">
        <f>IFERROR(VLOOKUP(B231,'วันที่ 2'!$B$8:$AF$106,28,FALSE),0)-IFERROR(VLOOKUP(B231,'วันที่ 2'!$B$8:$AF$106,27,FALSE),0)</f>
      </c>
      <c r="J231" s="53">
        <f>IFERROR(VLOOKUP(B231,'วันที่ 2'!$B$8:$AF$106,27,FALSE),0)</f>
      </c>
      <c r="K231" s="53">
        <f>IFERROR(VLOOKUP(B231,'วันที่ 3 กะเช้า'!$B$8:$AK$106,28,FALSE),0)-IFERROR(VLOOKUP(B231,'วันที่ 3 กะเช้า'!$B$8:$AK$106,27,FALSE),0)</f>
      </c>
      <c r="L231" s="53">
        <f>IFERROR(VLOOKUP(B231,'วันที่ 3 กะเช้า'!$B$8:$AK$106,27,FALSE),0)</f>
      </c>
      <c r="M231" s="53">
        <f>IFERROR(VLOOKUP(B231,'วันที่ 4 กะเช้า'!$B$8:$AG$107,28,FALSE),0)-IFERROR(VLOOKUP(B231,'วันที่ 4 กะเช้า'!$B$8:$AG$107,27,FALSE),0)</f>
      </c>
      <c r="N231" s="53">
        <f>IFERROR(VLOOKUP(B231,'วันที่ 4 กะเช้า'!$B$8:$AG$107,27,FALSE),0)</f>
      </c>
      <c r="O231" s="53">
        <f>IFERROR(VLOOKUP(B231,'วันที่ 4 กะเช้า'!$B$8:$AH$106,28,FALSE),0)-IFERROR(VLOOKUP(B231,'วันที่ 4 กะเช้า'!$B$8:$AH$106,27,FALSE),0)</f>
      </c>
      <c r="P231" s="53">
        <f>IFERROR(VLOOKUP(B231,'วันที่ 4 กะเช้า'!$B$8:$AH$106,27,FALSE),0)</f>
      </c>
      <c r="Q231" s="53">
        <f>IFERROR(VLOOKUP(B231,'วันที่ 4 กะเช้า'!$B$8:$AH$106,28,FALSE),0)-IFERROR(VLOOKUP(B231,'วันที่ 4 กะเช้า'!$B$8:$AH$106,27,FALSE),0)</f>
      </c>
      <c r="R231" s="53">
        <f>IFERROR(VLOOKUP(B231,'วันที่ 4 กะเช้า'!$B$8:$AH$106,27,FALSE),0)</f>
      </c>
      <c r="S231" s="53">
        <f>IFERROR(VLOOKUP(B231,'วันที่ 5 กะเช้า'!$B$8:$AH$107,28,FALSE),0)-IFERROR(VLOOKUP(B231,'วันที่ 5 กะเช้า'!$B$8:$AH$107,27,FALSE),0)</f>
      </c>
      <c r="T231" s="53">
        <f>IFERROR(VLOOKUP(B231,'วันที่ 5 กะเช้า'!$B$8:$AH$107,27,FALSE),0)</f>
      </c>
      <c r="U231" s="53">
        <f>IFERROR(VLOOKUP(B231,'วันที่ 5 กะดึก'!$B$8:$AH$106,27,FALSE),0)</f>
      </c>
      <c r="V231" s="53">
        <f>IFERROR(VLOOKUP(B231,'วันที่ 5 กะดึก'!$B$8:$AH$106,27,FALSE),0)</f>
      </c>
      <c r="W231" s="53">
        <f>IFERROR(VLOOKUP(B231,'วันที่ 7'!$B$8:$AH$105,28,FALSE),0)-IFERROR(VLOOKUP(B231,'วันที่ 7'!$B$8:$AH$105,27,FALSE),0)</f>
      </c>
      <c r="X231" s="53">
        <f>IFERROR(VLOOKUP(B231,'วันที่ 7'!$B$8:$AH$105,27,FALSE),0)</f>
      </c>
      <c r="Y231" s="53">
        <f>IFERROR(VLOOKUP(B231,'วันที่ 8'!$B$8:$AH$109,28,FALSE),0)-IFERROR(VLOOKUP(B231,'วันที่ 8'!$B$8:$AH$109,27,FALSE),0)</f>
      </c>
      <c r="Z231" s="53">
        <f>IFERROR(VLOOKUP(B231,'วันที่ 8'!$B$8:$AH$109,27,FALSE),0)</f>
      </c>
      <c r="AA231" s="53">
        <f>IFERROR(VLOOKUP(B231,'กะเช้าวันที่ 12'!$B$8:$AC$102,28,FALSE),0)-IFERROR(VLOOKUP(B231,'กะเช้าวันที่ 12'!$B$8:$AC$102,27,FALSE),0)</f>
      </c>
      <c r="AB231" s="53">
        <f>IFERROR(VLOOKUP(B231,'กะเช้าวันที่ 12'!$B$8:$AC$102,27,FALSE),0)</f>
      </c>
      <c r="AC231" s="53">
        <f>IFERROR(VLOOKUP(B231,'กะเช้าวันที่ 14'!$B$8:$AC$104,28,FALSE),0)-IFERROR(VLOOKUP(B231,'กะเช้าวันที่ 14'!$B$8:$AC$104,27,FALSE),0)</f>
      </c>
      <c r="AD231" s="53">
        <f>IFERROR(VLOOKUP(B231,'กะเช้าวันที่ 14'!$B$8:$AC$104,27,FALSE),0)</f>
      </c>
      <c r="AE231" s="53">
        <f>IFERROR(VLOOKUP(B231,'กะดึกวันที่ 13'!$B$8:$AC$105,28,FALSE),0)-IFERROR(VLOOKUP(B231,'กะดึกวันที่ 13'!$B$8:$AC$105,27,FALSE),0)</f>
      </c>
      <c r="AF231" s="53">
        <f>IFERROR(VLOOKUP(C231,'กะดึกวันที่ 13'!$B$8:$AC$105,27,FALSE),0)</f>
      </c>
      <c r="AG231" s="53">
        <f>IFERROR(VLOOKUP(B231,'วันที่ 12'!$B$8:$AH$105,28,FALSE),0)</f>
      </c>
      <c r="AH231" s="53">
        <f>IFERROR(VLOOKUP(B231,'วันที่ 14'!$B$8:$AH$106,28,FALSE),0)</f>
      </c>
      <c r="AI231" s="53">
        <f>IFERROR(VLOOKUP(B231,'วันที่ 15'!$B$8:$AH$106,28,FALSE),0)</f>
      </c>
      <c r="AJ231" s="53">
        <f>IFERROR(VLOOKUP(B231,'วันที่ 16'!$B$8:$AH$105,28,FALSE),0)</f>
      </c>
      <c r="AK231" s="53">
        <f>IFERROR(VLOOKUP(B231,'วันที่ 17'!$B$8:$AH$105,28,FALSE),0)</f>
      </c>
      <c r="AL231" s="53">
        <f>IFERROR(VLOOKUP(B231,'วันที่ 18'!$B$8:$AH$104,28,FALSE),0)</f>
      </c>
      <c r="AM231" s="53">
        <f>IFERROR(VLOOKUP(B231,'วันที่ 19'!$B$8:$AH$106,28,FALSE),0)</f>
      </c>
      <c r="AN231" s="53">
        <f>IFERROR(VLOOKUP(B231,'วันที่ 20'!$B$8:$AH$105,28,FALSE),0)</f>
      </c>
      <c r="AO231" s="53">
        <f>IFERROR(VLOOKUP(B231,'วันที่ 21'!$B$8:$AH$106,28,FALSE),0)</f>
      </c>
      <c r="AP231" s="53">
        <f>IFERROR(VLOOKUP(B231,'วันที่ 22'!$B$8:$AH$105,28,FALSE),0)</f>
      </c>
      <c r="AQ231" s="53">
        <f>IFERROR(VLOOKUP(B231,'วันที่ 23'!$B$8:$AH$107,28,FALSE),0)</f>
      </c>
      <c r="AR231" s="53">
        <f>IFERROR(VLOOKUP(B231,'วันที่ 24'!$B$8:$AH$104,28,FALSE),0)</f>
      </c>
      <c r="AS231" s="53">
        <f>IFERROR(VLOOKUP(B231,'วันที่ 25'!$B$8:$AH$106,28,FALSE),0)</f>
      </c>
      <c r="AT231" s="53">
        <f>IFERROR(VLOOKUP(B231,'วันที่ 26'!$B$8:$AH$105,28,FALSE),0)</f>
      </c>
      <c r="AU231" s="53">
        <f>IFERROR(VLOOKUP(B231,'วันที่ 26'!$B$8:$AH$104,28,FALSE),0)</f>
      </c>
      <c r="AV231" s="53">
        <f>IFERROR(VLOOKUP(B231,'วันที่ 30'!$B$8:$AH$107,28,FALSE),0)</f>
      </c>
      <c r="AW231" s="53">
        <f>IFERROR(VLOOKUP(B231,'วันที่ 31'!$B$8:$AG$105,28,FALSE),0)</f>
      </c>
      <c r="AX231" s="52">
        <f>SUM(E231:AW231)</f>
      </c>
    </row>
    <row r="232">
      <c r="A232" s="52"/>
      <c r="B232" s="56"/>
      <c r="C232" s="53">
        <f>IFERROR(VLOOKUP(B232,Members!B:C,2,FALSE),0)</f>
      </c>
      <c r="D232" s="53">
        <f>IFERROR(VLOOKUP(B232,Members!$B:$H,7,FALSE),0)</f>
      </c>
      <c r="E232" s="55">
        <f>IFERROR(VLOOKUP(B232,'วันที่ 1'!$B$8:$AH$103,28,FALSE),0) - IFERROR(VLOOKUP(B232,'วันที่ 1'!$B$8:$AH$103,27,FALSE),0)</f>
      </c>
      <c r="F232" s="55">
        <f>IFERROR(VLOOKUP(C232,'วันที่ 1'!$B$8:$AH$103,27,FALSE),0)</f>
      </c>
      <c r="G232" s="53">
        <f>IFERROR(VLOOKUP(B232,'วันที่ 1'!$B$8:$AH$103,28,FALSE),0)-IFERROR(VLOOKUP(B232,'วันที่ 1'!$B$8:$AH$103,27,FALSE),0)</f>
      </c>
      <c r="H232" s="55">
        <f>IFERROR(VLOOKUP(B232,'วันที่ 1'!$B$8:$AH$103,27,FALSE),0)</f>
      </c>
      <c r="I232" s="53">
        <f>IFERROR(VLOOKUP(B232,'วันที่ 2'!$B$8:$AF$106,28,FALSE),0)-IFERROR(VLOOKUP(B232,'วันที่ 2'!$B$8:$AF$106,27,FALSE),0)</f>
      </c>
      <c r="J232" s="53">
        <f>IFERROR(VLOOKUP(B232,'วันที่ 2'!$B$8:$AF$106,27,FALSE),0)</f>
      </c>
      <c r="K232" s="53">
        <f>IFERROR(VLOOKUP(B232,'วันที่ 3 กะเช้า'!$B$8:$AK$106,28,FALSE),0)-IFERROR(VLOOKUP(B232,'วันที่ 3 กะเช้า'!$B$8:$AK$106,27,FALSE),0)</f>
      </c>
      <c r="L232" s="53">
        <f>IFERROR(VLOOKUP(B232,'วันที่ 3 กะเช้า'!$B$8:$AK$106,27,FALSE),0)</f>
      </c>
      <c r="M232" s="53">
        <f>IFERROR(VLOOKUP(B232,'วันที่ 4 กะเช้า'!$B$8:$AG$107,28,FALSE),0)-IFERROR(VLOOKUP(B232,'วันที่ 4 กะเช้า'!$B$8:$AG$107,27,FALSE),0)</f>
      </c>
      <c r="N232" s="53">
        <f>IFERROR(VLOOKUP(B232,'วันที่ 4 กะเช้า'!$B$8:$AG$107,27,FALSE),0)</f>
      </c>
      <c r="O232" s="53">
        <f>IFERROR(VLOOKUP(B232,'วันที่ 4 กะเช้า'!$B$8:$AH$106,28,FALSE),0)-IFERROR(VLOOKUP(B232,'วันที่ 4 กะเช้า'!$B$8:$AH$106,27,FALSE),0)</f>
      </c>
      <c r="P232" s="53">
        <f>IFERROR(VLOOKUP(B232,'วันที่ 4 กะเช้า'!$B$8:$AH$106,27,FALSE),0)</f>
      </c>
      <c r="Q232" s="53">
        <f>IFERROR(VLOOKUP(B232,'วันที่ 4 กะเช้า'!$B$8:$AH$106,28,FALSE),0)-IFERROR(VLOOKUP(B232,'วันที่ 4 กะเช้า'!$B$8:$AH$106,27,FALSE),0)</f>
      </c>
      <c r="R232" s="53">
        <f>IFERROR(VLOOKUP(B232,'วันที่ 4 กะเช้า'!$B$8:$AH$106,27,FALSE),0)</f>
      </c>
      <c r="S232" s="53">
        <f>IFERROR(VLOOKUP(B232,'วันที่ 5 กะเช้า'!$B$8:$AH$107,28,FALSE),0)-IFERROR(VLOOKUP(B232,'วันที่ 5 กะเช้า'!$B$8:$AH$107,27,FALSE),0)</f>
      </c>
      <c r="T232" s="53">
        <f>IFERROR(VLOOKUP(B232,'วันที่ 5 กะเช้า'!$B$8:$AH$107,27,FALSE),0)</f>
      </c>
      <c r="U232" s="53">
        <f>IFERROR(VLOOKUP(B232,'วันที่ 5 กะดึก'!$B$8:$AH$106,27,FALSE),0)</f>
      </c>
      <c r="V232" s="53">
        <f>IFERROR(VLOOKUP(B232,'วันที่ 5 กะดึก'!$B$8:$AH$106,27,FALSE),0)</f>
      </c>
      <c r="W232" s="53">
        <f>IFERROR(VLOOKUP(B232,'วันที่ 7'!$B$8:$AH$105,28,FALSE),0)-IFERROR(VLOOKUP(B232,'วันที่ 7'!$B$8:$AH$105,27,FALSE),0)</f>
      </c>
      <c r="X232" s="53">
        <f>IFERROR(VLOOKUP(B232,'วันที่ 7'!$B$8:$AH$105,27,FALSE),0)</f>
      </c>
      <c r="Y232" s="53">
        <f>IFERROR(VLOOKUP(B232,'วันที่ 8'!$B$8:$AH$109,28,FALSE),0)-IFERROR(VLOOKUP(B232,'วันที่ 8'!$B$8:$AH$109,27,FALSE),0)</f>
      </c>
      <c r="Z232" s="53">
        <f>IFERROR(VLOOKUP(B232,'วันที่ 8'!$B$8:$AH$109,27,FALSE),0)</f>
      </c>
      <c r="AA232" s="53">
        <f>IFERROR(VLOOKUP(B232,'กะเช้าวันที่ 12'!$B$8:$AC$102,28,FALSE),0)-IFERROR(VLOOKUP(B232,'กะเช้าวันที่ 12'!$B$8:$AC$102,27,FALSE),0)</f>
      </c>
      <c r="AB232" s="53">
        <f>IFERROR(VLOOKUP(B232,'กะเช้าวันที่ 12'!$B$8:$AC$102,27,FALSE),0)</f>
      </c>
      <c r="AC232" s="53">
        <f>IFERROR(VLOOKUP(B232,'กะเช้าวันที่ 14'!$B$8:$AC$104,28,FALSE),0)-IFERROR(VLOOKUP(B232,'กะเช้าวันที่ 14'!$B$8:$AC$104,27,FALSE),0)</f>
      </c>
      <c r="AD232" s="53">
        <f>IFERROR(VLOOKUP(B232,'กะเช้าวันที่ 14'!$B$8:$AC$104,27,FALSE),0)</f>
      </c>
      <c r="AE232" s="53">
        <f>IFERROR(VLOOKUP(B232,'กะดึกวันที่ 13'!$B$8:$AC$105,28,FALSE),0)-IFERROR(VLOOKUP(B232,'กะดึกวันที่ 13'!$B$8:$AC$105,27,FALSE),0)</f>
      </c>
      <c r="AF232" s="53">
        <f>IFERROR(VLOOKUP(C232,'กะดึกวันที่ 13'!$B$8:$AC$105,27,FALSE),0)</f>
      </c>
      <c r="AG232" s="53">
        <f>IFERROR(VLOOKUP(B232,'วันที่ 12'!$B$8:$AH$105,28,FALSE),0)</f>
      </c>
      <c r="AH232" s="53">
        <f>IFERROR(VLOOKUP(B232,'วันที่ 14'!$B$8:$AH$106,28,FALSE),0)</f>
      </c>
      <c r="AI232" s="53">
        <f>IFERROR(VLOOKUP(B232,'วันที่ 15'!$B$8:$AH$106,28,FALSE),0)</f>
      </c>
      <c r="AJ232" s="53">
        <f>IFERROR(VLOOKUP(B232,'วันที่ 16'!$B$8:$AH$105,28,FALSE),0)</f>
      </c>
      <c r="AK232" s="53">
        <f>IFERROR(VLOOKUP(B232,'วันที่ 17'!$B$8:$AH$105,28,FALSE),0)</f>
      </c>
      <c r="AL232" s="53">
        <f>IFERROR(VLOOKUP(B232,'วันที่ 18'!$B$8:$AH$104,28,FALSE),0)</f>
      </c>
      <c r="AM232" s="53">
        <f>IFERROR(VLOOKUP(B232,'วันที่ 19'!$B$8:$AH$106,28,FALSE),0)</f>
      </c>
      <c r="AN232" s="53">
        <f>IFERROR(VLOOKUP(B232,'วันที่ 20'!$B$8:$AH$105,28,FALSE),0)</f>
      </c>
      <c r="AO232" s="53">
        <f>IFERROR(VLOOKUP(B232,'วันที่ 21'!$B$8:$AH$106,28,FALSE),0)</f>
      </c>
      <c r="AP232" s="53">
        <f>IFERROR(VLOOKUP(B232,'วันที่ 22'!$B$8:$AH$105,28,FALSE),0)</f>
      </c>
      <c r="AQ232" s="53">
        <f>IFERROR(VLOOKUP(B232,'วันที่ 23'!$B$8:$AH$107,28,FALSE),0)</f>
      </c>
      <c r="AR232" s="53">
        <f>IFERROR(VLOOKUP(B232,'วันที่ 24'!$B$8:$AH$104,28,FALSE),0)</f>
      </c>
      <c r="AS232" s="53">
        <f>IFERROR(VLOOKUP(B232,'วันที่ 25'!$B$8:$AH$106,28,FALSE),0)</f>
      </c>
      <c r="AT232" s="53">
        <f>IFERROR(VLOOKUP(B232,'วันที่ 26'!$B$8:$AH$105,28,FALSE),0)</f>
      </c>
      <c r="AU232" s="53">
        <f>IFERROR(VLOOKUP(B232,'วันที่ 26'!$B$8:$AH$104,28,FALSE),0)</f>
      </c>
      <c r="AV232" s="53">
        <f>IFERROR(VLOOKUP(B232,'วันที่ 30'!$B$8:$AH$107,28,FALSE),0)</f>
      </c>
      <c r="AW232" s="53">
        <f>IFERROR(VLOOKUP(B232,'วันที่ 31'!$B$8:$AG$105,28,FALSE),0)</f>
      </c>
      <c r="AX232" s="52">
        <f>SUM(E232:AW232)</f>
      </c>
    </row>
    <row r="233">
      <c r="A233" s="52"/>
      <c r="B233" s="56"/>
      <c r="C233" s="53">
        <f>IFERROR(VLOOKUP(B233,Members!B:C,2,FALSE),0)</f>
      </c>
      <c r="D233" s="53">
        <f>IFERROR(VLOOKUP(B233,Members!$B:$H,7,FALSE),0)</f>
      </c>
      <c r="E233" s="55">
        <f>IFERROR(VLOOKUP(B233,'วันที่ 1'!$B$8:$AH$103,28,FALSE),0) - IFERROR(VLOOKUP(B233,'วันที่ 1'!$B$8:$AH$103,27,FALSE),0)</f>
      </c>
      <c r="F233" s="55">
        <f>IFERROR(VLOOKUP(C233,'วันที่ 1'!$B$8:$AH$103,27,FALSE),0)</f>
      </c>
      <c r="G233" s="53">
        <f>IFERROR(VLOOKUP(B233,'วันที่ 1'!$B$8:$AH$103,28,FALSE),0)-IFERROR(VLOOKUP(B233,'วันที่ 1'!$B$8:$AH$103,27,FALSE),0)</f>
      </c>
      <c r="H233" s="55">
        <f>IFERROR(VLOOKUP(B233,'วันที่ 1'!$B$8:$AH$103,27,FALSE),0)</f>
      </c>
      <c r="I233" s="53">
        <f>IFERROR(VLOOKUP(B233,'วันที่ 2'!$B$8:$AF$106,28,FALSE),0)-IFERROR(VLOOKUP(B233,'วันที่ 2'!$B$8:$AF$106,27,FALSE),0)</f>
      </c>
      <c r="J233" s="53">
        <f>IFERROR(VLOOKUP(B233,'วันที่ 2'!$B$8:$AF$106,27,FALSE),0)</f>
      </c>
      <c r="K233" s="53">
        <f>IFERROR(VLOOKUP(B233,'วันที่ 3 กะเช้า'!$B$8:$AK$106,28,FALSE),0)-IFERROR(VLOOKUP(B233,'วันที่ 3 กะเช้า'!$B$8:$AK$106,27,FALSE),0)</f>
      </c>
      <c r="L233" s="53">
        <f>IFERROR(VLOOKUP(B233,'วันที่ 3 กะเช้า'!$B$8:$AK$106,27,FALSE),0)</f>
      </c>
      <c r="M233" s="53">
        <f>IFERROR(VLOOKUP(B233,'วันที่ 4 กะเช้า'!$B$8:$AG$107,28,FALSE),0)-IFERROR(VLOOKUP(B233,'วันที่ 4 กะเช้า'!$B$8:$AG$107,27,FALSE),0)</f>
      </c>
      <c r="N233" s="53">
        <f>IFERROR(VLOOKUP(B233,'วันที่ 4 กะเช้า'!$B$8:$AG$107,27,FALSE),0)</f>
      </c>
      <c r="O233" s="53">
        <f>IFERROR(VLOOKUP(B233,'วันที่ 4 กะเช้า'!$B$8:$AH$106,28,FALSE),0)-IFERROR(VLOOKUP(B233,'วันที่ 4 กะเช้า'!$B$8:$AH$106,27,FALSE),0)</f>
      </c>
      <c r="P233" s="53">
        <f>IFERROR(VLOOKUP(B233,'วันที่ 4 กะเช้า'!$B$8:$AH$106,27,FALSE),0)</f>
      </c>
      <c r="Q233" s="53">
        <f>IFERROR(VLOOKUP(B233,'วันที่ 4 กะเช้า'!$B$8:$AH$106,28,FALSE),0)-IFERROR(VLOOKUP(B233,'วันที่ 4 กะเช้า'!$B$8:$AH$106,27,FALSE),0)</f>
      </c>
      <c r="R233" s="53">
        <f>IFERROR(VLOOKUP(B233,'วันที่ 4 กะเช้า'!$B$8:$AH$106,27,FALSE),0)</f>
      </c>
      <c r="S233" s="53">
        <f>IFERROR(VLOOKUP(B233,'วันที่ 5 กะเช้า'!$B$8:$AH$107,28,FALSE),0)-IFERROR(VLOOKUP(B233,'วันที่ 5 กะเช้า'!$B$8:$AH$107,27,FALSE),0)</f>
      </c>
      <c r="T233" s="53">
        <f>IFERROR(VLOOKUP(B233,'วันที่ 5 กะเช้า'!$B$8:$AH$107,27,FALSE),0)</f>
      </c>
      <c r="U233" s="53">
        <f>IFERROR(VLOOKUP(B233,'วันที่ 5 กะดึก'!$B$8:$AH$106,27,FALSE),0)</f>
      </c>
      <c r="V233" s="53">
        <f>IFERROR(VLOOKUP(B233,'วันที่ 5 กะดึก'!$B$8:$AH$106,27,FALSE),0)</f>
      </c>
      <c r="W233" s="53">
        <f>IFERROR(VLOOKUP(B233,'วันที่ 7'!$B$8:$AH$105,28,FALSE),0)-IFERROR(VLOOKUP(B233,'วันที่ 7'!$B$8:$AH$105,27,FALSE),0)</f>
      </c>
      <c r="X233" s="53">
        <f>IFERROR(VLOOKUP(B233,'วันที่ 7'!$B$8:$AH$105,27,FALSE),0)</f>
      </c>
      <c r="Y233" s="53">
        <f>IFERROR(VLOOKUP(B233,'วันที่ 8'!$B$8:$AH$109,28,FALSE),0)-IFERROR(VLOOKUP(B233,'วันที่ 8'!$B$8:$AH$109,27,FALSE),0)</f>
      </c>
      <c r="Z233" s="53">
        <f>IFERROR(VLOOKUP(B233,'วันที่ 8'!$B$8:$AH$109,27,FALSE),0)</f>
      </c>
      <c r="AA233" s="53">
        <f>IFERROR(VLOOKUP(B233,'กะเช้าวันที่ 12'!$B$8:$AC$102,28,FALSE),0)-IFERROR(VLOOKUP(B233,'กะเช้าวันที่ 12'!$B$8:$AC$102,27,FALSE),0)</f>
      </c>
      <c r="AB233" s="53">
        <f>IFERROR(VLOOKUP(B233,'กะเช้าวันที่ 12'!$B$8:$AC$102,27,FALSE),0)</f>
      </c>
      <c r="AC233" s="53">
        <f>IFERROR(VLOOKUP(B233,'กะเช้าวันที่ 14'!$B$8:$AC$104,28,FALSE),0)-IFERROR(VLOOKUP(B233,'กะเช้าวันที่ 14'!$B$8:$AC$104,27,FALSE),0)</f>
      </c>
      <c r="AD233" s="53">
        <f>IFERROR(VLOOKUP(B233,'กะเช้าวันที่ 14'!$B$8:$AC$104,27,FALSE),0)</f>
      </c>
      <c r="AE233" s="53">
        <f>IFERROR(VLOOKUP(B233,'กะดึกวันที่ 13'!$B$8:$AC$105,28,FALSE),0)-IFERROR(VLOOKUP(B233,'กะดึกวันที่ 13'!$B$8:$AC$105,27,FALSE),0)</f>
      </c>
      <c r="AF233" s="53">
        <f>IFERROR(VLOOKUP(C233,'กะดึกวันที่ 13'!$B$8:$AC$105,27,FALSE),0)</f>
      </c>
      <c r="AG233" s="53">
        <f>IFERROR(VLOOKUP(B233,'วันที่ 12'!$B$8:$AH$105,28,FALSE),0)</f>
      </c>
      <c r="AH233" s="53">
        <f>IFERROR(VLOOKUP(B233,'วันที่ 14'!$B$8:$AH$106,28,FALSE),0)</f>
      </c>
      <c r="AI233" s="53">
        <f>IFERROR(VLOOKUP(B233,'วันที่ 15'!$B$8:$AH$106,28,FALSE),0)</f>
      </c>
      <c r="AJ233" s="53">
        <f>IFERROR(VLOOKUP(B233,'วันที่ 16'!$B$8:$AH$105,28,FALSE),0)</f>
      </c>
      <c r="AK233" s="53">
        <f>IFERROR(VLOOKUP(B233,'วันที่ 17'!$B$8:$AH$105,28,FALSE),0)</f>
      </c>
      <c r="AL233" s="53">
        <f>IFERROR(VLOOKUP(B233,'วันที่ 18'!$B$8:$AH$104,28,FALSE),0)</f>
      </c>
      <c r="AM233" s="53">
        <f>IFERROR(VLOOKUP(B233,'วันที่ 19'!$B$8:$AH$106,28,FALSE),0)</f>
      </c>
      <c r="AN233" s="53">
        <f>IFERROR(VLOOKUP(B233,'วันที่ 20'!$B$8:$AH$105,28,FALSE),0)</f>
      </c>
      <c r="AO233" s="53">
        <f>IFERROR(VLOOKUP(B233,'วันที่ 21'!$B$8:$AH$106,28,FALSE),0)</f>
      </c>
      <c r="AP233" s="53">
        <f>IFERROR(VLOOKUP(B233,'วันที่ 22'!$B$8:$AH$105,28,FALSE),0)</f>
      </c>
      <c r="AQ233" s="53">
        <f>IFERROR(VLOOKUP(B233,'วันที่ 23'!$B$8:$AH$107,28,FALSE),0)</f>
      </c>
      <c r="AR233" s="53">
        <f>IFERROR(VLOOKUP(B233,'วันที่ 24'!$B$8:$AH$104,28,FALSE),0)</f>
      </c>
      <c r="AS233" s="53">
        <f>IFERROR(VLOOKUP(B233,'วันที่ 25'!$B$8:$AH$106,28,FALSE),0)</f>
      </c>
      <c r="AT233" s="53">
        <f>IFERROR(VLOOKUP(B233,'วันที่ 26'!$B$8:$AH$105,28,FALSE),0)</f>
      </c>
      <c r="AU233" s="53">
        <f>IFERROR(VLOOKUP(B233,'วันที่ 26'!$B$8:$AH$104,28,FALSE),0)</f>
      </c>
      <c r="AV233" s="53">
        <f>IFERROR(VLOOKUP(B233,'วันที่ 30'!$B$8:$AH$107,28,FALSE),0)</f>
      </c>
      <c r="AW233" s="53">
        <f>IFERROR(VLOOKUP(B233,'วันที่ 31'!$B$8:$AG$105,28,FALSE),0)</f>
      </c>
      <c r="AX233" s="52">
        <f>SUM(E233:AW233)</f>
      </c>
    </row>
    <row r="234">
      <c r="A234" s="52"/>
      <c r="B234" s="56"/>
      <c r="C234" s="53">
        <f>IFERROR(VLOOKUP(B234,Members!B:C,2,FALSE),0)</f>
      </c>
      <c r="D234" s="53">
        <f>IFERROR(VLOOKUP(B234,Members!$B:$H,7,FALSE),0)</f>
      </c>
      <c r="E234" s="55">
        <f>IFERROR(VLOOKUP(B234,'วันที่ 1'!$B$8:$AH$103,28,FALSE),0) - IFERROR(VLOOKUP(B234,'วันที่ 1'!$B$8:$AH$103,27,FALSE),0)</f>
      </c>
      <c r="F234" s="55">
        <f>IFERROR(VLOOKUP(C234,'วันที่ 1'!$B$8:$AH$103,27,FALSE),0)</f>
      </c>
      <c r="G234" s="53">
        <f>IFERROR(VLOOKUP(B234,'วันที่ 1'!$B$8:$AH$103,28,FALSE),0)-IFERROR(VLOOKUP(B234,'วันที่ 1'!$B$8:$AH$103,27,FALSE),0)</f>
      </c>
      <c r="H234" s="55">
        <f>IFERROR(VLOOKUP(B234,'วันที่ 1'!$B$8:$AH$103,27,FALSE),0)</f>
      </c>
      <c r="I234" s="53">
        <f>IFERROR(VLOOKUP(B234,'วันที่ 2'!$B$8:$AF$106,28,FALSE),0)-IFERROR(VLOOKUP(B234,'วันที่ 2'!$B$8:$AF$106,27,FALSE),0)</f>
      </c>
      <c r="J234" s="53">
        <f>IFERROR(VLOOKUP(B234,'วันที่ 2'!$B$8:$AF$106,27,FALSE),0)</f>
      </c>
      <c r="K234" s="53">
        <f>IFERROR(VLOOKUP(B234,'วันที่ 3 กะเช้า'!$B$8:$AK$106,28,FALSE),0)-IFERROR(VLOOKUP(B234,'วันที่ 3 กะเช้า'!$B$8:$AK$106,27,FALSE),0)</f>
      </c>
      <c r="L234" s="53">
        <f>IFERROR(VLOOKUP(B234,'วันที่ 3 กะเช้า'!$B$8:$AK$106,27,FALSE),0)</f>
      </c>
      <c r="M234" s="53">
        <f>IFERROR(VLOOKUP(B234,'วันที่ 4 กะเช้า'!$B$8:$AG$107,28,FALSE),0)-IFERROR(VLOOKUP(B234,'วันที่ 4 กะเช้า'!$B$8:$AG$107,27,FALSE),0)</f>
      </c>
      <c r="N234" s="53">
        <f>IFERROR(VLOOKUP(B234,'วันที่ 4 กะเช้า'!$B$8:$AG$107,27,FALSE),0)</f>
      </c>
      <c r="O234" s="53">
        <f>IFERROR(VLOOKUP(B234,'วันที่ 4 กะเช้า'!$B$8:$AH$106,28,FALSE),0)-IFERROR(VLOOKUP(B234,'วันที่ 4 กะเช้า'!$B$8:$AH$106,27,FALSE),0)</f>
      </c>
      <c r="P234" s="53">
        <f>IFERROR(VLOOKUP(B234,'วันที่ 4 กะเช้า'!$B$8:$AH$106,27,FALSE),0)</f>
      </c>
      <c r="Q234" s="53">
        <f>IFERROR(VLOOKUP(B234,'วันที่ 4 กะเช้า'!$B$8:$AH$106,28,FALSE),0)-IFERROR(VLOOKUP(B234,'วันที่ 4 กะเช้า'!$B$8:$AH$106,27,FALSE),0)</f>
      </c>
      <c r="R234" s="53">
        <f>IFERROR(VLOOKUP(B234,'วันที่ 4 กะเช้า'!$B$8:$AH$106,27,FALSE),0)</f>
      </c>
      <c r="S234" s="53">
        <f>IFERROR(VLOOKUP(B234,'วันที่ 5 กะเช้า'!$B$8:$AH$107,28,FALSE),0)-IFERROR(VLOOKUP(B234,'วันที่ 5 กะเช้า'!$B$8:$AH$107,27,FALSE),0)</f>
      </c>
      <c r="T234" s="53">
        <f>IFERROR(VLOOKUP(B234,'วันที่ 5 กะเช้า'!$B$8:$AH$107,27,FALSE),0)</f>
      </c>
      <c r="U234" s="53">
        <f>IFERROR(VLOOKUP(B234,'วันที่ 5 กะดึก'!$B$8:$AH$106,27,FALSE),0)</f>
      </c>
      <c r="V234" s="53">
        <f>IFERROR(VLOOKUP(B234,'วันที่ 5 กะดึก'!$B$8:$AH$106,27,FALSE),0)</f>
      </c>
      <c r="W234" s="53">
        <f>IFERROR(VLOOKUP(B234,'วันที่ 7'!$B$8:$AH$105,28,FALSE),0)-IFERROR(VLOOKUP(B234,'วันที่ 7'!$B$8:$AH$105,27,FALSE),0)</f>
      </c>
      <c r="X234" s="53">
        <f>IFERROR(VLOOKUP(B234,'วันที่ 7'!$B$8:$AH$105,27,FALSE),0)</f>
      </c>
      <c r="Y234" s="53">
        <f>IFERROR(VLOOKUP(B234,'วันที่ 8'!$B$8:$AH$109,28,FALSE),0)-IFERROR(VLOOKUP(B234,'วันที่ 8'!$B$8:$AH$109,27,FALSE),0)</f>
      </c>
      <c r="Z234" s="53">
        <f>IFERROR(VLOOKUP(B234,'วันที่ 8'!$B$8:$AH$109,27,FALSE),0)</f>
      </c>
      <c r="AA234" s="53">
        <f>IFERROR(VLOOKUP(B234,'กะเช้าวันที่ 12'!$B$8:$AC$102,28,FALSE),0)-IFERROR(VLOOKUP(B234,'กะเช้าวันที่ 12'!$B$8:$AC$102,27,FALSE),0)</f>
      </c>
      <c r="AB234" s="53">
        <f>IFERROR(VLOOKUP(B234,'กะเช้าวันที่ 12'!$B$8:$AC$102,27,FALSE),0)</f>
      </c>
      <c r="AC234" s="53">
        <f>IFERROR(VLOOKUP(B234,'กะเช้าวันที่ 14'!$B$8:$AC$104,28,FALSE),0)-IFERROR(VLOOKUP(B234,'กะเช้าวันที่ 14'!$B$8:$AC$104,27,FALSE),0)</f>
      </c>
      <c r="AD234" s="53">
        <f>IFERROR(VLOOKUP(B234,'กะเช้าวันที่ 14'!$B$8:$AC$104,27,FALSE),0)</f>
      </c>
      <c r="AE234" s="53">
        <f>IFERROR(VLOOKUP(B234,'กะดึกวันที่ 13'!$B$8:$AC$105,28,FALSE),0)-IFERROR(VLOOKUP(B234,'กะดึกวันที่ 13'!$B$8:$AC$105,27,FALSE),0)</f>
      </c>
      <c r="AF234" s="53">
        <f>IFERROR(VLOOKUP(C234,'กะดึกวันที่ 13'!$B$8:$AC$105,27,FALSE),0)</f>
      </c>
      <c r="AG234" s="53">
        <f>IFERROR(VLOOKUP(B234,'วันที่ 12'!$B$8:$AH$105,28,FALSE),0)</f>
      </c>
      <c r="AH234" s="53">
        <f>IFERROR(VLOOKUP(B234,'วันที่ 14'!$B$8:$AH$106,28,FALSE),0)</f>
      </c>
      <c r="AI234" s="53">
        <f>IFERROR(VLOOKUP(B234,'วันที่ 15'!$B$8:$AH$106,28,FALSE),0)</f>
      </c>
      <c r="AJ234" s="53">
        <f>IFERROR(VLOOKUP(B234,'วันที่ 16'!$B$8:$AH$105,28,FALSE),0)</f>
      </c>
      <c r="AK234" s="53">
        <f>IFERROR(VLOOKUP(B234,'วันที่ 17'!$B$8:$AH$105,28,FALSE),0)</f>
      </c>
      <c r="AL234" s="53">
        <f>IFERROR(VLOOKUP(B234,'วันที่ 18'!$B$8:$AH$104,28,FALSE),0)</f>
      </c>
      <c r="AM234" s="53">
        <f>IFERROR(VLOOKUP(B234,'วันที่ 19'!$B$8:$AH$106,28,FALSE),0)</f>
      </c>
      <c r="AN234" s="53">
        <f>IFERROR(VLOOKUP(B234,'วันที่ 20'!$B$8:$AH$105,28,FALSE),0)</f>
      </c>
      <c r="AO234" s="53">
        <f>IFERROR(VLOOKUP(B234,'วันที่ 21'!$B$8:$AH$106,28,FALSE),0)</f>
      </c>
      <c r="AP234" s="53">
        <f>IFERROR(VLOOKUP(B234,'วันที่ 22'!$B$8:$AH$105,28,FALSE),0)</f>
      </c>
      <c r="AQ234" s="53">
        <f>IFERROR(VLOOKUP(B234,'วันที่ 23'!$B$8:$AH$107,28,FALSE),0)</f>
      </c>
      <c r="AR234" s="53">
        <f>IFERROR(VLOOKUP(B234,'วันที่ 24'!$B$8:$AH$104,28,FALSE),0)</f>
      </c>
      <c r="AS234" s="53">
        <f>IFERROR(VLOOKUP(B234,'วันที่ 25'!$B$8:$AH$106,28,FALSE),0)</f>
      </c>
      <c r="AT234" s="53">
        <f>IFERROR(VLOOKUP(B234,'วันที่ 26'!$B$8:$AH$105,28,FALSE),0)</f>
      </c>
      <c r="AU234" s="53">
        <f>IFERROR(VLOOKUP(B234,'วันที่ 26'!$B$8:$AH$104,28,FALSE),0)</f>
      </c>
      <c r="AV234" s="53">
        <f>IFERROR(VLOOKUP(B234,'วันที่ 30'!$B$8:$AH$107,28,FALSE),0)</f>
      </c>
      <c r="AW234" s="53">
        <f>IFERROR(VLOOKUP(B234,'วันที่ 31'!$B$8:$AG$105,28,FALSE),0)</f>
      </c>
      <c r="AX234" s="52">
        <f>SUM(E234:AW234)</f>
      </c>
    </row>
    <row r="235">
      <c r="A235" s="52"/>
      <c r="B235" s="56"/>
      <c r="C235" s="53">
        <f>IFERROR(VLOOKUP(B235,Members!B:C,2,FALSE),0)</f>
      </c>
      <c r="D235" s="53">
        <f>IFERROR(VLOOKUP(B235,Members!$B:$H,7,FALSE),0)</f>
      </c>
      <c r="E235" s="55">
        <f>IFERROR(VLOOKUP(B235,'วันที่ 1'!$B$8:$AH$103,28,FALSE),0) - IFERROR(VLOOKUP(B235,'วันที่ 1'!$B$8:$AH$103,27,FALSE),0)</f>
      </c>
      <c r="F235" s="55">
        <f>IFERROR(VLOOKUP(C235,'วันที่ 1'!$B$8:$AH$103,27,FALSE),0)</f>
      </c>
      <c r="G235" s="53">
        <f>IFERROR(VLOOKUP(B235,'วันที่ 1'!$B$8:$AH$103,28,FALSE),0)-IFERROR(VLOOKUP(B235,'วันที่ 1'!$B$8:$AH$103,27,FALSE),0)</f>
      </c>
      <c r="H235" s="55">
        <f>IFERROR(VLOOKUP(B235,'วันที่ 1'!$B$8:$AH$103,27,FALSE),0)</f>
      </c>
      <c r="I235" s="53">
        <f>IFERROR(VLOOKUP(B235,'วันที่ 2'!$B$8:$AF$106,28,FALSE),0)-IFERROR(VLOOKUP(B235,'วันที่ 2'!$B$8:$AF$106,27,FALSE),0)</f>
      </c>
      <c r="J235" s="53">
        <f>IFERROR(VLOOKUP(B235,'วันที่ 2'!$B$8:$AF$106,27,FALSE),0)</f>
      </c>
      <c r="K235" s="53">
        <f>IFERROR(VLOOKUP(B235,'วันที่ 3 กะเช้า'!$B$8:$AK$106,28,FALSE),0)-IFERROR(VLOOKUP(B235,'วันที่ 3 กะเช้า'!$B$8:$AK$106,27,FALSE),0)</f>
      </c>
      <c r="L235" s="53">
        <f>IFERROR(VLOOKUP(B235,'วันที่ 3 กะเช้า'!$B$8:$AK$106,27,FALSE),0)</f>
      </c>
      <c r="M235" s="53">
        <f>IFERROR(VLOOKUP(B235,'วันที่ 4 กะเช้า'!$B$8:$AG$107,28,FALSE),0)-IFERROR(VLOOKUP(B235,'วันที่ 4 กะเช้า'!$B$8:$AG$107,27,FALSE),0)</f>
      </c>
      <c r="N235" s="53">
        <f>IFERROR(VLOOKUP(B235,'วันที่ 4 กะเช้า'!$B$8:$AG$107,27,FALSE),0)</f>
      </c>
      <c r="O235" s="53">
        <f>IFERROR(VLOOKUP(B235,'วันที่ 4 กะเช้า'!$B$8:$AH$106,28,FALSE),0)-IFERROR(VLOOKUP(B235,'วันที่ 4 กะเช้า'!$B$8:$AH$106,27,FALSE),0)</f>
      </c>
      <c r="P235" s="53">
        <f>IFERROR(VLOOKUP(B235,'วันที่ 4 กะเช้า'!$B$8:$AH$106,27,FALSE),0)</f>
      </c>
      <c r="Q235" s="53">
        <f>IFERROR(VLOOKUP(B235,'วันที่ 4 กะเช้า'!$B$8:$AH$106,28,FALSE),0)-IFERROR(VLOOKUP(B235,'วันที่ 4 กะเช้า'!$B$8:$AH$106,27,FALSE),0)</f>
      </c>
      <c r="R235" s="53">
        <f>IFERROR(VLOOKUP(B235,'วันที่ 4 กะเช้า'!$B$8:$AH$106,27,FALSE),0)</f>
      </c>
      <c r="S235" s="53">
        <f>IFERROR(VLOOKUP(B235,'วันที่ 5 กะเช้า'!$B$8:$AH$107,28,FALSE),0)-IFERROR(VLOOKUP(B235,'วันที่ 5 กะเช้า'!$B$8:$AH$107,27,FALSE),0)</f>
      </c>
      <c r="T235" s="53">
        <f>IFERROR(VLOOKUP(B235,'วันที่ 5 กะเช้า'!$B$8:$AH$107,27,FALSE),0)</f>
      </c>
      <c r="U235" s="53">
        <f>IFERROR(VLOOKUP(B235,'วันที่ 5 กะดึก'!$B$8:$AH$106,27,FALSE),0)</f>
      </c>
      <c r="V235" s="53">
        <f>IFERROR(VLOOKUP(B235,'วันที่ 5 กะดึก'!$B$8:$AH$106,27,FALSE),0)</f>
      </c>
      <c r="W235" s="53">
        <f>IFERROR(VLOOKUP(B235,'วันที่ 7'!$B$8:$AH$105,28,FALSE),0)-IFERROR(VLOOKUP(B235,'วันที่ 7'!$B$8:$AH$105,27,FALSE),0)</f>
      </c>
      <c r="X235" s="53">
        <f>IFERROR(VLOOKUP(B235,'วันที่ 7'!$B$8:$AH$105,27,FALSE),0)</f>
      </c>
      <c r="Y235" s="53">
        <f>IFERROR(VLOOKUP(B235,'วันที่ 8'!$B$8:$AH$109,28,FALSE),0)-IFERROR(VLOOKUP(B235,'วันที่ 8'!$B$8:$AH$109,27,FALSE),0)</f>
      </c>
      <c r="Z235" s="53">
        <f>IFERROR(VLOOKUP(B235,'วันที่ 8'!$B$8:$AH$109,27,FALSE),0)</f>
      </c>
      <c r="AA235" s="53">
        <f>IFERROR(VLOOKUP(B235,'กะเช้าวันที่ 12'!$B$8:$AC$102,28,FALSE),0)-IFERROR(VLOOKUP(B235,'กะเช้าวันที่ 12'!$B$8:$AC$102,27,FALSE),0)</f>
      </c>
      <c r="AB235" s="53">
        <f>IFERROR(VLOOKUP(B235,'กะเช้าวันที่ 12'!$B$8:$AC$102,27,FALSE),0)</f>
      </c>
      <c r="AC235" s="53">
        <f>IFERROR(VLOOKUP(B235,'กะเช้าวันที่ 14'!$B$8:$AC$104,28,FALSE),0)-IFERROR(VLOOKUP(B235,'กะเช้าวันที่ 14'!$B$8:$AC$104,27,FALSE),0)</f>
      </c>
      <c r="AD235" s="53">
        <f>IFERROR(VLOOKUP(B235,'กะเช้าวันที่ 14'!$B$8:$AC$104,27,FALSE),0)</f>
      </c>
      <c r="AE235" s="53">
        <f>IFERROR(VLOOKUP(B235,'กะดึกวันที่ 13'!$B$8:$AC$105,28,FALSE),0)-IFERROR(VLOOKUP(B235,'กะดึกวันที่ 13'!$B$8:$AC$105,27,FALSE),0)</f>
      </c>
      <c r="AF235" s="53">
        <f>IFERROR(VLOOKUP(C235,'กะดึกวันที่ 13'!$B$8:$AC$105,27,FALSE),0)</f>
      </c>
      <c r="AG235" s="53">
        <f>IFERROR(VLOOKUP(B235,'วันที่ 12'!$B$8:$AH$105,28,FALSE),0)</f>
      </c>
      <c r="AH235" s="53">
        <f>IFERROR(VLOOKUP(B235,'วันที่ 14'!$B$8:$AH$106,28,FALSE),0)</f>
      </c>
      <c r="AI235" s="53">
        <f>IFERROR(VLOOKUP(B235,'วันที่ 15'!$B$8:$AH$106,28,FALSE),0)</f>
      </c>
      <c r="AJ235" s="53">
        <f>IFERROR(VLOOKUP(B235,'วันที่ 16'!$B$8:$AH$105,28,FALSE),0)</f>
      </c>
      <c r="AK235" s="53">
        <f>IFERROR(VLOOKUP(B235,'วันที่ 17'!$B$8:$AH$105,28,FALSE),0)</f>
      </c>
      <c r="AL235" s="53">
        <f>IFERROR(VLOOKUP(B235,'วันที่ 18'!$B$8:$AH$104,28,FALSE),0)</f>
      </c>
      <c r="AM235" s="53">
        <f>IFERROR(VLOOKUP(B235,'วันที่ 19'!$B$8:$AH$106,28,FALSE),0)</f>
      </c>
      <c r="AN235" s="53">
        <f>IFERROR(VLOOKUP(B235,'วันที่ 20'!$B$8:$AH$105,28,FALSE),0)</f>
      </c>
      <c r="AO235" s="53">
        <f>IFERROR(VLOOKUP(B235,'วันที่ 21'!$B$8:$AH$106,28,FALSE),0)</f>
      </c>
      <c r="AP235" s="53">
        <f>IFERROR(VLOOKUP(B235,'วันที่ 22'!$B$8:$AH$105,28,FALSE),0)</f>
      </c>
      <c r="AQ235" s="53">
        <f>IFERROR(VLOOKUP(B235,'วันที่ 23'!$B$8:$AH$107,28,FALSE),0)</f>
      </c>
      <c r="AR235" s="53">
        <f>IFERROR(VLOOKUP(B235,'วันที่ 24'!$B$8:$AH$104,28,FALSE),0)</f>
      </c>
      <c r="AS235" s="53">
        <f>IFERROR(VLOOKUP(B235,'วันที่ 25'!$B$8:$AH$106,28,FALSE),0)</f>
      </c>
      <c r="AT235" s="53">
        <f>IFERROR(VLOOKUP(B235,'วันที่ 26'!$B$8:$AH$105,28,FALSE),0)</f>
      </c>
      <c r="AU235" s="53">
        <f>IFERROR(VLOOKUP(B235,'วันที่ 26'!$B$8:$AH$104,28,FALSE),0)</f>
      </c>
      <c r="AV235" s="53">
        <f>IFERROR(VLOOKUP(B235,'วันที่ 30'!$B$8:$AH$107,28,FALSE),0)</f>
      </c>
      <c r="AW235" s="53">
        <f>IFERROR(VLOOKUP(B235,'วันที่ 31'!$B$8:$AG$105,28,FALSE),0)</f>
      </c>
      <c r="AX235" s="52">
        <f>SUM(E235:AW235)</f>
      </c>
    </row>
    <row r="236">
      <c r="A236" s="52"/>
      <c r="B236" s="56"/>
      <c r="C236" s="53">
        <f>IFERROR(VLOOKUP(B236,Members!B:C,2,FALSE),0)</f>
      </c>
      <c r="D236" s="53">
        <f>IFERROR(VLOOKUP(B236,Members!$B:$H,7,FALSE),0)</f>
      </c>
      <c r="E236" s="55">
        <f>IFERROR(VLOOKUP(B236,'วันที่ 1'!$B$8:$AH$103,28,FALSE),0) - IFERROR(VLOOKUP(B236,'วันที่ 1'!$B$8:$AH$103,27,FALSE),0)</f>
      </c>
      <c r="F236" s="55">
        <f>IFERROR(VLOOKUP(C236,'วันที่ 1'!$B$8:$AH$103,27,FALSE),0)</f>
      </c>
      <c r="G236" s="53">
        <f>IFERROR(VLOOKUP(B236,'วันที่ 1'!$B$8:$AH$103,28,FALSE),0)-IFERROR(VLOOKUP(B236,'วันที่ 1'!$B$8:$AH$103,27,FALSE),0)</f>
      </c>
      <c r="H236" s="55">
        <f>IFERROR(VLOOKUP(B236,'วันที่ 1'!$B$8:$AH$103,27,FALSE),0)</f>
      </c>
      <c r="I236" s="53">
        <f>IFERROR(VLOOKUP(B236,'วันที่ 2'!$B$8:$AF$106,28,FALSE),0)-IFERROR(VLOOKUP(B236,'วันที่ 2'!$B$8:$AF$106,27,FALSE),0)</f>
      </c>
      <c r="J236" s="53">
        <f>IFERROR(VLOOKUP(B236,'วันที่ 2'!$B$8:$AF$106,27,FALSE),0)</f>
      </c>
      <c r="K236" s="53">
        <f>IFERROR(VLOOKUP(B236,'วันที่ 3 กะเช้า'!$B$8:$AK$106,28,FALSE),0)-IFERROR(VLOOKUP(B236,'วันที่ 3 กะเช้า'!$B$8:$AK$106,27,FALSE),0)</f>
      </c>
      <c r="L236" s="53">
        <f>IFERROR(VLOOKUP(B236,'วันที่ 3 กะเช้า'!$B$8:$AK$106,27,FALSE),0)</f>
      </c>
      <c r="M236" s="53">
        <f>IFERROR(VLOOKUP(B236,'วันที่ 4 กะเช้า'!$B$8:$AG$107,28,FALSE),0)-IFERROR(VLOOKUP(B236,'วันที่ 4 กะเช้า'!$B$8:$AG$107,27,FALSE),0)</f>
      </c>
      <c r="N236" s="53">
        <f>IFERROR(VLOOKUP(B236,'วันที่ 4 กะเช้า'!$B$8:$AG$107,27,FALSE),0)</f>
      </c>
      <c r="O236" s="53">
        <f>IFERROR(VLOOKUP(B236,'วันที่ 4 กะเช้า'!$B$8:$AH$106,28,FALSE),0)-IFERROR(VLOOKUP(B236,'วันที่ 4 กะเช้า'!$B$8:$AH$106,27,FALSE),0)</f>
      </c>
      <c r="P236" s="53">
        <f>IFERROR(VLOOKUP(B236,'วันที่ 4 กะเช้า'!$B$8:$AH$106,27,FALSE),0)</f>
      </c>
      <c r="Q236" s="53">
        <f>IFERROR(VLOOKUP(B236,'วันที่ 4 กะเช้า'!$B$8:$AH$106,28,FALSE),0)-IFERROR(VLOOKUP(B236,'วันที่ 4 กะเช้า'!$B$8:$AH$106,27,FALSE),0)</f>
      </c>
      <c r="R236" s="53">
        <f>IFERROR(VLOOKUP(B236,'วันที่ 4 กะเช้า'!$B$8:$AH$106,27,FALSE),0)</f>
      </c>
      <c r="S236" s="53">
        <f>IFERROR(VLOOKUP(B236,'วันที่ 5 กะเช้า'!$B$8:$AH$107,28,FALSE),0)-IFERROR(VLOOKUP(B236,'วันที่ 5 กะเช้า'!$B$8:$AH$107,27,FALSE),0)</f>
      </c>
      <c r="T236" s="53">
        <f>IFERROR(VLOOKUP(B236,'วันที่ 5 กะเช้า'!$B$8:$AH$107,27,FALSE),0)</f>
      </c>
      <c r="U236" s="53">
        <f>IFERROR(VLOOKUP(B236,'วันที่ 5 กะดึก'!$B$8:$AH$106,27,FALSE),0)</f>
      </c>
      <c r="V236" s="53">
        <f>IFERROR(VLOOKUP(B236,'วันที่ 5 กะดึก'!$B$8:$AH$106,27,FALSE),0)</f>
      </c>
      <c r="W236" s="53">
        <f>IFERROR(VLOOKUP(B236,'วันที่ 7'!$B$8:$AH$105,28,FALSE),0)-IFERROR(VLOOKUP(B236,'วันที่ 7'!$B$8:$AH$105,27,FALSE),0)</f>
      </c>
      <c r="X236" s="53">
        <f>IFERROR(VLOOKUP(B236,'วันที่ 7'!$B$8:$AH$105,27,FALSE),0)</f>
      </c>
      <c r="Y236" s="53">
        <f>IFERROR(VLOOKUP(B236,'วันที่ 8'!$B$8:$AH$109,28,FALSE),0)-IFERROR(VLOOKUP(B236,'วันที่ 8'!$B$8:$AH$109,27,FALSE),0)</f>
      </c>
      <c r="Z236" s="53">
        <f>IFERROR(VLOOKUP(B236,'วันที่ 8'!$B$8:$AH$109,27,FALSE),0)</f>
      </c>
      <c r="AA236" s="53">
        <f>IFERROR(VLOOKUP(B236,'กะเช้าวันที่ 12'!$B$8:$AC$102,28,FALSE),0)-IFERROR(VLOOKUP(B236,'กะเช้าวันที่ 12'!$B$8:$AC$102,27,FALSE),0)</f>
      </c>
      <c r="AB236" s="53">
        <f>IFERROR(VLOOKUP(B236,'กะเช้าวันที่ 12'!$B$8:$AC$102,27,FALSE),0)</f>
      </c>
      <c r="AC236" s="53">
        <f>IFERROR(VLOOKUP(B236,'กะเช้าวันที่ 14'!$B$8:$AC$104,28,FALSE),0)-IFERROR(VLOOKUP(B236,'กะเช้าวันที่ 14'!$B$8:$AC$104,27,FALSE),0)</f>
      </c>
      <c r="AD236" s="53">
        <f>IFERROR(VLOOKUP(B236,'กะเช้าวันที่ 14'!$B$8:$AC$104,27,FALSE),0)</f>
      </c>
      <c r="AE236" s="53">
        <f>IFERROR(VLOOKUP(B236,'กะดึกวันที่ 13'!$B$8:$AC$105,28,FALSE),0)-IFERROR(VLOOKUP(B236,'กะดึกวันที่ 13'!$B$8:$AC$105,27,FALSE),0)</f>
      </c>
      <c r="AF236" s="53">
        <f>IFERROR(VLOOKUP(C236,'กะดึกวันที่ 13'!$B$8:$AC$105,27,FALSE),0)</f>
      </c>
      <c r="AG236" s="53">
        <f>IFERROR(VLOOKUP(B236,'วันที่ 12'!$B$8:$AH$105,28,FALSE),0)</f>
      </c>
      <c r="AH236" s="53">
        <f>IFERROR(VLOOKUP(B236,'วันที่ 14'!$B$8:$AH$106,28,FALSE),0)</f>
      </c>
      <c r="AI236" s="53">
        <f>IFERROR(VLOOKUP(B236,'วันที่ 15'!$B$8:$AH$106,28,FALSE),0)</f>
      </c>
      <c r="AJ236" s="53">
        <f>IFERROR(VLOOKUP(B236,'วันที่ 16'!$B$8:$AH$105,28,FALSE),0)</f>
      </c>
      <c r="AK236" s="53">
        <f>IFERROR(VLOOKUP(B236,'วันที่ 17'!$B$8:$AH$105,28,FALSE),0)</f>
      </c>
      <c r="AL236" s="53">
        <f>IFERROR(VLOOKUP(B236,'วันที่ 18'!$B$8:$AH$104,28,FALSE),0)</f>
      </c>
      <c r="AM236" s="53">
        <f>IFERROR(VLOOKUP(B236,'วันที่ 19'!$B$8:$AH$106,28,FALSE),0)</f>
      </c>
      <c r="AN236" s="53">
        <f>IFERROR(VLOOKUP(B236,'วันที่ 20'!$B$8:$AH$105,28,FALSE),0)</f>
      </c>
      <c r="AO236" s="53">
        <f>IFERROR(VLOOKUP(B236,'วันที่ 21'!$B$8:$AH$106,28,FALSE),0)</f>
      </c>
      <c r="AP236" s="53">
        <f>IFERROR(VLOOKUP(B236,'วันที่ 22'!$B$8:$AH$105,28,FALSE),0)</f>
      </c>
      <c r="AQ236" s="53">
        <f>IFERROR(VLOOKUP(B236,'วันที่ 23'!$B$8:$AH$107,28,FALSE),0)</f>
      </c>
      <c r="AR236" s="53">
        <f>IFERROR(VLOOKUP(B236,'วันที่ 24'!$B$8:$AH$104,28,FALSE),0)</f>
      </c>
      <c r="AS236" s="53">
        <f>IFERROR(VLOOKUP(B236,'วันที่ 25'!$B$8:$AH$106,28,FALSE),0)</f>
      </c>
      <c r="AT236" s="53">
        <f>IFERROR(VLOOKUP(B236,'วันที่ 26'!$B$8:$AH$105,28,FALSE),0)</f>
      </c>
      <c r="AU236" s="53">
        <f>IFERROR(VLOOKUP(B236,'วันที่ 26'!$B$8:$AH$104,28,FALSE),0)</f>
      </c>
      <c r="AV236" s="53">
        <f>IFERROR(VLOOKUP(B236,'วันที่ 30'!$B$8:$AH$107,28,FALSE),0)</f>
      </c>
      <c r="AW236" s="53">
        <f>IFERROR(VLOOKUP(B236,'วันที่ 31'!$B$8:$AG$105,28,FALSE),0)</f>
      </c>
      <c r="AX236" s="52">
        <f>SUM(E236:AW236)</f>
      </c>
    </row>
    <row r="237">
      <c r="A237" s="52"/>
      <c r="B237" s="56"/>
      <c r="C237" s="53">
        <f>IFERROR(VLOOKUP(B237,Members!B:C,2,FALSE),0)</f>
      </c>
      <c r="D237" s="53">
        <f>IFERROR(VLOOKUP(B237,Members!$B:$H,7,FALSE),0)</f>
      </c>
      <c r="E237" s="55">
        <f>IFERROR(VLOOKUP(B237,'วันที่ 1'!$B$8:$AH$103,28,FALSE),0) - IFERROR(VLOOKUP(B237,'วันที่ 1'!$B$8:$AH$103,27,FALSE),0)</f>
      </c>
      <c r="F237" s="55">
        <f>IFERROR(VLOOKUP(C237,'วันที่ 1'!$B$8:$AH$103,27,FALSE),0)</f>
      </c>
      <c r="G237" s="53">
        <f>IFERROR(VLOOKUP(B237,'วันที่ 1'!$B$8:$AH$103,28,FALSE),0)-IFERROR(VLOOKUP(B237,'วันที่ 1'!$B$8:$AH$103,27,FALSE),0)</f>
      </c>
      <c r="H237" s="55">
        <f>IFERROR(VLOOKUP(B237,'วันที่ 1'!$B$8:$AH$103,27,FALSE),0)</f>
      </c>
      <c r="I237" s="53">
        <f>IFERROR(VLOOKUP(B237,'วันที่ 2'!$B$8:$AF$106,28,FALSE),0)-IFERROR(VLOOKUP(B237,'วันที่ 2'!$B$8:$AF$106,27,FALSE),0)</f>
      </c>
      <c r="J237" s="53">
        <f>IFERROR(VLOOKUP(B237,'วันที่ 2'!$B$8:$AF$106,27,FALSE),0)</f>
      </c>
      <c r="K237" s="53">
        <f>IFERROR(VLOOKUP(B237,'วันที่ 3 กะเช้า'!$B$8:$AK$106,28,FALSE),0)-IFERROR(VLOOKUP(B237,'วันที่ 3 กะเช้า'!$B$8:$AK$106,27,FALSE),0)</f>
      </c>
      <c r="L237" s="53">
        <f>IFERROR(VLOOKUP(B237,'วันที่ 3 กะเช้า'!$B$8:$AK$106,27,FALSE),0)</f>
      </c>
      <c r="M237" s="53">
        <f>IFERROR(VLOOKUP(B237,'วันที่ 4 กะเช้า'!$B$8:$AG$107,28,FALSE),0)-IFERROR(VLOOKUP(B237,'วันที่ 4 กะเช้า'!$B$8:$AG$107,27,FALSE),0)</f>
      </c>
      <c r="N237" s="53">
        <f>IFERROR(VLOOKUP(B237,'วันที่ 4 กะเช้า'!$B$8:$AG$107,27,FALSE),0)</f>
      </c>
      <c r="O237" s="53">
        <f>IFERROR(VLOOKUP(B237,'วันที่ 4 กะเช้า'!$B$8:$AH$106,28,FALSE),0)-IFERROR(VLOOKUP(B237,'วันที่ 4 กะเช้า'!$B$8:$AH$106,27,FALSE),0)</f>
      </c>
      <c r="P237" s="53">
        <f>IFERROR(VLOOKUP(B237,'วันที่ 4 กะเช้า'!$B$8:$AH$106,27,FALSE),0)</f>
      </c>
      <c r="Q237" s="53">
        <f>IFERROR(VLOOKUP(B237,'วันที่ 4 กะเช้า'!$B$8:$AH$106,28,FALSE),0)-IFERROR(VLOOKUP(B237,'วันที่ 4 กะเช้า'!$B$8:$AH$106,27,FALSE),0)</f>
      </c>
      <c r="R237" s="53">
        <f>IFERROR(VLOOKUP(B237,'วันที่ 4 กะเช้า'!$B$8:$AH$106,27,FALSE),0)</f>
      </c>
      <c r="S237" s="53">
        <f>IFERROR(VLOOKUP(B237,'วันที่ 5 กะเช้า'!$B$8:$AH$107,28,FALSE),0)-IFERROR(VLOOKUP(B237,'วันที่ 5 กะเช้า'!$B$8:$AH$107,27,FALSE),0)</f>
      </c>
      <c r="T237" s="53">
        <f>IFERROR(VLOOKUP(B237,'วันที่ 5 กะเช้า'!$B$8:$AH$107,27,FALSE),0)</f>
      </c>
      <c r="U237" s="53">
        <f>IFERROR(VLOOKUP(B237,'วันที่ 5 กะดึก'!$B$8:$AH$106,27,FALSE),0)</f>
      </c>
      <c r="V237" s="53">
        <f>IFERROR(VLOOKUP(B237,'วันที่ 5 กะดึก'!$B$8:$AH$106,27,FALSE),0)</f>
      </c>
      <c r="W237" s="53">
        <f>IFERROR(VLOOKUP(B237,'วันที่ 7'!$B$8:$AH$105,28,FALSE),0)-IFERROR(VLOOKUP(B237,'วันที่ 7'!$B$8:$AH$105,27,FALSE),0)</f>
      </c>
      <c r="X237" s="53">
        <f>IFERROR(VLOOKUP(B237,'วันที่ 7'!$B$8:$AH$105,27,FALSE),0)</f>
      </c>
      <c r="Y237" s="53">
        <f>IFERROR(VLOOKUP(B237,'วันที่ 8'!$B$8:$AH$109,28,FALSE),0)-IFERROR(VLOOKUP(B237,'วันที่ 8'!$B$8:$AH$109,27,FALSE),0)</f>
      </c>
      <c r="Z237" s="53">
        <f>IFERROR(VLOOKUP(B237,'วันที่ 8'!$B$8:$AH$109,27,FALSE),0)</f>
      </c>
      <c r="AA237" s="53">
        <f>IFERROR(VLOOKUP(B237,'กะเช้าวันที่ 12'!$B$8:$AC$102,28,FALSE),0)-IFERROR(VLOOKUP(B237,'กะเช้าวันที่ 12'!$B$8:$AC$102,27,FALSE),0)</f>
      </c>
      <c r="AB237" s="53">
        <f>IFERROR(VLOOKUP(B237,'กะเช้าวันที่ 12'!$B$8:$AC$102,27,FALSE),0)</f>
      </c>
      <c r="AC237" s="53">
        <f>IFERROR(VLOOKUP(B237,'กะเช้าวันที่ 14'!$B$8:$AC$104,28,FALSE),0)-IFERROR(VLOOKUP(B237,'กะเช้าวันที่ 14'!$B$8:$AC$104,27,FALSE),0)</f>
      </c>
      <c r="AD237" s="53">
        <f>IFERROR(VLOOKUP(B237,'กะเช้าวันที่ 14'!$B$8:$AC$104,27,FALSE),0)</f>
      </c>
      <c r="AE237" s="53">
        <f>IFERROR(VLOOKUP(B237,'กะดึกวันที่ 13'!$B$8:$AC$105,28,FALSE),0)-IFERROR(VLOOKUP(B237,'กะดึกวันที่ 13'!$B$8:$AC$105,27,FALSE),0)</f>
      </c>
      <c r="AF237" s="53">
        <f>IFERROR(VLOOKUP(C237,'กะดึกวันที่ 13'!$B$8:$AC$105,27,FALSE),0)</f>
      </c>
      <c r="AG237" s="53">
        <f>IFERROR(VLOOKUP(B237,'วันที่ 12'!$B$8:$AH$105,28,FALSE),0)</f>
      </c>
      <c r="AH237" s="53">
        <f>IFERROR(VLOOKUP(B237,'วันที่ 14'!$B$8:$AH$106,28,FALSE),0)</f>
      </c>
      <c r="AI237" s="53">
        <f>IFERROR(VLOOKUP(B237,'วันที่ 15'!$B$8:$AH$106,28,FALSE),0)</f>
      </c>
      <c r="AJ237" s="53">
        <f>IFERROR(VLOOKUP(B237,'วันที่ 16'!$B$8:$AH$105,28,FALSE),0)</f>
      </c>
      <c r="AK237" s="53">
        <f>IFERROR(VLOOKUP(B237,'วันที่ 17'!$B$8:$AH$105,28,FALSE),0)</f>
      </c>
      <c r="AL237" s="53">
        <f>IFERROR(VLOOKUP(B237,'วันที่ 18'!$B$8:$AH$104,28,FALSE),0)</f>
      </c>
      <c r="AM237" s="53">
        <f>IFERROR(VLOOKUP(B237,'วันที่ 19'!$B$8:$AH$106,28,FALSE),0)</f>
      </c>
      <c r="AN237" s="53">
        <f>IFERROR(VLOOKUP(B237,'วันที่ 20'!$B$8:$AH$105,28,FALSE),0)</f>
      </c>
      <c r="AO237" s="53">
        <f>IFERROR(VLOOKUP(B237,'วันที่ 21'!$B$8:$AH$106,28,FALSE),0)</f>
      </c>
      <c r="AP237" s="53">
        <f>IFERROR(VLOOKUP(B237,'วันที่ 22'!$B$8:$AH$105,28,FALSE),0)</f>
      </c>
      <c r="AQ237" s="53">
        <f>IFERROR(VLOOKUP(B237,'วันที่ 23'!$B$8:$AH$107,28,FALSE),0)</f>
      </c>
      <c r="AR237" s="53">
        <f>IFERROR(VLOOKUP(B237,'วันที่ 24'!$B$8:$AH$104,28,FALSE),0)</f>
      </c>
      <c r="AS237" s="53">
        <f>IFERROR(VLOOKUP(B237,'วันที่ 25'!$B$8:$AH$106,28,FALSE),0)</f>
      </c>
      <c r="AT237" s="53">
        <f>IFERROR(VLOOKUP(B237,'วันที่ 26'!$B$8:$AH$105,28,FALSE),0)</f>
      </c>
      <c r="AU237" s="53">
        <f>IFERROR(VLOOKUP(B237,'วันที่ 26'!$B$8:$AH$104,28,FALSE),0)</f>
      </c>
      <c r="AV237" s="53">
        <f>IFERROR(VLOOKUP(B237,'วันที่ 30'!$B$8:$AH$107,28,FALSE),0)</f>
      </c>
      <c r="AW237" s="53">
        <f>IFERROR(VLOOKUP(B237,'วันที่ 31'!$B$8:$AG$105,28,FALSE),0)</f>
      </c>
      <c r="AX237" s="52">
        <f>SUM(E237:AW237)</f>
      </c>
    </row>
    <row r="238">
      <c r="A238" s="52"/>
      <c r="B238" s="56"/>
      <c r="C238" s="53">
        <f>IFERROR(VLOOKUP(B238,Members!B:C,2,FALSE),0)</f>
      </c>
      <c r="D238" s="53">
        <f>IFERROR(VLOOKUP(B238,Members!$B:$H,7,FALSE),0)</f>
      </c>
      <c r="E238" s="55">
        <f>IFERROR(VLOOKUP(B238,'วันที่ 1'!$B$8:$AH$103,28,FALSE),0) - IFERROR(VLOOKUP(B238,'วันที่ 1'!$B$8:$AH$103,27,FALSE),0)</f>
      </c>
      <c r="F238" s="55">
        <f>IFERROR(VLOOKUP(C238,'วันที่ 1'!$B$8:$AH$103,27,FALSE),0)</f>
      </c>
      <c r="G238" s="53">
        <f>IFERROR(VLOOKUP(B238,'วันที่ 1'!$B$8:$AH$103,28,FALSE),0)-IFERROR(VLOOKUP(B238,'วันที่ 1'!$B$8:$AH$103,27,FALSE),0)</f>
      </c>
      <c r="H238" s="55">
        <f>IFERROR(VLOOKUP(B238,'วันที่ 1'!$B$8:$AH$103,27,FALSE),0)</f>
      </c>
      <c r="I238" s="53">
        <f>IFERROR(VLOOKUP(B238,'วันที่ 2'!$B$8:$AF$106,28,FALSE),0)-IFERROR(VLOOKUP(B238,'วันที่ 2'!$B$8:$AF$106,27,FALSE),0)</f>
      </c>
      <c r="J238" s="53">
        <f>IFERROR(VLOOKUP(B238,'วันที่ 2'!$B$8:$AF$106,27,FALSE),0)</f>
      </c>
      <c r="K238" s="53">
        <f>IFERROR(VLOOKUP(B238,'วันที่ 3 กะเช้า'!$B$8:$AK$106,28,FALSE),0)-IFERROR(VLOOKUP(B238,'วันที่ 3 กะเช้า'!$B$8:$AK$106,27,FALSE),0)</f>
      </c>
      <c r="L238" s="53">
        <f>IFERROR(VLOOKUP(B238,'วันที่ 3 กะเช้า'!$B$8:$AK$106,27,FALSE),0)</f>
      </c>
      <c r="M238" s="53">
        <f>IFERROR(VLOOKUP(B238,'วันที่ 4 กะเช้า'!$B$8:$AG$107,28,FALSE),0)-IFERROR(VLOOKUP(B238,'วันที่ 4 กะเช้า'!$B$8:$AG$107,27,FALSE),0)</f>
      </c>
      <c r="N238" s="53">
        <f>IFERROR(VLOOKUP(B238,'วันที่ 4 กะเช้า'!$B$8:$AG$107,27,FALSE),0)</f>
      </c>
      <c r="O238" s="53">
        <f>IFERROR(VLOOKUP(B238,'วันที่ 4 กะเช้า'!$B$8:$AH$106,28,FALSE),0)-IFERROR(VLOOKUP(B238,'วันที่ 4 กะเช้า'!$B$8:$AH$106,27,FALSE),0)</f>
      </c>
      <c r="P238" s="53">
        <f>IFERROR(VLOOKUP(B238,'วันที่ 4 กะเช้า'!$B$8:$AH$106,27,FALSE),0)</f>
      </c>
      <c r="Q238" s="53">
        <f>IFERROR(VLOOKUP(B238,'วันที่ 4 กะเช้า'!$B$8:$AH$106,28,FALSE),0)-IFERROR(VLOOKUP(B238,'วันที่ 4 กะเช้า'!$B$8:$AH$106,27,FALSE),0)</f>
      </c>
      <c r="R238" s="53">
        <f>IFERROR(VLOOKUP(B238,'วันที่ 4 กะเช้า'!$B$8:$AH$106,27,FALSE),0)</f>
      </c>
      <c r="S238" s="53">
        <f>IFERROR(VLOOKUP(B238,'วันที่ 5 กะเช้า'!$B$8:$AH$107,28,FALSE),0)-IFERROR(VLOOKUP(B238,'วันที่ 5 กะเช้า'!$B$8:$AH$107,27,FALSE),0)</f>
      </c>
      <c r="T238" s="53">
        <f>IFERROR(VLOOKUP(B238,'วันที่ 5 กะเช้า'!$B$8:$AH$107,27,FALSE),0)</f>
      </c>
      <c r="U238" s="53">
        <f>IFERROR(VLOOKUP(B238,'วันที่ 5 กะดึก'!$B$8:$AH$106,27,FALSE),0)</f>
      </c>
      <c r="V238" s="53">
        <f>IFERROR(VLOOKUP(B238,'วันที่ 5 กะดึก'!$B$8:$AH$106,27,FALSE),0)</f>
      </c>
      <c r="W238" s="53">
        <f>IFERROR(VLOOKUP(B238,'วันที่ 7'!$B$8:$AH$105,28,FALSE),0)-IFERROR(VLOOKUP(B238,'วันที่ 7'!$B$8:$AH$105,27,FALSE),0)</f>
      </c>
      <c r="X238" s="53">
        <f>IFERROR(VLOOKUP(B238,'วันที่ 7'!$B$8:$AH$105,27,FALSE),0)</f>
      </c>
      <c r="Y238" s="53">
        <f>IFERROR(VLOOKUP(B238,'วันที่ 8'!$B$8:$AH$109,28,FALSE),0)-IFERROR(VLOOKUP(B238,'วันที่ 8'!$B$8:$AH$109,27,FALSE),0)</f>
      </c>
      <c r="Z238" s="53">
        <f>IFERROR(VLOOKUP(B238,'วันที่ 8'!$B$8:$AH$109,27,FALSE),0)</f>
      </c>
      <c r="AA238" s="53">
        <f>IFERROR(VLOOKUP(B238,'กะเช้าวันที่ 12'!$B$8:$AC$102,28,FALSE),0)-IFERROR(VLOOKUP(B238,'กะเช้าวันที่ 12'!$B$8:$AC$102,27,FALSE),0)</f>
      </c>
      <c r="AB238" s="53">
        <f>IFERROR(VLOOKUP(B238,'กะเช้าวันที่ 12'!$B$8:$AC$102,27,FALSE),0)</f>
      </c>
      <c r="AC238" s="53">
        <f>IFERROR(VLOOKUP(B238,'กะเช้าวันที่ 14'!$B$8:$AC$104,28,FALSE),0)-IFERROR(VLOOKUP(B238,'กะเช้าวันที่ 14'!$B$8:$AC$104,27,FALSE),0)</f>
      </c>
      <c r="AD238" s="53">
        <f>IFERROR(VLOOKUP(B238,'กะเช้าวันที่ 14'!$B$8:$AC$104,27,FALSE),0)</f>
      </c>
      <c r="AE238" s="53">
        <f>IFERROR(VLOOKUP(B238,'กะดึกวันที่ 13'!$B$8:$AC$105,28,FALSE),0)-IFERROR(VLOOKUP(B238,'กะดึกวันที่ 13'!$B$8:$AC$105,27,FALSE),0)</f>
      </c>
      <c r="AF238" s="53">
        <f>IFERROR(VLOOKUP(C238,'กะดึกวันที่ 13'!$B$8:$AC$105,27,FALSE),0)</f>
      </c>
      <c r="AG238" s="53">
        <f>IFERROR(VLOOKUP(B238,'วันที่ 12'!$B$8:$AH$105,28,FALSE),0)</f>
      </c>
      <c r="AH238" s="53">
        <f>IFERROR(VLOOKUP(B238,'วันที่ 14'!$B$8:$AH$106,28,FALSE),0)</f>
      </c>
      <c r="AI238" s="53">
        <f>IFERROR(VLOOKUP(B238,'วันที่ 15'!$B$8:$AH$106,28,FALSE),0)</f>
      </c>
      <c r="AJ238" s="53">
        <f>IFERROR(VLOOKUP(B238,'วันที่ 16'!$B$8:$AH$105,28,FALSE),0)</f>
      </c>
      <c r="AK238" s="53">
        <f>IFERROR(VLOOKUP(B238,'วันที่ 17'!$B$8:$AH$105,28,FALSE),0)</f>
      </c>
      <c r="AL238" s="53">
        <f>IFERROR(VLOOKUP(B238,'วันที่ 18'!$B$8:$AH$104,28,FALSE),0)</f>
      </c>
      <c r="AM238" s="53">
        <f>IFERROR(VLOOKUP(B238,'วันที่ 19'!$B$8:$AH$106,28,FALSE),0)</f>
      </c>
      <c r="AN238" s="53">
        <f>IFERROR(VLOOKUP(B238,'วันที่ 20'!$B$8:$AH$105,28,FALSE),0)</f>
      </c>
      <c r="AO238" s="53">
        <f>IFERROR(VLOOKUP(B238,'วันที่ 21'!$B$8:$AH$106,28,FALSE),0)</f>
      </c>
      <c r="AP238" s="53">
        <f>IFERROR(VLOOKUP(B238,'วันที่ 22'!$B$8:$AH$105,28,FALSE),0)</f>
      </c>
      <c r="AQ238" s="53">
        <f>IFERROR(VLOOKUP(B238,'วันที่ 23'!$B$8:$AH$107,28,FALSE),0)</f>
      </c>
      <c r="AR238" s="53">
        <f>IFERROR(VLOOKUP(B238,'วันที่ 24'!$B$8:$AH$104,28,FALSE),0)</f>
      </c>
      <c r="AS238" s="53">
        <f>IFERROR(VLOOKUP(B238,'วันที่ 25'!$B$8:$AH$106,28,FALSE),0)</f>
      </c>
      <c r="AT238" s="53">
        <f>IFERROR(VLOOKUP(B238,'วันที่ 26'!$B$8:$AH$105,28,FALSE),0)</f>
      </c>
      <c r="AU238" s="53">
        <f>IFERROR(VLOOKUP(B238,'วันที่ 26'!$B$8:$AH$104,28,FALSE),0)</f>
      </c>
      <c r="AV238" s="53">
        <f>IFERROR(VLOOKUP(B238,'วันที่ 30'!$B$8:$AH$107,28,FALSE),0)</f>
      </c>
      <c r="AW238" s="53">
        <f>IFERROR(VLOOKUP(B238,'วันที่ 31'!$B$8:$AG$105,28,FALSE),0)</f>
      </c>
      <c r="AX238" s="52">
        <f>SUM(E238:AW238)</f>
      </c>
    </row>
    <row r="239">
      <c r="A239" s="52"/>
      <c r="B239" s="56"/>
      <c r="C239" s="53">
        <f>IFERROR(VLOOKUP(B239,Members!B:C,2,FALSE),0)</f>
      </c>
      <c r="D239" s="53">
        <f>IFERROR(VLOOKUP(B239,Members!$B:$H,7,FALSE),0)</f>
      </c>
      <c r="E239" s="55">
        <f>IFERROR(VLOOKUP(B239,'วันที่ 1'!$B$8:$AH$103,28,FALSE),0) - IFERROR(VLOOKUP(B239,'วันที่ 1'!$B$8:$AH$103,27,FALSE),0)</f>
      </c>
      <c r="F239" s="55">
        <f>IFERROR(VLOOKUP(C239,'วันที่ 1'!$B$8:$AH$103,27,FALSE),0)</f>
      </c>
      <c r="G239" s="53">
        <f>IFERROR(VLOOKUP(B239,'วันที่ 1'!$B$8:$AH$103,28,FALSE),0)-IFERROR(VLOOKUP(B239,'วันที่ 1'!$B$8:$AH$103,27,FALSE),0)</f>
      </c>
      <c r="H239" s="55">
        <f>IFERROR(VLOOKUP(B239,'วันที่ 1'!$B$8:$AH$103,27,FALSE),0)</f>
      </c>
      <c r="I239" s="53">
        <f>IFERROR(VLOOKUP(B239,'วันที่ 2'!$B$8:$AF$106,28,FALSE),0)-IFERROR(VLOOKUP(B239,'วันที่ 2'!$B$8:$AF$106,27,FALSE),0)</f>
      </c>
      <c r="J239" s="53">
        <f>IFERROR(VLOOKUP(B239,'วันที่ 2'!$B$8:$AF$106,27,FALSE),0)</f>
      </c>
      <c r="K239" s="53">
        <f>IFERROR(VLOOKUP(B239,'วันที่ 3 กะเช้า'!$B$8:$AK$106,28,FALSE),0)-IFERROR(VLOOKUP(B239,'วันที่ 3 กะเช้า'!$B$8:$AK$106,27,FALSE),0)</f>
      </c>
      <c r="L239" s="53">
        <f>IFERROR(VLOOKUP(B239,'วันที่ 3 กะเช้า'!$B$8:$AK$106,27,FALSE),0)</f>
      </c>
      <c r="M239" s="53">
        <f>IFERROR(VLOOKUP(B239,'วันที่ 4 กะเช้า'!$B$8:$AG$107,28,FALSE),0)-IFERROR(VLOOKUP(B239,'วันที่ 4 กะเช้า'!$B$8:$AG$107,27,FALSE),0)</f>
      </c>
      <c r="N239" s="53">
        <f>IFERROR(VLOOKUP(B239,'วันที่ 4 กะเช้า'!$B$8:$AG$107,27,FALSE),0)</f>
      </c>
      <c r="O239" s="53">
        <f>IFERROR(VLOOKUP(B239,'วันที่ 4 กะเช้า'!$B$8:$AH$106,28,FALSE),0)-IFERROR(VLOOKUP(B239,'วันที่ 4 กะเช้า'!$B$8:$AH$106,27,FALSE),0)</f>
      </c>
      <c r="P239" s="53">
        <f>IFERROR(VLOOKUP(B239,'วันที่ 4 กะเช้า'!$B$8:$AH$106,27,FALSE),0)</f>
      </c>
      <c r="Q239" s="53">
        <f>IFERROR(VLOOKUP(B239,'วันที่ 4 กะเช้า'!$B$8:$AH$106,28,FALSE),0)-IFERROR(VLOOKUP(B239,'วันที่ 4 กะเช้า'!$B$8:$AH$106,27,FALSE),0)</f>
      </c>
      <c r="R239" s="53">
        <f>IFERROR(VLOOKUP(B239,'วันที่ 4 กะเช้า'!$B$8:$AH$106,27,FALSE),0)</f>
      </c>
      <c r="S239" s="53">
        <f>IFERROR(VLOOKUP(B239,'วันที่ 5 กะเช้า'!$B$8:$AH$107,28,FALSE),0)-IFERROR(VLOOKUP(B239,'วันที่ 5 กะเช้า'!$B$8:$AH$107,27,FALSE),0)</f>
      </c>
      <c r="T239" s="53">
        <f>IFERROR(VLOOKUP(B239,'วันที่ 5 กะเช้า'!$B$8:$AH$107,27,FALSE),0)</f>
      </c>
      <c r="U239" s="53">
        <f>IFERROR(VLOOKUP(B239,'วันที่ 5 กะดึก'!$B$8:$AH$106,27,FALSE),0)</f>
      </c>
      <c r="V239" s="53">
        <f>IFERROR(VLOOKUP(B239,'วันที่ 5 กะดึก'!$B$8:$AH$106,27,FALSE),0)</f>
      </c>
      <c r="W239" s="53">
        <f>IFERROR(VLOOKUP(B239,'วันที่ 7'!$B$8:$AH$105,28,FALSE),0)-IFERROR(VLOOKUP(B239,'วันที่ 7'!$B$8:$AH$105,27,FALSE),0)</f>
      </c>
      <c r="X239" s="53">
        <f>IFERROR(VLOOKUP(B239,'วันที่ 7'!$B$8:$AH$105,27,FALSE),0)</f>
      </c>
      <c r="Y239" s="53">
        <f>IFERROR(VLOOKUP(B239,'วันที่ 8'!$B$8:$AH$109,28,FALSE),0)-IFERROR(VLOOKUP(B239,'วันที่ 8'!$B$8:$AH$109,27,FALSE),0)</f>
      </c>
      <c r="Z239" s="53">
        <f>IFERROR(VLOOKUP(B239,'วันที่ 8'!$B$8:$AH$109,27,FALSE),0)</f>
      </c>
      <c r="AA239" s="53">
        <f>IFERROR(VLOOKUP(B239,'กะเช้าวันที่ 12'!$B$8:$AC$102,28,FALSE),0)-IFERROR(VLOOKUP(B239,'กะเช้าวันที่ 12'!$B$8:$AC$102,27,FALSE),0)</f>
      </c>
      <c r="AB239" s="53">
        <f>IFERROR(VLOOKUP(B239,'กะเช้าวันที่ 12'!$B$8:$AC$102,27,FALSE),0)</f>
      </c>
      <c r="AC239" s="53">
        <f>IFERROR(VLOOKUP(B239,'กะเช้าวันที่ 14'!$B$8:$AC$104,28,FALSE),0)-IFERROR(VLOOKUP(B239,'กะเช้าวันที่ 14'!$B$8:$AC$104,27,FALSE),0)</f>
      </c>
      <c r="AD239" s="53">
        <f>IFERROR(VLOOKUP(B239,'กะเช้าวันที่ 14'!$B$8:$AC$104,27,FALSE),0)</f>
      </c>
      <c r="AE239" s="53">
        <f>IFERROR(VLOOKUP(B239,'กะดึกวันที่ 13'!$B$8:$AC$105,28,FALSE),0)-IFERROR(VLOOKUP(B239,'กะดึกวันที่ 13'!$B$8:$AC$105,27,FALSE),0)</f>
      </c>
      <c r="AF239" s="53">
        <f>IFERROR(VLOOKUP(C239,'กะดึกวันที่ 13'!$B$8:$AC$105,27,FALSE),0)</f>
      </c>
      <c r="AG239" s="53">
        <f>IFERROR(VLOOKUP(B239,'วันที่ 12'!$B$8:$AH$105,28,FALSE),0)</f>
      </c>
      <c r="AH239" s="53">
        <f>IFERROR(VLOOKUP(B239,'วันที่ 14'!$B$8:$AH$106,28,FALSE),0)</f>
      </c>
      <c r="AI239" s="53">
        <f>IFERROR(VLOOKUP(B239,'วันที่ 15'!$B$8:$AH$106,28,FALSE),0)</f>
      </c>
      <c r="AJ239" s="53">
        <f>IFERROR(VLOOKUP(B239,'วันที่ 16'!$B$8:$AH$105,28,FALSE),0)</f>
      </c>
      <c r="AK239" s="53">
        <f>IFERROR(VLOOKUP(B239,'วันที่ 17'!$B$8:$AH$105,28,FALSE),0)</f>
      </c>
      <c r="AL239" s="53">
        <f>IFERROR(VLOOKUP(B239,'วันที่ 18'!$B$8:$AH$104,28,FALSE),0)</f>
      </c>
      <c r="AM239" s="53">
        <f>IFERROR(VLOOKUP(B239,'วันที่ 19'!$B$8:$AH$106,28,FALSE),0)</f>
      </c>
      <c r="AN239" s="53">
        <f>IFERROR(VLOOKUP(B239,'วันที่ 20'!$B$8:$AH$105,28,FALSE),0)</f>
      </c>
      <c r="AO239" s="53">
        <f>IFERROR(VLOOKUP(B239,'วันที่ 21'!$B$8:$AH$106,28,FALSE),0)</f>
      </c>
      <c r="AP239" s="53">
        <f>IFERROR(VLOOKUP(B239,'วันที่ 22'!$B$8:$AH$105,28,FALSE),0)</f>
      </c>
      <c r="AQ239" s="53">
        <f>IFERROR(VLOOKUP(B239,'วันที่ 23'!$B$8:$AH$107,28,FALSE),0)</f>
      </c>
      <c r="AR239" s="53">
        <f>IFERROR(VLOOKUP(B239,'วันที่ 24'!$B$8:$AH$104,28,FALSE),0)</f>
      </c>
      <c r="AS239" s="53">
        <f>IFERROR(VLOOKUP(B239,'วันที่ 25'!$B$8:$AH$106,28,FALSE),0)</f>
      </c>
      <c r="AT239" s="53">
        <f>IFERROR(VLOOKUP(B239,'วันที่ 26'!$B$8:$AH$105,28,FALSE),0)</f>
      </c>
      <c r="AU239" s="53">
        <f>IFERROR(VLOOKUP(B239,'วันที่ 26'!$B$8:$AH$104,28,FALSE),0)</f>
      </c>
      <c r="AV239" s="53">
        <f>IFERROR(VLOOKUP(B239,'วันที่ 30'!$B$8:$AH$107,28,FALSE),0)</f>
      </c>
      <c r="AW239" s="53">
        <f>IFERROR(VLOOKUP(B239,'วันที่ 31'!$B$8:$AG$105,28,FALSE),0)</f>
      </c>
      <c r="AX239" s="52">
        <f>SUM(E239:AW239)</f>
      </c>
    </row>
    <row r="240">
      <c r="A240" s="52"/>
      <c r="B240" s="56"/>
      <c r="C240" s="53">
        <f>IFERROR(VLOOKUP(B240,Members!B:C,2,FALSE),0)</f>
      </c>
      <c r="D240" s="53">
        <f>IFERROR(VLOOKUP(B240,Members!$B:$H,7,FALSE),0)</f>
      </c>
      <c r="E240" s="55">
        <f>IFERROR(VLOOKUP(B240,'วันที่ 1'!$B$8:$AH$103,28,FALSE),0) - IFERROR(VLOOKUP(B240,'วันที่ 1'!$B$8:$AH$103,27,FALSE),0)</f>
      </c>
      <c r="F240" s="55">
        <f>IFERROR(VLOOKUP(C240,'วันที่ 1'!$B$8:$AH$103,27,FALSE),0)</f>
      </c>
      <c r="G240" s="53">
        <f>IFERROR(VLOOKUP(B240,'วันที่ 1'!$B$8:$AH$103,28,FALSE),0)-IFERROR(VLOOKUP(B240,'วันที่ 1'!$B$8:$AH$103,27,FALSE),0)</f>
      </c>
      <c r="H240" s="55">
        <f>IFERROR(VLOOKUP(B240,'วันที่ 1'!$B$8:$AH$103,27,FALSE),0)</f>
      </c>
      <c r="I240" s="53">
        <f>IFERROR(VLOOKUP(B240,'วันที่ 2'!$B$8:$AF$106,28,FALSE),0)-IFERROR(VLOOKUP(B240,'วันที่ 2'!$B$8:$AF$106,27,FALSE),0)</f>
      </c>
      <c r="J240" s="53">
        <f>IFERROR(VLOOKUP(B240,'วันที่ 2'!$B$8:$AF$106,27,FALSE),0)</f>
      </c>
      <c r="K240" s="53">
        <f>IFERROR(VLOOKUP(B240,'วันที่ 3 กะเช้า'!$B$8:$AK$106,28,FALSE),0)-IFERROR(VLOOKUP(B240,'วันที่ 3 กะเช้า'!$B$8:$AK$106,27,FALSE),0)</f>
      </c>
      <c r="L240" s="53">
        <f>IFERROR(VLOOKUP(B240,'วันที่ 3 กะเช้า'!$B$8:$AK$106,27,FALSE),0)</f>
      </c>
      <c r="M240" s="53">
        <f>IFERROR(VLOOKUP(B240,'วันที่ 4 กะเช้า'!$B$8:$AG$107,28,FALSE),0)-IFERROR(VLOOKUP(B240,'วันที่ 4 กะเช้า'!$B$8:$AG$107,27,FALSE),0)</f>
      </c>
      <c r="N240" s="53">
        <f>IFERROR(VLOOKUP(B240,'วันที่ 4 กะเช้า'!$B$8:$AG$107,27,FALSE),0)</f>
      </c>
      <c r="O240" s="53">
        <f>IFERROR(VLOOKUP(B240,'วันที่ 4 กะเช้า'!$B$8:$AH$106,28,FALSE),0)-IFERROR(VLOOKUP(B240,'วันที่ 4 กะเช้า'!$B$8:$AH$106,27,FALSE),0)</f>
      </c>
      <c r="P240" s="53">
        <f>IFERROR(VLOOKUP(B240,'วันที่ 4 กะเช้า'!$B$8:$AH$106,27,FALSE),0)</f>
      </c>
      <c r="Q240" s="53">
        <f>IFERROR(VLOOKUP(B240,'วันที่ 4 กะเช้า'!$B$8:$AH$106,28,FALSE),0)-IFERROR(VLOOKUP(B240,'วันที่ 4 กะเช้า'!$B$8:$AH$106,27,FALSE),0)</f>
      </c>
      <c r="R240" s="53">
        <f>IFERROR(VLOOKUP(B240,'วันที่ 4 กะเช้า'!$B$8:$AH$106,27,FALSE),0)</f>
      </c>
      <c r="S240" s="53">
        <f>IFERROR(VLOOKUP(B240,'วันที่ 5 กะเช้า'!$B$8:$AH$107,28,FALSE),0)-IFERROR(VLOOKUP(B240,'วันที่ 5 กะเช้า'!$B$8:$AH$107,27,FALSE),0)</f>
      </c>
      <c r="T240" s="53">
        <f>IFERROR(VLOOKUP(B240,'วันที่ 5 กะเช้า'!$B$8:$AH$107,27,FALSE),0)</f>
      </c>
      <c r="U240" s="53">
        <f>IFERROR(VLOOKUP(B240,'วันที่ 5 กะดึก'!$B$8:$AH$106,27,FALSE),0)</f>
      </c>
      <c r="V240" s="53">
        <f>IFERROR(VLOOKUP(B240,'วันที่ 5 กะดึก'!$B$8:$AH$106,27,FALSE),0)</f>
      </c>
      <c r="W240" s="53">
        <f>IFERROR(VLOOKUP(B240,'วันที่ 7'!$B$8:$AH$105,28,FALSE),0)-IFERROR(VLOOKUP(B240,'วันที่ 7'!$B$8:$AH$105,27,FALSE),0)</f>
      </c>
      <c r="X240" s="53">
        <f>IFERROR(VLOOKUP(B240,'วันที่ 7'!$B$8:$AH$105,27,FALSE),0)</f>
      </c>
      <c r="Y240" s="53">
        <f>IFERROR(VLOOKUP(B240,'วันที่ 8'!$B$8:$AH$109,28,FALSE),0)-IFERROR(VLOOKUP(B240,'วันที่ 8'!$B$8:$AH$109,27,FALSE),0)</f>
      </c>
      <c r="Z240" s="53">
        <f>IFERROR(VLOOKUP(B240,'วันที่ 8'!$B$8:$AH$109,27,FALSE),0)</f>
      </c>
      <c r="AA240" s="53">
        <f>IFERROR(VLOOKUP(B240,'กะเช้าวันที่ 12'!$B$8:$AC$102,28,FALSE),0)-IFERROR(VLOOKUP(B240,'กะเช้าวันที่ 12'!$B$8:$AC$102,27,FALSE),0)</f>
      </c>
      <c r="AB240" s="53">
        <f>IFERROR(VLOOKUP(B240,'กะเช้าวันที่ 12'!$B$8:$AC$102,27,FALSE),0)</f>
      </c>
      <c r="AC240" s="53">
        <f>IFERROR(VLOOKUP(B240,'กะเช้าวันที่ 14'!$B$8:$AC$104,28,FALSE),0)-IFERROR(VLOOKUP(B240,'กะเช้าวันที่ 14'!$B$8:$AC$104,27,FALSE),0)</f>
      </c>
      <c r="AD240" s="53">
        <f>IFERROR(VLOOKUP(B240,'กะเช้าวันที่ 14'!$B$8:$AC$104,27,FALSE),0)</f>
      </c>
      <c r="AE240" s="53">
        <f>IFERROR(VLOOKUP(B240,'กะดึกวันที่ 13'!$B$8:$AC$105,28,FALSE),0)-IFERROR(VLOOKUP(B240,'กะดึกวันที่ 13'!$B$8:$AC$105,27,FALSE),0)</f>
      </c>
      <c r="AF240" s="53">
        <f>IFERROR(VLOOKUP(C240,'กะดึกวันที่ 13'!$B$8:$AC$105,27,FALSE),0)</f>
      </c>
      <c r="AG240" s="53">
        <f>IFERROR(VLOOKUP(B240,'วันที่ 12'!$B$8:$AH$105,28,FALSE),0)</f>
      </c>
      <c r="AH240" s="53">
        <f>IFERROR(VLOOKUP(B240,'วันที่ 14'!$B$8:$AH$106,28,FALSE),0)</f>
      </c>
      <c r="AI240" s="53">
        <f>IFERROR(VLOOKUP(B240,'วันที่ 15'!$B$8:$AH$106,28,FALSE),0)</f>
      </c>
      <c r="AJ240" s="53">
        <f>IFERROR(VLOOKUP(B240,'วันที่ 16'!$B$8:$AH$105,28,FALSE),0)</f>
      </c>
      <c r="AK240" s="53">
        <f>IFERROR(VLOOKUP(B240,'วันที่ 17'!$B$8:$AH$105,28,FALSE),0)</f>
      </c>
      <c r="AL240" s="53">
        <f>IFERROR(VLOOKUP(B240,'วันที่ 18'!$B$8:$AH$104,28,FALSE),0)</f>
      </c>
      <c r="AM240" s="53">
        <f>IFERROR(VLOOKUP(B240,'วันที่ 19'!$B$8:$AH$106,28,FALSE),0)</f>
      </c>
      <c r="AN240" s="53">
        <f>IFERROR(VLOOKUP(B240,'วันที่ 20'!$B$8:$AH$105,28,FALSE),0)</f>
      </c>
      <c r="AO240" s="53">
        <f>IFERROR(VLOOKUP(B240,'วันที่ 21'!$B$8:$AH$106,28,FALSE),0)</f>
      </c>
      <c r="AP240" s="53">
        <f>IFERROR(VLOOKUP(B240,'วันที่ 22'!$B$8:$AH$105,28,FALSE),0)</f>
      </c>
      <c r="AQ240" s="53">
        <f>IFERROR(VLOOKUP(B240,'วันที่ 23'!$B$8:$AH$107,28,FALSE),0)</f>
      </c>
      <c r="AR240" s="53">
        <f>IFERROR(VLOOKUP(B240,'วันที่ 24'!$B$8:$AH$104,28,FALSE),0)</f>
      </c>
      <c r="AS240" s="53">
        <f>IFERROR(VLOOKUP(B240,'วันที่ 25'!$B$8:$AH$106,28,FALSE),0)</f>
      </c>
      <c r="AT240" s="53">
        <f>IFERROR(VLOOKUP(B240,'วันที่ 26'!$B$8:$AH$105,28,FALSE),0)</f>
      </c>
      <c r="AU240" s="53">
        <f>IFERROR(VLOOKUP(B240,'วันที่ 26'!$B$8:$AH$104,28,FALSE),0)</f>
      </c>
      <c r="AV240" s="53">
        <f>IFERROR(VLOOKUP(B240,'วันที่ 30'!$B$8:$AH$107,28,FALSE),0)</f>
      </c>
      <c r="AW240" s="53">
        <f>IFERROR(VLOOKUP(B240,'วันที่ 31'!$B$8:$AG$105,28,FALSE),0)</f>
      </c>
      <c r="AX240" s="52">
        <f>SUM(E240:AW240)</f>
      </c>
    </row>
    <row r="241">
      <c r="A241" s="52"/>
      <c r="B241" s="56"/>
      <c r="C241" s="53">
        <f>IFERROR(VLOOKUP(B241,Members!B:C,2,FALSE),0)</f>
      </c>
      <c r="D241" s="53">
        <f>IFERROR(VLOOKUP(B241,Members!$B:$H,7,FALSE),0)</f>
      </c>
      <c r="E241" s="55">
        <f>IFERROR(VLOOKUP(B241,'วันที่ 1'!$B$8:$AH$103,28,FALSE),0) - IFERROR(VLOOKUP(B241,'วันที่ 1'!$B$8:$AH$103,27,FALSE),0)</f>
      </c>
      <c r="F241" s="55">
        <f>IFERROR(VLOOKUP(C241,'วันที่ 1'!$B$8:$AH$103,27,FALSE),0)</f>
      </c>
      <c r="G241" s="53">
        <f>IFERROR(VLOOKUP(B241,'วันที่ 1'!$B$8:$AH$103,28,FALSE),0)-IFERROR(VLOOKUP(B241,'วันที่ 1'!$B$8:$AH$103,27,FALSE),0)</f>
      </c>
      <c r="H241" s="55">
        <f>IFERROR(VLOOKUP(B241,'วันที่ 1'!$B$8:$AH$103,27,FALSE),0)</f>
      </c>
      <c r="I241" s="53">
        <f>IFERROR(VLOOKUP(B241,'วันที่ 2'!$B$8:$AF$106,28,FALSE),0)-IFERROR(VLOOKUP(B241,'วันที่ 2'!$B$8:$AF$106,27,FALSE),0)</f>
      </c>
      <c r="J241" s="53">
        <f>IFERROR(VLOOKUP(B241,'วันที่ 2'!$B$8:$AF$106,27,FALSE),0)</f>
      </c>
      <c r="K241" s="53">
        <f>IFERROR(VLOOKUP(B241,'วันที่ 3 กะเช้า'!$B$8:$AK$106,28,FALSE),0)-IFERROR(VLOOKUP(B241,'วันที่ 3 กะเช้า'!$B$8:$AK$106,27,FALSE),0)</f>
      </c>
      <c r="L241" s="53">
        <f>IFERROR(VLOOKUP(B241,'วันที่ 3 กะเช้า'!$B$8:$AK$106,27,FALSE),0)</f>
      </c>
      <c r="M241" s="53">
        <f>IFERROR(VLOOKUP(B241,'วันที่ 4 กะเช้า'!$B$8:$AG$107,28,FALSE),0)-IFERROR(VLOOKUP(B241,'วันที่ 4 กะเช้า'!$B$8:$AG$107,27,FALSE),0)</f>
      </c>
      <c r="N241" s="53">
        <f>IFERROR(VLOOKUP(B241,'วันที่ 4 กะเช้า'!$B$8:$AG$107,27,FALSE),0)</f>
      </c>
      <c r="O241" s="53">
        <f>IFERROR(VLOOKUP(B241,'วันที่ 4 กะเช้า'!$B$8:$AH$106,28,FALSE),0)-IFERROR(VLOOKUP(B241,'วันที่ 4 กะเช้า'!$B$8:$AH$106,27,FALSE),0)</f>
      </c>
      <c r="P241" s="53">
        <f>IFERROR(VLOOKUP(B241,'วันที่ 4 กะเช้า'!$B$8:$AH$106,27,FALSE),0)</f>
      </c>
      <c r="Q241" s="53">
        <f>IFERROR(VLOOKUP(B241,'วันที่ 4 กะเช้า'!$B$8:$AH$106,28,FALSE),0)-IFERROR(VLOOKUP(B241,'วันที่ 4 กะเช้า'!$B$8:$AH$106,27,FALSE),0)</f>
      </c>
      <c r="R241" s="53">
        <f>IFERROR(VLOOKUP(B241,'วันที่ 4 กะเช้า'!$B$8:$AH$106,27,FALSE),0)</f>
      </c>
      <c r="S241" s="53">
        <f>IFERROR(VLOOKUP(B241,'วันที่ 5 กะเช้า'!$B$8:$AH$107,28,FALSE),0)-IFERROR(VLOOKUP(B241,'วันที่ 5 กะเช้า'!$B$8:$AH$107,27,FALSE),0)</f>
      </c>
      <c r="T241" s="53">
        <f>IFERROR(VLOOKUP(B241,'วันที่ 5 กะเช้า'!$B$8:$AH$107,27,FALSE),0)</f>
      </c>
      <c r="U241" s="53">
        <f>IFERROR(VLOOKUP(B241,'วันที่ 5 กะดึก'!$B$8:$AH$106,27,FALSE),0)</f>
      </c>
      <c r="V241" s="53">
        <f>IFERROR(VLOOKUP(B241,'วันที่ 5 กะดึก'!$B$8:$AH$106,27,FALSE),0)</f>
      </c>
      <c r="W241" s="53">
        <f>IFERROR(VLOOKUP(B241,'วันที่ 7'!$B$8:$AH$105,28,FALSE),0)-IFERROR(VLOOKUP(B241,'วันที่ 7'!$B$8:$AH$105,27,FALSE),0)</f>
      </c>
      <c r="X241" s="53">
        <f>IFERROR(VLOOKUP(B241,'วันที่ 7'!$B$8:$AH$105,27,FALSE),0)</f>
      </c>
      <c r="Y241" s="53">
        <f>IFERROR(VLOOKUP(B241,'วันที่ 8'!$B$8:$AH$109,28,FALSE),0)-IFERROR(VLOOKUP(B241,'วันที่ 8'!$B$8:$AH$109,27,FALSE),0)</f>
      </c>
      <c r="Z241" s="53">
        <f>IFERROR(VLOOKUP(B241,'วันที่ 8'!$B$8:$AH$109,27,FALSE),0)</f>
      </c>
      <c r="AA241" s="53">
        <f>IFERROR(VLOOKUP(B241,'กะเช้าวันที่ 12'!$B$8:$AC$102,28,FALSE),0)-IFERROR(VLOOKUP(B241,'กะเช้าวันที่ 12'!$B$8:$AC$102,27,FALSE),0)</f>
      </c>
      <c r="AB241" s="53">
        <f>IFERROR(VLOOKUP(B241,'กะเช้าวันที่ 12'!$B$8:$AC$102,27,FALSE),0)</f>
      </c>
      <c r="AC241" s="53">
        <f>IFERROR(VLOOKUP(B241,'กะเช้าวันที่ 14'!$B$8:$AC$104,28,FALSE),0)-IFERROR(VLOOKUP(B241,'กะเช้าวันที่ 14'!$B$8:$AC$104,27,FALSE),0)</f>
      </c>
      <c r="AD241" s="53">
        <f>IFERROR(VLOOKUP(B241,'กะเช้าวันที่ 14'!$B$8:$AC$104,27,FALSE),0)</f>
      </c>
      <c r="AE241" s="53">
        <f>IFERROR(VLOOKUP(B241,'กะดึกวันที่ 13'!$B$8:$AC$105,28,FALSE),0)-IFERROR(VLOOKUP(B241,'กะดึกวันที่ 13'!$B$8:$AC$105,27,FALSE),0)</f>
      </c>
      <c r="AF241" s="53">
        <f>IFERROR(VLOOKUP(C241,'กะดึกวันที่ 13'!$B$8:$AC$105,27,FALSE),0)</f>
      </c>
      <c r="AG241" s="53">
        <f>IFERROR(VLOOKUP(B241,'วันที่ 12'!$B$8:$AH$105,28,FALSE),0)</f>
      </c>
      <c r="AH241" s="53">
        <f>IFERROR(VLOOKUP(B241,'วันที่ 14'!$B$8:$AH$106,28,FALSE),0)</f>
      </c>
      <c r="AI241" s="53">
        <f>IFERROR(VLOOKUP(B241,'วันที่ 15'!$B$8:$AH$106,28,FALSE),0)</f>
      </c>
      <c r="AJ241" s="53">
        <f>IFERROR(VLOOKUP(B241,'วันที่ 16'!$B$8:$AH$105,28,FALSE),0)</f>
      </c>
      <c r="AK241" s="53">
        <f>IFERROR(VLOOKUP(B241,'วันที่ 17'!$B$8:$AH$105,28,FALSE),0)</f>
      </c>
      <c r="AL241" s="53">
        <f>IFERROR(VLOOKUP(B241,'วันที่ 18'!$B$8:$AH$104,28,FALSE),0)</f>
      </c>
      <c r="AM241" s="53">
        <f>IFERROR(VLOOKUP(B241,'วันที่ 19'!$B$8:$AH$106,28,FALSE),0)</f>
      </c>
      <c r="AN241" s="53">
        <f>IFERROR(VLOOKUP(B241,'วันที่ 20'!$B$8:$AH$105,28,FALSE),0)</f>
      </c>
      <c r="AO241" s="53">
        <f>IFERROR(VLOOKUP(B241,'วันที่ 21'!$B$8:$AH$106,28,FALSE),0)</f>
      </c>
      <c r="AP241" s="53">
        <f>IFERROR(VLOOKUP(B241,'วันที่ 22'!$B$8:$AH$105,28,FALSE),0)</f>
      </c>
      <c r="AQ241" s="53">
        <f>IFERROR(VLOOKUP(B241,'วันที่ 23'!$B$8:$AH$107,28,FALSE),0)</f>
      </c>
      <c r="AR241" s="53">
        <f>IFERROR(VLOOKUP(B241,'วันที่ 24'!$B$8:$AH$104,28,FALSE),0)</f>
      </c>
      <c r="AS241" s="53">
        <f>IFERROR(VLOOKUP(B241,'วันที่ 25'!$B$8:$AH$106,28,FALSE),0)</f>
      </c>
      <c r="AT241" s="53">
        <f>IFERROR(VLOOKUP(B241,'วันที่ 26'!$B$8:$AH$105,28,FALSE),0)</f>
      </c>
      <c r="AU241" s="53">
        <f>IFERROR(VLOOKUP(B241,'วันที่ 26'!$B$8:$AH$104,28,FALSE),0)</f>
      </c>
      <c r="AV241" s="53">
        <f>IFERROR(VLOOKUP(B241,'วันที่ 30'!$B$8:$AH$107,28,FALSE),0)</f>
      </c>
      <c r="AW241" s="53">
        <f>IFERROR(VLOOKUP(B241,'วันที่ 31'!$B$8:$AG$105,28,FALSE),0)</f>
      </c>
      <c r="AX241" s="52">
        <f>SUM(E241:AW241)</f>
      </c>
    </row>
    <row r="242">
      <c r="A242" s="52"/>
      <c r="B242" s="56"/>
      <c r="C242" s="53">
        <f>IFERROR(VLOOKUP(B242,Members!B:C,2,FALSE),0)</f>
      </c>
      <c r="D242" s="53">
        <f>IFERROR(VLOOKUP(B242,Members!$B:$H,7,FALSE),0)</f>
      </c>
      <c r="E242" s="55">
        <f>IFERROR(VLOOKUP(B242,'วันที่ 1'!$B$8:$AH$103,28,FALSE),0) - IFERROR(VLOOKUP(B242,'วันที่ 1'!$B$8:$AH$103,27,FALSE),0)</f>
      </c>
      <c r="F242" s="55">
        <f>IFERROR(VLOOKUP(C242,'วันที่ 1'!$B$8:$AH$103,27,FALSE),0)</f>
      </c>
      <c r="G242" s="53">
        <f>IFERROR(VLOOKUP(B242,'วันที่ 1'!$B$8:$AH$103,28,FALSE),0)-IFERROR(VLOOKUP(B242,'วันที่ 1'!$B$8:$AH$103,27,FALSE),0)</f>
      </c>
      <c r="H242" s="55">
        <f>IFERROR(VLOOKUP(B242,'วันที่ 1'!$B$8:$AH$103,27,FALSE),0)</f>
      </c>
      <c r="I242" s="53">
        <f>IFERROR(VLOOKUP(B242,'วันที่ 2'!$B$8:$AF$106,28,FALSE),0)-IFERROR(VLOOKUP(B242,'วันที่ 2'!$B$8:$AF$106,27,FALSE),0)</f>
      </c>
      <c r="J242" s="53">
        <f>IFERROR(VLOOKUP(B242,'วันที่ 2'!$B$8:$AF$106,27,FALSE),0)</f>
      </c>
      <c r="K242" s="53">
        <f>IFERROR(VLOOKUP(B242,'วันที่ 3 กะเช้า'!$B$8:$AK$106,28,FALSE),0)-IFERROR(VLOOKUP(B242,'วันที่ 3 กะเช้า'!$B$8:$AK$106,27,FALSE),0)</f>
      </c>
      <c r="L242" s="53">
        <f>IFERROR(VLOOKUP(B242,'วันที่ 3 กะเช้า'!$B$8:$AK$106,27,FALSE),0)</f>
      </c>
      <c r="M242" s="53">
        <f>IFERROR(VLOOKUP(B242,'วันที่ 4 กะเช้า'!$B$8:$AG$107,28,FALSE),0)-IFERROR(VLOOKUP(B242,'วันที่ 4 กะเช้า'!$B$8:$AG$107,27,FALSE),0)</f>
      </c>
      <c r="N242" s="53">
        <f>IFERROR(VLOOKUP(B242,'วันที่ 4 กะเช้า'!$B$8:$AG$107,27,FALSE),0)</f>
      </c>
      <c r="O242" s="53">
        <f>IFERROR(VLOOKUP(B242,'วันที่ 4 กะเช้า'!$B$8:$AH$106,28,FALSE),0)-IFERROR(VLOOKUP(B242,'วันที่ 4 กะเช้า'!$B$8:$AH$106,27,FALSE),0)</f>
      </c>
      <c r="P242" s="53">
        <f>IFERROR(VLOOKUP(B242,'วันที่ 4 กะเช้า'!$B$8:$AH$106,27,FALSE),0)</f>
      </c>
      <c r="Q242" s="53">
        <f>IFERROR(VLOOKUP(B242,'วันที่ 4 กะเช้า'!$B$8:$AH$106,28,FALSE),0)-IFERROR(VLOOKUP(B242,'วันที่ 4 กะเช้า'!$B$8:$AH$106,27,FALSE),0)</f>
      </c>
      <c r="R242" s="53">
        <f>IFERROR(VLOOKUP(B242,'วันที่ 4 กะเช้า'!$B$8:$AH$106,27,FALSE),0)</f>
      </c>
      <c r="S242" s="53">
        <f>IFERROR(VLOOKUP(B242,'วันที่ 5 กะเช้า'!$B$8:$AH$107,28,FALSE),0)-IFERROR(VLOOKUP(B242,'วันที่ 5 กะเช้า'!$B$8:$AH$107,27,FALSE),0)</f>
      </c>
      <c r="T242" s="53">
        <f>IFERROR(VLOOKUP(B242,'วันที่ 5 กะเช้า'!$B$8:$AH$107,27,FALSE),0)</f>
      </c>
      <c r="U242" s="53">
        <f>IFERROR(VLOOKUP(B242,'วันที่ 5 กะดึก'!$B$8:$AH$106,27,FALSE),0)</f>
      </c>
      <c r="V242" s="53">
        <f>IFERROR(VLOOKUP(B242,'วันที่ 5 กะดึก'!$B$8:$AH$106,27,FALSE),0)</f>
      </c>
      <c r="W242" s="53">
        <f>IFERROR(VLOOKUP(B242,'วันที่ 7'!$B$8:$AH$105,28,FALSE),0)-IFERROR(VLOOKUP(B242,'วันที่ 7'!$B$8:$AH$105,27,FALSE),0)</f>
      </c>
      <c r="X242" s="53">
        <f>IFERROR(VLOOKUP(B242,'วันที่ 7'!$B$8:$AH$105,27,FALSE),0)</f>
      </c>
      <c r="Y242" s="53">
        <f>IFERROR(VLOOKUP(B242,'วันที่ 8'!$B$8:$AH$109,28,FALSE),0)-IFERROR(VLOOKUP(B242,'วันที่ 8'!$B$8:$AH$109,27,FALSE),0)</f>
      </c>
      <c r="Z242" s="53">
        <f>IFERROR(VLOOKUP(B242,'วันที่ 8'!$B$8:$AH$109,27,FALSE),0)</f>
      </c>
      <c r="AA242" s="53">
        <f>IFERROR(VLOOKUP(B242,'กะเช้าวันที่ 12'!$B$8:$AC$102,28,FALSE),0)-IFERROR(VLOOKUP(B242,'กะเช้าวันที่ 12'!$B$8:$AC$102,27,FALSE),0)</f>
      </c>
      <c r="AB242" s="53">
        <f>IFERROR(VLOOKUP(B242,'กะเช้าวันที่ 12'!$B$8:$AC$102,27,FALSE),0)</f>
      </c>
      <c r="AC242" s="53">
        <f>IFERROR(VLOOKUP(B242,'กะเช้าวันที่ 14'!$B$8:$AC$104,28,FALSE),0)-IFERROR(VLOOKUP(B242,'กะเช้าวันที่ 14'!$B$8:$AC$104,27,FALSE),0)</f>
      </c>
      <c r="AD242" s="53">
        <f>IFERROR(VLOOKUP(B242,'กะเช้าวันที่ 14'!$B$8:$AC$104,27,FALSE),0)</f>
      </c>
      <c r="AE242" s="53">
        <f>IFERROR(VLOOKUP(B242,'กะดึกวันที่ 13'!$B$8:$AC$105,28,FALSE),0)-IFERROR(VLOOKUP(B242,'กะดึกวันที่ 13'!$B$8:$AC$105,27,FALSE),0)</f>
      </c>
      <c r="AF242" s="53">
        <f>IFERROR(VLOOKUP(C242,'กะดึกวันที่ 13'!$B$8:$AC$105,27,FALSE),0)</f>
      </c>
      <c r="AG242" s="53">
        <f>IFERROR(VLOOKUP(B242,'วันที่ 12'!$B$8:$AH$105,28,FALSE),0)</f>
      </c>
      <c r="AH242" s="53">
        <f>IFERROR(VLOOKUP(B242,'วันที่ 14'!$B$8:$AH$106,28,FALSE),0)</f>
      </c>
      <c r="AI242" s="53">
        <f>IFERROR(VLOOKUP(B242,'วันที่ 15'!$B$8:$AH$106,28,FALSE),0)</f>
      </c>
      <c r="AJ242" s="53">
        <f>IFERROR(VLOOKUP(B242,'วันที่ 16'!$B$8:$AH$105,28,FALSE),0)</f>
      </c>
      <c r="AK242" s="53">
        <f>IFERROR(VLOOKUP(B242,'วันที่ 17'!$B$8:$AH$105,28,FALSE),0)</f>
      </c>
      <c r="AL242" s="53">
        <f>IFERROR(VLOOKUP(B242,'วันที่ 18'!$B$8:$AH$104,28,FALSE),0)</f>
      </c>
      <c r="AM242" s="53">
        <f>IFERROR(VLOOKUP(B242,'วันที่ 19'!$B$8:$AH$106,28,FALSE),0)</f>
      </c>
      <c r="AN242" s="53">
        <f>IFERROR(VLOOKUP(B242,'วันที่ 20'!$B$8:$AH$105,28,FALSE),0)</f>
      </c>
      <c r="AO242" s="53">
        <f>IFERROR(VLOOKUP(B242,'วันที่ 21'!$B$8:$AH$106,28,FALSE),0)</f>
      </c>
      <c r="AP242" s="53">
        <f>IFERROR(VLOOKUP(B242,'วันที่ 22'!$B$8:$AH$105,28,FALSE),0)</f>
      </c>
      <c r="AQ242" s="53">
        <f>IFERROR(VLOOKUP(B242,'วันที่ 23'!$B$8:$AH$107,28,FALSE),0)</f>
      </c>
      <c r="AR242" s="53">
        <f>IFERROR(VLOOKUP(B242,'วันที่ 24'!$B$8:$AH$104,28,FALSE),0)</f>
      </c>
      <c r="AS242" s="53">
        <f>IFERROR(VLOOKUP(B242,'วันที่ 25'!$B$8:$AH$106,28,FALSE),0)</f>
      </c>
      <c r="AT242" s="53">
        <f>IFERROR(VLOOKUP(B242,'วันที่ 26'!$B$8:$AH$105,28,FALSE),0)</f>
      </c>
      <c r="AU242" s="53">
        <f>IFERROR(VLOOKUP(B242,'วันที่ 26'!$B$8:$AH$104,28,FALSE),0)</f>
      </c>
      <c r="AV242" s="53">
        <f>IFERROR(VLOOKUP(B242,'วันที่ 30'!$B$8:$AH$107,28,FALSE),0)</f>
      </c>
      <c r="AW242" s="53">
        <f>IFERROR(VLOOKUP(B242,'วันที่ 31'!$B$8:$AG$105,28,FALSE),0)</f>
      </c>
      <c r="AX242" s="52">
        <f>SUM(E242:AW242)</f>
      </c>
    </row>
    <row r="243">
      <c r="A243" s="52"/>
      <c r="B243" s="56"/>
      <c r="C243" s="53">
        <f>IFERROR(VLOOKUP(B243,Members!B:C,2,FALSE),0)</f>
      </c>
      <c r="D243" s="53">
        <f>IFERROR(VLOOKUP(B243,Members!$B:$H,7,FALSE),0)</f>
      </c>
      <c r="E243" s="55">
        <f>IFERROR(VLOOKUP(B243,'วันที่ 1'!$B$8:$AH$103,28,FALSE),0) - IFERROR(VLOOKUP(B243,'วันที่ 1'!$B$8:$AH$103,27,FALSE),0)</f>
      </c>
      <c r="F243" s="55">
        <f>IFERROR(VLOOKUP(C243,'วันที่ 1'!$B$8:$AH$103,27,FALSE),0)</f>
      </c>
      <c r="G243" s="53">
        <f>IFERROR(VLOOKUP(B243,'วันที่ 1'!$B$8:$AH$103,28,FALSE),0)-IFERROR(VLOOKUP(B243,'วันที่ 1'!$B$8:$AH$103,27,FALSE),0)</f>
      </c>
      <c r="H243" s="55">
        <f>IFERROR(VLOOKUP(B243,'วันที่ 1'!$B$8:$AH$103,27,FALSE),0)</f>
      </c>
      <c r="I243" s="53">
        <f>IFERROR(VLOOKUP(B243,'วันที่ 2'!$B$8:$AF$106,28,FALSE),0)-IFERROR(VLOOKUP(B243,'วันที่ 2'!$B$8:$AF$106,27,FALSE),0)</f>
      </c>
      <c r="J243" s="53">
        <f>IFERROR(VLOOKUP(B243,'วันที่ 2'!$B$8:$AF$106,27,FALSE),0)</f>
      </c>
      <c r="K243" s="53">
        <f>IFERROR(VLOOKUP(B243,'วันที่ 3 กะเช้า'!$B$8:$AK$106,28,FALSE),0)-IFERROR(VLOOKUP(B243,'วันที่ 3 กะเช้า'!$B$8:$AK$106,27,FALSE),0)</f>
      </c>
      <c r="L243" s="53">
        <f>IFERROR(VLOOKUP(B243,'วันที่ 3 กะเช้า'!$B$8:$AK$106,27,FALSE),0)</f>
      </c>
      <c r="M243" s="53">
        <f>IFERROR(VLOOKUP(B243,'วันที่ 4 กะเช้า'!$B$8:$AG$107,28,FALSE),0)-IFERROR(VLOOKUP(B243,'วันที่ 4 กะเช้า'!$B$8:$AG$107,27,FALSE),0)</f>
      </c>
      <c r="N243" s="53">
        <f>IFERROR(VLOOKUP(B243,'วันที่ 4 กะเช้า'!$B$8:$AG$107,27,FALSE),0)</f>
      </c>
      <c r="O243" s="53">
        <f>IFERROR(VLOOKUP(B243,'วันที่ 4 กะเช้า'!$B$8:$AH$106,28,FALSE),0)-IFERROR(VLOOKUP(B243,'วันที่ 4 กะเช้า'!$B$8:$AH$106,27,FALSE),0)</f>
      </c>
      <c r="P243" s="53">
        <f>IFERROR(VLOOKUP(B243,'วันที่ 4 กะเช้า'!$B$8:$AH$106,27,FALSE),0)</f>
      </c>
      <c r="Q243" s="53">
        <f>IFERROR(VLOOKUP(B243,'วันที่ 4 กะเช้า'!$B$8:$AH$106,28,FALSE),0)-IFERROR(VLOOKUP(B243,'วันที่ 4 กะเช้า'!$B$8:$AH$106,27,FALSE),0)</f>
      </c>
      <c r="R243" s="53">
        <f>IFERROR(VLOOKUP(B243,'วันที่ 4 กะเช้า'!$B$8:$AH$106,27,FALSE),0)</f>
      </c>
      <c r="S243" s="53">
        <f>IFERROR(VLOOKUP(B243,'วันที่ 5 กะเช้า'!$B$8:$AH$107,28,FALSE),0)-IFERROR(VLOOKUP(B243,'วันที่ 5 กะเช้า'!$B$8:$AH$107,27,FALSE),0)</f>
      </c>
      <c r="T243" s="53">
        <f>IFERROR(VLOOKUP(B243,'วันที่ 5 กะเช้า'!$B$8:$AH$107,27,FALSE),0)</f>
      </c>
      <c r="U243" s="53">
        <f>IFERROR(VLOOKUP(B243,'วันที่ 5 กะดึก'!$B$8:$AH$106,27,FALSE),0)</f>
      </c>
      <c r="V243" s="53">
        <f>IFERROR(VLOOKUP(B243,'วันที่ 5 กะดึก'!$B$8:$AH$106,27,FALSE),0)</f>
      </c>
      <c r="W243" s="53">
        <f>IFERROR(VLOOKUP(B243,'วันที่ 7'!$B$8:$AH$105,28,FALSE),0)-IFERROR(VLOOKUP(B243,'วันที่ 7'!$B$8:$AH$105,27,FALSE),0)</f>
      </c>
      <c r="X243" s="53">
        <f>IFERROR(VLOOKUP(B243,'วันที่ 7'!$B$8:$AH$105,27,FALSE),0)</f>
      </c>
      <c r="Y243" s="53">
        <f>IFERROR(VLOOKUP(B243,'วันที่ 8'!$B$8:$AH$109,28,FALSE),0)-IFERROR(VLOOKUP(B243,'วันที่ 8'!$B$8:$AH$109,27,FALSE),0)</f>
      </c>
      <c r="Z243" s="53">
        <f>IFERROR(VLOOKUP(B243,'วันที่ 8'!$B$8:$AH$109,27,FALSE),0)</f>
      </c>
      <c r="AA243" s="53">
        <f>IFERROR(VLOOKUP(B243,'กะเช้าวันที่ 12'!$B$8:$AC$102,28,FALSE),0)-IFERROR(VLOOKUP(B243,'กะเช้าวันที่ 12'!$B$8:$AC$102,27,FALSE),0)</f>
      </c>
      <c r="AB243" s="53">
        <f>IFERROR(VLOOKUP(B243,'กะเช้าวันที่ 12'!$B$8:$AC$102,27,FALSE),0)</f>
      </c>
      <c r="AC243" s="53">
        <f>IFERROR(VLOOKUP(B243,'กะเช้าวันที่ 14'!$B$8:$AC$104,28,FALSE),0)-IFERROR(VLOOKUP(B243,'กะเช้าวันที่ 14'!$B$8:$AC$104,27,FALSE),0)</f>
      </c>
      <c r="AD243" s="53">
        <f>IFERROR(VLOOKUP(B243,'กะเช้าวันที่ 14'!$B$8:$AC$104,27,FALSE),0)</f>
      </c>
      <c r="AE243" s="53">
        <f>IFERROR(VLOOKUP(B243,'กะดึกวันที่ 13'!$B$8:$AC$105,28,FALSE),0)-IFERROR(VLOOKUP(B243,'กะดึกวันที่ 13'!$B$8:$AC$105,27,FALSE),0)</f>
      </c>
      <c r="AF243" s="53">
        <f>IFERROR(VLOOKUP(C243,'กะดึกวันที่ 13'!$B$8:$AC$105,27,FALSE),0)</f>
      </c>
      <c r="AG243" s="53">
        <f>IFERROR(VLOOKUP(B243,'วันที่ 12'!$B$8:$AH$105,28,FALSE),0)</f>
      </c>
      <c r="AH243" s="53">
        <f>IFERROR(VLOOKUP(B243,'วันที่ 14'!$B$8:$AH$106,28,FALSE),0)</f>
      </c>
      <c r="AI243" s="53">
        <f>IFERROR(VLOOKUP(B243,'วันที่ 15'!$B$8:$AH$106,28,FALSE),0)</f>
      </c>
      <c r="AJ243" s="53">
        <f>IFERROR(VLOOKUP(B243,'วันที่ 16'!$B$8:$AH$105,28,FALSE),0)</f>
      </c>
      <c r="AK243" s="53">
        <f>IFERROR(VLOOKUP(B243,'วันที่ 17'!$B$8:$AH$105,28,FALSE),0)</f>
      </c>
      <c r="AL243" s="53">
        <f>IFERROR(VLOOKUP(B243,'วันที่ 18'!$B$8:$AH$104,28,FALSE),0)</f>
      </c>
      <c r="AM243" s="53">
        <f>IFERROR(VLOOKUP(B243,'วันที่ 19'!$B$8:$AH$106,28,FALSE),0)</f>
      </c>
      <c r="AN243" s="53">
        <f>IFERROR(VLOOKUP(B243,'วันที่ 20'!$B$8:$AH$105,28,FALSE),0)</f>
      </c>
      <c r="AO243" s="53">
        <f>IFERROR(VLOOKUP(B243,'วันที่ 21'!$B$8:$AH$106,28,FALSE),0)</f>
      </c>
      <c r="AP243" s="53">
        <f>IFERROR(VLOOKUP(B243,'วันที่ 22'!$B$8:$AH$105,28,FALSE),0)</f>
      </c>
      <c r="AQ243" s="53">
        <f>IFERROR(VLOOKUP(B243,'วันที่ 23'!$B$8:$AH$107,28,FALSE),0)</f>
      </c>
      <c r="AR243" s="53">
        <f>IFERROR(VLOOKUP(B243,'วันที่ 24'!$B$8:$AH$104,28,FALSE),0)</f>
      </c>
      <c r="AS243" s="53">
        <f>IFERROR(VLOOKUP(B243,'วันที่ 25'!$B$8:$AH$106,28,FALSE),0)</f>
      </c>
      <c r="AT243" s="53">
        <f>IFERROR(VLOOKUP(B243,'วันที่ 26'!$B$8:$AH$105,28,FALSE),0)</f>
      </c>
      <c r="AU243" s="53">
        <f>IFERROR(VLOOKUP(B243,'วันที่ 26'!$B$8:$AH$104,28,FALSE),0)</f>
      </c>
      <c r="AV243" s="53">
        <f>IFERROR(VLOOKUP(B243,'วันที่ 30'!$B$8:$AH$107,28,FALSE),0)</f>
      </c>
      <c r="AW243" s="53">
        <f>IFERROR(VLOOKUP(B243,'วันที่ 31'!$B$8:$AG$105,28,FALSE),0)</f>
      </c>
      <c r="AX243" s="52">
        <f>SUM(E243:AW243)</f>
      </c>
    </row>
    <row r="244">
      <c r="A244" s="52"/>
      <c r="B244" s="56"/>
      <c r="C244" s="53">
        <f>IFERROR(VLOOKUP(B244,Members!B:C,2,FALSE),0)</f>
      </c>
      <c r="D244" s="53">
        <f>IFERROR(VLOOKUP(B244,Members!$B:$H,7,FALSE),0)</f>
      </c>
      <c r="E244" s="55">
        <f>IFERROR(VLOOKUP(B244,'วันที่ 1'!$B$8:$AH$103,28,FALSE),0) - IFERROR(VLOOKUP(B244,'วันที่ 1'!$B$8:$AH$103,27,FALSE),0)</f>
      </c>
      <c r="F244" s="55">
        <f>IFERROR(VLOOKUP(C244,'วันที่ 1'!$B$8:$AH$103,27,FALSE),0)</f>
      </c>
      <c r="G244" s="53">
        <f>IFERROR(VLOOKUP(B244,'วันที่ 1'!$B$8:$AH$103,28,FALSE),0)-IFERROR(VLOOKUP(B244,'วันที่ 1'!$B$8:$AH$103,27,FALSE),0)</f>
      </c>
      <c r="H244" s="55">
        <f>IFERROR(VLOOKUP(B244,'วันที่ 1'!$B$8:$AH$103,27,FALSE),0)</f>
      </c>
      <c r="I244" s="53">
        <f>IFERROR(VLOOKUP(B244,'วันที่ 2'!$B$8:$AF$106,28,FALSE),0)-IFERROR(VLOOKUP(B244,'วันที่ 2'!$B$8:$AF$106,27,FALSE),0)</f>
      </c>
      <c r="J244" s="53">
        <f>IFERROR(VLOOKUP(B244,'วันที่ 2'!$B$8:$AF$106,27,FALSE),0)</f>
      </c>
      <c r="K244" s="53">
        <f>IFERROR(VLOOKUP(B244,'วันที่ 3 กะเช้า'!$B$8:$AK$106,28,FALSE),0)-IFERROR(VLOOKUP(B244,'วันที่ 3 กะเช้า'!$B$8:$AK$106,27,FALSE),0)</f>
      </c>
      <c r="L244" s="53">
        <f>IFERROR(VLOOKUP(B244,'วันที่ 3 กะเช้า'!$B$8:$AK$106,27,FALSE),0)</f>
      </c>
      <c r="M244" s="53">
        <f>IFERROR(VLOOKUP(B244,'วันที่ 4 กะเช้า'!$B$8:$AG$107,28,FALSE),0)-IFERROR(VLOOKUP(B244,'วันที่ 4 กะเช้า'!$B$8:$AG$107,27,FALSE),0)</f>
      </c>
      <c r="N244" s="53">
        <f>IFERROR(VLOOKUP(B244,'วันที่ 4 กะเช้า'!$B$8:$AG$107,27,FALSE),0)</f>
      </c>
      <c r="O244" s="53">
        <f>IFERROR(VLOOKUP(B244,'วันที่ 4 กะเช้า'!$B$8:$AH$106,28,FALSE),0)-IFERROR(VLOOKUP(B244,'วันที่ 4 กะเช้า'!$B$8:$AH$106,27,FALSE),0)</f>
      </c>
      <c r="P244" s="53">
        <f>IFERROR(VLOOKUP(B244,'วันที่ 4 กะเช้า'!$B$8:$AH$106,27,FALSE),0)</f>
      </c>
      <c r="Q244" s="53">
        <f>IFERROR(VLOOKUP(B244,'วันที่ 4 กะเช้า'!$B$8:$AH$106,28,FALSE),0)-IFERROR(VLOOKUP(B244,'วันที่ 4 กะเช้า'!$B$8:$AH$106,27,FALSE),0)</f>
      </c>
      <c r="R244" s="53">
        <f>IFERROR(VLOOKUP(B244,'วันที่ 4 กะเช้า'!$B$8:$AH$106,27,FALSE),0)</f>
      </c>
      <c r="S244" s="53">
        <f>IFERROR(VLOOKUP(B244,'วันที่ 5 กะเช้า'!$B$8:$AH$107,28,FALSE),0)-IFERROR(VLOOKUP(B244,'วันที่ 5 กะเช้า'!$B$8:$AH$107,27,FALSE),0)</f>
      </c>
      <c r="T244" s="53">
        <f>IFERROR(VLOOKUP(B244,'วันที่ 5 กะเช้า'!$B$8:$AH$107,27,FALSE),0)</f>
      </c>
      <c r="U244" s="53">
        <f>IFERROR(VLOOKUP(B244,'วันที่ 5 กะดึก'!$B$8:$AH$106,27,FALSE),0)</f>
      </c>
      <c r="V244" s="53">
        <f>IFERROR(VLOOKUP(B244,'วันที่ 5 กะดึก'!$B$8:$AH$106,27,FALSE),0)</f>
      </c>
      <c r="W244" s="53">
        <f>IFERROR(VLOOKUP(B244,'วันที่ 7'!$B$8:$AH$105,28,FALSE),0)-IFERROR(VLOOKUP(B244,'วันที่ 7'!$B$8:$AH$105,27,FALSE),0)</f>
      </c>
      <c r="X244" s="53">
        <f>IFERROR(VLOOKUP(B244,'วันที่ 7'!$B$8:$AH$105,27,FALSE),0)</f>
      </c>
      <c r="Y244" s="53">
        <f>IFERROR(VLOOKUP(B244,'วันที่ 8'!$B$8:$AH$109,28,FALSE),0)-IFERROR(VLOOKUP(B244,'วันที่ 8'!$B$8:$AH$109,27,FALSE),0)</f>
      </c>
      <c r="Z244" s="53">
        <f>IFERROR(VLOOKUP(B244,'วันที่ 8'!$B$8:$AH$109,27,FALSE),0)</f>
      </c>
      <c r="AA244" s="53">
        <f>IFERROR(VLOOKUP(B244,'กะเช้าวันที่ 12'!$B$8:$AC$102,28,FALSE),0)-IFERROR(VLOOKUP(B244,'กะเช้าวันที่ 12'!$B$8:$AC$102,27,FALSE),0)</f>
      </c>
      <c r="AB244" s="53">
        <f>IFERROR(VLOOKUP(B244,'กะเช้าวันที่ 12'!$B$8:$AC$102,27,FALSE),0)</f>
      </c>
      <c r="AC244" s="53">
        <f>IFERROR(VLOOKUP(B244,'กะเช้าวันที่ 14'!$B$8:$AC$104,28,FALSE),0)-IFERROR(VLOOKUP(B244,'กะเช้าวันที่ 14'!$B$8:$AC$104,27,FALSE),0)</f>
      </c>
      <c r="AD244" s="53">
        <f>IFERROR(VLOOKUP(B244,'กะเช้าวันที่ 14'!$B$8:$AC$104,27,FALSE),0)</f>
      </c>
      <c r="AE244" s="53">
        <f>IFERROR(VLOOKUP(B244,'กะดึกวันที่ 13'!$B$8:$AC$105,28,FALSE),0)-IFERROR(VLOOKUP(B244,'กะดึกวันที่ 13'!$B$8:$AC$105,27,FALSE),0)</f>
      </c>
      <c r="AF244" s="53">
        <f>IFERROR(VLOOKUP(C244,'กะดึกวันที่ 13'!$B$8:$AC$105,27,FALSE),0)</f>
      </c>
      <c r="AG244" s="53">
        <f>IFERROR(VLOOKUP(B244,'วันที่ 12'!$B$8:$AH$105,28,FALSE),0)</f>
      </c>
      <c r="AH244" s="53">
        <f>IFERROR(VLOOKUP(B244,'วันที่ 14'!$B$8:$AH$106,28,FALSE),0)</f>
      </c>
      <c r="AI244" s="53">
        <f>IFERROR(VLOOKUP(B244,'วันที่ 15'!$B$8:$AH$106,28,FALSE),0)</f>
      </c>
      <c r="AJ244" s="53">
        <f>IFERROR(VLOOKUP(B244,'วันที่ 16'!$B$8:$AH$105,28,FALSE),0)</f>
      </c>
      <c r="AK244" s="53">
        <f>IFERROR(VLOOKUP(B244,'วันที่ 17'!$B$8:$AH$105,28,FALSE),0)</f>
      </c>
      <c r="AL244" s="53">
        <f>IFERROR(VLOOKUP(B244,'วันที่ 18'!$B$8:$AH$104,28,FALSE),0)</f>
      </c>
      <c r="AM244" s="53">
        <f>IFERROR(VLOOKUP(B244,'วันที่ 19'!$B$8:$AH$106,28,FALSE),0)</f>
      </c>
      <c r="AN244" s="53">
        <f>IFERROR(VLOOKUP(B244,'วันที่ 20'!$B$8:$AH$105,28,FALSE),0)</f>
      </c>
      <c r="AO244" s="53">
        <f>IFERROR(VLOOKUP(B244,'วันที่ 21'!$B$8:$AH$106,28,FALSE),0)</f>
      </c>
      <c r="AP244" s="53">
        <f>IFERROR(VLOOKUP(B244,'วันที่ 22'!$B$8:$AH$105,28,FALSE),0)</f>
      </c>
      <c r="AQ244" s="53">
        <f>IFERROR(VLOOKUP(B244,'วันที่ 23'!$B$8:$AH$107,28,FALSE),0)</f>
      </c>
      <c r="AR244" s="53">
        <f>IFERROR(VLOOKUP(B244,'วันที่ 24'!$B$8:$AH$104,28,FALSE),0)</f>
      </c>
      <c r="AS244" s="53">
        <f>IFERROR(VLOOKUP(B244,'วันที่ 25'!$B$8:$AH$106,28,FALSE),0)</f>
      </c>
      <c r="AT244" s="53">
        <f>IFERROR(VLOOKUP(B244,'วันที่ 26'!$B$8:$AH$105,28,FALSE),0)</f>
      </c>
      <c r="AU244" s="53">
        <f>IFERROR(VLOOKUP(B244,'วันที่ 26'!$B$8:$AH$104,28,FALSE),0)</f>
      </c>
      <c r="AV244" s="53">
        <f>IFERROR(VLOOKUP(B244,'วันที่ 30'!$B$8:$AH$107,28,FALSE),0)</f>
      </c>
      <c r="AW244" s="53">
        <f>IFERROR(VLOOKUP(B244,'วันที่ 31'!$B$8:$AG$105,28,FALSE),0)</f>
      </c>
      <c r="AX244" s="52">
        <f>SUM(E244:AW244)</f>
      </c>
    </row>
    <row r="245">
      <c r="A245" s="52"/>
      <c r="B245" s="56"/>
      <c r="C245" s="53">
        <f>IFERROR(VLOOKUP(B245,Members!B:C,2,FALSE),0)</f>
      </c>
      <c r="D245" s="53">
        <f>IFERROR(VLOOKUP(B245,Members!$B:$H,7,FALSE),0)</f>
      </c>
      <c r="E245" s="55">
        <f>IFERROR(VLOOKUP(B245,'วันที่ 1'!$B$8:$AH$103,28,FALSE),0) - IFERROR(VLOOKUP(B245,'วันที่ 1'!$B$8:$AH$103,27,FALSE),0)</f>
      </c>
      <c r="F245" s="55">
        <f>IFERROR(VLOOKUP(C245,'วันที่ 1'!$B$8:$AH$103,27,FALSE),0)</f>
      </c>
      <c r="G245" s="53">
        <f>IFERROR(VLOOKUP(B245,'วันที่ 1'!$B$8:$AH$103,28,FALSE),0)-IFERROR(VLOOKUP(B245,'วันที่ 1'!$B$8:$AH$103,27,FALSE),0)</f>
      </c>
      <c r="H245" s="55">
        <f>IFERROR(VLOOKUP(B245,'วันที่ 1'!$B$8:$AH$103,27,FALSE),0)</f>
      </c>
      <c r="I245" s="53">
        <f>IFERROR(VLOOKUP(B245,'วันที่ 2'!$B$8:$AF$106,28,FALSE),0)-IFERROR(VLOOKUP(B245,'วันที่ 2'!$B$8:$AF$106,27,FALSE),0)</f>
      </c>
      <c r="J245" s="53">
        <f>IFERROR(VLOOKUP(B245,'วันที่ 2'!$B$8:$AF$106,27,FALSE),0)</f>
      </c>
      <c r="K245" s="53">
        <f>IFERROR(VLOOKUP(B245,'วันที่ 3 กะเช้า'!$B$8:$AK$106,28,FALSE),0)-IFERROR(VLOOKUP(B245,'วันที่ 3 กะเช้า'!$B$8:$AK$106,27,FALSE),0)</f>
      </c>
      <c r="L245" s="53">
        <f>IFERROR(VLOOKUP(B245,'วันที่ 3 กะเช้า'!$B$8:$AK$106,27,FALSE),0)</f>
      </c>
      <c r="M245" s="53">
        <f>IFERROR(VLOOKUP(B245,'วันที่ 4 กะเช้า'!$B$8:$AG$107,28,FALSE),0)-IFERROR(VLOOKUP(B245,'วันที่ 4 กะเช้า'!$B$8:$AG$107,27,FALSE),0)</f>
      </c>
      <c r="N245" s="53">
        <f>IFERROR(VLOOKUP(B245,'วันที่ 4 กะเช้า'!$B$8:$AG$107,27,FALSE),0)</f>
      </c>
      <c r="O245" s="53">
        <f>IFERROR(VLOOKUP(B245,'วันที่ 4 กะเช้า'!$B$8:$AH$106,28,FALSE),0)-IFERROR(VLOOKUP(B245,'วันที่ 4 กะเช้า'!$B$8:$AH$106,27,FALSE),0)</f>
      </c>
      <c r="P245" s="53">
        <f>IFERROR(VLOOKUP(B245,'วันที่ 4 กะเช้า'!$B$8:$AH$106,27,FALSE),0)</f>
      </c>
      <c r="Q245" s="53">
        <f>IFERROR(VLOOKUP(B245,'วันที่ 4 กะเช้า'!$B$8:$AH$106,28,FALSE),0)-IFERROR(VLOOKUP(B245,'วันที่ 4 กะเช้า'!$B$8:$AH$106,27,FALSE),0)</f>
      </c>
      <c r="R245" s="53">
        <f>IFERROR(VLOOKUP(B245,'วันที่ 4 กะเช้า'!$B$8:$AH$106,27,FALSE),0)</f>
      </c>
      <c r="S245" s="53">
        <f>IFERROR(VLOOKUP(B245,'วันที่ 5 กะเช้า'!$B$8:$AH$107,28,FALSE),0)-IFERROR(VLOOKUP(B245,'วันที่ 5 กะเช้า'!$B$8:$AH$107,27,FALSE),0)</f>
      </c>
      <c r="T245" s="53">
        <f>IFERROR(VLOOKUP(B245,'วันที่ 5 กะเช้า'!$B$8:$AH$107,27,FALSE),0)</f>
      </c>
      <c r="U245" s="53">
        <f>IFERROR(VLOOKUP(B245,'วันที่ 5 กะดึก'!$B$8:$AH$106,27,FALSE),0)</f>
      </c>
      <c r="V245" s="53">
        <f>IFERROR(VLOOKUP(B245,'วันที่ 5 กะดึก'!$B$8:$AH$106,27,FALSE),0)</f>
      </c>
      <c r="W245" s="53">
        <f>IFERROR(VLOOKUP(B245,'วันที่ 7'!$B$8:$AH$105,28,FALSE),0)-IFERROR(VLOOKUP(B245,'วันที่ 7'!$B$8:$AH$105,27,FALSE),0)</f>
      </c>
      <c r="X245" s="53">
        <f>IFERROR(VLOOKUP(B245,'วันที่ 7'!$B$8:$AH$105,27,FALSE),0)</f>
      </c>
      <c r="Y245" s="53">
        <f>IFERROR(VLOOKUP(B245,'วันที่ 8'!$B$8:$AH$109,28,FALSE),0)-IFERROR(VLOOKUP(B245,'วันที่ 8'!$B$8:$AH$109,27,FALSE),0)</f>
      </c>
      <c r="Z245" s="53">
        <f>IFERROR(VLOOKUP(B245,'วันที่ 8'!$B$8:$AH$109,27,FALSE),0)</f>
      </c>
      <c r="AA245" s="53">
        <f>IFERROR(VLOOKUP(B245,'กะเช้าวันที่ 12'!$B$8:$AC$102,28,FALSE),0)-IFERROR(VLOOKUP(B245,'กะเช้าวันที่ 12'!$B$8:$AC$102,27,FALSE),0)</f>
      </c>
      <c r="AB245" s="53">
        <f>IFERROR(VLOOKUP(B245,'กะเช้าวันที่ 12'!$B$8:$AC$102,27,FALSE),0)</f>
      </c>
      <c r="AC245" s="53">
        <f>IFERROR(VLOOKUP(B245,'กะเช้าวันที่ 14'!$B$8:$AC$104,28,FALSE),0)-IFERROR(VLOOKUP(B245,'กะเช้าวันที่ 14'!$B$8:$AC$104,27,FALSE),0)</f>
      </c>
      <c r="AD245" s="53">
        <f>IFERROR(VLOOKUP(B245,'กะเช้าวันที่ 14'!$B$8:$AC$104,27,FALSE),0)</f>
      </c>
      <c r="AE245" s="53">
        <f>IFERROR(VLOOKUP(B245,'กะดึกวันที่ 13'!$B$8:$AC$105,28,FALSE),0)-IFERROR(VLOOKUP(B245,'กะดึกวันที่ 13'!$B$8:$AC$105,27,FALSE),0)</f>
      </c>
      <c r="AF245" s="53">
        <f>IFERROR(VLOOKUP(C245,'กะดึกวันที่ 13'!$B$8:$AC$105,27,FALSE),0)</f>
      </c>
      <c r="AG245" s="53">
        <f>IFERROR(VLOOKUP(B245,'วันที่ 12'!$B$8:$AH$105,28,FALSE),0)</f>
      </c>
      <c r="AH245" s="53">
        <f>IFERROR(VLOOKUP(B245,'วันที่ 14'!$B$8:$AH$106,28,FALSE),0)</f>
      </c>
      <c r="AI245" s="53">
        <f>IFERROR(VLOOKUP(B245,'วันที่ 15'!$B$8:$AH$106,28,FALSE),0)</f>
      </c>
      <c r="AJ245" s="53">
        <f>IFERROR(VLOOKUP(B245,'วันที่ 16'!$B$8:$AH$105,28,FALSE),0)</f>
      </c>
      <c r="AK245" s="53">
        <f>IFERROR(VLOOKUP(B245,'วันที่ 17'!$B$8:$AH$105,28,FALSE),0)</f>
      </c>
      <c r="AL245" s="53">
        <f>IFERROR(VLOOKUP(B245,'วันที่ 18'!$B$8:$AH$104,28,FALSE),0)</f>
      </c>
      <c r="AM245" s="53">
        <f>IFERROR(VLOOKUP(B245,'วันที่ 19'!$B$8:$AH$106,28,FALSE),0)</f>
      </c>
      <c r="AN245" s="53">
        <f>IFERROR(VLOOKUP(B245,'วันที่ 20'!$B$8:$AH$105,28,FALSE),0)</f>
      </c>
      <c r="AO245" s="53">
        <f>IFERROR(VLOOKUP(B245,'วันที่ 21'!$B$8:$AH$106,28,FALSE),0)</f>
      </c>
      <c r="AP245" s="53">
        <f>IFERROR(VLOOKUP(B245,'วันที่ 22'!$B$8:$AH$105,28,FALSE),0)</f>
      </c>
      <c r="AQ245" s="53">
        <f>IFERROR(VLOOKUP(B245,'วันที่ 23'!$B$8:$AH$107,28,FALSE),0)</f>
      </c>
      <c r="AR245" s="53">
        <f>IFERROR(VLOOKUP(B245,'วันที่ 24'!$B$8:$AH$104,28,FALSE),0)</f>
      </c>
      <c r="AS245" s="53">
        <f>IFERROR(VLOOKUP(B245,'วันที่ 25'!$B$8:$AH$106,28,FALSE),0)</f>
      </c>
      <c r="AT245" s="53">
        <f>IFERROR(VLOOKUP(B245,'วันที่ 26'!$B$8:$AH$105,28,FALSE),0)</f>
      </c>
      <c r="AU245" s="53">
        <f>IFERROR(VLOOKUP(B245,'วันที่ 26'!$B$8:$AH$104,28,FALSE),0)</f>
      </c>
      <c r="AV245" s="53">
        <f>IFERROR(VLOOKUP(B245,'วันที่ 30'!$B$8:$AH$107,28,FALSE),0)</f>
      </c>
      <c r="AW245" s="53">
        <f>IFERROR(VLOOKUP(B245,'วันที่ 31'!$B$8:$AG$105,28,FALSE),0)</f>
      </c>
      <c r="AX245" s="52">
        <f>SUM(E245:AW245)</f>
      </c>
    </row>
    <row r="246">
      <c r="A246" s="52"/>
      <c r="B246" s="56"/>
      <c r="C246" s="53">
        <f>IFERROR(VLOOKUP(B246,Members!B:C,2,FALSE),0)</f>
      </c>
      <c r="D246" s="53">
        <f>IFERROR(VLOOKUP(B246,Members!$B:$H,7,FALSE),0)</f>
      </c>
      <c r="E246" s="55">
        <f>IFERROR(VLOOKUP(B246,'วันที่ 1'!$B$8:$AH$103,28,FALSE),0) - IFERROR(VLOOKUP(B246,'วันที่ 1'!$B$8:$AH$103,27,FALSE),0)</f>
      </c>
      <c r="F246" s="55">
        <f>IFERROR(VLOOKUP(C246,'วันที่ 1'!$B$8:$AH$103,27,FALSE),0)</f>
      </c>
      <c r="G246" s="53">
        <f>IFERROR(VLOOKUP(B246,'วันที่ 1'!$B$8:$AH$103,28,FALSE),0)-IFERROR(VLOOKUP(B246,'วันที่ 1'!$B$8:$AH$103,27,FALSE),0)</f>
      </c>
      <c r="H246" s="55">
        <f>IFERROR(VLOOKUP(B246,'วันที่ 1'!$B$8:$AH$103,27,FALSE),0)</f>
      </c>
      <c r="I246" s="53">
        <f>IFERROR(VLOOKUP(B246,'วันที่ 2'!$B$8:$AF$106,28,FALSE),0)-IFERROR(VLOOKUP(B246,'วันที่ 2'!$B$8:$AF$106,27,FALSE),0)</f>
      </c>
      <c r="J246" s="53">
        <f>IFERROR(VLOOKUP(B246,'วันที่ 2'!$B$8:$AF$106,27,FALSE),0)</f>
      </c>
      <c r="K246" s="53">
        <f>IFERROR(VLOOKUP(B246,'วันที่ 3 กะเช้า'!$B$8:$AK$106,28,FALSE),0)-IFERROR(VLOOKUP(B246,'วันที่ 3 กะเช้า'!$B$8:$AK$106,27,FALSE),0)</f>
      </c>
      <c r="L246" s="53">
        <f>IFERROR(VLOOKUP(B246,'วันที่ 3 กะเช้า'!$B$8:$AK$106,27,FALSE),0)</f>
      </c>
      <c r="M246" s="53">
        <f>IFERROR(VLOOKUP(B246,'วันที่ 4 กะเช้า'!$B$8:$AG$107,28,FALSE),0)-IFERROR(VLOOKUP(B246,'วันที่ 4 กะเช้า'!$B$8:$AG$107,27,FALSE),0)</f>
      </c>
      <c r="N246" s="53">
        <f>IFERROR(VLOOKUP(B246,'วันที่ 4 กะเช้า'!$B$8:$AG$107,27,FALSE),0)</f>
      </c>
      <c r="O246" s="53">
        <f>IFERROR(VLOOKUP(B246,'วันที่ 4 กะเช้า'!$B$8:$AH$106,28,FALSE),0)-IFERROR(VLOOKUP(B246,'วันที่ 4 กะเช้า'!$B$8:$AH$106,27,FALSE),0)</f>
      </c>
      <c r="P246" s="53">
        <f>IFERROR(VLOOKUP(B246,'วันที่ 4 กะเช้า'!$B$8:$AH$106,27,FALSE),0)</f>
      </c>
      <c r="Q246" s="53">
        <f>IFERROR(VLOOKUP(B246,'วันที่ 4 กะเช้า'!$B$8:$AH$106,28,FALSE),0)-IFERROR(VLOOKUP(B246,'วันที่ 4 กะเช้า'!$B$8:$AH$106,27,FALSE),0)</f>
      </c>
      <c r="R246" s="53">
        <f>IFERROR(VLOOKUP(B246,'วันที่ 4 กะเช้า'!$B$8:$AH$106,27,FALSE),0)</f>
      </c>
      <c r="S246" s="53">
        <f>IFERROR(VLOOKUP(B246,'วันที่ 5 กะเช้า'!$B$8:$AH$107,28,FALSE),0)-IFERROR(VLOOKUP(B246,'วันที่ 5 กะเช้า'!$B$8:$AH$107,27,FALSE),0)</f>
      </c>
      <c r="T246" s="53">
        <f>IFERROR(VLOOKUP(B246,'วันที่ 5 กะเช้า'!$B$8:$AH$107,27,FALSE),0)</f>
      </c>
      <c r="U246" s="53">
        <f>IFERROR(VLOOKUP(B246,'วันที่ 5 กะดึก'!$B$8:$AH$106,27,FALSE),0)</f>
      </c>
      <c r="V246" s="53">
        <f>IFERROR(VLOOKUP(B246,'วันที่ 5 กะดึก'!$B$8:$AH$106,27,FALSE),0)</f>
      </c>
      <c r="W246" s="53">
        <f>IFERROR(VLOOKUP(B246,'วันที่ 7'!$B$8:$AH$105,28,FALSE),0)-IFERROR(VLOOKUP(B246,'วันที่ 7'!$B$8:$AH$105,27,FALSE),0)</f>
      </c>
      <c r="X246" s="53">
        <f>IFERROR(VLOOKUP(B246,'วันที่ 7'!$B$8:$AH$105,27,FALSE),0)</f>
      </c>
      <c r="Y246" s="53">
        <f>IFERROR(VLOOKUP(B246,'วันที่ 8'!$B$8:$AH$109,28,FALSE),0)-IFERROR(VLOOKUP(B246,'วันที่ 8'!$B$8:$AH$109,27,FALSE),0)</f>
      </c>
      <c r="Z246" s="53">
        <f>IFERROR(VLOOKUP(B246,'วันที่ 8'!$B$8:$AH$109,27,FALSE),0)</f>
      </c>
      <c r="AA246" s="53">
        <f>IFERROR(VLOOKUP(B246,'กะเช้าวันที่ 12'!$B$8:$AC$102,28,FALSE),0)-IFERROR(VLOOKUP(B246,'กะเช้าวันที่ 12'!$B$8:$AC$102,27,FALSE),0)</f>
      </c>
      <c r="AB246" s="53">
        <f>IFERROR(VLOOKUP(B246,'กะเช้าวันที่ 12'!$B$8:$AC$102,27,FALSE),0)</f>
      </c>
      <c r="AC246" s="53">
        <f>IFERROR(VLOOKUP(B246,'กะเช้าวันที่ 14'!$B$8:$AC$104,28,FALSE),0)-IFERROR(VLOOKUP(B246,'กะเช้าวันที่ 14'!$B$8:$AC$104,27,FALSE),0)</f>
      </c>
      <c r="AD246" s="53">
        <f>IFERROR(VLOOKUP(B246,'กะเช้าวันที่ 14'!$B$8:$AC$104,27,FALSE),0)</f>
      </c>
      <c r="AE246" s="53">
        <f>IFERROR(VLOOKUP(B246,'กะดึกวันที่ 13'!$B$8:$AC$105,28,FALSE),0)-IFERROR(VLOOKUP(B246,'กะดึกวันที่ 13'!$B$8:$AC$105,27,FALSE),0)</f>
      </c>
      <c r="AF246" s="53">
        <f>IFERROR(VLOOKUP(C246,'กะดึกวันที่ 13'!$B$8:$AC$105,27,FALSE),0)</f>
      </c>
      <c r="AG246" s="53">
        <f>IFERROR(VLOOKUP(B246,'วันที่ 12'!$B$8:$AH$105,28,FALSE),0)</f>
      </c>
      <c r="AH246" s="53">
        <f>IFERROR(VLOOKUP(B246,'วันที่ 14'!$B$8:$AH$106,28,FALSE),0)</f>
      </c>
      <c r="AI246" s="53">
        <f>IFERROR(VLOOKUP(B246,'วันที่ 15'!$B$8:$AH$106,28,FALSE),0)</f>
      </c>
      <c r="AJ246" s="53">
        <f>IFERROR(VLOOKUP(B246,'วันที่ 16'!$B$8:$AH$105,28,FALSE),0)</f>
      </c>
      <c r="AK246" s="53">
        <f>IFERROR(VLOOKUP(B246,'วันที่ 17'!$B$8:$AH$105,28,FALSE),0)</f>
      </c>
      <c r="AL246" s="53">
        <f>IFERROR(VLOOKUP(B246,'วันที่ 18'!$B$8:$AH$104,28,FALSE),0)</f>
      </c>
      <c r="AM246" s="53">
        <f>IFERROR(VLOOKUP(B246,'วันที่ 19'!$B$8:$AH$106,28,FALSE),0)</f>
      </c>
      <c r="AN246" s="53">
        <f>IFERROR(VLOOKUP(B246,'วันที่ 20'!$B$8:$AH$105,28,FALSE),0)</f>
      </c>
      <c r="AO246" s="53">
        <f>IFERROR(VLOOKUP(B246,'วันที่ 21'!$B$8:$AH$106,28,FALSE),0)</f>
      </c>
      <c r="AP246" s="53">
        <f>IFERROR(VLOOKUP(B246,'วันที่ 22'!$B$8:$AH$105,28,FALSE),0)</f>
      </c>
      <c r="AQ246" s="53">
        <f>IFERROR(VLOOKUP(B246,'วันที่ 23'!$B$8:$AH$107,28,FALSE),0)</f>
      </c>
      <c r="AR246" s="53">
        <f>IFERROR(VLOOKUP(B246,'วันที่ 24'!$B$8:$AH$104,28,FALSE),0)</f>
      </c>
      <c r="AS246" s="53">
        <f>IFERROR(VLOOKUP(B246,'วันที่ 25'!$B$8:$AH$106,28,FALSE),0)</f>
      </c>
      <c r="AT246" s="53">
        <f>IFERROR(VLOOKUP(B246,'วันที่ 26'!$B$8:$AH$105,28,FALSE),0)</f>
      </c>
      <c r="AU246" s="53">
        <f>IFERROR(VLOOKUP(B246,'วันที่ 26'!$B$8:$AH$104,28,FALSE),0)</f>
      </c>
      <c r="AV246" s="53">
        <f>IFERROR(VLOOKUP(B246,'วันที่ 30'!$B$8:$AH$107,28,FALSE),0)</f>
      </c>
      <c r="AW246" s="53">
        <f>IFERROR(VLOOKUP(B246,'วันที่ 31'!$B$8:$AG$105,28,FALSE),0)</f>
      </c>
      <c r="AX246" s="52">
        <f>SUM(E246:AW246)</f>
      </c>
    </row>
    <row r="247">
      <c r="A247" s="52"/>
      <c r="B247" s="56"/>
      <c r="C247" s="53">
        <f>IFERROR(VLOOKUP(B247,Members!B:C,2,FALSE),0)</f>
      </c>
      <c r="D247" s="53">
        <f>IFERROR(VLOOKUP(B247,Members!$B:$H,7,FALSE),0)</f>
      </c>
      <c r="E247" s="55">
        <f>IFERROR(VLOOKUP(B247,'วันที่ 1'!$B$8:$AH$103,28,FALSE),0) - IFERROR(VLOOKUP(B247,'วันที่ 1'!$B$8:$AH$103,27,FALSE),0)</f>
      </c>
      <c r="F247" s="55">
        <f>IFERROR(VLOOKUP(C247,'วันที่ 1'!$B$8:$AH$103,27,FALSE),0)</f>
      </c>
      <c r="G247" s="53">
        <f>IFERROR(VLOOKUP(B247,'วันที่ 1'!$B$8:$AH$103,28,FALSE),0)-IFERROR(VLOOKUP(B247,'วันที่ 1'!$B$8:$AH$103,27,FALSE),0)</f>
      </c>
      <c r="H247" s="55">
        <f>IFERROR(VLOOKUP(B247,'วันที่ 1'!$B$8:$AH$103,27,FALSE),0)</f>
      </c>
      <c r="I247" s="53">
        <f>IFERROR(VLOOKUP(B247,'วันที่ 2'!$B$8:$AF$106,28,FALSE),0)-IFERROR(VLOOKUP(B247,'วันที่ 2'!$B$8:$AF$106,27,FALSE),0)</f>
      </c>
      <c r="J247" s="53">
        <f>IFERROR(VLOOKUP(B247,'วันที่ 2'!$B$8:$AF$106,27,FALSE),0)</f>
      </c>
      <c r="K247" s="53">
        <f>IFERROR(VLOOKUP(B247,'วันที่ 3 กะเช้า'!$B$8:$AK$106,28,FALSE),0)-IFERROR(VLOOKUP(B247,'วันที่ 3 กะเช้า'!$B$8:$AK$106,27,FALSE),0)</f>
      </c>
      <c r="L247" s="53">
        <f>IFERROR(VLOOKUP(B247,'วันที่ 3 กะเช้า'!$B$8:$AK$106,27,FALSE),0)</f>
      </c>
      <c r="M247" s="53">
        <f>IFERROR(VLOOKUP(B247,'วันที่ 4 กะเช้า'!$B$8:$AG$107,28,FALSE),0)-IFERROR(VLOOKUP(B247,'วันที่ 4 กะเช้า'!$B$8:$AG$107,27,FALSE),0)</f>
      </c>
      <c r="N247" s="53">
        <f>IFERROR(VLOOKUP(B247,'วันที่ 4 กะเช้า'!$B$8:$AG$107,27,FALSE),0)</f>
      </c>
      <c r="O247" s="53">
        <f>IFERROR(VLOOKUP(B247,'วันที่ 4 กะเช้า'!$B$8:$AH$106,28,FALSE),0)-IFERROR(VLOOKUP(B247,'วันที่ 4 กะเช้า'!$B$8:$AH$106,27,FALSE),0)</f>
      </c>
      <c r="P247" s="53">
        <f>IFERROR(VLOOKUP(B247,'วันที่ 4 กะเช้า'!$B$8:$AH$106,27,FALSE),0)</f>
      </c>
      <c r="Q247" s="53">
        <f>IFERROR(VLOOKUP(B247,'วันที่ 4 กะเช้า'!$B$8:$AH$106,28,FALSE),0)-IFERROR(VLOOKUP(B247,'วันที่ 4 กะเช้า'!$B$8:$AH$106,27,FALSE),0)</f>
      </c>
      <c r="R247" s="53">
        <f>IFERROR(VLOOKUP(B247,'วันที่ 4 กะเช้า'!$B$8:$AH$106,27,FALSE),0)</f>
      </c>
      <c r="S247" s="53">
        <f>IFERROR(VLOOKUP(B247,'วันที่ 5 กะเช้า'!$B$8:$AH$107,28,FALSE),0)-IFERROR(VLOOKUP(B247,'วันที่ 5 กะเช้า'!$B$8:$AH$107,27,FALSE),0)</f>
      </c>
      <c r="T247" s="53">
        <f>IFERROR(VLOOKUP(B247,'วันที่ 5 กะเช้า'!$B$8:$AH$107,27,FALSE),0)</f>
      </c>
      <c r="U247" s="53">
        <f>IFERROR(VLOOKUP(B247,'วันที่ 5 กะดึก'!$B$8:$AH$106,27,FALSE),0)</f>
      </c>
      <c r="V247" s="53">
        <f>IFERROR(VLOOKUP(B247,'วันที่ 5 กะดึก'!$B$8:$AH$106,27,FALSE),0)</f>
      </c>
      <c r="W247" s="53">
        <f>IFERROR(VLOOKUP(B247,'วันที่ 7'!$B$8:$AH$105,28,FALSE),0)-IFERROR(VLOOKUP(B247,'วันที่ 7'!$B$8:$AH$105,27,FALSE),0)</f>
      </c>
      <c r="X247" s="53">
        <f>IFERROR(VLOOKUP(B247,'วันที่ 7'!$B$8:$AH$105,27,FALSE),0)</f>
      </c>
      <c r="Y247" s="53">
        <f>IFERROR(VLOOKUP(B247,'วันที่ 8'!$B$8:$AH$109,28,FALSE),0)-IFERROR(VLOOKUP(B247,'วันที่ 8'!$B$8:$AH$109,27,FALSE),0)</f>
      </c>
      <c r="Z247" s="53">
        <f>IFERROR(VLOOKUP(B247,'วันที่ 8'!$B$8:$AH$109,27,FALSE),0)</f>
      </c>
      <c r="AA247" s="53">
        <f>IFERROR(VLOOKUP(B247,'กะเช้าวันที่ 12'!$B$8:$AC$102,28,FALSE),0)-IFERROR(VLOOKUP(B247,'กะเช้าวันที่ 12'!$B$8:$AC$102,27,FALSE),0)</f>
      </c>
      <c r="AB247" s="53">
        <f>IFERROR(VLOOKUP(B247,'กะเช้าวันที่ 12'!$B$8:$AC$102,27,FALSE),0)</f>
      </c>
      <c r="AC247" s="53">
        <f>IFERROR(VLOOKUP(B247,'กะเช้าวันที่ 14'!$B$8:$AC$104,28,FALSE),0)-IFERROR(VLOOKUP(B247,'กะเช้าวันที่ 14'!$B$8:$AC$104,27,FALSE),0)</f>
      </c>
      <c r="AD247" s="53">
        <f>IFERROR(VLOOKUP(B247,'กะเช้าวันที่ 14'!$B$8:$AC$104,27,FALSE),0)</f>
      </c>
      <c r="AE247" s="53">
        <f>IFERROR(VLOOKUP(B247,'กะดึกวันที่ 13'!$B$8:$AC$105,28,FALSE),0)-IFERROR(VLOOKUP(B247,'กะดึกวันที่ 13'!$B$8:$AC$105,27,FALSE),0)</f>
      </c>
      <c r="AF247" s="53">
        <f>IFERROR(VLOOKUP(C247,'กะดึกวันที่ 13'!$B$8:$AC$105,27,FALSE),0)</f>
      </c>
      <c r="AG247" s="53">
        <f>IFERROR(VLOOKUP(B247,'วันที่ 12'!$B$8:$AH$105,28,FALSE),0)</f>
      </c>
      <c r="AH247" s="53">
        <f>IFERROR(VLOOKUP(B247,'วันที่ 14'!$B$8:$AH$106,28,FALSE),0)</f>
      </c>
      <c r="AI247" s="53">
        <f>IFERROR(VLOOKUP(B247,'วันที่ 15'!$B$8:$AH$106,28,FALSE),0)</f>
      </c>
      <c r="AJ247" s="53">
        <f>IFERROR(VLOOKUP(B247,'วันที่ 16'!$B$8:$AH$105,28,FALSE),0)</f>
      </c>
      <c r="AK247" s="53">
        <f>IFERROR(VLOOKUP(B247,'วันที่ 17'!$B$8:$AH$105,28,FALSE),0)</f>
      </c>
      <c r="AL247" s="53">
        <f>IFERROR(VLOOKUP(B247,'วันที่ 18'!$B$8:$AH$104,28,FALSE),0)</f>
      </c>
      <c r="AM247" s="53">
        <f>IFERROR(VLOOKUP(B247,'วันที่ 19'!$B$8:$AH$106,28,FALSE),0)</f>
      </c>
      <c r="AN247" s="53">
        <f>IFERROR(VLOOKUP(B247,'วันที่ 20'!$B$8:$AH$105,28,FALSE),0)</f>
      </c>
      <c r="AO247" s="53">
        <f>IFERROR(VLOOKUP(B247,'วันที่ 21'!$B$8:$AH$106,28,FALSE),0)</f>
      </c>
      <c r="AP247" s="53">
        <f>IFERROR(VLOOKUP(B247,'วันที่ 22'!$B$8:$AH$105,28,FALSE),0)</f>
      </c>
      <c r="AQ247" s="53">
        <f>IFERROR(VLOOKUP(B247,'วันที่ 23'!$B$8:$AH$107,28,FALSE),0)</f>
      </c>
      <c r="AR247" s="53">
        <f>IFERROR(VLOOKUP(B247,'วันที่ 24'!$B$8:$AH$104,28,FALSE),0)</f>
      </c>
      <c r="AS247" s="53">
        <f>IFERROR(VLOOKUP(B247,'วันที่ 25'!$B$8:$AH$106,28,FALSE),0)</f>
      </c>
      <c r="AT247" s="53">
        <f>IFERROR(VLOOKUP(B247,'วันที่ 26'!$B$8:$AH$105,28,FALSE),0)</f>
      </c>
      <c r="AU247" s="53">
        <f>IFERROR(VLOOKUP(B247,'วันที่ 26'!$B$8:$AH$104,28,FALSE),0)</f>
      </c>
      <c r="AV247" s="53">
        <f>IFERROR(VLOOKUP(B247,'วันที่ 30'!$B$8:$AH$107,28,FALSE),0)</f>
      </c>
      <c r="AW247" s="53">
        <f>IFERROR(VLOOKUP(B247,'วันที่ 31'!$B$8:$AG$105,28,FALSE),0)</f>
      </c>
      <c r="AX247" s="52">
        <f>SUM(E247:AW247)</f>
      </c>
    </row>
    <row r="248">
      <c r="A248" s="52"/>
      <c r="B248" s="56"/>
      <c r="C248" s="53">
        <f>IFERROR(VLOOKUP(B248,Members!B:C,2,FALSE),0)</f>
      </c>
      <c r="D248" s="53">
        <f>IFERROR(VLOOKUP(B248,Members!$B:$H,7,FALSE),0)</f>
      </c>
      <c r="E248" s="55">
        <f>IFERROR(VLOOKUP(B248,'วันที่ 1'!$B$8:$AH$103,28,FALSE),0) - IFERROR(VLOOKUP(B248,'วันที่ 1'!$B$8:$AH$103,27,FALSE),0)</f>
      </c>
      <c r="F248" s="55">
        <f>IFERROR(VLOOKUP(C248,'วันที่ 1'!$B$8:$AH$103,27,FALSE),0)</f>
      </c>
      <c r="G248" s="53">
        <f>IFERROR(VLOOKUP(B248,'วันที่ 1'!$B$8:$AH$103,28,FALSE),0)-IFERROR(VLOOKUP(B248,'วันที่ 1'!$B$8:$AH$103,27,FALSE),0)</f>
      </c>
      <c r="H248" s="55">
        <f>IFERROR(VLOOKUP(B248,'วันที่ 1'!$B$8:$AH$103,27,FALSE),0)</f>
      </c>
      <c r="I248" s="53">
        <f>IFERROR(VLOOKUP(B248,'วันที่ 2'!$B$8:$AF$106,28,FALSE),0)-IFERROR(VLOOKUP(B248,'วันที่ 2'!$B$8:$AF$106,27,FALSE),0)</f>
      </c>
      <c r="J248" s="53">
        <f>IFERROR(VLOOKUP(B248,'วันที่ 2'!$B$8:$AF$106,27,FALSE),0)</f>
      </c>
      <c r="K248" s="53">
        <f>IFERROR(VLOOKUP(B248,'วันที่ 3 กะเช้า'!$B$8:$AK$106,28,FALSE),0)-IFERROR(VLOOKUP(B248,'วันที่ 3 กะเช้า'!$B$8:$AK$106,27,FALSE),0)</f>
      </c>
      <c r="L248" s="53">
        <f>IFERROR(VLOOKUP(B248,'วันที่ 3 กะเช้า'!$B$8:$AK$106,27,FALSE),0)</f>
      </c>
      <c r="M248" s="53">
        <f>IFERROR(VLOOKUP(B248,'วันที่ 4 กะเช้า'!$B$8:$AG$107,28,FALSE),0)-IFERROR(VLOOKUP(B248,'วันที่ 4 กะเช้า'!$B$8:$AG$107,27,FALSE),0)</f>
      </c>
      <c r="N248" s="53">
        <f>IFERROR(VLOOKUP(B248,'วันที่ 4 กะเช้า'!$B$8:$AG$107,27,FALSE),0)</f>
      </c>
      <c r="O248" s="53">
        <f>IFERROR(VLOOKUP(B248,'วันที่ 4 กะเช้า'!$B$8:$AH$106,28,FALSE),0)-IFERROR(VLOOKUP(B248,'วันที่ 4 กะเช้า'!$B$8:$AH$106,27,FALSE),0)</f>
      </c>
      <c r="P248" s="53">
        <f>IFERROR(VLOOKUP(B248,'วันที่ 4 กะเช้า'!$B$8:$AH$106,27,FALSE),0)</f>
      </c>
      <c r="Q248" s="53">
        <f>IFERROR(VLOOKUP(B248,'วันที่ 4 กะเช้า'!$B$8:$AH$106,28,FALSE),0)-IFERROR(VLOOKUP(B248,'วันที่ 4 กะเช้า'!$B$8:$AH$106,27,FALSE),0)</f>
      </c>
      <c r="R248" s="53">
        <f>IFERROR(VLOOKUP(B248,'วันที่ 4 กะเช้า'!$B$8:$AH$106,27,FALSE),0)</f>
      </c>
      <c r="S248" s="53">
        <f>IFERROR(VLOOKUP(B248,'วันที่ 5 กะเช้า'!$B$8:$AH$107,28,FALSE),0)-IFERROR(VLOOKUP(B248,'วันที่ 5 กะเช้า'!$B$8:$AH$107,27,FALSE),0)</f>
      </c>
      <c r="T248" s="53">
        <f>IFERROR(VLOOKUP(B248,'วันที่ 5 กะเช้า'!$B$8:$AH$107,27,FALSE),0)</f>
      </c>
      <c r="U248" s="53">
        <f>IFERROR(VLOOKUP(B248,'วันที่ 5 กะดึก'!$B$8:$AH$106,27,FALSE),0)</f>
      </c>
      <c r="V248" s="53">
        <f>IFERROR(VLOOKUP(B248,'วันที่ 5 กะดึก'!$B$8:$AH$106,27,FALSE),0)</f>
      </c>
      <c r="W248" s="53">
        <f>IFERROR(VLOOKUP(B248,'วันที่ 7'!$B$8:$AH$105,28,FALSE),0)-IFERROR(VLOOKUP(B248,'วันที่ 7'!$B$8:$AH$105,27,FALSE),0)</f>
      </c>
      <c r="X248" s="53">
        <f>IFERROR(VLOOKUP(B248,'วันที่ 7'!$B$8:$AH$105,27,FALSE),0)</f>
      </c>
      <c r="Y248" s="53">
        <f>IFERROR(VLOOKUP(B248,'วันที่ 8'!$B$8:$AH$109,28,FALSE),0)-IFERROR(VLOOKUP(B248,'วันที่ 8'!$B$8:$AH$109,27,FALSE),0)</f>
      </c>
      <c r="Z248" s="53">
        <f>IFERROR(VLOOKUP(B248,'วันที่ 8'!$B$8:$AH$109,27,FALSE),0)</f>
      </c>
      <c r="AA248" s="53">
        <f>IFERROR(VLOOKUP(B248,'กะเช้าวันที่ 12'!$B$8:$AC$102,28,FALSE),0)-IFERROR(VLOOKUP(B248,'กะเช้าวันที่ 12'!$B$8:$AC$102,27,FALSE),0)</f>
      </c>
      <c r="AB248" s="53">
        <f>IFERROR(VLOOKUP(B248,'กะเช้าวันที่ 12'!$B$8:$AC$102,27,FALSE),0)</f>
      </c>
      <c r="AC248" s="53">
        <f>IFERROR(VLOOKUP(B248,'กะเช้าวันที่ 14'!$B$8:$AC$104,28,FALSE),0)-IFERROR(VLOOKUP(B248,'กะเช้าวันที่ 14'!$B$8:$AC$104,27,FALSE),0)</f>
      </c>
      <c r="AD248" s="53">
        <f>IFERROR(VLOOKUP(B248,'กะเช้าวันที่ 14'!$B$8:$AC$104,27,FALSE),0)</f>
      </c>
      <c r="AE248" s="53">
        <f>IFERROR(VLOOKUP(B248,'กะดึกวันที่ 13'!$B$8:$AC$105,28,FALSE),0)-IFERROR(VLOOKUP(B248,'กะดึกวันที่ 13'!$B$8:$AC$105,27,FALSE),0)</f>
      </c>
      <c r="AF248" s="53">
        <f>IFERROR(VLOOKUP(C248,'กะดึกวันที่ 13'!$B$8:$AC$105,27,FALSE),0)</f>
      </c>
      <c r="AG248" s="53">
        <f>IFERROR(VLOOKUP(B248,'วันที่ 12'!$B$8:$AH$105,28,FALSE),0)</f>
      </c>
      <c r="AH248" s="53">
        <f>IFERROR(VLOOKUP(B248,'วันที่ 14'!$B$8:$AH$106,28,FALSE),0)</f>
      </c>
      <c r="AI248" s="53">
        <f>IFERROR(VLOOKUP(B248,'วันที่ 15'!$B$8:$AH$106,28,FALSE),0)</f>
      </c>
      <c r="AJ248" s="53">
        <f>IFERROR(VLOOKUP(B248,'วันที่ 16'!$B$8:$AH$105,28,FALSE),0)</f>
      </c>
      <c r="AK248" s="53">
        <f>IFERROR(VLOOKUP(B248,'วันที่ 17'!$B$8:$AH$105,28,FALSE),0)</f>
      </c>
      <c r="AL248" s="53">
        <f>IFERROR(VLOOKUP(B248,'วันที่ 18'!$B$8:$AH$104,28,FALSE),0)</f>
      </c>
      <c r="AM248" s="53">
        <f>IFERROR(VLOOKUP(B248,'วันที่ 19'!$B$8:$AH$106,28,FALSE),0)</f>
      </c>
      <c r="AN248" s="53">
        <f>IFERROR(VLOOKUP(B248,'วันที่ 20'!$B$8:$AH$105,28,FALSE),0)</f>
      </c>
      <c r="AO248" s="53">
        <f>IFERROR(VLOOKUP(B248,'วันที่ 21'!$B$8:$AH$106,28,FALSE),0)</f>
      </c>
      <c r="AP248" s="53">
        <f>IFERROR(VLOOKUP(B248,'วันที่ 22'!$B$8:$AH$105,28,FALSE),0)</f>
      </c>
      <c r="AQ248" s="53">
        <f>IFERROR(VLOOKUP(B248,'วันที่ 23'!$B$8:$AH$107,28,FALSE),0)</f>
      </c>
      <c r="AR248" s="53">
        <f>IFERROR(VLOOKUP(B248,'วันที่ 24'!$B$8:$AH$104,28,FALSE),0)</f>
      </c>
      <c r="AS248" s="53">
        <f>IFERROR(VLOOKUP(B248,'วันที่ 25'!$B$8:$AH$106,28,FALSE),0)</f>
      </c>
      <c r="AT248" s="53">
        <f>IFERROR(VLOOKUP(B248,'วันที่ 26'!$B$8:$AH$105,28,FALSE),0)</f>
      </c>
      <c r="AU248" s="53">
        <f>IFERROR(VLOOKUP(B248,'วันที่ 26'!$B$8:$AH$104,28,FALSE),0)</f>
      </c>
      <c r="AV248" s="53">
        <f>IFERROR(VLOOKUP(B248,'วันที่ 30'!$B$8:$AH$107,28,FALSE),0)</f>
      </c>
      <c r="AW248" s="53">
        <f>IFERROR(VLOOKUP(B248,'วันที่ 31'!$B$8:$AG$105,28,FALSE),0)</f>
      </c>
      <c r="AX248" s="52">
        <f>SUM(E248:AW248)</f>
      </c>
    </row>
    <row r="249">
      <c r="A249" s="52"/>
      <c r="B249" s="56"/>
      <c r="C249" s="53">
        <f>IFERROR(VLOOKUP(B249,Members!B:C,2,FALSE),0)</f>
      </c>
      <c r="D249" s="53">
        <f>IFERROR(VLOOKUP(B249,Members!$B:$H,7,FALSE),0)</f>
      </c>
      <c r="E249" s="55">
        <f>IFERROR(VLOOKUP(B249,'วันที่ 1'!$B$8:$AH$103,28,FALSE),0) - IFERROR(VLOOKUP(B249,'วันที่ 1'!$B$8:$AH$103,27,FALSE),0)</f>
      </c>
      <c r="F249" s="55">
        <f>IFERROR(VLOOKUP(C249,'วันที่ 1'!$B$8:$AH$103,27,FALSE),0)</f>
      </c>
      <c r="G249" s="53">
        <f>IFERROR(VLOOKUP(B249,'วันที่ 1'!$B$8:$AH$103,28,FALSE),0)-IFERROR(VLOOKUP(B249,'วันที่ 1'!$B$8:$AH$103,27,FALSE),0)</f>
      </c>
      <c r="H249" s="55">
        <f>IFERROR(VLOOKUP(B249,'วันที่ 1'!$B$8:$AH$103,27,FALSE),0)</f>
      </c>
      <c r="I249" s="53">
        <f>IFERROR(VLOOKUP(B249,'วันที่ 2'!$B$8:$AF$106,28,FALSE),0)-IFERROR(VLOOKUP(B249,'วันที่ 2'!$B$8:$AF$106,27,FALSE),0)</f>
      </c>
      <c r="J249" s="53">
        <f>IFERROR(VLOOKUP(B249,'วันที่ 2'!$B$8:$AF$106,27,FALSE),0)</f>
      </c>
      <c r="K249" s="53">
        <f>IFERROR(VLOOKUP(B249,'วันที่ 3 กะเช้า'!$B$8:$AK$106,28,FALSE),0)-IFERROR(VLOOKUP(B249,'วันที่ 3 กะเช้า'!$B$8:$AK$106,27,FALSE),0)</f>
      </c>
      <c r="L249" s="53">
        <f>IFERROR(VLOOKUP(B249,'วันที่ 3 กะเช้า'!$B$8:$AK$106,27,FALSE),0)</f>
      </c>
      <c r="M249" s="53">
        <f>IFERROR(VLOOKUP(B249,'วันที่ 4 กะเช้า'!$B$8:$AG$107,28,FALSE),0)-IFERROR(VLOOKUP(B249,'วันที่ 4 กะเช้า'!$B$8:$AG$107,27,FALSE),0)</f>
      </c>
      <c r="N249" s="53">
        <f>IFERROR(VLOOKUP(B249,'วันที่ 4 กะเช้า'!$B$8:$AG$107,27,FALSE),0)</f>
      </c>
      <c r="O249" s="53">
        <f>IFERROR(VLOOKUP(B249,'วันที่ 4 กะเช้า'!$B$8:$AH$106,28,FALSE),0)-IFERROR(VLOOKUP(B249,'วันที่ 4 กะเช้า'!$B$8:$AH$106,27,FALSE),0)</f>
      </c>
      <c r="P249" s="53">
        <f>IFERROR(VLOOKUP(B249,'วันที่ 4 กะเช้า'!$B$8:$AH$106,27,FALSE),0)</f>
      </c>
      <c r="Q249" s="53">
        <f>IFERROR(VLOOKUP(B249,'วันที่ 4 กะเช้า'!$B$8:$AH$106,28,FALSE),0)-IFERROR(VLOOKUP(B249,'วันที่ 4 กะเช้า'!$B$8:$AH$106,27,FALSE),0)</f>
      </c>
      <c r="R249" s="53">
        <f>IFERROR(VLOOKUP(B249,'วันที่ 4 กะเช้า'!$B$8:$AH$106,27,FALSE),0)</f>
      </c>
      <c r="S249" s="53">
        <f>IFERROR(VLOOKUP(B249,'วันที่ 5 กะเช้า'!$B$8:$AH$107,28,FALSE),0)-IFERROR(VLOOKUP(B249,'วันที่ 5 กะเช้า'!$B$8:$AH$107,27,FALSE),0)</f>
      </c>
      <c r="T249" s="53">
        <f>IFERROR(VLOOKUP(B249,'วันที่ 5 กะเช้า'!$B$8:$AH$107,27,FALSE),0)</f>
      </c>
      <c r="U249" s="53">
        <f>IFERROR(VLOOKUP(B249,'วันที่ 5 กะดึก'!$B$8:$AH$106,27,FALSE),0)</f>
      </c>
      <c r="V249" s="53">
        <f>IFERROR(VLOOKUP(B249,'วันที่ 5 กะดึก'!$B$8:$AH$106,27,FALSE),0)</f>
      </c>
      <c r="W249" s="53">
        <f>IFERROR(VLOOKUP(B249,'วันที่ 7'!$B$8:$AH$105,28,FALSE),0)-IFERROR(VLOOKUP(B249,'วันที่ 7'!$B$8:$AH$105,27,FALSE),0)</f>
      </c>
      <c r="X249" s="53">
        <f>IFERROR(VLOOKUP(B249,'วันที่ 7'!$B$8:$AH$105,27,FALSE),0)</f>
      </c>
      <c r="Y249" s="53">
        <f>IFERROR(VLOOKUP(B249,'วันที่ 8'!$B$8:$AH$109,28,FALSE),0)-IFERROR(VLOOKUP(B249,'วันที่ 8'!$B$8:$AH$109,27,FALSE),0)</f>
      </c>
      <c r="Z249" s="53">
        <f>IFERROR(VLOOKUP(B249,'วันที่ 8'!$B$8:$AH$109,27,FALSE),0)</f>
      </c>
      <c r="AA249" s="53">
        <f>IFERROR(VLOOKUP(B249,'กะเช้าวันที่ 12'!$B$8:$AC$102,28,FALSE),0)-IFERROR(VLOOKUP(B249,'กะเช้าวันที่ 12'!$B$8:$AC$102,27,FALSE),0)</f>
      </c>
      <c r="AB249" s="53">
        <f>IFERROR(VLOOKUP(B249,'กะเช้าวันที่ 12'!$B$8:$AC$102,27,FALSE),0)</f>
      </c>
      <c r="AC249" s="53">
        <f>IFERROR(VLOOKUP(B249,'กะเช้าวันที่ 14'!$B$8:$AC$104,28,FALSE),0)-IFERROR(VLOOKUP(B249,'กะเช้าวันที่ 14'!$B$8:$AC$104,27,FALSE),0)</f>
      </c>
      <c r="AD249" s="53">
        <f>IFERROR(VLOOKUP(B249,'กะเช้าวันที่ 14'!$B$8:$AC$104,27,FALSE),0)</f>
      </c>
      <c r="AE249" s="53">
        <f>IFERROR(VLOOKUP(B249,'กะดึกวันที่ 13'!$B$8:$AC$105,28,FALSE),0)-IFERROR(VLOOKUP(B249,'กะดึกวันที่ 13'!$B$8:$AC$105,27,FALSE),0)</f>
      </c>
      <c r="AF249" s="53">
        <f>IFERROR(VLOOKUP(C249,'กะดึกวันที่ 13'!$B$8:$AC$105,27,FALSE),0)</f>
      </c>
      <c r="AG249" s="53">
        <f>IFERROR(VLOOKUP(B249,'วันที่ 12'!$B$8:$AH$105,28,FALSE),0)</f>
      </c>
      <c r="AH249" s="53">
        <f>IFERROR(VLOOKUP(B249,'วันที่ 14'!$B$8:$AH$106,28,FALSE),0)</f>
      </c>
      <c r="AI249" s="53">
        <f>IFERROR(VLOOKUP(B249,'วันที่ 15'!$B$8:$AH$106,28,FALSE),0)</f>
      </c>
      <c r="AJ249" s="53">
        <f>IFERROR(VLOOKUP(B249,'วันที่ 16'!$B$8:$AH$105,28,FALSE),0)</f>
      </c>
      <c r="AK249" s="53">
        <f>IFERROR(VLOOKUP(B249,'วันที่ 17'!$B$8:$AH$105,28,FALSE),0)</f>
      </c>
      <c r="AL249" s="53">
        <f>IFERROR(VLOOKUP(B249,'วันที่ 18'!$B$8:$AH$104,28,FALSE),0)</f>
      </c>
      <c r="AM249" s="53">
        <f>IFERROR(VLOOKUP(B249,'วันที่ 19'!$B$8:$AH$106,28,FALSE),0)</f>
      </c>
      <c r="AN249" s="53">
        <f>IFERROR(VLOOKUP(B249,'วันที่ 20'!$B$8:$AH$105,28,FALSE),0)</f>
      </c>
      <c r="AO249" s="53">
        <f>IFERROR(VLOOKUP(B249,'วันที่ 21'!$B$8:$AH$106,28,FALSE),0)</f>
      </c>
      <c r="AP249" s="53">
        <f>IFERROR(VLOOKUP(B249,'วันที่ 22'!$B$8:$AH$105,28,FALSE),0)</f>
      </c>
      <c r="AQ249" s="53">
        <f>IFERROR(VLOOKUP(B249,'วันที่ 23'!$B$8:$AH$107,28,FALSE),0)</f>
      </c>
      <c r="AR249" s="53">
        <f>IFERROR(VLOOKUP(B249,'วันที่ 24'!$B$8:$AH$104,28,FALSE),0)</f>
      </c>
      <c r="AS249" s="53">
        <f>IFERROR(VLOOKUP(B249,'วันที่ 25'!$B$8:$AH$106,28,FALSE),0)</f>
      </c>
      <c r="AT249" s="53">
        <f>IFERROR(VLOOKUP(B249,'วันที่ 26'!$B$8:$AH$105,28,FALSE),0)</f>
      </c>
      <c r="AU249" s="53">
        <f>IFERROR(VLOOKUP(B249,'วันที่ 26'!$B$8:$AH$104,28,FALSE),0)</f>
      </c>
      <c r="AV249" s="53">
        <f>IFERROR(VLOOKUP(B249,'วันที่ 30'!$B$8:$AH$107,28,FALSE),0)</f>
      </c>
      <c r="AW249" s="53">
        <f>IFERROR(VLOOKUP(B249,'วันที่ 31'!$B$8:$AG$105,28,FALSE),0)</f>
      </c>
      <c r="AX249" s="52">
        <f>SUM(E249:AW249)</f>
      </c>
    </row>
    <row r="250">
      <c r="A250" s="52"/>
      <c r="B250" s="56"/>
      <c r="C250" s="53">
        <f>IFERROR(VLOOKUP(B250,Members!B:C,2,FALSE),0)</f>
      </c>
      <c r="D250" s="53">
        <f>IFERROR(VLOOKUP(B250,Members!$B:$H,7,FALSE),0)</f>
      </c>
      <c r="E250" s="55">
        <f>IFERROR(VLOOKUP(B250,'วันที่ 1'!$B$8:$AH$103,28,FALSE),0) - IFERROR(VLOOKUP(B250,'วันที่ 1'!$B$8:$AH$103,27,FALSE),0)</f>
      </c>
      <c r="F250" s="55">
        <f>IFERROR(VLOOKUP(C250,'วันที่ 1'!$B$8:$AH$103,27,FALSE),0)</f>
      </c>
      <c r="G250" s="53">
        <f>IFERROR(VLOOKUP(B250,'วันที่ 1'!$B$8:$AH$103,28,FALSE),0)-IFERROR(VLOOKUP(B250,'วันที่ 1'!$B$8:$AH$103,27,FALSE),0)</f>
      </c>
      <c r="H250" s="55">
        <f>IFERROR(VLOOKUP(B250,'วันที่ 1'!$B$8:$AH$103,27,FALSE),0)</f>
      </c>
      <c r="I250" s="53">
        <f>IFERROR(VLOOKUP(B250,'วันที่ 2'!$B$8:$AF$106,28,FALSE),0)-IFERROR(VLOOKUP(B250,'วันที่ 2'!$B$8:$AF$106,27,FALSE),0)</f>
      </c>
      <c r="J250" s="53">
        <f>IFERROR(VLOOKUP(B250,'วันที่ 2'!$B$8:$AF$106,27,FALSE),0)</f>
      </c>
      <c r="K250" s="53">
        <f>IFERROR(VLOOKUP(B250,'วันที่ 3 กะเช้า'!$B$8:$AK$106,28,FALSE),0)-IFERROR(VLOOKUP(B250,'วันที่ 3 กะเช้า'!$B$8:$AK$106,27,FALSE),0)</f>
      </c>
      <c r="L250" s="53">
        <f>IFERROR(VLOOKUP(B250,'วันที่ 3 กะเช้า'!$B$8:$AK$106,27,FALSE),0)</f>
      </c>
      <c r="M250" s="53">
        <f>IFERROR(VLOOKUP(B250,'วันที่ 4 กะเช้า'!$B$8:$AG$107,28,FALSE),0)-IFERROR(VLOOKUP(B250,'วันที่ 4 กะเช้า'!$B$8:$AG$107,27,FALSE),0)</f>
      </c>
      <c r="N250" s="53">
        <f>IFERROR(VLOOKUP(B250,'วันที่ 4 กะเช้า'!$B$8:$AG$107,27,FALSE),0)</f>
      </c>
      <c r="O250" s="53">
        <f>IFERROR(VLOOKUP(B250,'วันที่ 4 กะเช้า'!$B$8:$AH$106,28,FALSE),0)-IFERROR(VLOOKUP(B250,'วันที่ 4 กะเช้า'!$B$8:$AH$106,27,FALSE),0)</f>
      </c>
      <c r="P250" s="53">
        <f>IFERROR(VLOOKUP(B250,'วันที่ 4 กะเช้า'!$B$8:$AH$106,27,FALSE),0)</f>
      </c>
      <c r="Q250" s="53">
        <f>IFERROR(VLOOKUP(B250,'วันที่ 4 กะเช้า'!$B$8:$AH$106,28,FALSE),0)-IFERROR(VLOOKUP(B250,'วันที่ 4 กะเช้า'!$B$8:$AH$106,27,FALSE),0)</f>
      </c>
      <c r="R250" s="53">
        <f>IFERROR(VLOOKUP(B250,'วันที่ 4 กะเช้า'!$B$8:$AH$106,27,FALSE),0)</f>
      </c>
      <c r="S250" s="53">
        <f>IFERROR(VLOOKUP(B250,'วันที่ 5 กะเช้า'!$B$8:$AH$107,28,FALSE),0)-IFERROR(VLOOKUP(B250,'วันที่ 5 กะเช้า'!$B$8:$AH$107,27,FALSE),0)</f>
      </c>
      <c r="T250" s="53">
        <f>IFERROR(VLOOKUP(B250,'วันที่ 5 กะเช้า'!$B$8:$AH$107,27,FALSE),0)</f>
      </c>
      <c r="U250" s="53">
        <f>IFERROR(VLOOKUP(B250,'วันที่ 5 กะดึก'!$B$8:$AH$106,27,FALSE),0)</f>
      </c>
      <c r="V250" s="53">
        <f>IFERROR(VLOOKUP(B250,'วันที่ 5 กะดึก'!$B$8:$AH$106,27,FALSE),0)</f>
      </c>
      <c r="W250" s="53">
        <f>IFERROR(VLOOKUP(B250,'วันที่ 7'!$B$8:$AH$105,28,FALSE),0)-IFERROR(VLOOKUP(B250,'วันที่ 7'!$B$8:$AH$105,27,FALSE),0)</f>
      </c>
      <c r="X250" s="53">
        <f>IFERROR(VLOOKUP(B250,'วันที่ 7'!$B$8:$AH$105,27,FALSE),0)</f>
      </c>
      <c r="Y250" s="53">
        <f>IFERROR(VLOOKUP(B250,'วันที่ 8'!$B$8:$AH$109,28,FALSE),0)-IFERROR(VLOOKUP(B250,'วันที่ 8'!$B$8:$AH$109,27,FALSE),0)</f>
      </c>
      <c r="Z250" s="53">
        <f>IFERROR(VLOOKUP(B250,'วันที่ 8'!$B$8:$AH$109,27,FALSE),0)</f>
      </c>
      <c r="AA250" s="53">
        <f>IFERROR(VLOOKUP(B250,'กะเช้าวันที่ 12'!$B$8:$AC$102,28,FALSE),0)-IFERROR(VLOOKUP(B250,'กะเช้าวันที่ 12'!$B$8:$AC$102,27,FALSE),0)</f>
      </c>
      <c r="AB250" s="53">
        <f>IFERROR(VLOOKUP(B250,'กะเช้าวันที่ 12'!$B$8:$AC$102,27,FALSE),0)</f>
      </c>
      <c r="AC250" s="53">
        <f>IFERROR(VLOOKUP(B250,'กะเช้าวันที่ 14'!$B$8:$AC$104,28,FALSE),0)-IFERROR(VLOOKUP(B250,'กะเช้าวันที่ 14'!$B$8:$AC$104,27,FALSE),0)</f>
      </c>
      <c r="AD250" s="53">
        <f>IFERROR(VLOOKUP(B250,'กะเช้าวันที่ 14'!$B$8:$AC$104,27,FALSE),0)</f>
      </c>
      <c r="AE250" s="53">
        <f>IFERROR(VLOOKUP(B250,'กะดึกวันที่ 13'!$B$8:$AC$105,28,FALSE),0)-IFERROR(VLOOKUP(B250,'กะดึกวันที่ 13'!$B$8:$AC$105,27,FALSE),0)</f>
      </c>
      <c r="AF250" s="53">
        <f>IFERROR(VLOOKUP(C250,'กะดึกวันที่ 13'!$B$8:$AC$105,27,FALSE),0)</f>
      </c>
      <c r="AG250" s="53">
        <f>IFERROR(VLOOKUP(B250,'วันที่ 12'!$B$8:$AH$105,28,FALSE),0)</f>
      </c>
      <c r="AH250" s="53">
        <f>IFERROR(VLOOKUP(B250,'วันที่ 14'!$B$8:$AH$106,28,FALSE),0)</f>
      </c>
      <c r="AI250" s="53">
        <f>IFERROR(VLOOKUP(B250,'วันที่ 15'!$B$8:$AH$106,28,FALSE),0)</f>
      </c>
      <c r="AJ250" s="53">
        <f>IFERROR(VLOOKUP(B250,'วันที่ 16'!$B$8:$AH$105,28,FALSE),0)</f>
      </c>
      <c r="AK250" s="53">
        <f>IFERROR(VLOOKUP(B250,'วันที่ 17'!$B$8:$AH$105,28,FALSE),0)</f>
      </c>
      <c r="AL250" s="53">
        <f>IFERROR(VLOOKUP(B250,'วันที่ 18'!$B$8:$AH$104,28,FALSE),0)</f>
      </c>
      <c r="AM250" s="53">
        <f>IFERROR(VLOOKUP(B250,'วันที่ 19'!$B$8:$AH$106,28,FALSE),0)</f>
      </c>
      <c r="AN250" s="53">
        <f>IFERROR(VLOOKUP(B250,'วันที่ 20'!$B$8:$AH$105,28,FALSE),0)</f>
      </c>
      <c r="AO250" s="53">
        <f>IFERROR(VLOOKUP(B250,'วันที่ 21'!$B$8:$AH$106,28,FALSE),0)</f>
      </c>
      <c r="AP250" s="53">
        <f>IFERROR(VLOOKUP(B250,'วันที่ 22'!$B$8:$AH$105,28,FALSE),0)</f>
      </c>
      <c r="AQ250" s="53">
        <f>IFERROR(VLOOKUP(B250,'วันที่ 23'!$B$8:$AH$107,28,FALSE),0)</f>
      </c>
      <c r="AR250" s="53">
        <f>IFERROR(VLOOKUP(B250,'วันที่ 24'!$B$8:$AH$104,28,FALSE),0)</f>
      </c>
      <c r="AS250" s="53">
        <f>IFERROR(VLOOKUP(B250,'วันที่ 25'!$B$8:$AH$106,28,FALSE),0)</f>
      </c>
      <c r="AT250" s="53">
        <f>IFERROR(VLOOKUP(B250,'วันที่ 26'!$B$8:$AH$105,28,FALSE),0)</f>
      </c>
      <c r="AU250" s="53">
        <f>IFERROR(VLOOKUP(B250,'วันที่ 26'!$B$8:$AH$104,28,FALSE),0)</f>
      </c>
      <c r="AV250" s="53">
        <f>IFERROR(VLOOKUP(B250,'วันที่ 30'!$B$8:$AH$107,28,FALSE),0)</f>
      </c>
      <c r="AW250" s="53">
        <f>IFERROR(VLOOKUP(B250,'วันที่ 31'!$B$8:$AG$105,28,FALSE),0)</f>
      </c>
      <c r="AX250" s="52">
        <f>SUM(E250:AW250)</f>
      </c>
    </row>
    <row r="251">
      <c r="A251" s="52"/>
      <c r="B251" s="56"/>
      <c r="C251" s="53">
        <f>IFERROR(VLOOKUP(B251,Members!B:C,2,FALSE),0)</f>
      </c>
      <c r="D251" s="53">
        <f>IFERROR(VLOOKUP(B251,Members!$B:$H,7,FALSE),0)</f>
      </c>
      <c r="E251" s="55">
        <f>IFERROR(VLOOKUP(B251,'วันที่ 1'!$B$8:$AH$103,28,FALSE),0) - IFERROR(VLOOKUP(B251,'วันที่ 1'!$B$8:$AH$103,27,FALSE),0)</f>
      </c>
      <c r="F251" s="55">
        <f>IFERROR(VLOOKUP(C251,'วันที่ 1'!$B$8:$AH$103,27,FALSE),0)</f>
      </c>
      <c r="G251" s="53">
        <f>IFERROR(VLOOKUP(B251,'วันที่ 1'!$B$8:$AH$103,28,FALSE),0)-IFERROR(VLOOKUP(B251,'วันที่ 1'!$B$8:$AH$103,27,FALSE),0)</f>
      </c>
      <c r="H251" s="55">
        <f>IFERROR(VLOOKUP(B251,'วันที่ 1'!$B$8:$AH$103,27,FALSE),0)</f>
      </c>
      <c r="I251" s="53">
        <f>IFERROR(VLOOKUP(B251,'วันที่ 2'!$B$8:$AF$106,28,FALSE),0)-IFERROR(VLOOKUP(B251,'วันที่ 2'!$B$8:$AF$106,27,FALSE),0)</f>
      </c>
      <c r="J251" s="53">
        <f>IFERROR(VLOOKUP(B251,'วันที่ 2'!$B$8:$AF$106,27,FALSE),0)</f>
      </c>
      <c r="K251" s="53">
        <f>IFERROR(VLOOKUP(B251,'วันที่ 3 กะเช้า'!$B$8:$AK$106,28,FALSE),0)-IFERROR(VLOOKUP(B251,'วันที่ 3 กะเช้า'!$B$8:$AK$106,27,FALSE),0)</f>
      </c>
      <c r="L251" s="53">
        <f>IFERROR(VLOOKUP(B251,'วันที่ 3 กะเช้า'!$B$8:$AK$106,27,FALSE),0)</f>
      </c>
      <c r="M251" s="53">
        <f>IFERROR(VLOOKUP(B251,'วันที่ 4 กะเช้า'!$B$8:$AG$107,28,FALSE),0)-IFERROR(VLOOKUP(B251,'วันที่ 4 กะเช้า'!$B$8:$AG$107,27,FALSE),0)</f>
      </c>
      <c r="N251" s="53">
        <f>IFERROR(VLOOKUP(B251,'วันที่ 4 กะเช้า'!$B$8:$AG$107,27,FALSE),0)</f>
      </c>
      <c r="O251" s="53">
        <f>IFERROR(VLOOKUP(B251,'วันที่ 4 กะเช้า'!$B$8:$AH$106,28,FALSE),0)-IFERROR(VLOOKUP(B251,'วันที่ 4 กะเช้า'!$B$8:$AH$106,27,FALSE),0)</f>
      </c>
      <c r="P251" s="53">
        <f>IFERROR(VLOOKUP(B251,'วันที่ 4 กะเช้า'!$B$8:$AH$106,27,FALSE),0)</f>
      </c>
      <c r="Q251" s="53">
        <f>IFERROR(VLOOKUP(B251,'วันที่ 4 กะเช้า'!$B$8:$AH$106,28,FALSE),0)-IFERROR(VLOOKUP(B251,'วันที่ 4 กะเช้า'!$B$8:$AH$106,27,FALSE),0)</f>
      </c>
      <c r="R251" s="53">
        <f>IFERROR(VLOOKUP(B251,'วันที่ 4 กะเช้า'!$B$8:$AH$106,27,FALSE),0)</f>
      </c>
      <c r="S251" s="53">
        <f>IFERROR(VLOOKUP(B251,'วันที่ 5 กะเช้า'!$B$8:$AH$107,28,FALSE),0)-IFERROR(VLOOKUP(B251,'วันที่ 5 กะเช้า'!$B$8:$AH$107,27,FALSE),0)</f>
      </c>
      <c r="T251" s="53">
        <f>IFERROR(VLOOKUP(B251,'วันที่ 5 กะเช้า'!$B$8:$AH$107,27,FALSE),0)</f>
      </c>
      <c r="U251" s="53">
        <f>IFERROR(VLOOKUP(B251,'วันที่ 5 กะดึก'!$B$8:$AH$106,27,FALSE),0)</f>
      </c>
      <c r="V251" s="53">
        <f>IFERROR(VLOOKUP(B251,'วันที่ 5 กะดึก'!$B$8:$AH$106,27,FALSE),0)</f>
      </c>
      <c r="W251" s="53">
        <f>IFERROR(VLOOKUP(B251,'วันที่ 7'!$B$8:$AH$105,28,FALSE),0)-IFERROR(VLOOKUP(B251,'วันที่ 7'!$B$8:$AH$105,27,FALSE),0)</f>
      </c>
      <c r="X251" s="53">
        <f>IFERROR(VLOOKUP(B251,'วันที่ 7'!$B$8:$AH$105,27,FALSE),0)</f>
      </c>
      <c r="Y251" s="53">
        <f>IFERROR(VLOOKUP(B251,'วันที่ 8'!$B$8:$AH$109,28,FALSE),0)-IFERROR(VLOOKUP(B251,'วันที่ 8'!$B$8:$AH$109,27,FALSE),0)</f>
      </c>
      <c r="Z251" s="53">
        <f>IFERROR(VLOOKUP(B251,'วันที่ 8'!$B$8:$AH$109,27,FALSE),0)</f>
      </c>
      <c r="AA251" s="53">
        <f>IFERROR(VLOOKUP(B251,'กะเช้าวันที่ 12'!$B$8:$AC$102,28,FALSE),0)-IFERROR(VLOOKUP(B251,'กะเช้าวันที่ 12'!$B$8:$AC$102,27,FALSE),0)</f>
      </c>
      <c r="AB251" s="53">
        <f>IFERROR(VLOOKUP(B251,'กะเช้าวันที่ 12'!$B$8:$AC$102,27,FALSE),0)</f>
      </c>
      <c r="AC251" s="53">
        <f>IFERROR(VLOOKUP(B251,'กะเช้าวันที่ 14'!$B$8:$AC$104,28,FALSE),0)-IFERROR(VLOOKUP(B251,'กะเช้าวันที่ 14'!$B$8:$AC$104,27,FALSE),0)</f>
      </c>
      <c r="AD251" s="53">
        <f>IFERROR(VLOOKUP(B251,'กะเช้าวันที่ 14'!$B$8:$AC$104,27,FALSE),0)</f>
      </c>
      <c r="AE251" s="53">
        <f>IFERROR(VLOOKUP(B251,'กะดึกวันที่ 13'!$B$8:$AC$105,28,FALSE),0)-IFERROR(VLOOKUP(B251,'กะดึกวันที่ 13'!$B$8:$AC$105,27,FALSE),0)</f>
      </c>
      <c r="AF251" s="53">
        <f>IFERROR(VLOOKUP(C251,'กะดึกวันที่ 13'!$B$8:$AC$105,27,FALSE),0)</f>
      </c>
      <c r="AG251" s="53">
        <f>IFERROR(VLOOKUP(B251,'วันที่ 12'!$B$8:$AH$105,28,FALSE),0)</f>
      </c>
      <c r="AH251" s="53">
        <f>IFERROR(VLOOKUP(B251,'วันที่ 14'!$B$8:$AH$106,28,FALSE),0)</f>
      </c>
      <c r="AI251" s="53">
        <f>IFERROR(VLOOKUP(B251,'วันที่ 15'!$B$8:$AH$106,28,FALSE),0)</f>
      </c>
      <c r="AJ251" s="53">
        <f>IFERROR(VLOOKUP(B251,'วันที่ 16'!$B$8:$AH$105,28,FALSE),0)</f>
      </c>
      <c r="AK251" s="53">
        <f>IFERROR(VLOOKUP(B251,'วันที่ 17'!$B$8:$AH$105,28,FALSE),0)</f>
      </c>
      <c r="AL251" s="53">
        <f>IFERROR(VLOOKUP(B251,'วันที่ 18'!$B$8:$AH$104,28,FALSE),0)</f>
      </c>
      <c r="AM251" s="53">
        <f>IFERROR(VLOOKUP(B251,'วันที่ 19'!$B$8:$AH$106,28,FALSE),0)</f>
      </c>
      <c r="AN251" s="53">
        <f>IFERROR(VLOOKUP(B251,'วันที่ 20'!$B$8:$AH$105,28,FALSE),0)</f>
      </c>
      <c r="AO251" s="53">
        <f>IFERROR(VLOOKUP(B251,'วันที่ 21'!$B$8:$AH$106,28,FALSE),0)</f>
      </c>
      <c r="AP251" s="53">
        <f>IFERROR(VLOOKUP(B251,'วันที่ 22'!$B$8:$AH$105,28,FALSE),0)</f>
      </c>
      <c r="AQ251" s="53">
        <f>IFERROR(VLOOKUP(B251,'วันที่ 23'!$B$8:$AH$107,28,FALSE),0)</f>
      </c>
      <c r="AR251" s="53">
        <f>IFERROR(VLOOKUP(B251,'วันที่ 24'!$B$8:$AH$104,28,FALSE),0)</f>
      </c>
      <c r="AS251" s="53">
        <f>IFERROR(VLOOKUP(B251,'วันที่ 25'!$B$8:$AH$106,28,FALSE),0)</f>
      </c>
      <c r="AT251" s="53">
        <f>IFERROR(VLOOKUP(B251,'วันที่ 26'!$B$8:$AH$105,28,FALSE),0)</f>
      </c>
      <c r="AU251" s="53">
        <f>IFERROR(VLOOKUP(B251,'วันที่ 26'!$B$8:$AH$104,28,FALSE),0)</f>
      </c>
      <c r="AV251" s="53">
        <f>IFERROR(VLOOKUP(B251,'วันที่ 30'!$B$8:$AH$107,28,FALSE),0)</f>
      </c>
      <c r="AW251" s="53">
        <f>IFERROR(VLOOKUP(B251,'วันที่ 31'!$B$8:$AG$105,28,FALSE),0)</f>
      </c>
      <c r="AX251" s="52">
        <f>SUM(E251:AW251)</f>
      </c>
    </row>
    <row r="252">
      <c r="A252" s="52"/>
      <c r="B252" s="56"/>
      <c r="C252" s="53">
        <f>IFERROR(VLOOKUP(B252,Members!B:C,2,FALSE),0)</f>
      </c>
      <c r="D252" s="53">
        <f>IFERROR(VLOOKUP(B252,Members!$B:$H,7,FALSE),0)</f>
      </c>
      <c r="E252" s="55">
        <f>IFERROR(VLOOKUP(B252,'วันที่ 1'!$B$8:$AH$103,28,FALSE),0) - IFERROR(VLOOKUP(B252,'วันที่ 1'!$B$8:$AH$103,27,FALSE),0)</f>
      </c>
      <c r="F252" s="55">
        <f>IFERROR(VLOOKUP(C252,'วันที่ 1'!$B$8:$AH$103,27,FALSE),0)</f>
      </c>
      <c r="G252" s="53">
        <f>IFERROR(VLOOKUP(B252,'วันที่ 1'!$B$8:$AH$103,28,FALSE),0)-IFERROR(VLOOKUP(B252,'วันที่ 1'!$B$8:$AH$103,27,FALSE),0)</f>
      </c>
      <c r="H252" s="55">
        <f>IFERROR(VLOOKUP(B252,'วันที่ 1'!$B$8:$AH$103,27,FALSE),0)</f>
      </c>
      <c r="I252" s="53">
        <f>IFERROR(VLOOKUP(B252,'วันที่ 2'!$B$8:$AF$106,28,FALSE),0)-IFERROR(VLOOKUP(B252,'วันที่ 2'!$B$8:$AF$106,27,FALSE),0)</f>
      </c>
      <c r="J252" s="53">
        <f>IFERROR(VLOOKUP(B252,'วันที่ 2'!$B$8:$AF$106,27,FALSE),0)</f>
      </c>
      <c r="K252" s="53">
        <f>IFERROR(VLOOKUP(B252,'วันที่ 3 กะเช้า'!$B$8:$AK$106,28,FALSE),0)-IFERROR(VLOOKUP(B252,'วันที่ 3 กะเช้า'!$B$8:$AK$106,27,FALSE),0)</f>
      </c>
      <c r="L252" s="53">
        <f>IFERROR(VLOOKUP(B252,'วันที่ 3 กะเช้า'!$B$8:$AK$106,27,FALSE),0)</f>
      </c>
      <c r="M252" s="53">
        <f>IFERROR(VLOOKUP(B252,'วันที่ 4 กะเช้า'!$B$8:$AG$107,28,FALSE),0)-IFERROR(VLOOKUP(B252,'วันที่ 4 กะเช้า'!$B$8:$AG$107,27,FALSE),0)</f>
      </c>
      <c r="N252" s="53">
        <f>IFERROR(VLOOKUP(B252,'วันที่ 4 กะเช้า'!$B$8:$AG$107,27,FALSE),0)</f>
      </c>
      <c r="O252" s="53">
        <f>IFERROR(VLOOKUP(B252,'วันที่ 4 กะเช้า'!$B$8:$AH$106,28,FALSE),0)-IFERROR(VLOOKUP(B252,'วันที่ 4 กะเช้า'!$B$8:$AH$106,27,FALSE),0)</f>
      </c>
      <c r="P252" s="53">
        <f>IFERROR(VLOOKUP(B252,'วันที่ 4 กะเช้า'!$B$8:$AH$106,27,FALSE),0)</f>
      </c>
      <c r="Q252" s="53">
        <f>IFERROR(VLOOKUP(B252,'วันที่ 4 กะเช้า'!$B$8:$AH$106,28,FALSE),0)-IFERROR(VLOOKUP(B252,'วันที่ 4 กะเช้า'!$B$8:$AH$106,27,FALSE),0)</f>
      </c>
      <c r="R252" s="53">
        <f>IFERROR(VLOOKUP(B252,'วันที่ 4 กะเช้า'!$B$8:$AH$106,27,FALSE),0)</f>
      </c>
      <c r="S252" s="53">
        <f>IFERROR(VLOOKUP(B252,'วันที่ 5 กะเช้า'!$B$8:$AH$107,28,FALSE),0)-IFERROR(VLOOKUP(B252,'วันที่ 5 กะเช้า'!$B$8:$AH$107,27,FALSE),0)</f>
      </c>
      <c r="T252" s="53">
        <f>IFERROR(VLOOKUP(B252,'วันที่ 5 กะเช้า'!$B$8:$AH$107,27,FALSE),0)</f>
      </c>
      <c r="U252" s="53">
        <f>IFERROR(VLOOKUP(B252,'วันที่ 5 กะดึก'!$B$8:$AH$106,27,FALSE),0)</f>
      </c>
      <c r="V252" s="53">
        <f>IFERROR(VLOOKUP(B252,'วันที่ 5 กะดึก'!$B$8:$AH$106,27,FALSE),0)</f>
      </c>
      <c r="W252" s="53">
        <f>IFERROR(VLOOKUP(B252,'วันที่ 7'!$B$8:$AH$105,28,FALSE),0)-IFERROR(VLOOKUP(B252,'วันที่ 7'!$B$8:$AH$105,27,FALSE),0)</f>
      </c>
      <c r="X252" s="53">
        <f>IFERROR(VLOOKUP(B252,'วันที่ 7'!$B$8:$AH$105,27,FALSE),0)</f>
      </c>
      <c r="Y252" s="53">
        <f>IFERROR(VLOOKUP(B252,'วันที่ 8'!$B$8:$AH$109,28,FALSE),0)-IFERROR(VLOOKUP(B252,'วันที่ 8'!$B$8:$AH$109,27,FALSE),0)</f>
      </c>
      <c r="Z252" s="53">
        <f>IFERROR(VLOOKUP(B252,'วันที่ 8'!$B$8:$AH$109,27,FALSE),0)</f>
      </c>
      <c r="AA252" s="53">
        <f>IFERROR(VLOOKUP(B252,'กะเช้าวันที่ 12'!$B$8:$AC$102,28,FALSE),0)-IFERROR(VLOOKUP(B252,'กะเช้าวันที่ 12'!$B$8:$AC$102,27,FALSE),0)</f>
      </c>
      <c r="AB252" s="53">
        <f>IFERROR(VLOOKUP(B252,'กะเช้าวันที่ 12'!$B$8:$AC$102,27,FALSE),0)</f>
      </c>
      <c r="AC252" s="53">
        <f>IFERROR(VLOOKUP(B252,'กะเช้าวันที่ 14'!$B$8:$AC$104,28,FALSE),0)-IFERROR(VLOOKUP(B252,'กะเช้าวันที่ 14'!$B$8:$AC$104,27,FALSE),0)</f>
      </c>
      <c r="AD252" s="53">
        <f>IFERROR(VLOOKUP(B252,'กะเช้าวันที่ 14'!$B$8:$AC$104,27,FALSE),0)</f>
      </c>
      <c r="AE252" s="53">
        <f>IFERROR(VLOOKUP(B252,'กะดึกวันที่ 13'!$B$8:$AC$105,28,FALSE),0)-IFERROR(VLOOKUP(B252,'กะดึกวันที่ 13'!$B$8:$AC$105,27,FALSE),0)</f>
      </c>
      <c r="AF252" s="53">
        <f>IFERROR(VLOOKUP(C252,'กะดึกวันที่ 13'!$B$8:$AC$105,27,FALSE),0)</f>
      </c>
      <c r="AG252" s="53">
        <f>IFERROR(VLOOKUP(B252,'วันที่ 12'!$B$8:$AH$105,28,FALSE),0)</f>
      </c>
      <c r="AH252" s="53">
        <f>IFERROR(VLOOKUP(B252,'วันที่ 14'!$B$8:$AH$106,28,FALSE),0)</f>
      </c>
      <c r="AI252" s="53">
        <f>IFERROR(VLOOKUP(B252,'วันที่ 15'!$B$8:$AH$106,28,FALSE),0)</f>
      </c>
      <c r="AJ252" s="53">
        <f>IFERROR(VLOOKUP(B252,'วันที่ 16'!$B$8:$AH$105,28,FALSE),0)</f>
      </c>
      <c r="AK252" s="53">
        <f>IFERROR(VLOOKUP(B252,'วันที่ 17'!$B$8:$AH$105,28,FALSE),0)</f>
      </c>
      <c r="AL252" s="53">
        <f>IFERROR(VLOOKUP(B252,'วันที่ 18'!$B$8:$AH$104,28,FALSE),0)</f>
      </c>
      <c r="AM252" s="53">
        <f>IFERROR(VLOOKUP(B252,'วันที่ 19'!$B$8:$AH$106,28,FALSE),0)</f>
      </c>
      <c r="AN252" s="53">
        <f>IFERROR(VLOOKUP(B252,'วันที่ 20'!$B$8:$AH$105,28,FALSE),0)</f>
      </c>
      <c r="AO252" s="53">
        <f>IFERROR(VLOOKUP(B252,'วันที่ 21'!$B$8:$AH$106,28,FALSE),0)</f>
      </c>
      <c r="AP252" s="53">
        <f>IFERROR(VLOOKUP(B252,'วันที่ 22'!$B$8:$AH$105,28,FALSE),0)</f>
      </c>
      <c r="AQ252" s="53">
        <f>IFERROR(VLOOKUP(B252,'วันที่ 23'!$B$8:$AH$107,28,FALSE),0)</f>
      </c>
      <c r="AR252" s="53">
        <f>IFERROR(VLOOKUP(B252,'วันที่ 24'!$B$8:$AH$104,28,FALSE),0)</f>
      </c>
      <c r="AS252" s="53">
        <f>IFERROR(VLOOKUP(B252,'วันที่ 25'!$B$8:$AH$106,28,FALSE),0)</f>
      </c>
      <c r="AT252" s="53">
        <f>IFERROR(VLOOKUP(B252,'วันที่ 26'!$B$8:$AH$105,28,FALSE),0)</f>
      </c>
      <c r="AU252" s="53">
        <f>IFERROR(VLOOKUP(B252,'วันที่ 26'!$B$8:$AH$104,28,FALSE),0)</f>
      </c>
      <c r="AV252" s="53">
        <f>IFERROR(VLOOKUP(B252,'วันที่ 30'!$B$8:$AH$107,28,FALSE),0)</f>
      </c>
      <c r="AW252" s="53">
        <f>IFERROR(VLOOKUP(B252,'วันที่ 31'!$B$8:$AG$105,28,FALSE),0)</f>
      </c>
      <c r="AX252" s="52">
        <f>SUM(E252:AW252)</f>
      </c>
    </row>
    <row r="253">
      <c r="A253" s="52"/>
      <c r="B253" s="56"/>
      <c r="C253" s="53">
        <f>IFERROR(VLOOKUP(B253,Members!B:C,2,FALSE),0)</f>
      </c>
      <c r="D253" s="53">
        <f>IFERROR(VLOOKUP(B253,Members!$B:$H,7,FALSE),0)</f>
      </c>
      <c r="E253" s="55">
        <f>IFERROR(VLOOKUP(B253,'วันที่ 1'!$B$8:$AH$103,28,FALSE),0) - IFERROR(VLOOKUP(B253,'วันที่ 1'!$B$8:$AH$103,27,FALSE),0)</f>
      </c>
      <c r="F253" s="55">
        <f>IFERROR(VLOOKUP(C253,'วันที่ 1'!$B$8:$AH$103,27,FALSE),0)</f>
      </c>
      <c r="G253" s="53">
        <f>IFERROR(VLOOKUP(B253,'วันที่ 1'!$B$8:$AH$103,28,FALSE),0)-IFERROR(VLOOKUP(B253,'วันที่ 1'!$B$8:$AH$103,27,FALSE),0)</f>
      </c>
      <c r="H253" s="55">
        <f>IFERROR(VLOOKUP(B253,'วันที่ 1'!$B$8:$AH$103,27,FALSE),0)</f>
      </c>
      <c r="I253" s="53">
        <f>IFERROR(VLOOKUP(B253,'วันที่ 2'!$B$8:$AF$106,28,FALSE),0)-IFERROR(VLOOKUP(B253,'วันที่ 2'!$B$8:$AF$106,27,FALSE),0)</f>
      </c>
      <c r="J253" s="53">
        <f>IFERROR(VLOOKUP(B253,'วันที่ 2'!$B$8:$AF$106,27,FALSE),0)</f>
      </c>
      <c r="K253" s="53">
        <f>IFERROR(VLOOKUP(B253,'วันที่ 3 กะเช้า'!$B$8:$AK$106,28,FALSE),0)-IFERROR(VLOOKUP(B253,'วันที่ 3 กะเช้า'!$B$8:$AK$106,27,FALSE),0)</f>
      </c>
      <c r="L253" s="53">
        <f>IFERROR(VLOOKUP(B253,'วันที่ 3 กะเช้า'!$B$8:$AK$106,27,FALSE),0)</f>
      </c>
      <c r="M253" s="53">
        <f>IFERROR(VLOOKUP(B253,'วันที่ 4 กะเช้า'!$B$8:$AG$107,28,FALSE),0)-IFERROR(VLOOKUP(B253,'วันที่ 4 กะเช้า'!$B$8:$AG$107,27,FALSE),0)</f>
      </c>
      <c r="N253" s="53">
        <f>IFERROR(VLOOKUP(B253,'วันที่ 4 กะเช้า'!$B$8:$AG$107,27,FALSE),0)</f>
      </c>
      <c r="O253" s="53">
        <f>IFERROR(VLOOKUP(B253,'วันที่ 4 กะเช้า'!$B$8:$AH$106,28,FALSE),0)-IFERROR(VLOOKUP(B253,'วันที่ 4 กะเช้า'!$B$8:$AH$106,27,FALSE),0)</f>
      </c>
      <c r="P253" s="53">
        <f>IFERROR(VLOOKUP(B253,'วันที่ 4 กะเช้า'!$B$8:$AH$106,27,FALSE),0)</f>
      </c>
      <c r="Q253" s="53">
        <f>IFERROR(VLOOKUP(B253,'วันที่ 4 กะเช้า'!$B$8:$AH$106,28,FALSE),0)-IFERROR(VLOOKUP(B253,'วันที่ 4 กะเช้า'!$B$8:$AH$106,27,FALSE),0)</f>
      </c>
      <c r="R253" s="53">
        <f>IFERROR(VLOOKUP(B253,'วันที่ 4 กะเช้า'!$B$8:$AH$106,27,FALSE),0)</f>
      </c>
      <c r="S253" s="53">
        <f>IFERROR(VLOOKUP(B253,'วันที่ 5 กะเช้า'!$B$8:$AH$107,28,FALSE),0)-IFERROR(VLOOKUP(B253,'วันที่ 5 กะเช้า'!$B$8:$AH$107,27,FALSE),0)</f>
      </c>
      <c r="T253" s="53">
        <f>IFERROR(VLOOKUP(B253,'วันที่ 5 กะเช้า'!$B$8:$AH$107,27,FALSE),0)</f>
      </c>
      <c r="U253" s="53">
        <f>IFERROR(VLOOKUP(B253,'วันที่ 5 กะดึก'!$B$8:$AH$106,27,FALSE),0)</f>
      </c>
      <c r="V253" s="53">
        <f>IFERROR(VLOOKUP(B253,'วันที่ 5 กะดึก'!$B$8:$AH$106,27,FALSE),0)</f>
      </c>
      <c r="W253" s="53">
        <f>IFERROR(VLOOKUP(B253,'วันที่ 7'!$B$8:$AH$105,28,FALSE),0)-IFERROR(VLOOKUP(B253,'วันที่ 7'!$B$8:$AH$105,27,FALSE),0)</f>
      </c>
      <c r="X253" s="53">
        <f>IFERROR(VLOOKUP(B253,'วันที่ 7'!$B$8:$AH$105,27,FALSE),0)</f>
      </c>
      <c r="Y253" s="53">
        <f>IFERROR(VLOOKUP(B253,'วันที่ 8'!$B$8:$AH$109,28,FALSE),0)-IFERROR(VLOOKUP(B253,'วันที่ 8'!$B$8:$AH$109,27,FALSE),0)</f>
      </c>
      <c r="Z253" s="53">
        <f>IFERROR(VLOOKUP(B253,'วันที่ 8'!$B$8:$AH$109,27,FALSE),0)</f>
      </c>
      <c r="AA253" s="53">
        <f>IFERROR(VLOOKUP(B253,'กะเช้าวันที่ 12'!$B$8:$AC$102,28,FALSE),0)-IFERROR(VLOOKUP(B253,'กะเช้าวันที่ 12'!$B$8:$AC$102,27,FALSE),0)</f>
      </c>
      <c r="AB253" s="53">
        <f>IFERROR(VLOOKUP(B253,'กะเช้าวันที่ 12'!$B$8:$AC$102,27,FALSE),0)</f>
      </c>
      <c r="AC253" s="53">
        <f>IFERROR(VLOOKUP(B253,'กะเช้าวันที่ 14'!$B$8:$AC$104,28,FALSE),0)-IFERROR(VLOOKUP(B253,'กะเช้าวันที่ 14'!$B$8:$AC$104,27,FALSE),0)</f>
      </c>
      <c r="AD253" s="53">
        <f>IFERROR(VLOOKUP(B253,'กะเช้าวันที่ 14'!$B$8:$AC$104,27,FALSE),0)</f>
      </c>
      <c r="AE253" s="53">
        <f>IFERROR(VLOOKUP(B253,'กะดึกวันที่ 13'!$B$8:$AC$105,28,FALSE),0)-IFERROR(VLOOKUP(B253,'กะดึกวันที่ 13'!$B$8:$AC$105,27,FALSE),0)</f>
      </c>
      <c r="AF253" s="53">
        <f>IFERROR(VLOOKUP(C253,'กะดึกวันที่ 13'!$B$8:$AC$105,27,FALSE),0)</f>
      </c>
      <c r="AG253" s="53">
        <f>IFERROR(VLOOKUP(B253,'วันที่ 12'!$B$8:$AH$105,28,FALSE),0)</f>
      </c>
      <c r="AH253" s="53">
        <f>IFERROR(VLOOKUP(B253,'วันที่ 14'!$B$8:$AH$106,28,FALSE),0)</f>
      </c>
      <c r="AI253" s="53">
        <f>IFERROR(VLOOKUP(B253,'วันที่ 15'!$B$8:$AH$106,28,FALSE),0)</f>
      </c>
      <c r="AJ253" s="53">
        <f>IFERROR(VLOOKUP(B253,'วันที่ 16'!$B$8:$AH$105,28,FALSE),0)</f>
      </c>
      <c r="AK253" s="53">
        <f>IFERROR(VLOOKUP(B253,'วันที่ 17'!$B$8:$AH$105,28,FALSE),0)</f>
      </c>
      <c r="AL253" s="53">
        <f>IFERROR(VLOOKUP(B253,'วันที่ 18'!$B$8:$AH$104,28,FALSE),0)</f>
      </c>
      <c r="AM253" s="53">
        <f>IFERROR(VLOOKUP(B253,'วันที่ 19'!$B$8:$AH$106,28,FALSE),0)</f>
      </c>
      <c r="AN253" s="53">
        <f>IFERROR(VLOOKUP(B253,'วันที่ 20'!$B$8:$AH$105,28,FALSE),0)</f>
      </c>
      <c r="AO253" s="53">
        <f>IFERROR(VLOOKUP(B253,'วันที่ 21'!$B$8:$AH$106,28,FALSE),0)</f>
      </c>
      <c r="AP253" s="53">
        <f>IFERROR(VLOOKUP(B253,'วันที่ 22'!$B$8:$AH$105,28,FALSE),0)</f>
      </c>
      <c r="AQ253" s="53">
        <f>IFERROR(VLOOKUP(B253,'วันที่ 23'!$B$8:$AH$107,28,FALSE),0)</f>
      </c>
      <c r="AR253" s="53">
        <f>IFERROR(VLOOKUP(B253,'วันที่ 24'!$B$8:$AH$104,28,FALSE),0)</f>
      </c>
      <c r="AS253" s="53">
        <f>IFERROR(VLOOKUP(B253,'วันที่ 25'!$B$8:$AH$106,28,FALSE),0)</f>
      </c>
      <c r="AT253" s="53">
        <f>IFERROR(VLOOKUP(B253,'วันที่ 26'!$B$8:$AH$105,28,FALSE),0)</f>
      </c>
      <c r="AU253" s="53">
        <f>IFERROR(VLOOKUP(B253,'วันที่ 26'!$B$8:$AH$104,28,FALSE),0)</f>
      </c>
      <c r="AV253" s="53">
        <f>IFERROR(VLOOKUP(B253,'วันที่ 30'!$B$8:$AH$107,28,FALSE),0)</f>
      </c>
      <c r="AW253" s="53">
        <f>IFERROR(VLOOKUP(B253,'วันที่ 31'!$B$8:$AG$105,28,FALSE),0)</f>
      </c>
      <c r="AX253" s="52">
        <f>SUM(E253:AW253)</f>
      </c>
    </row>
    <row r="254">
      <c r="A254" s="52"/>
      <c r="B254" s="56"/>
      <c r="C254" s="53">
        <f>IFERROR(VLOOKUP(B254,Members!B:C,2,FALSE),0)</f>
      </c>
      <c r="D254" s="53">
        <f>IFERROR(VLOOKUP(B254,Members!$B:$H,7,FALSE),0)</f>
      </c>
      <c r="E254" s="55">
        <f>IFERROR(VLOOKUP(B254,'วันที่ 1'!$B$8:$AH$103,28,FALSE),0) - IFERROR(VLOOKUP(B254,'วันที่ 1'!$B$8:$AH$103,27,FALSE),0)</f>
      </c>
      <c r="F254" s="55">
        <f>IFERROR(VLOOKUP(C254,'วันที่ 1'!$B$8:$AH$103,27,FALSE),0)</f>
      </c>
      <c r="G254" s="53">
        <f>IFERROR(VLOOKUP(B254,'วันที่ 1'!$B$8:$AH$103,28,FALSE),0)-IFERROR(VLOOKUP(B254,'วันที่ 1'!$B$8:$AH$103,27,FALSE),0)</f>
      </c>
      <c r="H254" s="55">
        <f>IFERROR(VLOOKUP(B254,'วันที่ 1'!$B$8:$AH$103,27,FALSE),0)</f>
      </c>
      <c r="I254" s="53">
        <f>IFERROR(VLOOKUP(B254,'วันที่ 2'!$B$8:$AF$106,28,FALSE),0)-IFERROR(VLOOKUP(B254,'วันที่ 2'!$B$8:$AF$106,27,FALSE),0)</f>
      </c>
      <c r="J254" s="53">
        <f>IFERROR(VLOOKUP(B254,'วันที่ 2'!$B$8:$AF$106,27,FALSE),0)</f>
      </c>
      <c r="K254" s="53">
        <f>IFERROR(VLOOKUP(B254,'วันที่ 3 กะเช้า'!$B$8:$AK$106,28,FALSE),0)-IFERROR(VLOOKUP(B254,'วันที่ 3 กะเช้า'!$B$8:$AK$106,27,FALSE),0)</f>
      </c>
      <c r="L254" s="53">
        <f>IFERROR(VLOOKUP(B254,'วันที่ 3 กะเช้า'!$B$8:$AK$106,27,FALSE),0)</f>
      </c>
      <c r="M254" s="53">
        <f>IFERROR(VLOOKUP(B254,'วันที่ 4 กะเช้า'!$B$8:$AG$107,28,FALSE),0)-IFERROR(VLOOKUP(B254,'วันที่ 4 กะเช้า'!$B$8:$AG$107,27,FALSE),0)</f>
      </c>
      <c r="N254" s="53">
        <f>IFERROR(VLOOKUP(B254,'วันที่ 4 กะเช้า'!$B$8:$AG$107,27,FALSE),0)</f>
      </c>
      <c r="O254" s="53">
        <f>IFERROR(VLOOKUP(B254,'วันที่ 4 กะเช้า'!$B$8:$AH$106,28,FALSE),0)-IFERROR(VLOOKUP(B254,'วันที่ 4 กะเช้า'!$B$8:$AH$106,27,FALSE),0)</f>
      </c>
      <c r="P254" s="53">
        <f>IFERROR(VLOOKUP(B254,'วันที่ 4 กะเช้า'!$B$8:$AH$106,27,FALSE),0)</f>
      </c>
      <c r="Q254" s="53">
        <f>IFERROR(VLOOKUP(B254,'วันที่ 4 กะเช้า'!$B$8:$AH$106,28,FALSE),0)-IFERROR(VLOOKUP(B254,'วันที่ 4 กะเช้า'!$B$8:$AH$106,27,FALSE),0)</f>
      </c>
      <c r="R254" s="53">
        <f>IFERROR(VLOOKUP(B254,'วันที่ 4 กะเช้า'!$B$8:$AH$106,27,FALSE),0)</f>
      </c>
      <c r="S254" s="53">
        <f>IFERROR(VLOOKUP(B254,'วันที่ 5 กะเช้า'!$B$8:$AH$107,28,FALSE),0)-IFERROR(VLOOKUP(B254,'วันที่ 5 กะเช้า'!$B$8:$AH$107,27,FALSE),0)</f>
      </c>
      <c r="T254" s="53">
        <f>IFERROR(VLOOKUP(B254,'วันที่ 5 กะเช้า'!$B$8:$AH$107,27,FALSE),0)</f>
      </c>
      <c r="U254" s="53">
        <f>IFERROR(VLOOKUP(B254,'วันที่ 5 กะดึก'!$B$8:$AH$106,27,FALSE),0)</f>
      </c>
      <c r="V254" s="53">
        <f>IFERROR(VLOOKUP(B254,'วันที่ 5 กะดึก'!$B$8:$AH$106,27,FALSE),0)</f>
      </c>
      <c r="W254" s="53">
        <f>IFERROR(VLOOKUP(B254,'วันที่ 7'!$B$8:$AH$105,28,FALSE),0)-IFERROR(VLOOKUP(B254,'วันที่ 7'!$B$8:$AH$105,27,FALSE),0)</f>
      </c>
      <c r="X254" s="53">
        <f>IFERROR(VLOOKUP(B254,'วันที่ 7'!$B$8:$AH$105,27,FALSE),0)</f>
      </c>
      <c r="Y254" s="53">
        <f>IFERROR(VLOOKUP(B254,'วันที่ 8'!$B$8:$AH$109,28,FALSE),0)-IFERROR(VLOOKUP(B254,'วันที่ 8'!$B$8:$AH$109,27,FALSE),0)</f>
      </c>
      <c r="Z254" s="53">
        <f>IFERROR(VLOOKUP(B254,'วันที่ 8'!$B$8:$AH$109,27,FALSE),0)</f>
      </c>
      <c r="AA254" s="53">
        <f>IFERROR(VLOOKUP(B254,'กะเช้าวันที่ 12'!$B$8:$AC$102,28,FALSE),0)-IFERROR(VLOOKUP(B254,'กะเช้าวันที่ 12'!$B$8:$AC$102,27,FALSE),0)</f>
      </c>
      <c r="AB254" s="53">
        <f>IFERROR(VLOOKUP(B254,'กะเช้าวันที่ 12'!$B$8:$AC$102,27,FALSE),0)</f>
      </c>
      <c r="AC254" s="53">
        <f>IFERROR(VLOOKUP(B254,'กะเช้าวันที่ 14'!$B$8:$AC$104,28,FALSE),0)-IFERROR(VLOOKUP(B254,'กะเช้าวันที่ 14'!$B$8:$AC$104,27,FALSE),0)</f>
      </c>
      <c r="AD254" s="53">
        <f>IFERROR(VLOOKUP(B254,'กะเช้าวันที่ 14'!$B$8:$AC$104,27,FALSE),0)</f>
      </c>
      <c r="AE254" s="53">
        <f>IFERROR(VLOOKUP(B254,'กะดึกวันที่ 13'!$B$8:$AC$105,28,FALSE),0)-IFERROR(VLOOKUP(B254,'กะดึกวันที่ 13'!$B$8:$AC$105,27,FALSE),0)</f>
      </c>
      <c r="AF254" s="53">
        <f>IFERROR(VLOOKUP(C254,'กะดึกวันที่ 13'!$B$8:$AC$105,27,FALSE),0)</f>
      </c>
      <c r="AG254" s="53">
        <f>IFERROR(VLOOKUP(B254,'วันที่ 12'!$B$8:$AH$105,28,FALSE),0)</f>
      </c>
      <c r="AH254" s="53">
        <f>IFERROR(VLOOKUP(B254,'วันที่ 14'!$B$8:$AH$106,28,FALSE),0)</f>
      </c>
      <c r="AI254" s="53">
        <f>IFERROR(VLOOKUP(B254,'วันที่ 15'!$B$8:$AH$106,28,FALSE),0)</f>
      </c>
      <c r="AJ254" s="53">
        <f>IFERROR(VLOOKUP(B254,'วันที่ 16'!$B$8:$AH$105,28,FALSE),0)</f>
      </c>
      <c r="AK254" s="53">
        <f>IFERROR(VLOOKUP(B254,'วันที่ 17'!$B$8:$AH$105,28,FALSE),0)</f>
      </c>
      <c r="AL254" s="53">
        <f>IFERROR(VLOOKUP(B254,'วันที่ 18'!$B$8:$AH$104,28,FALSE),0)</f>
      </c>
      <c r="AM254" s="53">
        <f>IFERROR(VLOOKUP(B254,'วันที่ 19'!$B$8:$AH$106,28,FALSE),0)</f>
      </c>
      <c r="AN254" s="53">
        <f>IFERROR(VLOOKUP(B254,'วันที่ 20'!$B$8:$AH$105,28,FALSE),0)</f>
      </c>
      <c r="AO254" s="53">
        <f>IFERROR(VLOOKUP(B254,'วันที่ 21'!$B$8:$AH$106,28,FALSE),0)</f>
      </c>
      <c r="AP254" s="53">
        <f>IFERROR(VLOOKUP(B254,'วันที่ 22'!$B$8:$AH$105,28,FALSE),0)</f>
      </c>
      <c r="AQ254" s="53">
        <f>IFERROR(VLOOKUP(B254,'วันที่ 23'!$B$8:$AH$107,28,FALSE),0)</f>
      </c>
      <c r="AR254" s="53">
        <f>IFERROR(VLOOKUP(B254,'วันที่ 24'!$B$8:$AH$104,28,FALSE),0)</f>
      </c>
      <c r="AS254" s="53">
        <f>IFERROR(VLOOKUP(B254,'วันที่ 25'!$B$8:$AH$106,28,FALSE),0)</f>
      </c>
      <c r="AT254" s="53">
        <f>IFERROR(VLOOKUP(B254,'วันที่ 26'!$B$8:$AH$105,28,FALSE),0)</f>
      </c>
      <c r="AU254" s="53">
        <f>IFERROR(VLOOKUP(B254,'วันที่ 26'!$B$8:$AH$104,28,FALSE),0)</f>
      </c>
      <c r="AV254" s="53">
        <f>IFERROR(VLOOKUP(B254,'วันที่ 30'!$B$8:$AH$107,28,FALSE),0)</f>
      </c>
      <c r="AW254" s="53">
        <f>IFERROR(VLOOKUP(B254,'วันที่ 31'!$B$8:$AG$105,28,FALSE),0)</f>
      </c>
      <c r="AX254" s="52">
        <f>SUM(E254:AW254)</f>
      </c>
    </row>
    <row r="255">
      <c r="A255" s="52"/>
      <c r="B255" s="56"/>
      <c r="C255" s="53">
        <f>IFERROR(VLOOKUP(B255,Members!B:C,2,FALSE),0)</f>
      </c>
      <c r="D255" s="53">
        <f>IFERROR(VLOOKUP(B255,Members!$B:$H,7,FALSE),0)</f>
      </c>
      <c r="E255" s="55">
        <f>IFERROR(VLOOKUP(B255,'วันที่ 1'!$B$8:$AH$103,28,FALSE),0) - IFERROR(VLOOKUP(B255,'วันที่ 1'!$B$8:$AH$103,27,FALSE),0)</f>
      </c>
      <c r="F255" s="55">
        <f>IFERROR(VLOOKUP(C255,'วันที่ 1'!$B$8:$AH$103,27,FALSE),0)</f>
      </c>
      <c r="G255" s="53">
        <f>IFERROR(VLOOKUP(B255,'วันที่ 1'!$B$8:$AH$103,28,FALSE),0)-IFERROR(VLOOKUP(B255,'วันที่ 1'!$B$8:$AH$103,27,FALSE),0)</f>
      </c>
      <c r="H255" s="55">
        <f>IFERROR(VLOOKUP(B255,'วันที่ 1'!$B$8:$AH$103,27,FALSE),0)</f>
      </c>
      <c r="I255" s="53">
        <f>IFERROR(VLOOKUP(B255,'วันที่ 2'!$B$8:$AF$106,28,FALSE),0)-IFERROR(VLOOKUP(B255,'วันที่ 2'!$B$8:$AF$106,27,FALSE),0)</f>
      </c>
      <c r="J255" s="53">
        <f>IFERROR(VLOOKUP(B255,'วันที่ 2'!$B$8:$AF$106,27,FALSE),0)</f>
      </c>
      <c r="K255" s="53">
        <f>IFERROR(VLOOKUP(B255,'วันที่ 3 กะเช้า'!$B$8:$AK$106,28,FALSE),0)-IFERROR(VLOOKUP(B255,'วันที่ 3 กะเช้า'!$B$8:$AK$106,27,FALSE),0)</f>
      </c>
      <c r="L255" s="53">
        <f>IFERROR(VLOOKUP(B255,'วันที่ 3 กะเช้า'!$B$8:$AK$106,27,FALSE),0)</f>
      </c>
      <c r="M255" s="53">
        <f>IFERROR(VLOOKUP(B255,'วันที่ 4 กะเช้า'!$B$8:$AG$107,28,FALSE),0)-IFERROR(VLOOKUP(B255,'วันที่ 4 กะเช้า'!$B$8:$AG$107,27,FALSE),0)</f>
      </c>
      <c r="N255" s="53">
        <f>IFERROR(VLOOKUP(B255,'วันที่ 4 กะเช้า'!$B$8:$AG$107,27,FALSE),0)</f>
      </c>
      <c r="O255" s="53">
        <f>IFERROR(VLOOKUP(B255,'วันที่ 4 กะเช้า'!$B$8:$AH$106,28,FALSE),0)-IFERROR(VLOOKUP(B255,'วันที่ 4 กะเช้า'!$B$8:$AH$106,27,FALSE),0)</f>
      </c>
      <c r="P255" s="53">
        <f>IFERROR(VLOOKUP(B255,'วันที่ 4 กะเช้า'!$B$8:$AH$106,27,FALSE),0)</f>
      </c>
      <c r="Q255" s="53">
        <f>IFERROR(VLOOKUP(B255,'วันที่ 4 กะเช้า'!$B$8:$AH$106,28,FALSE),0)-IFERROR(VLOOKUP(B255,'วันที่ 4 กะเช้า'!$B$8:$AH$106,27,FALSE),0)</f>
      </c>
      <c r="R255" s="53">
        <f>IFERROR(VLOOKUP(B255,'วันที่ 4 กะเช้า'!$B$8:$AH$106,27,FALSE),0)</f>
      </c>
      <c r="S255" s="53">
        <f>IFERROR(VLOOKUP(B255,'วันที่ 5 กะเช้า'!$B$8:$AH$107,28,FALSE),0)-IFERROR(VLOOKUP(B255,'วันที่ 5 กะเช้า'!$B$8:$AH$107,27,FALSE),0)</f>
      </c>
      <c r="T255" s="53">
        <f>IFERROR(VLOOKUP(B255,'วันที่ 5 กะเช้า'!$B$8:$AH$107,27,FALSE),0)</f>
      </c>
      <c r="U255" s="53">
        <f>IFERROR(VLOOKUP(B255,'วันที่ 5 กะดึก'!$B$8:$AH$106,27,FALSE),0)</f>
      </c>
      <c r="V255" s="53">
        <f>IFERROR(VLOOKUP(B255,'วันที่ 5 กะดึก'!$B$8:$AH$106,27,FALSE),0)</f>
      </c>
      <c r="W255" s="53">
        <f>IFERROR(VLOOKUP(B255,'วันที่ 7'!$B$8:$AH$105,28,FALSE),0)-IFERROR(VLOOKUP(B255,'วันที่ 7'!$B$8:$AH$105,27,FALSE),0)</f>
      </c>
      <c r="X255" s="53">
        <f>IFERROR(VLOOKUP(B255,'วันที่ 7'!$B$8:$AH$105,27,FALSE),0)</f>
      </c>
      <c r="Y255" s="53">
        <f>IFERROR(VLOOKUP(B255,'วันที่ 8'!$B$8:$AH$109,28,FALSE),0)-IFERROR(VLOOKUP(B255,'วันที่ 8'!$B$8:$AH$109,27,FALSE),0)</f>
      </c>
      <c r="Z255" s="53">
        <f>IFERROR(VLOOKUP(B255,'วันที่ 8'!$B$8:$AH$109,27,FALSE),0)</f>
      </c>
      <c r="AA255" s="53">
        <f>IFERROR(VLOOKUP(B255,'กะเช้าวันที่ 12'!$B$8:$AC$102,28,FALSE),0)-IFERROR(VLOOKUP(B255,'กะเช้าวันที่ 12'!$B$8:$AC$102,27,FALSE),0)</f>
      </c>
      <c r="AB255" s="53">
        <f>IFERROR(VLOOKUP(B255,'กะเช้าวันที่ 12'!$B$8:$AC$102,27,FALSE),0)</f>
      </c>
      <c r="AC255" s="53">
        <f>IFERROR(VLOOKUP(B255,'กะเช้าวันที่ 14'!$B$8:$AC$104,28,FALSE),0)-IFERROR(VLOOKUP(B255,'กะเช้าวันที่ 14'!$B$8:$AC$104,27,FALSE),0)</f>
      </c>
      <c r="AD255" s="53">
        <f>IFERROR(VLOOKUP(B255,'กะเช้าวันที่ 14'!$B$8:$AC$104,27,FALSE),0)</f>
      </c>
      <c r="AE255" s="53">
        <f>IFERROR(VLOOKUP(B255,'กะดึกวันที่ 13'!$B$8:$AC$105,28,FALSE),0)-IFERROR(VLOOKUP(B255,'กะดึกวันที่ 13'!$B$8:$AC$105,27,FALSE),0)</f>
      </c>
      <c r="AF255" s="53">
        <f>IFERROR(VLOOKUP(C255,'กะดึกวันที่ 13'!$B$8:$AC$105,27,FALSE),0)</f>
      </c>
      <c r="AG255" s="53">
        <f>IFERROR(VLOOKUP(B255,'วันที่ 12'!$B$8:$AH$105,28,FALSE),0)</f>
      </c>
      <c r="AH255" s="53">
        <f>IFERROR(VLOOKUP(B255,'วันที่ 14'!$B$8:$AH$106,28,FALSE),0)</f>
      </c>
      <c r="AI255" s="53">
        <f>IFERROR(VLOOKUP(B255,'วันที่ 15'!$B$8:$AH$106,28,FALSE),0)</f>
      </c>
      <c r="AJ255" s="53">
        <f>IFERROR(VLOOKUP(B255,'วันที่ 16'!$B$8:$AH$105,28,FALSE),0)</f>
      </c>
      <c r="AK255" s="53">
        <f>IFERROR(VLOOKUP(B255,'วันที่ 17'!$B$8:$AH$105,28,FALSE),0)</f>
      </c>
      <c r="AL255" s="53">
        <f>IFERROR(VLOOKUP(B255,'วันที่ 18'!$B$8:$AH$104,28,FALSE),0)</f>
      </c>
      <c r="AM255" s="53">
        <f>IFERROR(VLOOKUP(B255,'วันที่ 19'!$B$8:$AH$106,28,FALSE),0)</f>
      </c>
      <c r="AN255" s="53">
        <f>IFERROR(VLOOKUP(B255,'วันที่ 20'!$B$8:$AH$105,28,FALSE),0)</f>
      </c>
      <c r="AO255" s="53">
        <f>IFERROR(VLOOKUP(B255,'วันที่ 21'!$B$8:$AH$106,28,FALSE),0)</f>
      </c>
      <c r="AP255" s="53">
        <f>IFERROR(VLOOKUP(B255,'วันที่ 22'!$B$8:$AH$105,28,FALSE),0)</f>
      </c>
      <c r="AQ255" s="53">
        <f>IFERROR(VLOOKUP(B255,'วันที่ 23'!$B$8:$AH$107,28,FALSE),0)</f>
      </c>
      <c r="AR255" s="53">
        <f>IFERROR(VLOOKUP(B255,'วันที่ 24'!$B$8:$AH$104,28,FALSE),0)</f>
      </c>
      <c r="AS255" s="53">
        <f>IFERROR(VLOOKUP(B255,'วันที่ 25'!$B$8:$AH$106,28,FALSE),0)</f>
      </c>
      <c r="AT255" s="53">
        <f>IFERROR(VLOOKUP(B255,'วันที่ 26'!$B$8:$AH$105,28,FALSE),0)</f>
      </c>
      <c r="AU255" s="53">
        <f>IFERROR(VLOOKUP(B255,'วันที่ 26'!$B$8:$AH$104,28,FALSE),0)</f>
      </c>
      <c r="AV255" s="53">
        <f>IFERROR(VLOOKUP(B255,'วันที่ 30'!$B$8:$AH$107,28,FALSE),0)</f>
      </c>
      <c r="AW255" s="53">
        <f>IFERROR(VLOOKUP(B255,'วันที่ 31'!$B$8:$AG$105,28,FALSE),0)</f>
      </c>
      <c r="AX255" s="52">
        <f>SUM(E255:AW255)</f>
      </c>
    </row>
    <row r="256">
      <c r="A256" s="52"/>
      <c r="B256" s="56"/>
      <c r="C256" s="53">
        <f>IFERROR(VLOOKUP(B256,Members!B:C,2,FALSE),0)</f>
      </c>
      <c r="D256" s="53">
        <f>IFERROR(VLOOKUP(B256,Members!$B:$H,7,FALSE),0)</f>
      </c>
      <c r="E256" s="55">
        <f>IFERROR(VLOOKUP(B256,'วันที่ 1'!$B$8:$AH$103,28,FALSE),0) - IFERROR(VLOOKUP(B256,'วันที่ 1'!$B$8:$AH$103,27,FALSE),0)</f>
      </c>
      <c r="F256" s="55">
        <f>IFERROR(VLOOKUP(C256,'วันที่ 1'!$B$8:$AH$103,27,FALSE),0)</f>
      </c>
      <c r="G256" s="53">
        <f>IFERROR(VLOOKUP(B256,'วันที่ 1'!$B$8:$AH$103,28,FALSE),0)-IFERROR(VLOOKUP(B256,'วันที่ 1'!$B$8:$AH$103,27,FALSE),0)</f>
      </c>
      <c r="H256" s="55">
        <f>IFERROR(VLOOKUP(B256,'วันที่ 1'!$B$8:$AH$103,27,FALSE),0)</f>
      </c>
      <c r="I256" s="53">
        <f>IFERROR(VLOOKUP(B256,'วันที่ 2'!$B$8:$AF$106,28,FALSE),0)-IFERROR(VLOOKUP(B256,'วันที่ 2'!$B$8:$AF$106,27,FALSE),0)</f>
      </c>
      <c r="J256" s="53">
        <f>IFERROR(VLOOKUP(B256,'วันที่ 2'!$B$8:$AF$106,27,FALSE),0)</f>
      </c>
      <c r="K256" s="53">
        <f>IFERROR(VLOOKUP(B256,'วันที่ 3 กะเช้า'!$B$8:$AK$106,28,FALSE),0)-IFERROR(VLOOKUP(B256,'วันที่ 3 กะเช้า'!$B$8:$AK$106,27,FALSE),0)</f>
      </c>
      <c r="L256" s="53">
        <f>IFERROR(VLOOKUP(B256,'วันที่ 3 กะเช้า'!$B$8:$AK$106,27,FALSE),0)</f>
      </c>
      <c r="M256" s="53">
        <f>IFERROR(VLOOKUP(B256,'วันที่ 4 กะเช้า'!$B$8:$AG$107,28,FALSE),0)-IFERROR(VLOOKUP(B256,'วันที่ 4 กะเช้า'!$B$8:$AG$107,27,FALSE),0)</f>
      </c>
      <c r="N256" s="53">
        <f>IFERROR(VLOOKUP(B256,'วันที่ 4 กะเช้า'!$B$8:$AG$107,27,FALSE),0)</f>
      </c>
      <c r="O256" s="53">
        <f>IFERROR(VLOOKUP(B256,'วันที่ 4 กะเช้า'!$B$8:$AH$106,28,FALSE),0)-IFERROR(VLOOKUP(B256,'วันที่ 4 กะเช้า'!$B$8:$AH$106,27,FALSE),0)</f>
      </c>
      <c r="P256" s="53">
        <f>IFERROR(VLOOKUP(B256,'วันที่ 4 กะเช้า'!$B$8:$AH$106,27,FALSE),0)</f>
      </c>
      <c r="Q256" s="53">
        <f>IFERROR(VLOOKUP(B256,'วันที่ 4 กะเช้า'!$B$8:$AH$106,28,FALSE),0)-IFERROR(VLOOKUP(B256,'วันที่ 4 กะเช้า'!$B$8:$AH$106,27,FALSE),0)</f>
      </c>
      <c r="R256" s="53">
        <f>IFERROR(VLOOKUP(B256,'วันที่ 4 กะเช้า'!$B$8:$AH$106,27,FALSE),0)</f>
      </c>
      <c r="S256" s="53">
        <f>IFERROR(VLOOKUP(B256,'วันที่ 5 กะเช้า'!$B$8:$AH$107,28,FALSE),0)-IFERROR(VLOOKUP(B256,'วันที่ 5 กะเช้า'!$B$8:$AH$107,27,FALSE),0)</f>
      </c>
      <c r="T256" s="53">
        <f>IFERROR(VLOOKUP(B256,'วันที่ 5 กะเช้า'!$B$8:$AH$107,27,FALSE),0)</f>
      </c>
      <c r="U256" s="53">
        <f>IFERROR(VLOOKUP(B256,'วันที่ 5 กะดึก'!$B$8:$AH$106,27,FALSE),0)</f>
      </c>
      <c r="V256" s="53">
        <f>IFERROR(VLOOKUP(B256,'วันที่ 5 กะดึก'!$B$8:$AH$106,27,FALSE),0)</f>
      </c>
      <c r="W256" s="53">
        <f>IFERROR(VLOOKUP(B256,'วันที่ 7'!$B$8:$AH$105,28,FALSE),0)-IFERROR(VLOOKUP(B256,'วันที่ 7'!$B$8:$AH$105,27,FALSE),0)</f>
      </c>
      <c r="X256" s="53">
        <f>IFERROR(VLOOKUP(B256,'วันที่ 7'!$B$8:$AH$105,27,FALSE),0)</f>
      </c>
      <c r="Y256" s="53">
        <f>IFERROR(VLOOKUP(B256,'วันที่ 8'!$B$8:$AH$109,28,FALSE),0)-IFERROR(VLOOKUP(B256,'วันที่ 8'!$B$8:$AH$109,27,FALSE),0)</f>
      </c>
      <c r="Z256" s="53">
        <f>IFERROR(VLOOKUP(B256,'วันที่ 8'!$B$8:$AH$109,27,FALSE),0)</f>
      </c>
      <c r="AA256" s="53">
        <f>IFERROR(VLOOKUP(B256,'กะเช้าวันที่ 12'!$B$8:$AC$102,28,FALSE),0)-IFERROR(VLOOKUP(B256,'กะเช้าวันที่ 12'!$B$8:$AC$102,27,FALSE),0)</f>
      </c>
      <c r="AB256" s="53">
        <f>IFERROR(VLOOKUP(B256,'กะเช้าวันที่ 12'!$B$8:$AC$102,27,FALSE),0)</f>
      </c>
      <c r="AC256" s="53">
        <f>IFERROR(VLOOKUP(B256,'กะเช้าวันที่ 14'!$B$8:$AC$104,28,FALSE),0)-IFERROR(VLOOKUP(B256,'กะเช้าวันที่ 14'!$B$8:$AC$104,27,FALSE),0)</f>
      </c>
      <c r="AD256" s="53">
        <f>IFERROR(VLOOKUP(B256,'กะเช้าวันที่ 14'!$B$8:$AC$104,27,FALSE),0)</f>
      </c>
      <c r="AE256" s="53">
        <f>IFERROR(VLOOKUP(B256,'กะดึกวันที่ 13'!$B$8:$AC$105,28,FALSE),0)-IFERROR(VLOOKUP(B256,'กะดึกวันที่ 13'!$B$8:$AC$105,27,FALSE),0)</f>
      </c>
      <c r="AF256" s="53">
        <f>IFERROR(VLOOKUP(C256,'กะดึกวันที่ 13'!$B$8:$AC$105,27,FALSE),0)</f>
      </c>
      <c r="AG256" s="53">
        <f>IFERROR(VLOOKUP(B256,'วันที่ 12'!$B$8:$AH$105,28,FALSE),0)</f>
      </c>
      <c r="AH256" s="53">
        <f>IFERROR(VLOOKUP(B256,'วันที่ 14'!$B$8:$AH$106,28,FALSE),0)</f>
      </c>
      <c r="AI256" s="53">
        <f>IFERROR(VLOOKUP(B256,'วันที่ 15'!$B$8:$AH$106,28,FALSE),0)</f>
      </c>
      <c r="AJ256" s="53">
        <f>IFERROR(VLOOKUP(B256,'วันที่ 16'!$B$8:$AH$105,28,FALSE),0)</f>
      </c>
      <c r="AK256" s="53">
        <f>IFERROR(VLOOKUP(B256,'วันที่ 17'!$B$8:$AH$105,28,FALSE),0)</f>
      </c>
      <c r="AL256" s="53">
        <f>IFERROR(VLOOKUP(B256,'วันที่ 18'!$B$8:$AH$104,28,FALSE),0)</f>
      </c>
      <c r="AM256" s="53">
        <f>IFERROR(VLOOKUP(B256,'วันที่ 19'!$B$8:$AH$106,28,FALSE),0)</f>
      </c>
      <c r="AN256" s="53">
        <f>IFERROR(VLOOKUP(B256,'วันที่ 20'!$B$8:$AH$105,28,FALSE),0)</f>
      </c>
      <c r="AO256" s="53">
        <f>IFERROR(VLOOKUP(B256,'วันที่ 21'!$B$8:$AH$106,28,FALSE),0)</f>
      </c>
      <c r="AP256" s="53">
        <f>IFERROR(VLOOKUP(B256,'วันที่ 22'!$B$8:$AH$105,28,FALSE),0)</f>
      </c>
      <c r="AQ256" s="53">
        <f>IFERROR(VLOOKUP(B256,'วันที่ 23'!$B$8:$AH$107,28,FALSE),0)</f>
      </c>
      <c r="AR256" s="53">
        <f>IFERROR(VLOOKUP(B256,'วันที่ 24'!$B$8:$AH$104,28,FALSE),0)</f>
      </c>
      <c r="AS256" s="53">
        <f>IFERROR(VLOOKUP(B256,'วันที่ 25'!$B$8:$AH$106,28,FALSE),0)</f>
      </c>
      <c r="AT256" s="53">
        <f>IFERROR(VLOOKUP(B256,'วันที่ 26'!$B$8:$AH$105,28,FALSE),0)</f>
      </c>
      <c r="AU256" s="53">
        <f>IFERROR(VLOOKUP(B256,'วันที่ 26'!$B$8:$AH$104,28,FALSE),0)</f>
      </c>
      <c r="AV256" s="53">
        <f>IFERROR(VLOOKUP(B256,'วันที่ 30'!$B$8:$AH$107,28,FALSE),0)</f>
      </c>
      <c r="AW256" s="53">
        <f>IFERROR(VLOOKUP(B256,'วันที่ 31'!$B$8:$AG$105,28,FALSE),0)</f>
      </c>
      <c r="AX256" s="52">
        <f>SUM(E256:AW256)</f>
      </c>
    </row>
    <row r="257">
      <c r="A257" s="52"/>
      <c r="B257" s="56"/>
      <c r="C257" s="53">
        <f>IFERROR(VLOOKUP(B257,Members!B:C,2,FALSE),0)</f>
      </c>
      <c r="D257" s="53">
        <f>IFERROR(VLOOKUP(B257,Members!$B:$H,7,FALSE),0)</f>
      </c>
      <c r="E257" s="55">
        <f>IFERROR(VLOOKUP(B257,'วันที่ 1'!$B$8:$AH$103,28,FALSE),0) - IFERROR(VLOOKUP(B257,'วันที่ 1'!$B$8:$AH$103,27,FALSE),0)</f>
      </c>
      <c r="F257" s="55">
        <f>IFERROR(VLOOKUP(C257,'วันที่ 1'!$B$8:$AH$103,27,FALSE),0)</f>
      </c>
      <c r="G257" s="53">
        <f>IFERROR(VLOOKUP(B257,'วันที่ 1'!$B$8:$AH$103,28,FALSE),0)-IFERROR(VLOOKUP(B257,'วันที่ 1'!$B$8:$AH$103,27,FALSE),0)</f>
      </c>
      <c r="H257" s="55">
        <f>IFERROR(VLOOKUP(B257,'วันที่ 1'!$B$8:$AH$103,27,FALSE),0)</f>
      </c>
      <c r="I257" s="53">
        <f>IFERROR(VLOOKUP(B257,'วันที่ 2'!$B$8:$AF$106,28,FALSE),0)-IFERROR(VLOOKUP(B257,'วันที่ 2'!$B$8:$AF$106,27,FALSE),0)</f>
      </c>
      <c r="J257" s="53">
        <f>IFERROR(VLOOKUP(B257,'วันที่ 2'!$B$8:$AF$106,27,FALSE),0)</f>
      </c>
      <c r="K257" s="53">
        <f>IFERROR(VLOOKUP(B257,'วันที่ 3 กะเช้า'!$B$8:$AK$106,28,FALSE),0)-IFERROR(VLOOKUP(B257,'วันที่ 3 กะเช้า'!$B$8:$AK$106,27,FALSE),0)</f>
      </c>
      <c r="L257" s="53">
        <f>IFERROR(VLOOKUP(B257,'วันที่ 3 กะเช้า'!$B$8:$AK$106,27,FALSE),0)</f>
      </c>
      <c r="M257" s="53">
        <f>IFERROR(VLOOKUP(B257,'วันที่ 4 กะเช้า'!$B$8:$AG$107,28,FALSE),0)-IFERROR(VLOOKUP(B257,'วันที่ 4 กะเช้า'!$B$8:$AG$107,27,FALSE),0)</f>
      </c>
      <c r="N257" s="53">
        <f>IFERROR(VLOOKUP(B257,'วันที่ 4 กะเช้า'!$B$8:$AG$107,27,FALSE),0)</f>
      </c>
      <c r="O257" s="53">
        <f>IFERROR(VLOOKUP(B257,'วันที่ 4 กะเช้า'!$B$8:$AH$106,28,FALSE),0)-IFERROR(VLOOKUP(B257,'วันที่ 4 กะเช้า'!$B$8:$AH$106,27,FALSE),0)</f>
      </c>
      <c r="P257" s="53">
        <f>IFERROR(VLOOKUP(B257,'วันที่ 4 กะเช้า'!$B$8:$AH$106,27,FALSE),0)</f>
      </c>
      <c r="Q257" s="53">
        <f>IFERROR(VLOOKUP(B257,'วันที่ 4 กะเช้า'!$B$8:$AH$106,28,FALSE),0)-IFERROR(VLOOKUP(B257,'วันที่ 4 กะเช้า'!$B$8:$AH$106,27,FALSE),0)</f>
      </c>
      <c r="R257" s="53">
        <f>IFERROR(VLOOKUP(B257,'วันที่ 4 กะเช้า'!$B$8:$AH$106,27,FALSE),0)</f>
      </c>
      <c r="S257" s="53">
        <f>IFERROR(VLOOKUP(B257,'วันที่ 5 กะเช้า'!$B$8:$AH$107,28,FALSE),0)-IFERROR(VLOOKUP(B257,'วันที่ 5 กะเช้า'!$B$8:$AH$107,27,FALSE),0)</f>
      </c>
      <c r="T257" s="53">
        <f>IFERROR(VLOOKUP(B257,'วันที่ 5 กะเช้า'!$B$8:$AH$107,27,FALSE),0)</f>
      </c>
      <c r="U257" s="53">
        <f>IFERROR(VLOOKUP(B257,'วันที่ 5 กะดึก'!$B$8:$AH$106,27,FALSE),0)</f>
      </c>
      <c r="V257" s="53">
        <f>IFERROR(VLOOKUP(B257,'วันที่ 5 กะดึก'!$B$8:$AH$106,27,FALSE),0)</f>
      </c>
      <c r="W257" s="53">
        <f>IFERROR(VLOOKUP(B257,'วันที่ 7'!$B$8:$AH$105,28,FALSE),0)-IFERROR(VLOOKUP(B257,'วันที่ 7'!$B$8:$AH$105,27,FALSE),0)</f>
      </c>
      <c r="X257" s="53">
        <f>IFERROR(VLOOKUP(B257,'วันที่ 7'!$B$8:$AH$105,27,FALSE),0)</f>
      </c>
      <c r="Y257" s="53">
        <f>IFERROR(VLOOKUP(B257,'วันที่ 8'!$B$8:$AH$109,28,FALSE),0)-IFERROR(VLOOKUP(B257,'วันที่ 8'!$B$8:$AH$109,27,FALSE),0)</f>
      </c>
      <c r="Z257" s="53">
        <f>IFERROR(VLOOKUP(B257,'วันที่ 8'!$B$8:$AH$109,27,FALSE),0)</f>
      </c>
      <c r="AA257" s="53">
        <f>IFERROR(VLOOKUP(B257,'กะเช้าวันที่ 12'!$B$8:$AC$102,28,FALSE),0)-IFERROR(VLOOKUP(B257,'กะเช้าวันที่ 12'!$B$8:$AC$102,27,FALSE),0)</f>
      </c>
      <c r="AB257" s="53">
        <f>IFERROR(VLOOKUP(B257,'กะเช้าวันที่ 12'!$B$8:$AC$102,27,FALSE),0)</f>
      </c>
      <c r="AC257" s="53">
        <f>IFERROR(VLOOKUP(B257,'กะเช้าวันที่ 14'!$B$8:$AC$104,28,FALSE),0)-IFERROR(VLOOKUP(B257,'กะเช้าวันที่ 14'!$B$8:$AC$104,27,FALSE),0)</f>
      </c>
      <c r="AD257" s="53">
        <f>IFERROR(VLOOKUP(B257,'กะเช้าวันที่ 14'!$B$8:$AC$104,27,FALSE),0)</f>
      </c>
      <c r="AE257" s="53">
        <f>IFERROR(VLOOKUP(B257,'กะดึกวันที่ 13'!$B$8:$AC$105,28,FALSE),0)-IFERROR(VLOOKUP(B257,'กะดึกวันที่ 13'!$B$8:$AC$105,27,FALSE),0)</f>
      </c>
      <c r="AF257" s="53">
        <f>IFERROR(VLOOKUP(C257,'กะดึกวันที่ 13'!$B$8:$AC$105,27,FALSE),0)</f>
      </c>
      <c r="AG257" s="53">
        <f>IFERROR(VLOOKUP(B257,'วันที่ 12'!$B$8:$AH$105,28,FALSE),0)</f>
      </c>
      <c r="AH257" s="53">
        <f>IFERROR(VLOOKUP(B257,'วันที่ 14'!$B$8:$AH$106,28,FALSE),0)</f>
      </c>
      <c r="AI257" s="53">
        <f>IFERROR(VLOOKUP(B257,'วันที่ 15'!$B$8:$AH$106,28,FALSE),0)</f>
      </c>
      <c r="AJ257" s="53">
        <f>IFERROR(VLOOKUP(B257,'วันที่ 16'!$B$8:$AH$105,28,FALSE),0)</f>
      </c>
      <c r="AK257" s="53">
        <f>IFERROR(VLOOKUP(B257,'วันที่ 17'!$B$8:$AH$105,28,FALSE),0)</f>
      </c>
      <c r="AL257" s="53">
        <f>IFERROR(VLOOKUP(B257,'วันที่ 18'!$B$8:$AH$104,28,FALSE),0)</f>
      </c>
      <c r="AM257" s="53">
        <f>IFERROR(VLOOKUP(B257,'วันที่ 19'!$B$8:$AH$106,28,FALSE),0)</f>
      </c>
      <c r="AN257" s="53">
        <f>IFERROR(VLOOKUP(B257,'วันที่ 20'!$B$8:$AH$105,28,FALSE),0)</f>
      </c>
      <c r="AO257" s="53">
        <f>IFERROR(VLOOKUP(B257,'วันที่ 21'!$B$8:$AH$106,28,FALSE),0)</f>
      </c>
      <c r="AP257" s="53">
        <f>IFERROR(VLOOKUP(B257,'วันที่ 22'!$B$8:$AH$105,28,FALSE),0)</f>
      </c>
      <c r="AQ257" s="53">
        <f>IFERROR(VLOOKUP(B257,'วันที่ 23'!$B$8:$AH$107,28,FALSE),0)</f>
      </c>
      <c r="AR257" s="53">
        <f>IFERROR(VLOOKUP(B257,'วันที่ 24'!$B$8:$AH$104,28,FALSE),0)</f>
      </c>
      <c r="AS257" s="53">
        <f>IFERROR(VLOOKUP(B257,'วันที่ 25'!$B$8:$AH$106,28,FALSE),0)</f>
      </c>
      <c r="AT257" s="53">
        <f>IFERROR(VLOOKUP(B257,'วันที่ 26'!$B$8:$AH$105,28,FALSE),0)</f>
      </c>
      <c r="AU257" s="53">
        <f>IFERROR(VLOOKUP(B257,'วันที่ 26'!$B$8:$AH$104,28,FALSE),0)</f>
      </c>
      <c r="AV257" s="53">
        <f>IFERROR(VLOOKUP(B257,'วันที่ 30'!$B$8:$AH$107,28,FALSE),0)</f>
      </c>
      <c r="AW257" s="53">
        <f>IFERROR(VLOOKUP(B257,'วันที่ 31'!$B$8:$AG$105,28,FALSE),0)</f>
      </c>
      <c r="AX257" s="52">
        <f>SUM(E257:AW257)</f>
      </c>
    </row>
    <row r="258">
      <c r="A258" s="52"/>
      <c r="B258" s="56"/>
      <c r="C258" s="53">
        <f>IFERROR(VLOOKUP(B258,Members!B:C,2,FALSE),0)</f>
      </c>
      <c r="D258" s="53">
        <f>IFERROR(VLOOKUP(B258,Members!$B:$H,7,FALSE),0)</f>
      </c>
      <c r="E258" s="55">
        <f>IFERROR(VLOOKUP(B258,'วันที่ 1'!$B$8:$AH$103,28,FALSE),0) - IFERROR(VLOOKUP(B258,'วันที่ 1'!$B$8:$AH$103,27,FALSE),0)</f>
      </c>
      <c r="F258" s="55">
        <f>IFERROR(VLOOKUP(C258,'วันที่ 1'!$B$8:$AH$103,27,FALSE),0)</f>
      </c>
      <c r="G258" s="53">
        <f>IFERROR(VLOOKUP(B258,'วันที่ 1'!$B$8:$AH$103,28,FALSE),0)-IFERROR(VLOOKUP(B258,'วันที่ 1'!$B$8:$AH$103,27,FALSE),0)</f>
      </c>
      <c r="H258" s="55">
        <f>IFERROR(VLOOKUP(B258,'วันที่ 1'!$B$8:$AH$103,27,FALSE),0)</f>
      </c>
      <c r="I258" s="53">
        <f>IFERROR(VLOOKUP(B258,'วันที่ 2'!$B$8:$AF$106,28,FALSE),0)-IFERROR(VLOOKUP(B258,'วันที่ 2'!$B$8:$AF$106,27,FALSE),0)</f>
      </c>
      <c r="J258" s="53">
        <f>IFERROR(VLOOKUP(B258,'วันที่ 2'!$B$8:$AF$106,27,FALSE),0)</f>
      </c>
      <c r="K258" s="53">
        <f>IFERROR(VLOOKUP(B258,'วันที่ 3 กะเช้า'!$B$8:$AK$106,28,FALSE),0)-IFERROR(VLOOKUP(B258,'วันที่ 3 กะเช้า'!$B$8:$AK$106,27,FALSE),0)</f>
      </c>
      <c r="L258" s="53">
        <f>IFERROR(VLOOKUP(B258,'วันที่ 3 กะเช้า'!$B$8:$AK$106,27,FALSE),0)</f>
      </c>
      <c r="M258" s="53">
        <f>IFERROR(VLOOKUP(B258,'วันที่ 4 กะเช้า'!$B$8:$AG$107,28,FALSE),0)-IFERROR(VLOOKUP(B258,'วันที่ 4 กะเช้า'!$B$8:$AG$107,27,FALSE),0)</f>
      </c>
      <c r="N258" s="53">
        <f>IFERROR(VLOOKUP(B258,'วันที่ 4 กะเช้า'!$B$8:$AG$107,27,FALSE),0)</f>
      </c>
      <c r="O258" s="53">
        <f>IFERROR(VLOOKUP(B258,'วันที่ 4 กะเช้า'!$B$8:$AH$106,28,FALSE),0)-IFERROR(VLOOKUP(B258,'วันที่ 4 กะเช้า'!$B$8:$AH$106,27,FALSE),0)</f>
      </c>
      <c r="P258" s="53">
        <f>IFERROR(VLOOKUP(B258,'วันที่ 4 กะเช้า'!$B$8:$AH$106,27,FALSE),0)</f>
      </c>
      <c r="Q258" s="53">
        <f>IFERROR(VLOOKUP(B258,'วันที่ 4 กะเช้า'!$B$8:$AH$106,28,FALSE),0)-IFERROR(VLOOKUP(B258,'วันที่ 4 กะเช้า'!$B$8:$AH$106,27,FALSE),0)</f>
      </c>
      <c r="R258" s="53">
        <f>IFERROR(VLOOKUP(B258,'วันที่ 4 กะเช้า'!$B$8:$AH$106,27,FALSE),0)</f>
      </c>
      <c r="S258" s="53">
        <f>IFERROR(VLOOKUP(B258,'วันที่ 5 กะเช้า'!$B$8:$AH$107,28,FALSE),0)-IFERROR(VLOOKUP(B258,'วันที่ 5 กะเช้า'!$B$8:$AH$107,27,FALSE),0)</f>
      </c>
      <c r="T258" s="53">
        <f>IFERROR(VLOOKUP(B258,'วันที่ 5 กะเช้า'!$B$8:$AH$107,27,FALSE),0)</f>
      </c>
      <c r="U258" s="53">
        <f>IFERROR(VLOOKUP(B258,'วันที่ 5 กะดึก'!$B$8:$AH$106,27,FALSE),0)</f>
      </c>
      <c r="V258" s="53">
        <f>IFERROR(VLOOKUP(B258,'วันที่ 5 กะดึก'!$B$8:$AH$106,27,FALSE),0)</f>
      </c>
      <c r="W258" s="53">
        <f>IFERROR(VLOOKUP(B258,'วันที่ 7'!$B$8:$AH$105,28,FALSE),0)-IFERROR(VLOOKUP(B258,'วันที่ 7'!$B$8:$AH$105,27,FALSE),0)</f>
      </c>
      <c r="X258" s="53">
        <f>IFERROR(VLOOKUP(B258,'วันที่ 7'!$B$8:$AH$105,27,FALSE),0)</f>
      </c>
      <c r="Y258" s="53">
        <f>IFERROR(VLOOKUP(B258,'วันที่ 8'!$B$8:$AH$109,28,FALSE),0)-IFERROR(VLOOKUP(B258,'วันที่ 8'!$B$8:$AH$109,27,FALSE),0)</f>
      </c>
      <c r="Z258" s="53">
        <f>IFERROR(VLOOKUP(B258,'วันที่ 8'!$B$8:$AH$109,27,FALSE),0)</f>
      </c>
      <c r="AA258" s="53">
        <f>IFERROR(VLOOKUP(B258,'กะเช้าวันที่ 12'!$B$8:$AC$102,28,FALSE),0)-IFERROR(VLOOKUP(B258,'กะเช้าวันที่ 12'!$B$8:$AC$102,27,FALSE),0)</f>
      </c>
      <c r="AB258" s="53">
        <f>IFERROR(VLOOKUP(B258,'กะเช้าวันที่ 12'!$B$8:$AC$102,27,FALSE),0)</f>
      </c>
      <c r="AC258" s="53">
        <f>IFERROR(VLOOKUP(B258,'กะเช้าวันที่ 14'!$B$8:$AC$104,28,FALSE),0)-IFERROR(VLOOKUP(B258,'กะเช้าวันที่ 14'!$B$8:$AC$104,27,FALSE),0)</f>
      </c>
      <c r="AD258" s="53">
        <f>IFERROR(VLOOKUP(B258,'กะเช้าวันที่ 14'!$B$8:$AC$104,27,FALSE),0)</f>
      </c>
      <c r="AE258" s="53">
        <f>IFERROR(VLOOKUP(B258,'กะดึกวันที่ 13'!$B$8:$AC$105,28,FALSE),0)-IFERROR(VLOOKUP(B258,'กะดึกวันที่ 13'!$B$8:$AC$105,27,FALSE),0)</f>
      </c>
      <c r="AF258" s="53">
        <f>IFERROR(VLOOKUP(C258,'กะดึกวันที่ 13'!$B$8:$AC$105,27,FALSE),0)</f>
      </c>
      <c r="AG258" s="53">
        <f>IFERROR(VLOOKUP(B258,'วันที่ 12'!$B$8:$AH$105,28,FALSE),0)</f>
      </c>
      <c r="AH258" s="53">
        <f>IFERROR(VLOOKUP(B258,'วันที่ 14'!$B$8:$AH$106,28,FALSE),0)</f>
      </c>
      <c r="AI258" s="53">
        <f>IFERROR(VLOOKUP(B258,'วันที่ 15'!$B$8:$AH$106,28,FALSE),0)</f>
      </c>
      <c r="AJ258" s="53">
        <f>IFERROR(VLOOKUP(B258,'วันที่ 16'!$B$8:$AH$105,28,FALSE),0)</f>
      </c>
      <c r="AK258" s="53">
        <f>IFERROR(VLOOKUP(B258,'วันที่ 17'!$B$8:$AH$105,28,FALSE),0)</f>
      </c>
      <c r="AL258" s="53">
        <f>IFERROR(VLOOKUP(B258,'วันที่ 18'!$B$8:$AH$104,28,FALSE),0)</f>
      </c>
      <c r="AM258" s="53">
        <f>IFERROR(VLOOKUP(B258,'วันที่ 19'!$B$8:$AH$106,28,FALSE),0)</f>
      </c>
      <c r="AN258" s="53">
        <f>IFERROR(VLOOKUP(B258,'วันที่ 20'!$B$8:$AH$105,28,FALSE),0)</f>
      </c>
      <c r="AO258" s="53">
        <f>IFERROR(VLOOKUP(B258,'วันที่ 21'!$B$8:$AH$106,28,FALSE),0)</f>
      </c>
      <c r="AP258" s="53">
        <f>IFERROR(VLOOKUP(B258,'วันที่ 22'!$B$8:$AH$105,28,FALSE),0)</f>
      </c>
      <c r="AQ258" s="53">
        <f>IFERROR(VLOOKUP(B258,'วันที่ 23'!$B$8:$AH$107,28,FALSE),0)</f>
      </c>
      <c r="AR258" s="53">
        <f>IFERROR(VLOOKUP(B258,'วันที่ 24'!$B$8:$AH$104,28,FALSE),0)</f>
      </c>
      <c r="AS258" s="53">
        <f>IFERROR(VLOOKUP(B258,'วันที่ 25'!$B$8:$AH$106,28,FALSE),0)</f>
      </c>
      <c r="AT258" s="53">
        <f>IFERROR(VLOOKUP(B258,'วันที่ 26'!$B$8:$AH$105,28,FALSE),0)</f>
      </c>
      <c r="AU258" s="53">
        <f>IFERROR(VLOOKUP(B258,'วันที่ 26'!$B$8:$AH$104,28,FALSE),0)</f>
      </c>
      <c r="AV258" s="53">
        <f>IFERROR(VLOOKUP(B258,'วันที่ 30'!$B$8:$AH$107,28,FALSE),0)</f>
      </c>
      <c r="AW258" s="53">
        <f>IFERROR(VLOOKUP(B258,'วันที่ 31'!$B$8:$AG$105,28,FALSE),0)</f>
      </c>
      <c r="AX258" s="52">
        <f>SUM(E258:AW258)</f>
      </c>
    </row>
    <row r="259">
      <c r="A259" s="52"/>
      <c r="B259" s="56"/>
      <c r="C259" s="53">
        <f>IFERROR(VLOOKUP(B259,Members!B:C,2,FALSE),0)</f>
      </c>
      <c r="D259" s="53">
        <f>IFERROR(VLOOKUP(B259,Members!$B:$H,7,FALSE),0)</f>
      </c>
      <c r="E259" s="55">
        <f>IFERROR(VLOOKUP(B259,'วันที่ 1'!$B$8:$AH$103,28,FALSE),0) - IFERROR(VLOOKUP(B259,'วันที่ 1'!$B$8:$AH$103,27,FALSE),0)</f>
      </c>
      <c r="F259" s="55">
        <f>IFERROR(VLOOKUP(C259,'วันที่ 1'!$B$8:$AH$103,27,FALSE),0)</f>
      </c>
      <c r="G259" s="53">
        <f>IFERROR(VLOOKUP(B259,'วันที่ 1'!$B$8:$AH$103,28,FALSE),0)-IFERROR(VLOOKUP(B259,'วันที่ 1'!$B$8:$AH$103,27,FALSE),0)</f>
      </c>
      <c r="H259" s="55">
        <f>IFERROR(VLOOKUP(B259,'วันที่ 1'!$B$8:$AH$103,27,FALSE),0)</f>
      </c>
      <c r="I259" s="53">
        <f>IFERROR(VLOOKUP(B259,'วันที่ 2'!$B$8:$AF$106,28,FALSE),0)-IFERROR(VLOOKUP(B259,'วันที่ 2'!$B$8:$AF$106,27,FALSE),0)</f>
      </c>
      <c r="J259" s="53">
        <f>IFERROR(VLOOKUP(B259,'วันที่ 2'!$B$8:$AF$106,27,FALSE),0)</f>
      </c>
      <c r="K259" s="53">
        <f>IFERROR(VLOOKUP(B259,'วันที่ 3 กะเช้า'!$B$8:$AK$106,28,FALSE),0)-IFERROR(VLOOKUP(B259,'วันที่ 3 กะเช้า'!$B$8:$AK$106,27,FALSE),0)</f>
      </c>
      <c r="L259" s="53">
        <f>IFERROR(VLOOKUP(B259,'วันที่ 3 กะเช้า'!$B$8:$AK$106,27,FALSE),0)</f>
      </c>
      <c r="M259" s="53">
        <f>IFERROR(VLOOKUP(B259,'วันที่ 4 กะเช้า'!$B$8:$AG$107,28,FALSE),0)-IFERROR(VLOOKUP(B259,'วันที่ 4 กะเช้า'!$B$8:$AG$107,27,FALSE),0)</f>
      </c>
      <c r="N259" s="53">
        <f>IFERROR(VLOOKUP(B259,'วันที่ 4 กะเช้า'!$B$8:$AG$107,27,FALSE),0)</f>
      </c>
      <c r="O259" s="53">
        <f>IFERROR(VLOOKUP(B259,'วันที่ 4 กะเช้า'!$B$8:$AH$106,28,FALSE),0)-IFERROR(VLOOKUP(B259,'วันที่ 4 กะเช้า'!$B$8:$AH$106,27,FALSE),0)</f>
      </c>
      <c r="P259" s="53">
        <f>IFERROR(VLOOKUP(B259,'วันที่ 4 กะเช้า'!$B$8:$AH$106,27,FALSE),0)</f>
      </c>
      <c r="Q259" s="53">
        <f>IFERROR(VLOOKUP(B259,'วันที่ 4 กะเช้า'!$B$8:$AH$106,28,FALSE),0)-IFERROR(VLOOKUP(B259,'วันที่ 4 กะเช้า'!$B$8:$AH$106,27,FALSE),0)</f>
      </c>
      <c r="R259" s="53">
        <f>IFERROR(VLOOKUP(B259,'วันที่ 4 กะเช้า'!$B$8:$AH$106,27,FALSE),0)</f>
      </c>
      <c r="S259" s="53">
        <f>IFERROR(VLOOKUP(B259,'วันที่ 5 กะเช้า'!$B$8:$AH$107,28,FALSE),0)-IFERROR(VLOOKUP(B259,'วันที่ 5 กะเช้า'!$B$8:$AH$107,27,FALSE),0)</f>
      </c>
      <c r="T259" s="53">
        <f>IFERROR(VLOOKUP(B259,'วันที่ 5 กะเช้า'!$B$8:$AH$107,27,FALSE),0)</f>
      </c>
      <c r="U259" s="53">
        <f>IFERROR(VLOOKUP(B259,'วันที่ 5 กะดึก'!$B$8:$AH$106,27,FALSE),0)</f>
      </c>
      <c r="V259" s="53">
        <f>IFERROR(VLOOKUP(B259,'วันที่ 5 กะดึก'!$B$8:$AH$106,27,FALSE),0)</f>
      </c>
      <c r="W259" s="53">
        <f>IFERROR(VLOOKUP(B259,'วันที่ 7'!$B$8:$AH$105,28,FALSE),0)-IFERROR(VLOOKUP(B259,'วันที่ 7'!$B$8:$AH$105,27,FALSE),0)</f>
      </c>
      <c r="X259" s="53">
        <f>IFERROR(VLOOKUP(B259,'วันที่ 7'!$B$8:$AH$105,27,FALSE),0)</f>
      </c>
      <c r="Y259" s="53">
        <f>IFERROR(VLOOKUP(B259,'วันที่ 8'!$B$8:$AH$109,28,FALSE),0)-IFERROR(VLOOKUP(B259,'วันที่ 8'!$B$8:$AH$109,27,FALSE),0)</f>
      </c>
      <c r="Z259" s="53">
        <f>IFERROR(VLOOKUP(B259,'วันที่ 8'!$B$8:$AH$109,27,FALSE),0)</f>
      </c>
      <c r="AA259" s="53">
        <f>IFERROR(VLOOKUP(B259,'กะเช้าวันที่ 12'!$B$8:$AC$102,28,FALSE),0)-IFERROR(VLOOKUP(B259,'กะเช้าวันที่ 12'!$B$8:$AC$102,27,FALSE),0)</f>
      </c>
      <c r="AB259" s="53">
        <f>IFERROR(VLOOKUP(B259,'กะเช้าวันที่ 12'!$B$8:$AC$102,27,FALSE),0)</f>
      </c>
      <c r="AC259" s="53">
        <f>IFERROR(VLOOKUP(B259,'กะเช้าวันที่ 14'!$B$8:$AC$104,28,FALSE),0)-IFERROR(VLOOKUP(B259,'กะเช้าวันที่ 14'!$B$8:$AC$104,27,FALSE),0)</f>
      </c>
      <c r="AD259" s="53">
        <f>IFERROR(VLOOKUP(B259,'กะเช้าวันที่ 14'!$B$8:$AC$104,27,FALSE),0)</f>
      </c>
      <c r="AE259" s="53">
        <f>IFERROR(VLOOKUP(B259,'กะดึกวันที่ 13'!$B$8:$AC$105,28,FALSE),0)-IFERROR(VLOOKUP(B259,'กะดึกวันที่ 13'!$B$8:$AC$105,27,FALSE),0)</f>
      </c>
      <c r="AF259" s="53">
        <f>IFERROR(VLOOKUP(C259,'กะดึกวันที่ 13'!$B$8:$AC$105,27,FALSE),0)</f>
      </c>
      <c r="AG259" s="53">
        <f>IFERROR(VLOOKUP(B259,'วันที่ 12'!$B$8:$AH$105,28,FALSE),0)</f>
      </c>
      <c r="AH259" s="53">
        <f>IFERROR(VLOOKUP(B259,'วันที่ 14'!$B$8:$AH$106,28,FALSE),0)</f>
      </c>
      <c r="AI259" s="53">
        <f>IFERROR(VLOOKUP(B259,'วันที่ 15'!$B$8:$AH$106,28,FALSE),0)</f>
      </c>
      <c r="AJ259" s="53">
        <f>IFERROR(VLOOKUP(B259,'วันที่ 16'!$B$8:$AH$105,28,FALSE),0)</f>
      </c>
      <c r="AK259" s="53">
        <f>IFERROR(VLOOKUP(B259,'วันที่ 17'!$B$8:$AH$105,28,FALSE),0)</f>
      </c>
      <c r="AL259" s="53">
        <f>IFERROR(VLOOKUP(B259,'วันที่ 18'!$B$8:$AH$104,28,FALSE),0)</f>
      </c>
      <c r="AM259" s="53">
        <f>IFERROR(VLOOKUP(B259,'วันที่ 19'!$B$8:$AH$106,28,FALSE),0)</f>
      </c>
      <c r="AN259" s="53">
        <f>IFERROR(VLOOKUP(B259,'วันที่ 20'!$B$8:$AH$105,28,FALSE),0)</f>
      </c>
      <c r="AO259" s="53">
        <f>IFERROR(VLOOKUP(B259,'วันที่ 21'!$B$8:$AH$106,28,FALSE),0)</f>
      </c>
      <c r="AP259" s="53">
        <f>IFERROR(VLOOKUP(B259,'วันที่ 22'!$B$8:$AH$105,28,FALSE),0)</f>
      </c>
      <c r="AQ259" s="53">
        <f>IFERROR(VLOOKUP(B259,'วันที่ 23'!$B$8:$AH$107,28,FALSE),0)</f>
      </c>
      <c r="AR259" s="53">
        <f>IFERROR(VLOOKUP(B259,'วันที่ 24'!$B$8:$AH$104,28,FALSE),0)</f>
      </c>
      <c r="AS259" s="53">
        <f>IFERROR(VLOOKUP(B259,'วันที่ 25'!$B$8:$AH$106,28,FALSE),0)</f>
      </c>
      <c r="AT259" s="53">
        <f>IFERROR(VLOOKUP(B259,'วันที่ 26'!$B$8:$AH$105,28,FALSE),0)</f>
      </c>
      <c r="AU259" s="53">
        <f>IFERROR(VLOOKUP(B259,'วันที่ 26'!$B$8:$AH$104,28,FALSE),0)</f>
      </c>
      <c r="AV259" s="53">
        <f>IFERROR(VLOOKUP(B259,'วันที่ 30'!$B$8:$AH$107,28,FALSE),0)</f>
      </c>
      <c r="AW259" s="53">
        <f>IFERROR(VLOOKUP(B259,'วันที่ 31'!$B$8:$AG$105,28,FALSE),0)</f>
      </c>
      <c r="AX259" s="52">
        <f>SUM(E259:AW259)</f>
      </c>
    </row>
    <row r="260">
      <c r="A260" s="52"/>
      <c r="B260" s="56"/>
      <c r="C260" s="53">
        <f>IFERROR(VLOOKUP(B260,Members!B:C,2,FALSE),0)</f>
      </c>
      <c r="D260" s="53">
        <f>IFERROR(VLOOKUP(B260,Members!$B:$H,7,FALSE),0)</f>
      </c>
      <c r="E260" s="55">
        <f>IFERROR(VLOOKUP(B260,'วันที่ 1'!$B$8:$AH$103,28,FALSE),0) - IFERROR(VLOOKUP(B260,'วันที่ 1'!$B$8:$AH$103,27,FALSE),0)</f>
      </c>
      <c r="F260" s="55">
        <f>IFERROR(VLOOKUP(C260,'วันที่ 1'!$B$8:$AH$103,27,FALSE),0)</f>
      </c>
      <c r="G260" s="53">
        <f>IFERROR(VLOOKUP(B260,'วันที่ 1'!$B$8:$AH$103,28,FALSE),0)-IFERROR(VLOOKUP(B260,'วันที่ 1'!$B$8:$AH$103,27,FALSE),0)</f>
      </c>
      <c r="H260" s="55">
        <f>IFERROR(VLOOKUP(B260,'วันที่ 1'!$B$8:$AH$103,27,FALSE),0)</f>
      </c>
      <c r="I260" s="53">
        <f>IFERROR(VLOOKUP(B260,'วันที่ 2'!$B$8:$AF$106,28,FALSE),0)-IFERROR(VLOOKUP(B260,'วันที่ 2'!$B$8:$AF$106,27,FALSE),0)</f>
      </c>
      <c r="J260" s="53">
        <f>IFERROR(VLOOKUP(B260,'วันที่ 2'!$B$8:$AF$106,27,FALSE),0)</f>
      </c>
      <c r="K260" s="53">
        <f>IFERROR(VLOOKUP(B260,'วันที่ 3 กะเช้า'!$B$8:$AK$106,28,FALSE),0)-IFERROR(VLOOKUP(B260,'วันที่ 3 กะเช้า'!$B$8:$AK$106,27,FALSE),0)</f>
      </c>
      <c r="L260" s="53">
        <f>IFERROR(VLOOKUP(B260,'วันที่ 3 กะเช้า'!$B$8:$AK$106,27,FALSE),0)</f>
      </c>
      <c r="M260" s="53">
        <f>IFERROR(VLOOKUP(B260,'วันที่ 4 กะเช้า'!$B$8:$AG$107,28,FALSE),0)-IFERROR(VLOOKUP(B260,'วันที่ 4 กะเช้า'!$B$8:$AG$107,27,FALSE),0)</f>
      </c>
      <c r="N260" s="53">
        <f>IFERROR(VLOOKUP(B260,'วันที่ 4 กะเช้า'!$B$8:$AG$107,27,FALSE),0)</f>
      </c>
      <c r="O260" s="53">
        <f>IFERROR(VLOOKUP(B260,'วันที่ 4 กะเช้า'!$B$8:$AH$106,28,FALSE),0)-IFERROR(VLOOKUP(B260,'วันที่ 4 กะเช้า'!$B$8:$AH$106,27,FALSE),0)</f>
      </c>
      <c r="P260" s="53">
        <f>IFERROR(VLOOKUP(B260,'วันที่ 4 กะเช้า'!$B$8:$AH$106,27,FALSE),0)</f>
      </c>
      <c r="Q260" s="53">
        <f>IFERROR(VLOOKUP(B260,'วันที่ 4 กะเช้า'!$B$8:$AH$106,28,FALSE),0)-IFERROR(VLOOKUP(B260,'วันที่ 4 กะเช้า'!$B$8:$AH$106,27,FALSE),0)</f>
      </c>
      <c r="R260" s="53">
        <f>IFERROR(VLOOKUP(B260,'วันที่ 4 กะเช้า'!$B$8:$AH$106,27,FALSE),0)</f>
      </c>
      <c r="S260" s="53">
        <f>IFERROR(VLOOKUP(B260,'วันที่ 5 กะเช้า'!$B$8:$AH$107,28,FALSE),0)-IFERROR(VLOOKUP(B260,'วันที่ 5 กะเช้า'!$B$8:$AH$107,27,FALSE),0)</f>
      </c>
      <c r="T260" s="53">
        <f>IFERROR(VLOOKUP(B260,'วันที่ 5 กะเช้า'!$B$8:$AH$107,27,FALSE),0)</f>
      </c>
      <c r="U260" s="53">
        <f>IFERROR(VLOOKUP(B260,'วันที่ 5 กะดึก'!$B$8:$AH$106,27,FALSE),0)</f>
      </c>
      <c r="V260" s="53">
        <f>IFERROR(VLOOKUP(B260,'วันที่ 5 กะดึก'!$B$8:$AH$106,27,FALSE),0)</f>
      </c>
      <c r="W260" s="53">
        <f>IFERROR(VLOOKUP(B260,'วันที่ 7'!$B$8:$AH$105,28,FALSE),0)-IFERROR(VLOOKUP(B260,'วันที่ 7'!$B$8:$AH$105,27,FALSE),0)</f>
      </c>
      <c r="X260" s="53">
        <f>IFERROR(VLOOKUP(B260,'วันที่ 7'!$B$8:$AH$105,27,FALSE),0)</f>
      </c>
      <c r="Y260" s="53">
        <f>IFERROR(VLOOKUP(B260,'วันที่ 8'!$B$8:$AH$109,28,FALSE),0)-IFERROR(VLOOKUP(B260,'วันที่ 8'!$B$8:$AH$109,27,FALSE),0)</f>
      </c>
      <c r="Z260" s="53">
        <f>IFERROR(VLOOKUP(B260,'วันที่ 8'!$B$8:$AH$109,27,FALSE),0)</f>
      </c>
      <c r="AA260" s="53">
        <f>IFERROR(VLOOKUP(B260,'กะเช้าวันที่ 12'!$B$8:$AC$102,28,FALSE),0)-IFERROR(VLOOKUP(B260,'กะเช้าวันที่ 12'!$B$8:$AC$102,27,FALSE),0)</f>
      </c>
      <c r="AB260" s="53">
        <f>IFERROR(VLOOKUP(B260,'กะเช้าวันที่ 12'!$B$8:$AC$102,27,FALSE),0)</f>
      </c>
      <c r="AC260" s="53">
        <f>IFERROR(VLOOKUP(B260,'กะเช้าวันที่ 14'!$B$8:$AC$104,28,FALSE),0)-IFERROR(VLOOKUP(B260,'กะเช้าวันที่ 14'!$B$8:$AC$104,27,FALSE),0)</f>
      </c>
      <c r="AD260" s="53">
        <f>IFERROR(VLOOKUP(B260,'กะเช้าวันที่ 14'!$B$8:$AC$104,27,FALSE),0)</f>
      </c>
      <c r="AE260" s="53">
        <f>IFERROR(VLOOKUP(B260,'กะดึกวันที่ 13'!$B$8:$AC$105,28,FALSE),0)-IFERROR(VLOOKUP(B260,'กะดึกวันที่ 13'!$B$8:$AC$105,27,FALSE),0)</f>
      </c>
      <c r="AF260" s="53">
        <f>IFERROR(VLOOKUP(C260,'กะดึกวันที่ 13'!$B$8:$AC$105,27,FALSE),0)</f>
      </c>
      <c r="AG260" s="53">
        <f>IFERROR(VLOOKUP(B260,'วันที่ 12'!$B$8:$AH$105,28,FALSE),0)</f>
      </c>
      <c r="AH260" s="53">
        <f>IFERROR(VLOOKUP(B260,'วันที่ 14'!$B$8:$AH$106,28,FALSE),0)</f>
      </c>
      <c r="AI260" s="53">
        <f>IFERROR(VLOOKUP(B260,'วันที่ 15'!$B$8:$AH$106,28,FALSE),0)</f>
      </c>
      <c r="AJ260" s="53">
        <f>IFERROR(VLOOKUP(B260,'วันที่ 16'!$B$8:$AH$105,28,FALSE),0)</f>
      </c>
      <c r="AK260" s="53">
        <f>IFERROR(VLOOKUP(B260,'วันที่ 17'!$B$8:$AH$105,28,FALSE),0)</f>
      </c>
      <c r="AL260" s="53">
        <f>IFERROR(VLOOKUP(B260,'วันที่ 18'!$B$8:$AH$104,28,FALSE),0)</f>
      </c>
      <c r="AM260" s="53">
        <f>IFERROR(VLOOKUP(B260,'วันที่ 19'!$B$8:$AH$106,28,FALSE),0)</f>
      </c>
      <c r="AN260" s="53">
        <f>IFERROR(VLOOKUP(B260,'วันที่ 20'!$B$8:$AH$105,28,FALSE),0)</f>
      </c>
      <c r="AO260" s="53">
        <f>IFERROR(VLOOKUP(B260,'วันที่ 21'!$B$8:$AH$106,28,FALSE),0)</f>
      </c>
      <c r="AP260" s="53">
        <f>IFERROR(VLOOKUP(B260,'วันที่ 22'!$B$8:$AH$105,28,FALSE),0)</f>
      </c>
      <c r="AQ260" s="53">
        <f>IFERROR(VLOOKUP(B260,'วันที่ 23'!$B$8:$AH$107,28,FALSE),0)</f>
      </c>
      <c r="AR260" s="53">
        <f>IFERROR(VLOOKUP(B260,'วันที่ 24'!$B$8:$AH$104,28,FALSE),0)</f>
      </c>
      <c r="AS260" s="53">
        <f>IFERROR(VLOOKUP(B260,'วันที่ 25'!$B$8:$AH$106,28,FALSE),0)</f>
      </c>
      <c r="AT260" s="53">
        <f>IFERROR(VLOOKUP(B260,'วันที่ 26'!$B$8:$AH$105,28,FALSE),0)</f>
      </c>
      <c r="AU260" s="53">
        <f>IFERROR(VLOOKUP(B260,'วันที่ 26'!$B$8:$AH$104,28,FALSE),0)</f>
      </c>
      <c r="AV260" s="53">
        <f>IFERROR(VLOOKUP(B260,'วันที่ 30'!$B$8:$AH$107,28,FALSE),0)</f>
      </c>
      <c r="AW260" s="53">
        <f>IFERROR(VLOOKUP(B260,'วันที่ 31'!$B$8:$AG$105,28,FALSE),0)</f>
      </c>
      <c r="AX260" s="52">
        <f>SUM(E260:AW260)</f>
      </c>
    </row>
    <row r="261">
      <c r="A261" s="52"/>
      <c r="B261" s="56"/>
      <c r="C261" s="53">
        <f>IFERROR(VLOOKUP(B261,Members!B:C,2,FALSE),0)</f>
      </c>
      <c r="D261" s="53">
        <f>IFERROR(VLOOKUP(B261,Members!$B:$H,7,FALSE),0)</f>
      </c>
      <c r="E261" s="55">
        <f>IFERROR(VLOOKUP(B261,'วันที่ 1'!$B$8:$AH$103,28,FALSE),0) - IFERROR(VLOOKUP(B261,'วันที่ 1'!$B$8:$AH$103,27,FALSE),0)</f>
      </c>
      <c r="F261" s="55">
        <f>IFERROR(VLOOKUP(C261,'วันที่ 1'!$B$8:$AH$103,27,FALSE),0)</f>
      </c>
      <c r="G261" s="53">
        <f>IFERROR(VLOOKUP(B261,'วันที่ 1'!$B$8:$AH$103,28,FALSE),0)-IFERROR(VLOOKUP(B261,'วันที่ 1'!$B$8:$AH$103,27,FALSE),0)</f>
      </c>
      <c r="H261" s="55">
        <f>IFERROR(VLOOKUP(B261,'วันที่ 1'!$B$8:$AH$103,27,FALSE),0)</f>
      </c>
      <c r="I261" s="53">
        <f>IFERROR(VLOOKUP(B261,'วันที่ 2'!$B$8:$AF$106,28,FALSE),0)-IFERROR(VLOOKUP(B261,'วันที่ 2'!$B$8:$AF$106,27,FALSE),0)</f>
      </c>
      <c r="J261" s="53">
        <f>IFERROR(VLOOKUP(B261,'วันที่ 2'!$B$8:$AF$106,27,FALSE),0)</f>
      </c>
      <c r="K261" s="53">
        <f>IFERROR(VLOOKUP(B261,'วันที่ 3 กะเช้า'!$B$8:$AK$106,28,FALSE),0)-IFERROR(VLOOKUP(B261,'วันที่ 3 กะเช้า'!$B$8:$AK$106,27,FALSE),0)</f>
      </c>
      <c r="L261" s="53">
        <f>IFERROR(VLOOKUP(B261,'วันที่ 3 กะเช้า'!$B$8:$AK$106,27,FALSE),0)</f>
      </c>
      <c r="M261" s="53">
        <f>IFERROR(VLOOKUP(B261,'วันที่ 4 กะเช้า'!$B$8:$AG$107,28,FALSE),0)-IFERROR(VLOOKUP(B261,'วันที่ 4 กะเช้า'!$B$8:$AG$107,27,FALSE),0)</f>
      </c>
      <c r="N261" s="53">
        <f>IFERROR(VLOOKUP(B261,'วันที่ 4 กะเช้า'!$B$8:$AG$107,27,FALSE),0)</f>
      </c>
      <c r="O261" s="53">
        <f>IFERROR(VLOOKUP(B261,'วันที่ 4 กะเช้า'!$B$8:$AH$106,28,FALSE),0)-IFERROR(VLOOKUP(B261,'วันที่ 4 กะเช้า'!$B$8:$AH$106,27,FALSE),0)</f>
      </c>
      <c r="P261" s="53">
        <f>IFERROR(VLOOKUP(B261,'วันที่ 4 กะเช้า'!$B$8:$AH$106,27,FALSE),0)</f>
      </c>
      <c r="Q261" s="53">
        <f>IFERROR(VLOOKUP(B261,'วันที่ 4 กะเช้า'!$B$8:$AH$106,28,FALSE),0)-IFERROR(VLOOKUP(B261,'วันที่ 4 กะเช้า'!$B$8:$AH$106,27,FALSE),0)</f>
      </c>
      <c r="R261" s="53">
        <f>IFERROR(VLOOKUP(B261,'วันที่ 4 กะเช้า'!$B$8:$AH$106,27,FALSE),0)</f>
      </c>
      <c r="S261" s="53">
        <f>IFERROR(VLOOKUP(B261,'วันที่ 5 กะเช้า'!$B$8:$AH$107,28,FALSE),0)-IFERROR(VLOOKUP(B261,'วันที่ 5 กะเช้า'!$B$8:$AH$107,27,FALSE),0)</f>
      </c>
      <c r="T261" s="53">
        <f>IFERROR(VLOOKUP(B261,'วันที่ 5 กะเช้า'!$B$8:$AH$107,27,FALSE),0)</f>
      </c>
      <c r="U261" s="53">
        <f>IFERROR(VLOOKUP(B261,'วันที่ 5 กะดึก'!$B$8:$AH$106,27,FALSE),0)</f>
      </c>
      <c r="V261" s="53">
        <f>IFERROR(VLOOKUP(B261,'วันที่ 5 กะดึก'!$B$8:$AH$106,27,FALSE),0)</f>
      </c>
      <c r="W261" s="53">
        <f>IFERROR(VLOOKUP(B261,'วันที่ 7'!$B$8:$AH$105,28,FALSE),0)-IFERROR(VLOOKUP(B261,'วันที่ 7'!$B$8:$AH$105,27,FALSE),0)</f>
      </c>
      <c r="X261" s="53">
        <f>IFERROR(VLOOKUP(B261,'วันที่ 7'!$B$8:$AH$105,27,FALSE),0)</f>
      </c>
      <c r="Y261" s="53">
        <f>IFERROR(VLOOKUP(B261,'วันที่ 8'!$B$8:$AH$109,28,FALSE),0)-IFERROR(VLOOKUP(B261,'วันที่ 8'!$B$8:$AH$109,27,FALSE),0)</f>
      </c>
      <c r="Z261" s="53">
        <f>IFERROR(VLOOKUP(B261,'วันที่ 8'!$B$8:$AH$109,27,FALSE),0)</f>
      </c>
      <c r="AA261" s="53">
        <f>IFERROR(VLOOKUP(B261,'กะเช้าวันที่ 12'!$B$8:$AC$102,28,FALSE),0)-IFERROR(VLOOKUP(B261,'กะเช้าวันที่ 12'!$B$8:$AC$102,27,FALSE),0)</f>
      </c>
      <c r="AB261" s="53">
        <f>IFERROR(VLOOKUP(B261,'กะเช้าวันที่ 12'!$B$8:$AC$102,27,FALSE),0)</f>
      </c>
      <c r="AC261" s="53">
        <f>IFERROR(VLOOKUP(B261,'กะเช้าวันที่ 14'!$B$8:$AC$104,28,FALSE),0)-IFERROR(VLOOKUP(B261,'กะเช้าวันที่ 14'!$B$8:$AC$104,27,FALSE),0)</f>
      </c>
      <c r="AD261" s="53">
        <f>IFERROR(VLOOKUP(B261,'กะเช้าวันที่ 14'!$B$8:$AC$104,27,FALSE),0)</f>
      </c>
      <c r="AE261" s="53">
        <f>IFERROR(VLOOKUP(B261,'กะดึกวันที่ 13'!$B$8:$AC$105,28,FALSE),0)-IFERROR(VLOOKUP(B261,'กะดึกวันที่ 13'!$B$8:$AC$105,27,FALSE),0)</f>
      </c>
      <c r="AF261" s="53">
        <f>IFERROR(VLOOKUP(C261,'กะดึกวันที่ 13'!$B$8:$AC$105,27,FALSE),0)</f>
      </c>
      <c r="AG261" s="53">
        <f>IFERROR(VLOOKUP(B261,'วันที่ 12'!$B$8:$AH$105,28,FALSE),0)</f>
      </c>
      <c r="AH261" s="53">
        <f>IFERROR(VLOOKUP(B261,'วันที่ 14'!$B$8:$AH$106,28,FALSE),0)</f>
      </c>
      <c r="AI261" s="53">
        <f>IFERROR(VLOOKUP(B261,'วันที่ 15'!$B$8:$AH$106,28,FALSE),0)</f>
      </c>
      <c r="AJ261" s="53">
        <f>IFERROR(VLOOKUP(B261,'วันที่ 16'!$B$8:$AH$105,28,FALSE),0)</f>
      </c>
      <c r="AK261" s="53">
        <f>IFERROR(VLOOKUP(B261,'วันที่ 17'!$B$8:$AH$105,28,FALSE),0)</f>
      </c>
      <c r="AL261" s="53">
        <f>IFERROR(VLOOKUP(B261,'วันที่ 18'!$B$8:$AH$104,28,FALSE),0)</f>
      </c>
      <c r="AM261" s="53">
        <f>IFERROR(VLOOKUP(B261,'วันที่ 19'!$B$8:$AH$106,28,FALSE),0)</f>
      </c>
      <c r="AN261" s="53">
        <f>IFERROR(VLOOKUP(B261,'วันที่ 20'!$B$8:$AH$105,28,FALSE),0)</f>
      </c>
      <c r="AO261" s="53">
        <f>IFERROR(VLOOKUP(B261,'วันที่ 21'!$B$8:$AH$106,28,FALSE),0)</f>
      </c>
      <c r="AP261" s="53">
        <f>IFERROR(VLOOKUP(B261,'วันที่ 22'!$B$8:$AH$105,28,FALSE),0)</f>
      </c>
      <c r="AQ261" s="53">
        <f>IFERROR(VLOOKUP(B261,'วันที่ 23'!$B$8:$AH$107,28,FALSE),0)</f>
      </c>
      <c r="AR261" s="53">
        <f>IFERROR(VLOOKUP(B261,'วันที่ 24'!$B$8:$AH$104,28,FALSE),0)</f>
      </c>
      <c r="AS261" s="53">
        <f>IFERROR(VLOOKUP(B261,'วันที่ 25'!$B$8:$AH$106,28,FALSE),0)</f>
      </c>
      <c r="AT261" s="53">
        <f>IFERROR(VLOOKUP(B261,'วันที่ 26'!$B$8:$AH$105,28,FALSE),0)</f>
      </c>
      <c r="AU261" s="53">
        <f>IFERROR(VLOOKUP(B261,'วันที่ 26'!$B$8:$AH$104,28,FALSE),0)</f>
      </c>
      <c r="AV261" s="53">
        <f>IFERROR(VLOOKUP(B261,'วันที่ 30'!$B$8:$AH$107,28,FALSE),0)</f>
      </c>
      <c r="AW261" s="53">
        <f>IFERROR(VLOOKUP(B261,'วันที่ 31'!$B$8:$AG$105,28,FALSE),0)</f>
      </c>
      <c r="AX261" s="52">
        <f>SUM(E261:AW261)</f>
      </c>
    </row>
    <row r="262">
      <c r="A262" s="52"/>
      <c r="B262" s="56"/>
      <c r="C262" s="53">
        <f>IFERROR(VLOOKUP(B262,Members!B:C,2,FALSE),0)</f>
      </c>
      <c r="D262" s="53">
        <f>IFERROR(VLOOKUP(B262,Members!$B:$H,7,FALSE),0)</f>
      </c>
      <c r="E262" s="55">
        <f>IFERROR(VLOOKUP(B262,'วันที่ 1'!$B$8:$AH$103,28,FALSE),0) - IFERROR(VLOOKUP(B262,'วันที่ 1'!$B$8:$AH$103,27,FALSE),0)</f>
      </c>
      <c r="F262" s="55">
        <f>IFERROR(VLOOKUP(C262,'วันที่ 1'!$B$8:$AH$103,27,FALSE),0)</f>
      </c>
      <c r="G262" s="53">
        <f>IFERROR(VLOOKUP(B262,'วันที่ 1'!$B$8:$AH$103,28,FALSE),0)-IFERROR(VLOOKUP(B262,'วันที่ 1'!$B$8:$AH$103,27,FALSE),0)</f>
      </c>
      <c r="H262" s="55">
        <f>IFERROR(VLOOKUP(B262,'วันที่ 1'!$B$8:$AH$103,27,FALSE),0)</f>
      </c>
      <c r="I262" s="53">
        <f>IFERROR(VLOOKUP(B262,'วันที่ 2'!$B$8:$AF$106,28,FALSE),0)-IFERROR(VLOOKUP(B262,'วันที่ 2'!$B$8:$AF$106,27,FALSE),0)</f>
      </c>
      <c r="J262" s="53">
        <f>IFERROR(VLOOKUP(B262,'วันที่ 2'!$B$8:$AF$106,27,FALSE),0)</f>
      </c>
      <c r="K262" s="53">
        <f>IFERROR(VLOOKUP(B262,'วันที่ 3 กะเช้า'!$B$8:$AK$106,28,FALSE),0)-IFERROR(VLOOKUP(B262,'วันที่ 3 กะเช้า'!$B$8:$AK$106,27,FALSE),0)</f>
      </c>
      <c r="L262" s="53">
        <f>IFERROR(VLOOKUP(B262,'วันที่ 3 กะเช้า'!$B$8:$AK$106,27,FALSE),0)</f>
      </c>
      <c r="M262" s="53">
        <f>IFERROR(VLOOKUP(B262,'วันที่ 4 กะเช้า'!$B$8:$AG$107,28,FALSE),0)-IFERROR(VLOOKUP(B262,'วันที่ 4 กะเช้า'!$B$8:$AG$107,27,FALSE),0)</f>
      </c>
      <c r="N262" s="53">
        <f>IFERROR(VLOOKUP(B262,'วันที่ 4 กะเช้า'!$B$8:$AG$107,27,FALSE),0)</f>
      </c>
      <c r="O262" s="53">
        <f>IFERROR(VLOOKUP(B262,'วันที่ 4 กะเช้า'!$B$8:$AH$106,28,FALSE),0)-IFERROR(VLOOKUP(B262,'วันที่ 4 กะเช้า'!$B$8:$AH$106,27,FALSE),0)</f>
      </c>
      <c r="P262" s="53">
        <f>IFERROR(VLOOKUP(B262,'วันที่ 4 กะเช้า'!$B$8:$AH$106,27,FALSE),0)</f>
      </c>
      <c r="Q262" s="53">
        <f>IFERROR(VLOOKUP(B262,'วันที่ 4 กะเช้า'!$B$8:$AH$106,28,FALSE),0)-IFERROR(VLOOKUP(B262,'วันที่ 4 กะเช้า'!$B$8:$AH$106,27,FALSE),0)</f>
      </c>
      <c r="R262" s="53">
        <f>IFERROR(VLOOKUP(B262,'วันที่ 4 กะเช้า'!$B$8:$AH$106,27,FALSE),0)</f>
      </c>
      <c r="S262" s="53">
        <f>IFERROR(VLOOKUP(B262,'วันที่ 5 กะเช้า'!$B$8:$AH$107,28,FALSE),0)-IFERROR(VLOOKUP(B262,'วันที่ 5 กะเช้า'!$B$8:$AH$107,27,FALSE),0)</f>
      </c>
      <c r="T262" s="53">
        <f>IFERROR(VLOOKUP(B262,'วันที่ 5 กะเช้า'!$B$8:$AH$107,27,FALSE),0)</f>
      </c>
      <c r="U262" s="53">
        <f>IFERROR(VLOOKUP(B262,'วันที่ 5 กะดึก'!$B$8:$AH$106,27,FALSE),0)</f>
      </c>
      <c r="V262" s="53">
        <f>IFERROR(VLOOKUP(B262,'วันที่ 5 กะดึก'!$B$8:$AH$106,27,FALSE),0)</f>
      </c>
      <c r="W262" s="53">
        <f>IFERROR(VLOOKUP(B262,'วันที่ 7'!$B$8:$AH$105,28,FALSE),0)-IFERROR(VLOOKUP(B262,'วันที่ 7'!$B$8:$AH$105,27,FALSE),0)</f>
      </c>
      <c r="X262" s="53">
        <f>IFERROR(VLOOKUP(B262,'วันที่ 7'!$B$8:$AH$105,27,FALSE),0)</f>
      </c>
      <c r="Y262" s="53">
        <f>IFERROR(VLOOKUP(B262,'วันที่ 8'!$B$8:$AH$109,28,FALSE),0)-IFERROR(VLOOKUP(B262,'วันที่ 8'!$B$8:$AH$109,27,FALSE),0)</f>
      </c>
      <c r="Z262" s="53">
        <f>IFERROR(VLOOKUP(B262,'วันที่ 8'!$B$8:$AH$109,27,FALSE),0)</f>
      </c>
      <c r="AA262" s="53">
        <f>IFERROR(VLOOKUP(B262,'กะเช้าวันที่ 12'!$B$8:$AC$102,28,FALSE),0)-IFERROR(VLOOKUP(B262,'กะเช้าวันที่ 12'!$B$8:$AC$102,27,FALSE),0)</f>
      </c>
      <c r="AB262" s="53">
        <f>IFERROR(VLOOKUP(B262,'กะเช้าวันที่ 12'!$B$8:$AC$102,27,FALSE),0)</f>
      </c>
      <c r="AC262" s="53">
        <f>IFERROR(VLOOKUP(B262,'กะเช้าวันที่ 14'!$B$8:$AC$104,28,FALSE),0)-IFERROR(VLOOKUP(B262,'กะเช้าวันที่ 14'!$B$8:$AC$104,27,FALSE),0)</f>
      </c>
      <c r="AD262" s="53">
        <f>IFERROR(VLOOKUP(B262,'กะเช้าวันที่ 14'!$B$8:$AC$104,27,FALSE),0)</f>
      </c>
      <c r="AE262" s="53">
        <f>IFERROR(VLOOKUP(B262,'กะดึกวันที่ 13'!$B$8:$AC$105,28,FALSE),0)-IFERROR(VLOOKUP(B262,'กะดึกวันที่ 13'!$B$8:$AC$105,27,FALSE),0)</f>
      </c>
      <c r="AF262" s="53">
        <f>IFERROR(VLOOKUP(C262,'กะดึกวันที่ 13'!$B$8:$AC$105,27,FALSE),0)</f>
      </c>
      <c r="AG262" s="53">
        <f>IFERROR(VLOOKUP(B262,'วันที่ 12'!$B$8:$AH$105,28,FALSE),0)</f>
      </c>
      <c r="AH262" s="53">
        <f>IFERROR(VLOOKUP(B262,'วันที่ 14'!$B$8:$AH$106,28,FALSE),0)</f>
      </c>
      <c r="AI262" s="53">
        <f>IFERROR(VLOOKUP(B262,'วันที่ 15'!$B$8:$AH$106,28,FALSE),0)</f>
      </c>
      <c r="AJ262" s="53">
        <f>IFERROR(VLOOKUP(B262,'วันที่ 16'!$B$8:$AH$105,28,FALSE),0)</f>
      </c>
      <c r="AK262" s="53">
        <f>IFERROR(VLOOKUP(B262,'วันที่ 17'!$B$8:$AH$105,28,FALSE),0)</f>
      </c>
      <c r="AL262" s="53">
        <f>IFERROR(VLOOKUP(B262,'วันที่ 18'!$B$8:$AH$104,28,FALSE),0)</f>
      </c>
      <c r="AM262" s="53">
        <f>IFERROR(VLOOKUP(B262,'วันที่ 19'!$B$8:$AH$106,28,FALSE),0)</f>
      </c>
      <c r="AN262" s="53">
        <f>IFERROR(VLOOKUP(B262,'วันที่ 20'!$B$8:$AH$105,28,FALSE),0)</f>
      </c>
      <c r="AO262" s="53">
        <f>IFERROR(VLOOKUP(B262,'วันที่ 21'!$B$8:$AH$106,28,FALSE),0)</f>
      </c>
      <c r="AP262" s="53">
        <f>IFERROR(VLOOKUP(B262,'วันที่ 22'!$B$8:$AH$105,28,FALSE),0)</f>
      </c>
      <c r="AQ262" s="53">
        <f>IFERROR(VLOOKUP(B262,'วันที่ 23'!$B$8:$AH$107,28,FALSE),0)</f>
      </c>
      <c r="AR262" s="53">
        <f>IFERROR(VLOOKUP(B262,'วันที่ 24'!$B$8:$AH$104,28,FALSE),0)</f>
      </c>
      <c r="AS262" s="53">
        <f>IFERROR(VLOOKUP(B262,'วันที่ 25'!$B$8:$AH$106,28,FALSE),0)</f>
      </c>
      <c r="AT262" s="53">
        <f>IFERROR(VLOOKUP(B262,'วันที่ 26'!$B$8:$AH$105,28,FALSE),0)</f>
      </c>
      <c r="AU262" s="53">
        <f>IFERROR(VLOOKUP(B262,'วันที่ 26'!$B$8:$AH$104,28,FALSE),0)</f>
      </c>
      <c r="AV262" s="53">
        <f>IFERROR(VLOOKUP(B262,'วันที่ 30'!$B$8:$AH$107,28,FALSE),0)</f>
      </c>
      <c r="AW262" s="53">
        <f>IFERROR(VLOOKUP(B262,'วันที่ 31'!$B$8:$AG$105,28,FALSE),0)</f>
      </c>
      <c r="AX262" s="52">
        <f>SUM(E262:AW262)</f>
      </c>
    </row>
    <row r="263">
      <c r="A263" s="52"/>
      <c r="B263" s="56"/>
      <c r="C263" s="53">
        <f>IFERROR(VLOOKUP(B263,Members!B:C,2,FALSE),0)</f>
      </c>
      <c r="D263" s="53">
        <f>IFERROR(VLOOKUP(B263,Members!$B:$H,7,FALSE),0)</f>
      </c>
      <c r="E263" s="55">
        <f>IFERROR(VLOOKUP(B263,'วันที่ 1'!$B$8:$AH$103,28,FALSE),0) - IFERROR(VLOOKUP(B263,'วันที่ 1'!$B$8:$AH$103,27,FALSE),0)</f>
      </c>
      <c r="F263" s="55">
        <f>IFERROR(VLOOKUP(C263,'วันที่ 1'!$B$8:$AH$103,27,FALSE),0)</f>
      </c>
      <c r="G263" s="53">
        <f>IFERROR(VLOOKUP(B263,'วันที่ 1'!$B$8:$AH$103,28,FALSE),0)-IFERROR(VLOOKUP(B263,'วันที่ 1'!$B$8:$AH$103,27,FALSE),0)</f>
      </c>
      <c r="H263" s="55">
        <f>IFERROR(VLOOKUP(B263,'วันที่ 1'!$B$8:$AH$103,27,FALSE),0)</f>
      </c>
      <c r="I263" s="53">
        <f>IFERROR(VLOOKUP(B263,'วันที่ 2'!$B$8:$AF$106,28,FALSE),0)-IFERROR(VLOOKUP(B263,'วันที่ 2'!$B$8:$AF$106,27,FALSE),0)</f>
      </c>
      <c r="J263" s="53">
        <f>IFERROR(VLOOKUP(B263,'วันที่ 2'!$B$8:$AF$106,27,FALSE),0)</f>
      </c>
      <c r="K263" s="53">
        <f>IFERROR(VLOOKUP(B263,'วันที่ 3 กะเช้า'!$B$8:$AK$106,28,FALSE),0)-IFERROR(VLOOKUP(B263,'วันที่ 3 กะเช้า'!$B$8:$AK$106,27,FALSE),0)</f>
      </c>
      <c r="L263" s="53">
        <f>IFERROR(VLOOKUP(B263,'วันที่ 3 กะเช้า'!$B$8:$AK$106,27,FALSE),0)</f>
      </c>
      <c r="M263" s="53">
        <f>IFERROR(VLOOKUP(B263,'วันที่ 4 กะเช้า'!$B$8:$AG$107,28,FALSE),0)-IFERROR(VLOOKUP(B263,'วันที่ 4 กะเช้า'!$B$8:$AG$107,27,FALSE),0)</f>
      </c>
      <c r="N263" s="53">
        <f>IFERROR(VLOOKUP(B263,'วันที่ 4 กะเช้า'!$B$8:$AG$107,27,FALSE),0)</f>
      </c>
      <c r="O263" s="53">
        <f>IFERROR(VLOOKUP(B263,'วันที่ 4 กะเช้า'!$B$8:$AH$106,28,FALSE),0)-IFERROR(VLOOKUP(B263,'วันที่ 4 กะเช้า'!$B$8:$AH$106,27,FALSE),0)</f>
      </c>
      <c r="P263" s="53">
        <f>IFERROR(VLOOKUP(B263,'วันที่ 4 กะเช้า'!$B$8:$AH$106,27,FALSE),0)</f>
      </c>
      <c r="Q263" s="53">
        <f>IFERROR(VLOOKUP(B263,'วันที่ 4 กะเช้า'!$B$8:$AH$106,28,FALSE),0)-IFERROR(VLOOKUP(B263,'วันที่ 4 กะเช้า'!$B$8:$AH$106,27,FALSE),0)</f>
      </c>
      <c r="R263" s="53">
        <f>IFERROR(VLOOKUP(B263,'วันที่ 4 กะเช้า'!$B$8:$AH$106,27,FALSE),0)</f>
      </c>
      <c r="S263" s="53">
        <f>IFERROR(VLOOKUP(B263,'วันที่ 5 กะเช้า'!$B$8:$AH$107,28,FALSE),0)-IFERROR(VLOOKUP(B263,'วันที่ 5 กะเช้า'!$B$8:$AH$107,27,FALSE),0)</f>
      </c>
      <c r="T263" s="53">
        <f>IFERROR(VLOOKUP(B263,'วันที่ 5 กะเช้า'!$B$8:$AH$107,27,FALSE),0)</f>
      </c>
      <c r="U263" s="53">
        <f>IFERROR(VLOOKUP(B263,'วันที่ 5 กะดึก'!$B$8:$AH$106,27,FALSE),0)</f>
      </c>
      <c r="V263" s="53">
        <f>IFERROR(VLOOKUP(B263,'วันที่ 5 กะดึก'!$B$8:$AH$106,27,FALSE),0)</f>
      </c>
      <c r="W263" s="53">
        <f>IFERROR(VLOOKUP(B263,'วันที่ 7'!$B$8:$AH$105,28,FALSE),0)-IFERROR(VLOOKUP(B263,'วันที่ 7'!$B$8:$AH$105,27,FALSE),0)</f>
      </c>
      <c r="X263" s="53">
        <f>IFERROR(VLOOKUP(B263,'วันที่ 7'!$B$8:$AH$105,27,FALSE),0)</f>
      </c>
      <c r="Y263" s="53">
        <f>IFERROR(VLOOKUP(B263,'วันที่ 8'!$B$8:$AH$109,28,FALSE),0)-IFERROR(VLOOKUP(B263,'วันที่ 8'!$B$8:$AH$109,27,FALSE),0)</f>
      </c>
      <c r="Z263" s="53">
        <f>IFERROR(VLOOKUP(B263,'วันที่ 8'!$B$8:$AH$109,27,FALSE),0)</f>
      </c>
      <c r="AA263" s="53">
        <f>IFERROR(VLOOKUP(B263,'กะเช้าวันที่ 12'!$B$8:$AC$102,28,FALSE),0)-IFERROR(VLOOKUP(B263,'กะเช้าวันที่ 12'!$B$8:$AC$102,27,FALSE),0)</f>
      </c>
      <c r="AB263" s="53">
        <f>IFERROR(VLOOKUP(B263,'กะเช้าวันที่ 12'!$B$8:$AC$102,27,FALSE),0)</f>
      </c>
      <c r="AC263" s="53">
        <f>IFERROR(VLOOKUP(B263,'กะเช้าวันที่ 14'!$B$8:$AC$104,28,FALSE),0)-IFERROR(VLOOKUP(B263,'กะเช้าวันที่ 14'!$B$8:$AC$104,27,FALSE),0)</f>
      </c>
      <c r="AD263" s="53">
        <f>IFERROR(VLOOKUP(B263,'กะเช้าวันที่ 14'!$B$8:$AC$104,27,FALSE),0)</f>
      </c>
      <c r="AE263" s="53">
        <f>IFERROR(VLOOKUP(B263,'กะดึกวันที่ 13'!$B$8:$AC$105,28,FALSE),0)-IFERROR(VLOOKUP(B263,'กะดึกวันที่ 13'!$B$8:$AC$105,27,FALSE),0)</f>
      </c>
      <c r="AF263" s="53">
        <f>IFERROR(VLOOKUP(C263,'กะดึกวันที่ 13'!$B$8:$AC$105,27,FALSE),0)</f>
      </c>
      <c r="AG263" s="53">
        <f>IFERROR(VLOOKUP(B263,'วันที่ 12'!$B$8:$AH$105,28,FALSE),0)</f>
      </c>
      <c r="AH263" s="53">
        <f>IFERROR(VLOOKUP(B263,'วันที่ 14'!$B$8:$AH$106,28,FALSE),0)</f>
      </c>
      <c r="AI263" s="53">
        <f>IFERROR(VLOOKUP(B263,'วันที่ 15'!$B$8:$AH$106,28,FALSE),0)</f>
      </c>
      <c r="AJ263" s="53">
        <f>IFERROR(VLOOKUP(B263,'วันที่ 16'!$B$8:$AH$105,28,FALSE),0)</f>
      </c>
      <c r="AK263" s="53">
        <f>IFERROR(VLOOKUP(B263,'วันที่ 17'!$B$8:$AH$105,28,FALSE),0)</f>
      </c>
      <c r="AL263" s="53">
        <f>IFERROR(VLOOKUP(B263,'วันที่ 18'!$B$8:$AH$104,28,FALSE),0)</f>
      </c>
      <c r="AM263" s="53">
        <f>IFERROR(VLOOKUP(B263,'วันที่ 19'!$B$8:$AH$106,28,FALSE),0)</f>
      </c>
      <c r="AN263" s="53">
        <f>IFERROR(VLOOKUP(B263,'วันที่ 20'!$B$8:$AH$105,28,FALSE),0)</f>
      </c>
      <c r="AO263" s="53">
        <f>IFERROR(VLOOKUP(B263,'วันที่ 21'!$B$8:$AH$106,28,FALSE),0)</f>
      </c>
      <c r="AP263" s="53">
        <f>IFERROR(VLOOKUP(B263,'วันที่ 22'!$B$8:$AH$105,28,FALSE),0)</f>
      </c>
      <c r="AQ263" s="53">
        <f>IFERROR(VLOOKUP(B263,'วันที่ 23'!$B$8:$AH$107,28,FALSE),0)</f>
      </c>
      <c r="AR263" s="53">
        <f>IFERROR(VLOOKUP(B263,'วันที่ 24'!$B$8:$AH$104,28,FALSE),0)</f>
      </c>
      <c r="AS263" s="53">
        <f>IFERROR(VLOOKUP(B263,'วันที่ 25'!$B$8:$AH$106,28,FALSE),0)</f>
      </c>
      <c r="AT263" s="53">
        <f>IFERROR(VLOOKUP(B263,'วันที่ 26'!$B$8:$AH$105,28,FALSE),0)</f>
      </c>
      <c r="AU263" s="53">
        <f>IFERROR(VLOOKUP(B263,'วันที่ 26'!$B$8:$AH$104,28,FALSE),0)</f>
      </c>
      <c r="AV263" s="53">
        <f>IFERROR(VLOOKUP(B263,'วันที่ 30'!$B$8:$AH$107,28,FALSE),0)</f>
      </c>
      <c r="AW263" s="53">
        <f>IFERROR(VLOOKUP(B263,'วันที่ 31'!$B$8:$AG$105,28,FALSE),0)</f>
      </c>
      <c r="AX263" s="52">
        <f>SUM(E263:AW263)</f>
      </c>
    </row>
    <row r="264">
      <c r="A264" s="52"/>
      <c r="B264" s="56"/>
      <c r="C264" s="53">
        <f>IFERROR(VLOOKUP(B264,Members!B:C,2,FALSE),0)</f>
      </c>
      <c r="D264" s="53">
        <f>IFERROR(VLOOKUP(B264,Members!$B:$H,7,FALSE),0)</f>
      </c>
      <c r="E264" s="55">
        <f>IFERROR(VLOOKUP(B264,'วันที่ 1'!$B$8:$AH$103,28,FALSE),0) - IFERROR(VLOOKUP(B264,'วันที่ 1'!$B$8:$AH$103,27,FALSE),0)</f>
      </c>
      <c r="F264" s="55">
        <f>IFERROR(VLOOKUP(C264,'วันที่ 1'!$B$8:$AH$103,27,FALSE),0)</f>
      </c>
      <c r="G264" s="53">
        <f>IFERROR(VLOOKUP(B264,'วันที่ 1'!$B$8:$AH$103,28,FALSE),0)-IFERROR(VLOOKUP(B264,'วันที่ 1'!$B$8:$AH$103,27,FALSE),0)</f>
      </c>
      <c r="H264" s="55">
        <f>IFERROR(VLOOKUP(B264,'วันที่ 1'!$B$8:$AH$103,27,FALSE),0)</f>
      </c>
      <c r="I264" s="53">
        <f>IFERROR(VLOOKUP(B264,'วันที่ 2'!$B$8:$AF$106,28,FALSE),0)-IFERROR(VLOOKUP(B264,'วันที่ 2'!$B$8:$AF$106,27,FALSE),0)</f>
      </c>
      <c r="J264" s="53">
        <f>IFERROR(VLOOKUP(B264,'วันที่ 2'!$B$8:$AF$106,27,FALSE),0)</f>
      </c>
      <c r="K264" s="53">
        <f>IFERROR(VLOOKUP(B264,'วันที่ 3 กะเช้า'!$B$8:$AK$106,28,FALSE),0)-IFERROR(VLOOKUP(B264,'วันที่ 3 กะเช้า'!$B$8:$AK$106,27,FALSE),0)</f>
      </c>
      <c r="L264" s="53">
        <f>IFERROR(VLOOKUP(B264,'วันที่ 3 กะเช้า'!$B$8:$AK$106,27,FALSE),0)</f>
      </c>
      <c r="M264" s="53">
        <f>IFERROR(VLOOKUP(B264,'วันที่ 4 กะเช้า'!$B$8:$AG$107,28,FALSE),0)-IFERROR(VLOOKUP(B264,'วันที่ 4 กะเช้า'!$B$8:$AG$107,27,FALSE),0)</f>
      </c>
      <c r="N264" s="53">
        <f>IFERROR(VLOOKUP(B264,'วันที่ 4 กะเช้า'!$B$8:$AG$107,27,FALSE),0)</f>
      </c>
      <c r="O264" s="53">
        <f>IFERROR(VLOOKUP(B264,'วันที่ 4 กะเช้า'!$B$8:$AH$106,28,FALSE),0)-IFERROR(VLOOKUP(B264,'วันที่ 4 กะเช้า'!$B$8:$AH$106,27,FALSE),0)</f>
      </c>
      <c r="P264" s="53">
        <f>IFERROR(VLOOKUP(B264,'วันที่ 4 กะเช้า'!$B$8:$AH$106,27,FALSE),0)</f>
      </c>
      <c r="Q264" s="53">
        <f>IFERROR(VLOOKUP(B264,'วันที่ 4 กะเช้า'!$B$8:$AH$106,28,FALSE),0)-IFERROR(VLOOKUP(B264,'วันที่ 4 กะเช้า'!$B$8:$AH$106,27,FALSE),0)</f>
      </c>
      <c r="R264" s="53">
        <f>IFERROR(VLOOKUP(B264,'วันที่ 4 กะเช้า'!$B$8:$AH$106,27,FALSE),0)</f>
      </c>
      <c r="S264" s="53">
        <f>IFERROR(VLOOKUP(B264,'วันที่ 5 กะเช้า'!$B$8:$AH$107,28,FALSE),0)-IFERROR(VLOOKUP(B264,'วันที่ 5 กะเช้า'!$B$8:$AH$107,27,FALSE),0)</f>
      </c>
      <c r="T264" s="53">
        <f>IFERROR(VLOOKUP(B264,'วันที่ 5 กะเช้า'!$B$8:$AH$107,27,FALSE),0)</f>
      </c>
      <c r="U264" s="53">
        <f>IFERROR(VLOOKUP(B264,'วันที่ 5 กะดึก'!$B$8:$AH$106,27,FALSE),0)</f>
      </c>
      <c r="V264" s="53">
        <f>IFERROR(VLOOKUP(B264,'วันที่ 5 กะดึก'!$B$8:$AH$106,27,FALSE),0)</f>
      </c>
      <c r="W264" s="53">
        <f>IFERROR(VLOOKUP(B264,'วันที่ 7'!$B$8:$AH$105,28,FALSE),0)-IFERROR(VLOOKUP(B264,'วันที่ 7'!$B$8:$AH$105,27,FALSE),0)</f>
      </c>
      <c r="X264" s="53">
        <f>IFERROR(VLOOKUP(B264,'วันที่ 7'!$B$8:$AH$105,27,FALSE),0)</f>
      </c>
      <c r="Y264" s="53">
        <f>IFERROR(VLOOKUP(B264,'วันที่ 8'!$B$8:$AH$109,28,FALSE),0)-IFERROR(VLOOKUP(B264,'วันที่ 8'!$B$8:$AH$109,27,FALSE),0)</f>
      </c>
      <c r="Z264" s="53">
        <f>IFERROR(VLOOKUP(B264,'วันที่ 8'!$B$8:$AH$109,27,FALSE),0)</f>
      </c>
      <c r="AA264" s="53">
        <f>IFERROR(VLOOKUP(B264,'กะเช้าวันที่ 12'!$B$8:$AC$102,28,FALSE),0)-IFERROR(VLOOKUP(B264,'กะเช้าวันที่ 12'!$B$8:$AC$102,27,FALSE),0)</f>
      </c>
      <c r="AB264" s="53">
        <f>IFERROR(VLOOKUP(B264,'กะเช้าวันที่ 12'!$B$8:$AC$102,27,FALSE),0)</f>
      </c>
      <c r="AC264" s="53">
        <f>IFERROR(VLOOKUP(B264,'กะเช้าวันที่ 14'!$B$8:$AC$104,28,FALSE),0)-IFERROR(VLOOKUP(B264,'กะเช้าวันที่ 14'!$B$8:$AC$104,27,FALSE),0)</f>
      </c>
      <c r="AD264" s="53">
        <f>IFERROR(VLOOKUP(B264,'กะเช้าวันที่ 14'!$B$8:$AC$104,27,FALSE),0)</f>
      </c>
      <c r="AE264" s="53">
        <f>IFERROR(VLOOKUP(B264,'กะดึกวันที่ 13'!$B$8:$AC$105,28,FALSE),0)-IFERROR(VLOOKUP(B264,'กะดึกวันที่ 13'!$B$8:$AC$105,27,FALSE),0)</f>
      </c>
      <c r="AF264" s="53">
        <f>IFERROR(VLOOKUP(C264,'กะดึกวันที่ 13'!$B$8:$AC$105,27,FALSE),0)</f>
      </c>
      <c r="AG264" s="53">
        <f>IFERROR(VLOOKUP(B264,'วันที่ 12'!$B$8:$AH$105,28,FALSE),0)</f>
      </c>
      <c r="AH264" s="53">
        <f>IFERROR(VLOOKUP(B264,'วันที่ 14'!$B$8:$AH$106,28,FALSE),0)</f>
      </c>
      <c r="AI264" s="53">
        <f>IFERROR(VLOOKUP(B264,'วันที่ 15'!$B$8:$AH$106,28,FALSE),0)</f>
      </c>
      <c r="AJ264" s="53">
        <f>IFERROR(VLOOKUP(B264,'วันที่ 16'!$B$8:$AH$105,28,FALSE),0)</f>
      </c>
      <c r="AK264" s="53">
        <f>IFERROR(VLOOKUP(B264,'วันที่ 17'!$B$8:$AH$105,28,FALSE),0)</f>
      </c>
      <c r="AL264" s="53">
        <f>IFERROR(VLOOKUP(B264,'วันที่ 18'!$B$8:$AH$104,28,FALSE),0)</f>
      </c>
      <c r="AM264" s="53">
        <f>IFERROR(VLOOKUP(B264,'วันที่ 19'!$B$8:$AH$106,28,FALSE),0)</f>
      </c>
      <c r="AN264" s="53">
        <f>IFERROR(VLOOKUP(B264,'วันที่ 20'!$B$8:$AH$105,28,FALSE),0)</f>
      </c>
      <c r="AO264" s="53">
        <f>IFERROR(VLOOKUP(B264,'วันที่ 21'!$B$8:$AH$106,28,FALSE),0)</f>
      </c>
      <c r="AP264" s="53">
        <f>IFERROR(VLOOKUP(B264,'วันที่ 22'!$B$8:$AH$105,28,FALSE),0)</f>
      </c>
      <c r="AQ264" s="53">
        <f>IFERROR(VLOOKUP(B264,'วันที่ 23'!$B$8:$AH$107,28,FALSE),0)</f>
      </c>
      <c r="AR264" s="53">
        <f>IFERROR(VLOOKUP(B264,'วันที่ 24'!$B$8:$AH$104,28,FALSE),0)</f>
      </c>
      <c r="AS264" s="53">
        <f>IFERROR(VLOOKUP(B264,'วันที่ 25'!$B$8:$AH$106,28,FALSE),0)</f>
      </c>
      <c r="AT264" s="53">
        <f>IFERROR(VLOOKUP(B264,'วันที่ 26'!$B$8:$AH$105,28,FALSE),0)</f>
      </c>
      <c r="AU264" s="53">
        <f>IFERROR(VLOOKUP(B264,'วันที่ 26'!$B$8:$AH$104,28,FALSE),0)</f>
      </c>
      <c r="AV264" s="53">
        <f>IFERROR(VLOOKUP(B264,'วันที่ 30'!$B$8:$AH$107,28,FALSE),0)</f>
      </c>
      <c r="AW264" s="53">
        <f>IFERROR(VLOOKUP(B264,'วันที่ 31'!$B$8:$AG$105,28,FALSE),0)</f>
      </c>
      <c r="AX264" s="52">
        <f>SUM(E264:AW264)</f>
      </c>
    </row>
    <row r="265">
      <c r="A265" s="52"/>
      <c r="B265" s="56"/>
      <c r="C265" s="53">
        <f>IFERROR(VLOOKUP(B265,Members!B:C,2,FALSE),0)</f>
      </c>
      <c r="D265" s="53">
        <f>IFERROR(VLOOKUP(B265,Members!$B:$H,7,FALSE),0)</f>
      </c>
      <c r="E265" s="55">
        <f>IFERROR(VLOOKUP(B265,'วันที่ 1'!$B$8:$AH$103,28,FALSE),0) - IFERROR(VLOOKUP(B265,'วันที่ 1'!$B$8:$AH$103,27,FALSE),0)</f>
      </c>
      <c r="F265" s="55">
        <f>IFERROR(VLOOKUP(C265,'วันที่ 1'!$B$8:$AH$103,27,FALSE),0)</f>
      </c>
      <c r="G265" s="53">
        <f>IFERROR(VLOOKUP(B265,'วันที่ 1'!$B$8:$AH$103,28,FALSE),0)-IFERROR(VLOOKUP(B265,'วันที่ 1'!$B$8:$AH$103,27,FALSE),0)</f>
      </c>
      <c r="H265" s="55">
        <f>IFERROR(VLOOKUP(B265,'วันที่ 1'!$B$8:$AH$103,27,FALSE),0)</f>
      </c>
      <c r="I265" s="53">
        <f>IFERROR(VLOOKUP(B265,'วันที่ 2'!$B$8:$AF$106,28,FALSE),0)-IFERROR(VLOOKUP(B265,'วันที่ 2'!$B$8:$AF$106,27,FALSE),0)</f>
      </c>
      <c r="J265" s="53">
        <f>IFERROR(VLOOKUP(B265,'วันที่ 2'!$B$8:$AF$106,27,FALSE),0)</f>
      </c>
      <c r="K265" s="53">
        <f>IFERROR(VLOOKUP(B265,'วันที่ 3 กะเช้า'!$B$8:$AK$106,28,FALSE),0)-IFERROR(VLOOKUP(B265,'วันที่ 3 กะเช้า'!$B$8:$AK$106,27,FALSE),0)</f>
      </c>
      <c r="L265" s="53">
        <f>IFERROR(VLOOKUP(B265,'วันที่ 3 กะเช้า'!$B$8:$AK$106,27,FALSE),0)</f>
      </c>
      <c r="M265" s="53">
        <f>IFERROR(VLOOKUP(B265,'วันที่ 4 กะเช้า'!$B$8:$AG$107,28,FALSE),0)-IFERROR(VLOOKUP(B265,'วันที่ 4 กะเช้า'!$B$8:$AG$107,27,FALSE),0)</f>
      </c>
      <c r="N265" s="53">
        <f>IFERROR(VLOOKUP(B265,'วันที่ 4 กะเช้า'!$B$8:$AG$107,27,FALSE),0)</f>
      </c>
      <c r="O265" s="53">
        <f>IFERROR(VLOOKUP(B265,'วันที่ 4 กะเช้า'!$B$8:$AH$106,28,FALSE),0)-IFERROR(VLOOKUP(B265,'วันที่ 4 กะเช้า'!$B$8:$AH$106,27,FALSE),0)</f>
      </c>
      <c r="P265" s="53">
        <f>IFERROR(VLOOKUP(B265,'วันที่ 4 กะเช้า'!$B$8:$AH$106,27,FALSE),0)</f>
      </c>
      <c r="Q265" s="53">
        <f>IFERROR(VLOOKUP(B265,'วันที่ 4 กะเช้า'!$B$8:$AH$106,28,FALSE),0)-IFERROR(VLOOKUP(B265,'วันที่ 4 กะเช้า'!$B$8:$AH$106,27,FALSE),0)</f>
      </c>
      <c r="R265" s="53">
        <f>IFERROR(VLOOKUP(B265,'วันที่ 4 กะเช้า'!$B$8:$AH$106,27,FALSE),0)</f>
      </c>
      <c r="S265" s="53">
        <f>IFERROR(VLOOKUP(B265,'วันที่ 5 กะเช้า'!$B$8:$AH$107,28,FALSE),0)-IFERROR(VLOOKUP(B265,'วันที่ 5 กะเช้า'!$B$8:$AH$107,27,FALSE),0)</f>
      </c>
      <c r="T265" s="53">
        <f>IFERROR(VLOOKUP(B265,'วันที่ 5 กะเช้า'!$B$8:$AH$107,27,FALSE),0)</f>
      </c>
      <c r="U265" s="53">
        <f>IFERROR(VLOOKUP(B265,'วันที่ 5 กะดึก'!$B$8:$AH$106,27,FALSE),0)</f>
      </c>
      <c r="V265" s="53">
        <f>IFERROR(VLOOKUP(B265,'วันที่ 5 กะดึก'!$B$8:$AH$106,27,FALSE),0)</f>
      </c>
      <c r="W265" s="53">
        <f>IFERROR(VLOOKUP(B265,'วันที่ 7'!$B$8:$AH$105,28,FALSE),0)-IFERROR(VLOOKUP(B265,'วันที่ 7'!$B$8:$AH$105,27,FALSE),0)</f>
      </c>
      <c r="X265" s="53">
        <f>IFERROR(VLOOKUP(B265,'วันที่ 7'!$B$8:$AH$105,27,FALSE),0)</f>
      </c>
      <c r="Y265" s="53">
        <f>IFERROR(VLOOKUP(B265,'วันที่ 8'!$B$8:$AH$109,28,FALSE),0)-IFERROR(VLOOKUP(B265,'วันที่ 8'!$B$8:$AH$109,27,FALSE),0)</f>
      </c>
      <c r="Z265" s="53">
        <f>IFERROR(VLOOKUP(B265,'วันที่ 8'!$B$8:$AH$109,27,FALSE),0)</f>
      </c>
      <c r="AA265" s="53">
        <f>IFERROR(VLOOKUP(B265,'กะเช้าวันที่ 12'!$B$8:$AC$102,28,FALSE),0)-IFERROR(VLOOKUP(B265,'กะเช้าวันที่ 12'!$B$8:$AC$102,27,FALSE),0)</f>
      </c>
      <c r="AB265" s="53">
        <f>IFERROR(VLOOKUP(B265,'กะเช้าวันที่ 12'!$B$8:$AC$102,27,FALSE),0)</f>
      </c>
      <c r="AC265" s="53">
        <f>IFERROR(VLOOKUP(B265,'กะเช้าวันที่ 14'!$B$8:$AC$104,28,FALSE),0)-IFERROR(VLOOKUP(B265,'กะเช้าวันที่ 14'!$B$8:$AC$104,27,FALSE),0)</f>
      </c>
      <c r="AD265" s="53">
        <f>IFERROR(VLOOKUP(B265,'กะเช้าวันที่ 14'!$B$8:$AC$104,27,FALSE),0)</f>
      </c>
      <c r="AE265" s="53">
        <f>IFERROR(VLOOKUP(B265,'กะดึกวันที่ 13'!$B$8:$AC$105,28,FALSE),0)-IFERROR(VLOOKUP(B265,'กะดึกวันที่ 13'!$B$8:$AC$105,27,FALSE),0)</f>
      </c>
      <c r="AF265" s="53">
        <f>IFERROR(VLOOKUP(C265,'กะดึกวันที่ 13'!$B$8:$AC$105,27,FALSE),0)</f>
      </c>
      <c r="AG265" s="53">
        <f>IFERROR(VLOOKUP(B265,'วันที่ 12'!$B$8:$AH$105,28,FALSE),0)</f>
      </c>
      <c r="AH265" s="53">
        <f>IFERROR(VLOOKUP(B265,'วันที่ 14'!$B$8:$AH$106,28,FALSE),0)</f>
      </c>
      <c r="AI265" s="53">
        <f>IFERROR(VLOOKUP(B265,'วันที่ 15'!$B$8:$AH$106,28,FALSE),0)</f>
      </c>
      <c r="AJ265" s="53">
        <f>IFERROR(VLOOKUP(B265,'วันที่ 16'!$B$8:$AH$105,28,FALSE),0)</f>
      </c>
      <c r="AK265" s="53">
        <f>IFERROR(VLOOKUP(B265,'วันที่ 17'!$B$8:$AH$105,28,FALSE),0)</f>
      </c>
      <c r="AL265" s="53">
        <f>IFERROR(VLOOKUP(B265,'วันที่ 18'!$B$8:$AH$104,28,FALSE),0)</f>
      </c>
      <c r="AM265" s="53">
        <f>IFERROR(VLOOKUP(B265,'วันที่ 19'!$B$8:$AH$106,28,FALSE),0)</f>
      </c>
      <c r="AN265" s="53">
        <f>IFERROR(VLOOKUP(B265,'วันที่ 20'!$B$8:$AH$105,28,FALSE),0)</f>
      </c>
      <c r="AO265" s="53">
        <f>IFERROR(VLOOKUP(B265,'วันที่ 21'!$B$8:$AH$106,28,FALSE),0)</f>
      </c>
      <c r="AP265" s="53">
        <f>IFERROR(VLOOKUP(B265,'วันที่ 22'!$B$8:$AH$105,28,FALSE),0)</f>
      </c>
      <c r="AQ265" s="53">
        <f>IFERROR(VLOOKUP(B265,'วันที่ 23'!$B$8:$AH$107,28,FALSE),0)</f>
      </c>
      <c r="AR265" s="53">
        <f>IFERROR(VLOOKUP(B265,'วันที่ 24'!$B$8:$AH$104,28,FALSE),0)</f>
      </c>
      <c r="AS265" s="53">
        <f>IFERROR(VLOOKUP(B265,'วันที่ 25'!$B$8:$AH$106,28,FALSE),0)</f>
      </c>
      <c r="AT265" s="53">
        <f>IFERROR(VLOOKUP(B265,'วันที่ 26'!$B$8:$AH$105,28,FALSE),0)</f>
      </c>
      <c r="AU265" s="53">
        <f>IFERROR(VLOOKUP(B265,'วันที่ 26'!$B$8:$AH$104,28,FALSE),0)</f>
      </c>
      <c r="AV265" s="53">
        <f>IFERROR(VLOOKUP(B265,'วันที่ 30'!$B$8:$AH$107,28,FALSE),0)</f>
      </c>
      <c r="AW265" s="53">
        <f>IFERROR(VLOOKUP(B265,'วันที่ 31'!$B$8:$AG$105,28,FALSE),0)</f>
      </c>
      <c r="AX265" s="52">
        <f>SUM(E265:AW265)</f>
      </c>
    </row>
    <row r="266">
      <c r="A266" s="52"/>
      <c r="B266" s="56"/>
      <c r="C266" s="53">
        <f>IFERROR(VLOOKUP(B266,Members!B:C,2,FALSE),0)</f>
      </c>
      <c r="D266" s="53">
        <f>IFERROR(VLOOKUP(B266,Members!$B:$H,7,FALSE),0)</f>
      </c>
      <c r="E266" s="55">
        <f>IFERROR(VLOOKUP(B266,'วันที่ 1'!$B$8:$AH$103,28,FALSE),0) - IFERROR(VLOOKUP(B266,'วันที่ 1'!$B$8:$AH$103,27,FALSE),0)</f>
      </c>
      <c r="F266" s="55">
        <f>IFERROR(VLOOKUP(C266,'วันที่ 1'!$B$8:$AH$103,27,FALSE),0)</f>
      </c>
      <c r="G266" s="53">
        <f>IFERROR(VLOOKUP(B266,'วันที่ 1'!$B$8:$AH$103,28,FALSE),0)-IFERROR(VLOOKUP(B266,'วันที่ 1'!$B$8:$AH$103,27,FALSE),0)</f>
      </c>
      <c r="H266" s="55">
        <f>IFERROR(VLOOKUP(B266,'วันที่ 1'!$B$8:$AH$103,27,FALSE),0)</f>
      </c>
      <c r="I266" s="53">
        <f>IFERROR(VLOOKUP(B266,'วันที่ 2'!$B$8:$AF$106,28,FALSE),0)-IFERROR(VLOOKUP(B266,'วันที่ 2'!$B$8:$AF$106,27,FALSE),0)</f>
      </c>
      <c r="J266" s="53">
        <f>IFERROR(VLOOKUP(B266,'วันที่ 2'!$B$8:$AF$106,27,FALSE),0)</f>
      </c>
      <c r="K266" s="53">
        <f>IFERROR(VLOOKUP(B266,'วันที่ 3 กะเช้า'!$B$8:$AK$106,28,FALSE),0)-IFERROR(VLOOKUP(B266,'วันที่ 3 กะเช้า'!$B$8:$AK$106,27,FALSE),0)</f>
      </c>
      <c r="L266" s="53">
        <f>IFERROR(VLOOKUP(B266,'วันที่ 3 กะเช้า'!$B$8:$AK$106,27,FALSE),0)</f>
      </c>
      <c r="M266" s="53">
        <f>IFERROR(VLOOKUP(B266,'วันที่ 4 กะเช้า'!$B$8:$AG$107,28,FALSE),0)-IFERROR(VLOOKUP(B266,'วันที่ 4 กะเช้า'!$B$8:$AG$107,27,FALSE),0)</f>
      </c>
      <c r="N266" s="53">
        <f>IFERROR(VLOOKUP(B266,'วันที่ 4 กะเช้า'!$B$8:$AG$107,27,FALSE),0)</f>
      </c>
      <c r="O266" s="53">
        <f>IFERROR(VLOOKUP(B266,'วันที่ 4 กะเช้า'!$B$8:$AH$106,28,FALSE),0)-IFERROR(VLOOKUP(B266,'วันที่ 4 กะเช้า'!$B$8:$AH$106,27,FALSE),0)</f>
      </c>
      <c r="P266" s="53">
        <f>IFERROR(VLOOKUP(B266,'วันที่ 4 กะเช้า'!$B$8:$AH$106,27,FALSE),0)</f>
      </c>
      <c r="Q266" s="53">
        <f>IFERROR(VLOOKUP(B266,'วันที่ 4 กะเช้า'!$B$8:$AH$106,28,FALSE),0)-IFERROR(VLOOKUP(B266,'วันที่ 4 กะเช้า'!$B$8:$AH$106,27,FALSE),0)</f>
      </c>
      <c r="R266" s="53">
        <f>IFERROR(VLOOKUP(B266,'วันที่ 4 กะเช้า'!$B$8:$AH$106,27,FALSE),0)</f>
      </c>
      <c r="S266" s="53">
        <f>IFERROR(VLOOKUP(B266,'วันที่ 5 กะเช้า'!$B$8:$AH$107,28,FALSE),0)-IFERROR(VLOOKUP(B266,'วันที่ 5 กะเช้า'!$B$8:$AH$107,27,FALSE),0)</f>
      </c>
      <c r="T266" s="53">
        <f>IFERROR(VLOOKUP(B266,'วันที่ 5 กะเช้า'!$B$8:$AH$107,27,FALSE),0)</f>
      </c>
      <c r="U266" s="53">
        <f>IFERROR(VLOOKUP(B266,'วันที่ 5 กะดึก'!$B$8:$AH$106,27,FALSE),0)</f>
      </c>
      <c r="V266" s="53">
        <f>IFERROR(VLOOKUP(B266,'วันที่ 5 กะดึก'!$B$8:$AH$106,27,FALSE),0)</f>
      </c>
      <c r="W266" s="53">
        <f>IFERROR(VLOOKUP(B266,'วันที่ 7'!$B$8:$AH$105,28,FALSE),0)-IFERROR(VLOOKUP(B266,'วันที่ 7'!$B$8:$AH$105,27,FALSE),0)</f>
      </c>
      <c r="X266" s="53">
        <f>IFERROR(VLOOKUP(B266,'วันที่ 7'!$B$8:$AH$105,27,FALSE),0)</f>
      </c>
      <c r="Y266" s="53">
        <f>IFERROR(VLOOKUP(B266,'วันที่ 8'!$B$8:$AH$109,28,FALSE),0)-IFERROR(VLOOKUP(B266,'วันที่ 8'!$B$8:$AH$109,27,FALSE),0)</f>
      </c>
      <c r="Z266" s="53">
        <f>IFERROR(VLOOKUP(B266,'วันที่ 8'!$B$8:$AH$109,27,FALSE),0)</f>
      </c>
      <c r="AA266" s="53">
        <f>IFERROR(VLOOKUP(B266,'กะเช้าวันที่ 12'!$B$8:$AC$102,28,FALSE),0)-IFERROR(VLOOKUP(B266,'กะเช้าวันที่ 12'!$B$8:$AC$102,27,FALSE),0)</f>
      </c>
      <c r="AB266" s="53">
        <f>IFERROR(VLOOKUP(B266,'กะเช้าวันที่ 12'!$B$8:$AC$102,27,FALSE),0)</f>
      </c>
      <c r="AC266" s="53">
        <f>IFERROR(VLOOKUP(B266,'กะเช้าวันที่ 14'!$B$8:$AC$104,28,FALSE),0)-IFERROR(VLOOKUP(B266,'กะเช้าวันที่ 14'!$B$8:$AC$104,27,FALSE),0)</f>
      </c>
      <c r="AD266" s="53">
        <f>IFERROR(VLOOKUP(B266,'กะเช้าวันที่ 14'!$B$8:$AC$104,27,FALSE),0)</f>
      </c>
      <c r="AE266" s="53">
        <f>IFERROR(VLOOKUP(B266,'กะดึกวันที่ 13'!$B$8:$AC$105,28,FALSE),0)-IFERROR(VLOOKUP(B266,'กะดึกวันที่ 13'!$B$8:$AC$105,27,FALSE),0)</f>
      </c>
      <c r="AF266" s="53">
        <f>IFERROR(VLOOKUP(C266,'กะดึกวันที่ 13'!$B$8:$AC$105,27,FALSE),0)</f>
      </c>
      <c r="AG266" s="53">
        <f>IFERROR(VLOOKUP(B266,'วันที่ 12'!$B$8:$AH$105,28,FALSE),0)</f>
      </c>
      <c r="AH266" s="53">
        <f>IFERROR(VLOOKUP(B266,'วันที่ 14'!$B$8:$AH$106,28,FALSE),0)</f>
      </c>
      <c r="AI266" s="53">
        <f>IFERROR(VLOOKUP(B266,'วันที่ 15'!$B$8:$AH$106,28,FALSE),0)</f>
      </c>
      <c r="AJ266" s="53">
        <f>IFERROR(VLOOKUP(B266,'วันที่ 16'!$B$8:$AH$105,28,FALSE),0)</f>
      </c>
      <c r="AK266" s="53">
        <f>IFERROR(VLOOKUP(B266,'วันที่ 17'!$B$8:$AH$105,28,FALSE),0)</f>
      </c>
      <c r="AL266" s="53">
        <f>IFERROR(VLOOKUP(B266,'วันที่ 18'!$B$8:$AH$104,28,FALSE),0)</f>
      </c>
      <c r="AM266" s="53">
        <f>IFERROR(VLOOKUP(B266,'วันที่ 19'!$B$8:$AH$106,28,FALSE),0)</f>
      </c>
      <c r="AN266" s="53">
        <f>IFERROR(VLOOKUP(B266,'วันที่ 20'!$B$8:$AH$105,28,FALSE),0)</f>
      </c>
      <c r="AO266" s="53">
        <f>IFERROR(VLOOKUP(B266,'วันที่ 21'!$B$8:$AH$106,28,FALSE),0)</f>
      </c>
      <c r="AP266" s="53">
        <f>IFERROR(VLOOKUP(B266,'วันที่ 22'!$B$8:$AH$105,28,FALSE),0)</f>
      </c>
      <c r="AQ266" s="53">
        <f>IFERROR(VLOOKUP(B266,'วันที่ 23'!$B$8:$AH$107,28,FALSE),0)</f>
      </c>
      <c r="AR266" s="53">
        <f>IFERROR(VLOOKUP(B266,'วันที่ 24'!$B$8:$AH$104,28,FALSE),0)</f>
      </c>
      <c r="AS266" s="53">
        <f>IFERROR(VLOOKUP(B266,'วันที่ 25'!$B$8:$AH$106,28,FALSE),0)</f>
      </c>
      <c r="AT266" s="53">
        <f>IFERROR(VLOOKUP(B266,'วันที่ 26'!$B$8:$AH$105,28,FALSE),0)</f>
      </c>
      <c r="AU266" s="53">
        <f>IFERROR(VLOOKUP(B266,'วันที่ 26'!$B$8:$AH$104,28,FALSE),0)</f>
      </c>
      <c r="AV266" s="53">
        <f>IFERROR(VLOOKUP(B266,'วันที่ 30'!$B$8:$AH$107,28,FALSE),0)</f>
      </c>
      <c r="AW266" s="53">
        <f>IFERROR(VLOOKUP(B266,'วันที่ 31'!$B$8:$AG$105,28,FALSE),0)</f>
      </c>
      <c r="AX266" s="52">
        <f>SUM(E266:AW266)</f>
      </c>
    </row>
    <row r="267">
      <c r="A267" s="52"/>
      <c r="B267" s="56"/>
      <c r="C267" s="53">
        <f>IFERROR(VLOOKUP(B267,Members!B:C,2,FALSE),0)</f>
      </c>
      <c r="D267" s="53">
        <f>IFERROR(VLOOKUP(B267,Members!$B:$H,7,FALSE),0)</f>
      </c>
      <c r="E267" s="55">
        <f>IFERROR(VLOOKUP(B267,'วันที่ 1'!$B$8:$AH$103,28,FALSE),0) - IFERROR(VLOOKUP(B267,'วันที่ 1'!$B$8:$AH$103,27,FALSE),0)</f>
      </c>
      <c r="F267" s="55">
        <f>IFERROR(VLOOKUP(C267,'วันที่ 1'!$B$8:$AH$103,27,FALSE),0)</f>
      </c>
      <c r="G267" s="53">
        <f>IFERROR(VLOOKUP(B267,'วันที่ 1'!$B$8:$AH$103,28,FALSE),0)-IFERROR(VLOOKUP(B267,'วันที่ 1'!$B$8:$AH$103,27,FALSE),0)</f>
      </c>
      <c r="H267" s="55">
        <f>IFERROR(VLOOKUP(B267,'วันที่ 1'!$B$8:$AH$103,27,FALSE),0)</f>
      </c>
      <c r="I267" s="53">
        <f>IFERROR(VLOOKUP(B267,'วันที่ 2'!$B$8:$AF$106,28,FALSE),0)-IFERROR(VLOOKUP(B267,'วันที่ 2'!$B$8:$AF$106,27,FALSE),0)</f>
      </c>
      <c r="J267" s="53">
        <f>IFERROR(VLOOKUP(B267,'วันที่ 2'!$B$8:$AF$106,27,FALSE),0)</f>
      </c>
      <c r="K267" s="53">
        <f>IFERROR(VLOOKUP(B267,'วันที่ 3 กะเช้า'!$B$8:$AK$106,28,FALSE),0)-IFERROR(VLOOKUP(B267,'วันที่ 3 กะเช้า'!$B$8:$AK$106,27,FALSE),0)</f>
      </c>
      <c r="L267" s="53">
        <f>IFERROR(VLOOKUP(B267,'วันที่ 3 กะเช้า'!$B$8:$AK$106,27,FALSE),0)</f>
      </c>
      <c r="M267" s="53">
        <f>IFERROR(VLOOKUP(B267,'วันที่ 4 กะเช้า'!$B$8:$AG$107,28,FALSE),0)-IFERROR(VLOOKUP(B267,'วันที่ 4 กะเช้า'!$B$8:$AG$107,27,FALSE),0)</f>
      </c>
      <c r="N267" s="53">
        <f>IFERROR(VLOOKUP(B267,'วันที่ 4 กะเช้า'!$B$8:$AG$107,27,FALSE),0)</f>
      </c>
      <c r="O267" s="53">
        <f>IFERROR(VLOOKUP(B267,'วันที่ 4 กะเช้า'!$B$8:$AH$106,28,FALSE),0)-IFERROR(VLOOKUP(B267,'วันที่ 4 กะเช้า'!$B$8:$AH$106,27,FALSE),0)</f>
      </c>
      <c r="P267" s="53">
        <f>IFERROR(VLOOKUP(B267,'วันที่ 4 กะเช้า'!$B$8:$AH$106,27,FALSE),0)</f>
      </c>
      <c r="Q267" s="53">
        <f>IFERROR(VLOOKUP(B267,'วันที่ 4 กะเช้า'!$B$8:$AH$106,28,FALSE),0)-IFERROR(VLOOKUP(B267,'วันที่ 4 กะเช้า'!$B$8:$AH$106,27,FALSE),0)</f>
      </c>
      <c r="R267" s="53">
        <f>IFERROR(VLOOKUP(B267,'วันที่ 4 กะเช้า'!$B$8:$AH$106,27,FALSE),0)</f>
      </c>
      <c r="S267" s="53">
        <f>IFERROR(VLOOKUP(B267,'วันที่ 5 กะเช้า'!$B$8:$AH$107,28,FALSE),0)-IFERROR(VLOOKUP(B267,'วันที่ 5 กะเช้า'!$B$8:$AH$107,27,FALSE),0)</f>
      </c>
      <c r="T267" s="53">
        <f>IFERROR(VLOOKUP(B267,'วันที่ 5 กะเช้า'!$B$8:$AH$107,27,FALSE),0)</f>
      </c>
      <c r="U267" s="53">
        <f>IFERROR(VLOOKUP(B267,'วันที่ 5 กะดึก'!$B$8:$AH$106,27,FALSE),0)</f>
      </c>
      <c r="V267" s="53">
        <f>IFERROR(VLOOKUP(B267,'วันที่ 5 กะดึก'!$B$8:$AH$106,27,FALSE),0)</f>
      </c>
      <c r="W267" s="53">
        <f>IFERROR(VLOOKUP(B267,'วันที่ 7'!$B$8:$AH$105,28,FALSE),0)-IFERROR(VLOOKUP(B267,'วันที่ 7'!$B$8:$AH$105,27,FALSE),0)</f>
      </c>
      <c r="X267" s="53">
        <f>IFERROR(VLOOKUP(B267,'วันที่ 7'!$B$8:$AH$105,27,FALSE),0)</f>
      </c>
      <c r="Y267" s="53">
        <f>IFERROR(VLOOKUP(B267,'วันที่ 8'!$B$8:$AH$109,28,FALSE),0)-IFERROR(VLOOKUP(B267,'วันที่ 8'!$B$8:$AH$109,27,FALSE),0)</f>
      </c>
      <c r="Z267" s="53">
        <f>IFERROR(VLOOKUP(B267,'วันที่ 8'!$B$8:$AH$109,27,FALSE),0)</f>
      </c>
      <c r="AA267" s="53">
        <f>IFERROR(VLOOKUP(B267,'กะเช้าวันที่ 12'!$B$8:$AC$102,28,FALSE),0)-IFERROR(VLOOKUP(B267,'กะเช้าวันที่ 12'!$B$8:$AC$102,27,FALSE),0)</f>
      </c>
      <c r="AB267" s="53">
        <f>IFERROR(VLOOKUP(B267,'กะเช้าวันที่ 12'!$B$8:$AC$102,27,FALSE),0)</f>
      </c>
      <c r="AC267" s="53">
        <f>IFERROR(VLOOKUP(B267,'กะเช้าวันที่ 14'!$B$8:$AC$104,28,FALSE),0)-IFERROR(VLOOKUP(B267,'กะเช้าวันที่ 14'!$B$8:$AC$104,27,FALSE),0)</f>
      </c>
      <c r="AD267" s="53">
        <f>IFERROR(VLOOKUP(B267,'กะเช้าวันที่ 14'!$B$8:$AC$104,27,FALSE),0)</f>
      </c>
      <c r="AE267" s="53">
        <f>IFERROR(VLOOKUP(B267,'กะดึกวันที่ 13'!$B$8:$AC$105,28,FALSE),0)-IFERROR(VLOOKUP(B267,'กะดึกวันที่ 13'!$B$8:$AC$105,27,FALSE),0)</f>
      </c>
      <c r="AF267" s="53">
        <f>IFERROR(VLOOKUP(C267,'กะดึกวันที่ 13'!$B$8:$AC$105,27,FALSE),0)</f>
      </c>
      <c r="AG267" s="53">
        <f>IFERROR(VLOOKUP(B267,'วันที่ 12'!$B$8:$AH$105,28,FALSE),0)</f>
      </c>
      <c r="AH267" s="53">
        <f>IFERROR(VLOOKUP(B267,'วันที่ 14'!$B$8:$AH$106,28,FALSE),0)</f>
      </c>
      <c r="AI267" s="53">
        <f>IFERROR(VLOOKUP(B267,'วันที่ 15'!$B$8:$AH$106,28,FALSE),0)</f>
      </c>
      <c r="AJ267" s="53">
        <f>IFERROR(VLOOKUP(B267,'วันที่ 16'!$B$8:$AH$105,28,FALSE),0)</f>
      </c>
      <c r="AK267" s="53">
        <f>IFERROR(VLOOKUP(B267,'วันที่ 17'!$B$8:$AH$105,28,FALSE),0)</f>
      </c>
      <c r="AL267" s="53">
        <f>IFERROR(VLOOKUP(B267,'วันที่ 18'!$B$8:$AH$104,28,FALSE),0)</f>
      </c>
      <c r="AM267" s="53">
        <f>IFERROR(VLOOKUP(B267,'วันที่ 19'!$B$8:$AH$106,28,FALSE),0)</f>
      </c>
      <c r="AN267" s="53">
        <f>IFERROR(VLOOKUP(B267,'วันที่ 20'!$B$8:$AH$105,28,FALSE),0)</f>
      </c>
      <c r="AO267" s="53">
        <f>IFERROR(VLOOKUP(B267,'วันที่ 21'!$B$8:$AH$106,28,FALSE),0)</f>
      </c>
      <c r="AP267" s="53">
        <f>IFERROR(VLOOKUP(B267,'วันที่ 22'!$B$8:$AH$105,28,FALSE),0)</f>
      </c>
      <c r="AQ267" s="53">
        <f>IFERROR(VLOOKUP(B267,'วันที่ 23'!$B$8:$AH$107,28,FALSE),0)</f>
      </c>
      <c r="AR267" s="53">
        <f>IFERROR(VLOOKUP(B267,'วันที่ 24'!$B$8:$AH$104,28,FALSE),0)</f>
      </c>
      <c r="AS267" s="53">
        <f>IFERROR(VLOOKUP(B267,'วันที่ 25'!$B$8:$AH$106,28,FALSE),0)</f>
      </c>
      <c r="AT267" s="53">
        <f>IFERROR(VLOOKUP(B267,'วันที่ 26'!$B$8:$AH$105,28,FALSE),0)</f>
      </c>
      <c r="AU267" s="53">
        <f>IFERROR(VLOOKUP(B267,'วันที่ 26'!$B$8:$AH$104,28,FALSE),0)</f>
      </c>
      <c r="AV267" s="53">
        <f>IFERROR(VLOOKUP(B267,'วันที่ 30'!$B$8:$AH$107,28,FALSE),0)</f>
      </c>
      <c r="AW267" s="53">
        <f>IFERROR(VLOOKUP(B267,'วันที่ 31'!$B$8:$AG$105,28,FALSE),0)</f>
      </c>
      <c r="AX267" s="52">
        <f>SUM(E267:AW267)</f>
      </c>
    </row>
    <row r="268">
      <c r="A268" s="52"/>
      <c r="B268" s="56"/>
      <c r="C268" s="53">
        <f>IFERROR(VLOOKUP(B268,Members!B:C,2,FALSE),0)</f>
      </c>
      <c r="D268" s="53">
        <f>IFERROR(VLOOKUP(B268,Members!$B:$H,7,FALSE),0)</f>
      </c>
      <c r="E268" s="55">
        <f>IFERROR(VLOOKUP(B268,'วันที่ 1'!$B$8:$AH$103,28,FALSE),0) - IFERROR(VLOOKUP(B268,'วันที่ 1'!$B$8:$AH$103,27,FALSE),0)</f>
      </c>
      <c r="F268" s="55">
        <f>IFERROR(VLOOKUP(C268,'วันที่ 1'!$B$8:$AH$103,27,FALSE),0)</f>
      </c>
      <c r="G268" s="53">
        <f>IFERROR(VLOOKUP(B268,'วันที่ 1'!$B$8:$AH$103,28,FALSE),0)-IFERROR(VLOOKUP(B268,'วันที่ 1'!$B$8:$AH$103,27,FALSE),0)</f>
      </c>
      <c r="H268" s="55">
        <f>IFERROR(VLOOKUP(B268,'วันที่ 1'!$B$8:$AH$103,27,FALSE),0)</f>
      </c>
      <c r="I268" s="53">
        <f>IFERROR(VLOOKUP(B268,'วันที่ 2'!$B$8:$AF$106,28,FALSE),0)-IFERROR(VLOOKUP(B268,'วันที่ 2'!$B$8:$AF$106,27,FALSE),0)</f>
      </c>
      <c r="J268" s="53">
        <f>IFERROR(VLOOKUP(B268,'วันที่ 2'!$B$8:$AF$106,27,FALSE),0)</f>
      </c>
      <c r="K268" s="53">
        <f>IFERROR(VLOOKUP(B268,'วันที่ 3 กะเช้า'!$B$8:$AK$106,28,FALSE),0)-IFERROR(VLOOKUP(B268,'วันที่ 3 กะเช้า'!$B$8:$AK$106,27,FALSE),0)</f>
      </c>
      <c r="L268" s="53">
        <f>IFERROR(VLOOKUP(B268,'วันที่ 3 กะเช้า'!$B$8:$AK$106,27,FALSE),0)</f>
      </c>
      <c r="M268" s="53">
        <f>IFERROR(VLOOKUP(B268,'วันที่ 4 กะเช้า'!$B$8:$AG$107,28,FALSE),0)-IFERROR(VLOOKUP(B268,'วันที่ 4 กะเช้า'!$B$8:$AG$107,27,FALSE),0)</f>
      </c>
      <c r="N268" s="53">
        <f>IFERROR(VLOOKUP(B268,'วันที่ 4 กะเช้า'!$B$8:$AG$107,27,FALSE),0)</f>
      </c>
      <c r="O268" s="53">
        <f>IFERROR(VLOOKUP(B268,'วันที่ 4 กะเช้า'!$B$8:$AH$106,28,FALSE),0)-IFERROR(VLOOKUP(B268,'วันที่ 4 กะเช้า'!$B$8:$AH$106,27,FALSE),0)</f>
      </c>
      <c r="P268" s="53">
        <f>IFERROR(VLOOKUP(B268,'วันที่ 4 กะเช้า'!$B$8:$AH$106,27,FALSE),0)</f>
      </c>
      <c r="Q268" s="53">
        <f>IFERROR(VLOOKUP(B268,'วันที่ 4 กะเช้า'!$B$8:$AH$106,28,FALSE),0)-IFERROR(VLOOKUP(B268,'วันที่ 4 กะเช้า'!$B$8:$AH$106,27,FALSE),0)</f>
      </c>
      <c r="R268" s="53">
        <f>IFERROR(VLOOKUP(B268,'วันที่ 4 กะเช้า'!$B$8:$AH$106,27,FALSE),0)</f>
      </c>
      <c r="S268" s="53">
        <f>IFERROR(VLOOKUP(B268,'วันที่ 5 กะเช้า'!$B$8:$AH$107,28,FALSE),0)-IFERROR(VLOOKUP(B268,'วันที่ 5 กะเช้า'!$B$8:$AH$107,27,FALSE),0)</f>
      </c>
      <c r="T268" s="53">
        <f>IFERROR(VLOOKUP(B268,'วันที่ 5 กะเช้า'!$B$8:$AH$107,27,FALSE),0)</f>
      </c>
      <c r="U268" s="53">
        <f>IFERROR(VLOOKUP(B268,'วันที่ 5 กะดึก'!$B$8:$AH$106,27,FALSE),0)</f>
      </c>
      <c r="V268" s="53">
        <f>IFERROR(VLOOKUP(B268,'วันที่ 5 กะดึก'!$B$8:$AH$106,27,FALSE),0)</f>
      </c>
      <c r="W268" s="53">
        <f>IFERROR(VLOOKUP(B268,'วันที่ 7'!$B$8:$AH$105,28,FALSE),0)-IFERROR(VLOOKUP(B268,'วันที่ 7'!$B$8:$AH$105,27,FALSE),0)</f>
      </c>
      <c r="X268" s="53">
        <f>IFERROR(VLOOKUP(B268,'วันที่ 7'!$B$8:$AH$105,27,FALSE),0)</f>
      </c>
      <c r="Y268" s="53">
        <f>IFERROR(VLOOKUP(B268,'วันที่ 8'!$B$8:$AH$109,28,FALSE),0)-IFERROR(VLOOKUP(B268,'วันที่ 8'!$B$8:$AH$109,27,FALSE),0)</f>
      </c>
      <c r="Z268" s="53">
        <f>IFERROR(VLOOKUP(B268,'วันที่ 8'!$B$8:$AH$109,27,FALSE),0)</f>
      </c>
      <c r="AA268" s="53">
        <f>IFERROR(VLOOKUP(B268,'กะเช้าวันที่ 12'!$B$8:$AC$102,28,FALSE),0)-IFERROR(VLOOKUP(B268,'กะเช้าวันที่ 12'!$B$8:$AC$102,27,FALSE),0)</f>
      </c>
      <c r="AB268" s="53">
        <f>IFERROR(VLOOKUP(B268,'กะเช้าวันที่ 12'!$B$8:$AC$102,27,FALSE),0)</f>
      </c>
      <c r="AC268" s="53">
        <f>IFERROR(VLOOKUP(B268,'กะเช้าวันที่ 14'!$B$8:$AC$104,28,FALSE),0)-IFERROR(VLOOKUP(B268,'กะเช้าวันที่ 14'!$B$8:$AC$104,27,FALSE),0)</f>
      </c>
      <c r="AD268" s="53">
        <f>IFERROR(VLOOKUP(B268,'กะเช้าวันที่ 14'!$B$8:$AC$104,27,FALSE),0)</f>
      </c>
      <c r="AE268" s="53">
        <f>IFERROR(VLOOKUP(B268,'กะดึกวันที่ 13'!$B$8:$AC$105,28,FALSE),0)-IFERROR(VLOOKUP(B268,'กะดึกวันที่ 13'!$B$8:$AC$105,27,FALSE),0)</f>
      </c>
      <c r="AF268" s="53">
        <f>IFERROR(VLOOKUP(C268,'กะดึกวันที่ 13'!$B$8:$AC$105,27,FALSE),0)</f>
      </c>
      <c r="AG268" s="53">
        <f>IFERROR(VLOOKUP(B268,'วันที่ 12'!$B$8:$AH$105,28,FALSE),0)</f>
      </c>
      <c r="AH268" s="53">
        <f>IFERROR(VLOOKUP(B268,'วันที่ 14'!$B$8:$AH$106,28,FALSE),0)</f>
      </c>
      <c r="AI268" s="53">
        <f>IFERROR(VLOOKUP(B268,'วันที่ 15'!$B$8:$AH$106,28,FALSE),0)</f>
      </c>
      <c r="AJ268" s="53">
        <f>IFERROR(VLOOKUP(B268,'วันที่ 16'!$B$8:$AH$105,28,FALSE),0)</f>
      </c>
      <c r="AK268" s="53">
        <f>IFERROR(VLOOKUP(B268,'วันที่ 17'!$B$8:$AH$105,28,FALSE),0)</f>
      </c>
      <c r="AL268" s="53">
        <f>IFERROR(VLOOKUP(B268,'วันที่ 18'!$B$8:$AH$104,28,FALSE),0)</f>
      </c>
      <c r="AM268" s="53">
        <f>IFERROR(VLOOKUP(B268,'วันที่ 19'!$B$8:$AH$106,28,FALSE),0)</f>
      </c>
      <c r="AN268" s="53">
        <f>IFERROR(VLOOKUP(B268,'วันที่ 20'!$B$8:$AH$105,28,FALSE),0)</f>
      </c>
      <c r="AO268" s="53">
        <f>IFERROR(VLOOKUP(B268,'วันที่ 21'!$B$8:$AH$106,28,FALSE),0)</f>
      </c>
      <c r="AP268" s="53">
        <f>IFERROR(VLOOKUP(B268,'วันที่ 22'!$B$8:$AH$105,28,FALSE),0)</f>
      </c>
      <c r="AQ268" s="53">
        <f>IFERROR(VLOOKUP(B268,'วันที่ 23'!$B$8:$AH$107,28,FALSE),0)</f>
      </c>
      <c r="AR268" s="53">
        <f>IFERROR(VLOOKUP(B268,'วันที่ 24'!$B$8:$AH$104,28,FALSE),0)</f>
      </c>
      <c r="AS268" s="53">
        <f>IFERROR(VLOOKUP(B268,'วันที่ 25'!$B$8:$AH$106,28,FALSE),0)</f>
      </c>
      <c r="AT268" s="53">
        <f>IFERROR(VLOOKUP(B268,'วันที่ 26'!$B$8:$AH$105,28,FALSE),0)</f>
      </c>
      <c r="AU268" s="53">
        <f>IFERROR(VLOOKUP(B268,'วันที่ 26'!$B$8:$AH$104,28,FALSE),0)</f>
      </c>
      <c r="AV268" s="53">
        <f>IFERROR(VLOOKUP(B268,'วันที่ 30'!$B$8:$AH$107,28,FALSE),0)</f>
      </c>
      <c r="AW268" s="53">
        <f>IFERROR(VLOOKUP(B268,'วันที่ 31'!$B$8:$AG$105,28,FALSE),0)</f>
      </c>
      <c r="AX268" s="52">
        <f>SUM(E268:AW268)</f>
      </c>
    </row>
    <row r="269">
      <c r="A269" s="52"/>
      <c r="B269" s="56"/>
      <c r="C269" s="53">
        <f>IFERROR(VLOOKUP(B269,Members!B:C,2,FALSE),0)</f>
      </c>
      <c r="D269" s="53">
        <f>IFERROR(VLOOKUP(B269,Members!$B:$H,7,FALSE),0)</f>
      </c>
      <c r="E269" s="55">
        <f>IFERROR(VLOOKUP(B269,'วันที่ 1'!$B$8:$AH$103,28,FALSE),0) - IFERROR(VLOOKUP(B269,'วันที่ 1'!$B$8:$AH$103,27,FALSE),0)</f>
      </c>
      <c r="F269" s="55">
        <f>IFERROR(VLOOKUP(C269,'วันที่ 1'!$B$8:$AH$103,27,FALSE),0)</f>
      </c>
      <c r="G269" s="53">
        <f>IFERROR(VLOOKUP(B269,'วันที่ 1'!$B$8:$AH$103,28,FALSE),0)-IFERROR(VLOOKUP(B269,'วันที่ 1'!$B$8:$AH$103,27,FALSE),0)</f>
      </c>
      <c r="H269" s="55">
        <f>IFERROR(VLOOKUP(B269,'วันที่ 1'!$B$8:$AH$103,27,FALSE),0)</f>
      </c>
      <c r="I269" s="53">
        <f>IFERROR(VLOOKUP(B269,'วันที่ 2'!$B$8:$AF$106,28,FALSE),0)-IFERROR(VLOOKUP(B269,'วันที่ 2'!$B$8:$AF$106,27,FALSE),0)</f>
      </c>
      <c r="J269" s="53">
        <f>IFERROR(VLOOKUP(B269,'วันที่ 2'!$B$8:$AF$106,27,FALSE),0)</f>
      </c>
      <c r="K269" s="53">
        <f>IFERROR(VLOOKUP(B269,'วันที่ 3 กะเช้า'!$B$8:$AK$106,28,FALSE),0)-IFERROR(VLOOKUP(B269,'วันที่ 3 กะเช้า'!$B$8:$AK$106,27,FALSE),0)</f>
      </c>
      <c r="L269" s="53">
        <f>IFERROR(VLOOKUP(B269,'วันที่ 3 กะเช้า'!$B$8:$AK$106,27,FALSE),0)</f>
      </c>
      <c r="M269" s="53">
        <f>IFERROR(VLOOKUP(B269,'วันที่ 4 กะเช้า'!$B$8:$AG$107,28,FALSE),0)-IFERROR(VLOOKUP(B269,'วันที่ 4 กะเช้า'!$B$8:$AG$107,27,FALSE),0)</f>
      </c>
      <c r="N269" s="53">
        <f>IFERROR(VLOOKUP(B269,'วันที่ 4 กะเช้า'!$B$8:$AG$107,27,FALSE),0)</f>
      </c>
      <c r="O269" s="53">
        <f>IFERROR(VLOOKUP(B269,'วันที่ 4 กะเช้า'!$B$8:$AH$106,28,FALSE),0)-IFERROR(VLOOKUP(B269,'วันที่ 4 กะเช้า'!$B$8:$AH$106,27,FALSE),0)</f>
      </c>
      <c r="P269" s="53">
        <f>IFERROR(VLOOKUP(B269,'วันที่ 4 กะเช้า'!$B$8:$AH$106,27,FALSE),0)</f>
      </c>
      <c r="Q269" s="53">
        <f>IFERROR(VLOOKUP(B269,'วันที่ 4 กะเช้า'!$B$8:$AH$106,28,FALSE),0)-IFERROR(VLOOKUP(B269,'วันที่ 4 กะเช้า'!$B$8:$AH$106,27,FALSE),0)</f>
      </c>
      <c r="R269" s="53">
        <f>IFERROR(VLOOKUP(B269,'วันที่ 4 กะเช้า'!$B$8:$AH$106,27,FALSE),0)</f>
      </c>
      <c r="S269" s="53">
        <f>IFERROR(VLOOKUP(B269,'วันที่ 5 กะเช้า'!$B$8:$AH$107,28,FALSE),0)-IFERROR(VLOOKUP(B269,'วันที่ 5 กะเช้า'!$B$8:$AH$107,27,FALSE),0)</f>
      </c>
      <c r="T269" s="53">
        <f>IFERROR(VLOOKUP(B269,'วันที่ 5 กะเช้า'!$B$8:$AH$107,27,FALSE),0)</f>
      </c>
      <c r="U269" s="53">
        <f>IFERROR(VLOOKUP(B269,'วันที่ 5 กะดึก'!$B$8:$AH$106,27,FALSE),0)</f>
      </c>
      <c r="V269" s="53">
        <f>IFERROR(VLOOKUP(B269,'วันที่ 5 กะดึก'!$B$8:$AH$106,27,FALSE),0)</f>
      </c>
      <c r="W269" s="53">
        <f>IFERROR(VLOOKUP(B269,'วันที่ 7'!$B$8:$AH$105,28,FALSE),0)-IFERROR(VLOOKUP(B269,'วันที่ 7'!$B$8:$AH$105,27,FALSE),0)</f>
      </c>
      <c r="X269" s="53">
        <f>IFERROR(VLOOKUP(B269,'วันที่ 7'!$B$8:$AH$105,27,FALSE),0)</f>
      </c>
      <c r="Y269" s="53">
        <f>IFERROR(VLOOKUP(B269,'วันที่ 8'!$B$8:$AH$109,28,FALSE),0)-IFERROR(VLOOKUP(B269,'วันที่ 8'!$B$8:$AH$109,27,FALSE),0)</f>
      </c>
      <c r="Z269" s="53">
        <f>IFERROR(VLOOKUP(B269,'วันที่ 8'!$B$8:$AH$109,27,FALSE),0)</f>
      </c>
      <c r="AA269" s="53">
        <f>IFERROR(VLOOKUP(B269,'กะเช้าวันที่ 12'!$B$8:$AC$102,28,FALSE),0)-IFERROR(VLOOKUP(B269,'กะเช้าวันที่ 12'!$B$8:$AC$102,27,FALSE),0)</f>
      </c>
      <c r="AB269" s="53">
        <f>IFERROR(VLOOKUP(B269,'กะเช้าวันที่ 12'!$B$8:$AC$102,27,FALSE),0)</f>
      </c>
      <c r="AC269" s="53">
        <f>IFERROR(VLOOKUP(B269,'กะเช้าวันที่ 14'!$B$8:$AC$104,28,FALSE),0)-IFERROR(VLOOKUP(B269,'กะเช้าวันที่ 14'!$B$8:$AC$104,27,FALSE),0)</f>
      </c>
      <c r="AD269" s="53">
        <f>IFERROR(VLOOKUP(B269,'กะเช้าวันที่ 14'!$B$8:$AC$104,27,FALSE),0)</f>
      </c>
      <c r="AE269" s="53">
        <f>IFERROR(VLOOKUP(B269,'กะดึกวันที่ 13'!$B$8:$AC$105,28,FALSE),0)-IFERROR(VLOOKUP(B269,'กะดึกวันที่ 13'!$B$8:$AC$105,27,FALSE),0)</f>
      </c>
      <c r="AF269" s="53">
        <f>IFERROR(VLOOKUP(C269,'กะดึกวันที่ 13'!$B$8:$AC$105,27,FALSE),0)</f>
      </c>
      <c r="AG269" s="53">
        <f>IFERROR(VLOOKUP(B269,'วันที่ 12'!$B$8:$AH$105,28,FALSE),0)</f>
      </c>
      <c r="AH269" s="53">
        <f>IFERROR(VLOOKUP(B269,'วันที่ 14'!$B$8:$AH$106,28,FALSE),0)</f>
      </c>
      <c r="AI269" s="53">
        <f>IFERROR(VLOOKUP(B269,'วันที่ 15'!$B$8:$AH$106,28,FALSE),0)</f>
      </c>
      <c r="AJ269" s="53">
        <f>IFERROR(VLOOKUP(B269,'วันที่ 16'!$B$8:$AH$105,28,FALSE),0)</f>
      </c>
      <c r="AK269" s="53">
        <f>IFERROR(VLOOKUP(B269,'วันที่ 17'!$B$8:$AH$105,28,FALSE),0)</f>
      </c>
      <c r="AL269" s="53">
        <f>IFERROR(VLOOKUP(B269,'วันที่ 18'!$B$8:$AH$104,28,FALSE),0)</f>
      </c>
      <c r="AM269" s="53">
        <f>IFERROR(VLOOKUP(B269,'วันที่ 19'!$B$8:$AH$106,28,FALSE),0)</f>
      </c>
      <c r="AN269" s="53">
        <f>IFERROR(VLOOKUP(B269,'วันที่ 20'!$B$8:$AH$105,28,FALSE),0)</f>
      </c>
      <c r="AO269" s="53">
        <f>IFERROR(VLOOKUP(B269,'วันที่ 21'!$B$8:$AH$106,28,FALSE),0)</f>
      </c>
      <c r="AP269" s="53">
        <f>IFERROR(VLOOKUP(B269,'วันที่ 22'!$B$8:$AH$105,28,FALSE),0)</f>
      </c>
      <c r="AQ269" s="53">
        <f>IFERROR(VLOOKUP(B269,'วันที่ 23'!$B$8:$AH$107,28,FALSE),0)</f>
      </c>
      <c r="AR269" s="53">
        <f>IFERROR(VLOOKUP(B269,'วันที่ 24'!$B$8:$AH$104,28,FALSE),0)</f>
      </c>
      <c r="AS269" s="53">
        <f>IFERROR(VLOOKUP(B269,'วันที่ 25'!$B$8:$AH$106,28,FALSE),0)</f>
      </c>
      <c r="AT269" s="53">
        <f>IFERROR(VLOOKUP(B269,'วันที่ 26'!$B$8:$AH$105,28,FALSE),0)</f>
      </c>
      <c r="AU269" s="53">
        <f>IFERROR(VLOOKUP(B269,'วันที่ 26'!$B$8:$AH$104,28,FALSE),0)</f>
      </c>
      <c r="AV269" s="53">
        <f>IFERROR(VLOOKUP(B269,'วันที่ 30'!$B$8:$AH$107,28,FALSE),0)</f>
      </c>
      <c r="AW269" s="53">
        <f>IFERROR(VLOOKUP(B269,'วันที่ 31'!$B$8:$AG$105,28,FALSE),0)</f>
      </c>
      <c r="AX269" s="52">
        <f>SUM(E269:AW269)</f>
      </c>
    </row>
    <row r="270">
      <c r="A270" s="52"/>
      <c r="B270" s="56"/>
      <c r="C270" s="53">
        <f>IFERROR(VLOOKUP(B270,Members!B:C,2,FALSE),0)</f>
      </c>
      <c r="D270" s="53">
        <f>IFERROR(VLOOKUP(B270,Members!$B:$H,7,FALSE),0)</f>
      </c>
      <c r="E270" s="55">
        <f>IFERROR(VLOOKUP(B270,'วันที่ 1'!$B$8:$AH$103,28,FALSE),0) - IFERROR(VLOOKUP(B270,'วันที่ 1'!$B$8:$AH$103,27,FALSE),0)</f>
      </c>
      <c r="F270" s="55">
        <f>IFERROR(VLOOKUP(C270,'วันที่ 1'!$B$8:$AH$103,27,FALSE),0)</f>
      </c>
      <c r="G270" s="53">
        <f>IFERROR(VLOOKUP(B270,'วันที่ 1'!$B$8:$AH$103,28,FALSE),0)-IFERROR(VLOOKUP(B270,'วันที่ 1'!$B$8:$AH$103,27,FALSE),0)</f>
      </c>
      <c r="H270" s="55">
        <f>IFERROR(VLOOKUP(B270,'วันที่ 1'!$B$8:$AH$103,27,FALSE),0)</f>
      </c>
      <c r="I270" s="53">
        <f>IFERROR(VLOOKUP(B270,'วันที่ 2'!$B$8:$AF$106,28,FALSE),0)-IFERROR(VLOOKUP(B270,'วันที่ 2'!$B$8:$AF$106,27,FALSE),0)</f>
      </c>
      <c r="J270" s="53">
        <f>IFERROR(VLOOKUP(B270,'วันที่ 2'!$B$8:$AF$106,27,FALSE),0)</f>
      </c>
      <c r="K270" s="53">
        <f>IFERROR(VLOOKUP(B270,'วันที่ 3 กะเช้า'!$B$8:$AK$106,28,FALSE),0)-IFERROR(VLOOKUP(B270,'วันที่ 3 กะเช้า'!$B$8:$AK$106,27,FALSE),0)</f>
      </c>
      <c r="L270" s="53">
        <f>IFERROR(VLOOKUP(B270,'วันที่ 3 กะเช้า'!$B$8:$AK$106,27,FALSE),0)</f>
      </c>
      <c r="M270" s="53">
        <f>IFERROR(VLOOKUP(B270,'วันที่ 4 กะเช้า'!$B$8:$AG$107,28,FALSE),0)-IFERROR(VLOOKUP(B270,'วันที่ 4 กะเช้า'!$B$8:$AG$107,27,FALSE),0)</f>
      </c>
      <c r="N270" s="53">
        <f>IFERROR(VLOOKUP(B270,'วันที่ 4 กะเช้า'!$B$8:$AG$107,27,FALSE),0)</f>
      </c>
      <c r="O270" s="53">
        <f>IFERROR(VLOOKUP(B270,'วันที่ 4 กะเช้า'!$B$8:$AH$106,28,FALSE),0)-IFERROR(VLOOKUP(B270,'วันที่ 4 กะเช้า'!$B$8:$AH$106,27,FALSE),0)</f>
      </c>
      <c r="P270" s="53">
        <f>IFERROR(VLOOKUP(B270,'วันที่ 4 กะเช้า'!$B$8:$AH$106,27,FALSE),0)</f>
      </c>
      <c r="Q270" s="53">
        <f>IFERROR(VLOOKUP(B270,'วันที่ 4 กะเช้า'!$B$8:$AH$106,28,FALSE),0)-IFERROR(VLOOKUP(B270,'วันที่ 4 กะเช้า'!$B$8:$AH$106,27,FALSE),0)</f>
      </c>
      <c r="R270" s="53">
        <f>IFERROR(VLOOKUP(B270,'วันที่ 4 กะเช้า'!$B$8:$AH$106,27,FALSE),0)</f>
      </c>
      <c r="S270" s="53">
        <f>IFERROR(VLOOKUP(B270,'วันที่ 5 กะเช้า'!$B$8:$AH$107,28,FALSE),0)-IFERROR(VLOOKUP(B270,'วันที่ 5 กะเช้า'!$B$8:$AH$107,27,FALSE),0)</f>
      </c>
      <c r="T270" s="53">
        <f>IFERROR(VLOOKUP(B270,'วันที่ 5 กะเช้า'!$B$8:$AH$107,27,FALSE),0)</f>
      </c>
      <c r="U270" s="53">
        <f>IFERROR(VLOOKUP(B270,'วันที่ 5 กะดึก'!$B$8:$AH$106,27,FALSE),0)</f>
      </c>
      <c r="V270" s="53">
        <f>IFERROR(VLOOKUP(B270,'วันที่ 5 กะดึก'!$B$8:$AH$106,27,FALSE),0)</f>
      </c>
      <c r="W270" s="53">
        <f>IFERROR(VLOOKUP(B270,'วันที่ 7'!$B$8:$AH$105,28,FALSE),0)-IFERROR(VLOOKUP(B270,'วันที่ 7'!$B$8:$AH$105,27,FALSE),0)</f>
      </c>
      <c r="X270" s="53">
        <f>IFERROR(VLOOKUP(B270,'วันที่ 7'!$B$8:$AH$105,27,FALSE),0)</f>
      </c>
      <c r="Y270" s="53">
        <f>IFERROR(VLOOKUP(B270,'วันที่ 8'!$B$8:$AH$109,28,FALSE),0)-IFERROR(VLOOKUP(B270,'วันที่ 8'!$B$8:$AH$109,27,FALSE),0)</f>
      </c>
      <c r="Z270" s="53">
        <f>IFERROR(VLOOKUP(B270,'วันที่ 8'!$B$8:$AH$109,27,FALSE),0)</f>
      </c>
      <c r="AA270" s="53">
        <f>IFERROR(VLOOKUP(B270,'กะเช้าวันที่ 12'!$B$8:$AC$102,28,FALSE),0)-IFERROR(VLOOKUP(B270,'กะเช้าวันที่ 12'!$B$8:$AC$102,27,FALSE),0)</f>
      </c>
      <c r="AB270" s="53">
        <f>IFERROR(VLOOKUP(B270,'กะเช้าวันที่ 12'!$B$8:$AC$102,27,FALSE),0)</f>
      </c>
      <c r="AC270" s="53">
        <f>IFERROR(VLOOKUP(B270,'กะเช้าวันที่ 14'!$B$8:$AC$104,28,FALSE),0)-IFERROR(VLOOKUP(B270,'กะเช้าวันที่ 14'!$B$8:$AC$104,27,FALSE),0)</f>
      </c>
      <c r="AD270" s="53">
        <f>IFERROR(VLOOKUP(B270,'กะเช้าวันที่ 14'!$B$8:$AC$104,27,FALSE),0)</f>
      </c>
      <c r="AE270" s="53">
        <f>IFERROR(VLOOKUP(B270,'กะดึกวันที่ 13'!$B$8:$AC$105,28,FALSE),0)-IFERROR(VLOOKUP(B270,'กะดึกวันที่ 13'!$B$8:$AC$105,27,FALSE),0)</f>
      </c>
      <c r="AF270" s="53">
        <f>IFERROR(VLOOKUP(C270,'กะดึกวันที่ 13'!$B$8:$AC$105,27,FALSE),0)</f>
      </c>
      <c r="AG270" s="53">
        <f>IFERROR(VLOOKUP(B270,'วันที่ 12'!$B$8:$AH$105,28,FALSE),0)</f>
      </c>
      <c r="AH270" s="53">
        <f>IFERROR(VLOOKUP(B270,'วันที่ 14'!$B$8:$AH$106,28,FALSE),0)</f>
      </c>
      <c r="AI270" s="53">
        <f>IFERROR(VLOOKUP(B270,'วันที่ 15'!$B$8:$AH$106,28,FALSE),0)</f>
      </c>
      <c r="AJ270" s="53">
        <f>IFERROR(VLOOKUP(B270,'วันที่ 16'!$B$8:$AH$105,28,FALSE),0)</f>
      </c>
      <c r="AK270" s="53">
        <f>IFERROR(VLOOKUP(B270,'วันที่ 17'!$B$8:$AH$105,28,FALSE),0)</f>
      </c>
      <c r="AL270" s="53">
        <f>IFERROR(VLOOKUP(B270,'วันที่ 18'!$B$8:$AH$104,28,FALSE),0)</f>
      </c>
      <c r="AM270" s="53">
        <f>IFERROR(VLOOKUP(B270,'วันที่ 19'!$B$8:$AH$106,28,FALSE),0)</f>
      </c>
      <c r="AN270" s="53">
        <f>IFERROR(VLOOKUP(B270,'วันที่ 20'!$B$8:$AH$105,28,FALSE),0)</f>
      </c>
      <c r="AO270" s="53">
        <f>IFERROR(VLOOKUP(B270,'วันที่ 21'!$B$8:$AH$106,28,FALSE),0)</f>
      </c>
      <c r="AP270" s="53">
        <f>IFERROR(VLOOKUP(B270,'วันที่ 22'!$B$8:$AH$105,28,FALSE),0)</f>
      </c>
      <c r="AQ270" s="53">
        <f>IFERROR(VLOOKUP(B270,'วันที่ 23'!$B$8:$AH$107,28,FALSE),0)</f>
      </c>
      <c r="AR270" s="53">
        <f>IFERROR(VLOOKUP(B270,'วันที่ 24'!$B$8:$AH$104,28,FALSE),0)</f>
      </c>
      <c r="AS270" s="53">
        <f>IFERROR(VLOOKUP(B270,'วันที่ 25'!$B$8:$AH$106,28,FALSE),0)</f>
      </c>
      <c r="AT270" s="53">
        <f>IFERROR(VLOOKUP(B270,'วันที่ 26'!$B$8:$AH$105,28,FALSE),0)</f>
      </c>
      <c r="AU270" s="53">
        <f>IFERROR(VLOOKUP(B270,'วันที่ 26'!$B$8:$AH$104,28,FALSE),0)</f>
      </c>
      <c r="AV270" s="53">
        <f>IFERROR(VLOOKUP(B270,'วันที่ 30'!$B$8:$AH$107,28,FALSE),0)</f>
      </c>
      <c r="AW270" s="53">
        <f>IFERROR(VLOOKUP(B270,'วันที่ 31'!$B$8:$AG$105,28,FALSE),0)</f>
      </c>
      <c r="AX270" s="52">
        <f>SUM(E270:AW270)</f>
      </c>
    </row>
    <row r="271">
      <c r="A271" s="52"/>
      <c r="B271" s="56"/>
      <c r="C271" s="53">
        <f>IFERROR(VLOOKUP(B271,Members!B:C,2,FALSE),0)</f>
      </c>
      <c r="D271" s="53">
        <f>IFERROR(VLOOKUP(B271,Members!$B:$H,7,FALSE),0)</f>
      </c>
      <c r="E271" s="55">
        <f>IFERROR(VLOOKUP(B271,'วันที่ 1'!$B$8:$AH$103,28,FALSE),0) - IFERROR(VLOOKUP(B271,'วันที่ 1'!$B$8:$AH$103,27,FALSE),0)</f>
      </c>
      <c r="F271" s="55">
        <f>IFERROR(VLOOKUP(C271,'วันที่ 1'!$B$8:$AH$103,27,FALSE),0)</f>
      </c>
      <c r="G271" s="53">
        <f>IFERROR(VLOOKUP(B271,'วันที่ 1'!$B$8:$AH$103,28,FALSE),0)-IFERROR(VLOOKUP(B271,'วันที่ 1'!$B$8:$AH$103,27,FALSE),0)</f>
      </c>
      <c r="H271" s="55">
        <f>IFERROR(VLOOKUP(B271,'วันที่ 1'!$B$8:$AH$103,27,FALSE),0)</f>
      </c>
      <c r="I271" s="53">
        <f>IFERROR(VLOOKUP(B271,'วันที่ 2'!$B$8:$AF$106,28,FALSE),0)-IFERROR(VLOOKUP(B271,'วันที่ 2'!$B$8:$AF$106,27,FALSE),0)</f>
      </c>
      <c r="J271" s="53">
        <f>IFERROR(VLOOKUP(B271,'วันที่ 2'!$B$8:$AF$106,27,FALSE),0)</f>
      </c>
      <c r="K271" s="53">
        <f>IFERROR(VLOOKUP(B271,'วันที่ 3 กะเช้า'!$B$8:$AK$106,28,FALSE),0)-IFERROR(VLOOKUP(B271,'วันที่ 3 กะเช้า'!$B$8:$AK$106,27,FALSE),0)</f>
      </c>
      <c r="L271" s="53">
        <f>IFERROR(VLOOKUP(B271,'วันที่ 3 กะเช้า'!$B$8:$AK$106,27,FALSE),0)</f>
      </c>
      <c r="M271" s="53">
        <f>IFERROR(VLOOKUP(B271,'วันที่ 4 กะเช้า'!$B$8:$AG$107,28,FALSE),0)-IFERROR(VLOOKUP(B271,'วันที่ 4 กะเช้า'!$B$8:$AG$107,27,FALSE),0)</f>
      </c>
      <c r="N271" s="53">
        <f>IFERROR(VLOOKUP(B271,'วันที่ 4 กะเช้า'!$B$8:$AG$107,27,FALSE),0)</f>
      </c>
      <c r="O271" s="53">
        <f>IFERROR(VLOOKUP(B271,'วันที่ 4 กะเช้า'!$B$8:$AH$106,28,FALSE),0)-IFERROR(VLOOKUP(B271,'วันที่ 4 กะเช้า'!$B$8:$AH$106,27,FALSE),0)</f>
      </c>
      <c r="P271" s="53">
        <f>IFERROR(VLOOKUP(B271,'วันที่ 4 กะเช้า'!$B$8:$AH$106,27,FALSE),0)</f>
      </c>
      <c r="Q271" s="53">
        <f>IFERROR(VLOOKUP(B271,'วันที่ 4 กะเช้า'!$B$8:$AH$106,28,FALSE),0)-IFERROR(VLOOKUP(B271,'วันที่ 4 กะเช้า'!$B$8:$AH$106,27,FALSE),0)</f>
      </c>
      <c r="R271" s="53">
        <f>IFERROR(VLOOKUP(B271,'วันที่ 4 กะเช้า'!$B$8:$AH$106,27,FALSE),0)</f>
      </c>
      <c r="S271" s="53">
        <f>IFERROR(VLOOKUP(B271,'วันที่ 5 กะเช้า'!$B$8:$AH$107,28,FALSE),0)-IFERROR(VLOOKUP(B271,'วันที่ 5 กะเช้า'!$B$8:$AH$107,27,FALSE),0)</f>
      </c>
      <c r="T271" s="53">
        <f>IFERROR(VLOOKUP(B271,'วันที่ 5 กะเช้า'!$B$8:$AH$107,27,FALSE),0)</f>
      </c>
      <c r="U271" s="53">
        <f>IFERROR(VLOOKUP(B271,'วันที่ 5 กะดึก'!$B$8:$AH$106,27,FALSE),0)</f>
      </c>
      <c r="V271" s="53">
        <f>IFERROR(VLOOKUP(B271,'วันที่ 5 กะดึก'!$B$8:$AH$106,27,FALSE),0)</f>
      </c>
      <c r="W271" s="53">
        <f>IFERROR(VLOOKUP(B271,'วันที่ 7'!$B$8:$AH$105,28,FALSE),0)-IFERROR(VLOOKUP(B271,'วันที่ 7'!$B$8:$AH$105,27,FALSE),0)</f>
      </c>
      <c r="X271" s="53">
        <f>IFERROR(VLOOKUP(B271,'วันที่ 7'!$B$8:$AH$105,27,FALSE),0)</f>
      </c>
      <c r="Y271" s="53">
        <f>IFERROR(VLOOKUP(B271,'วันที่ 8'!$B$8:$AH$109,28,FALSE),0)-IFERROR(VLOOKUP(B271,'วันที่ 8'!$B$8:$AH$109,27,FALSE),0)</f>
      </c>
      <c r="Z271" s="53">
        <f>IFERROR(VLOOKUP(B271,'วันที่ 8'!$B$8:$AH$109,27,FALSE),0)</f>
      </c>
      <c r="AA271" s="53">
        <f>IFERROR(VLOOKUP(B271,'กะเช้าวันที่ 12'!$B$8:$AC$102,28,FALSE),0)-IFERROR(VLOOKUP(B271,'กะเช้าวันที่ 12'!$B$8:$AC$102,27,FALSE),0)</f>
      </c>
      <c r="AB271" s="53">
        <f>IFERROR(VLOOKUP(B271,'กะเช้าวันที่ 12'!$B$8:$AC$102,27,FALSE),0)</f>
      </c>
      <c r="AC271" s="53">
        <f>IFERROR(VLOOKUP(B271,'กะเช้าวันที่ 14'!$B$8:$AC$104,28,FALSE),0)-IFERROR(VLOOKUP(B271,'กะเช้าวันที่ 14'!$B$8:$AC$104,27,FALSE),0)</f>
      </c>
      <c r="AD271" s="53">
        <f>IFERROR(VLOOKUP(B271,'กะเช้าวันที่ 14'!$B$8:$AC$104,27,FALSE),0)</f>
      </c>
      <c r="AE271" s="53">
        <f>IFERROR(VLOOKUP(B271,'กะดึกวันที่ 13'!$B$8:$AC$105,28,FALSE),0)-IFERROR(VLOOKUP(B271,'กะดึกวันที่ 13'!$B$8:$AC$105,27,FALSE),0)</f>
      </c>
      <c r="AF271" s="53">
        <f>IFERROR(VLOOKUP(C271,'กะดึกวันที่ 13'!$B$8:$AC$105,27,FALSE),0)</f>
      </c>
      <c r="AG271" s="53">
        <f>IFERROR(VLOOKUP(B271,'วันที่ 12'!$B$8:$AH$105,28,FALSE),0)</f>
      </c>
      <c r="AH271" s="53">
        <f>IFERROR(VLOOKUP(B271,'วันที่ 14'!$B$8:$AH$106,28,FALSE),0)</f>
      </c>
      <c r="AI271" s="53">
        <f>IFERROR(VLOOKUP(B271,'วันที่ 15'!$B$8:$AH$106,28,FALSE),0)</f>
      </c>
      <c r="AJ271" s="53">
        <f>IFERROR(VLOOKUP(B271,'วันที่ 16'!$B$8:$AH$105,28,FALSE),0)</f>
      </c>
      <c r="AK271" s="53">
        <f>IFERROR(VLOOKUP(B271,'วันที่ 17'!$B$8:$AH$105,28,FALSE),0)</f>
      </c>
      <c r="AL271" s="53">
        <f>IFERROR(VLOOKUP(B271,'วันที่ 18'!$B$8:$AH$104,28,FALSE),0)</f>
      </c>
      <c r="AM271" s="53">
        <f>IFERROR(VLOOKUP(B271,'วันที่ 19'!$B$8:$AH$106,28,FALSE),0)</f>
      </c>
      <c r="AN271" s="53">
        <f>IFERROR(VLOOKUP(B271,'วันที่ 20'!$B$8:$AH$105,28,FALSE),0)</f>
      </c>
      <c r="AO271" s="53">
        <f>IFERROR(VLOOKUP(B271,'วันที่ 21'!$B$8:$AH$106,28,FALSE),0)</f>
      </c>
      <c r="AP271" s="53">
        <f>IFERROR(VLOOKUP(B271,'วันที่ 22'!$B$8:$AH$105,28,FALSE),0)</f>
      </c>
      <c r="AQ271" s="53">
        <f>IFERROR(VLOOKUP(B271,'วันที่ 23'!$B$8:$AH$107,28,FALSE),0)</f>
      </c>
      <c r="AR271" s="53">
        <f>IFERROR(VLOOKUP(B271,'วันที่ 24'!$B$8:$AH$104,28,FALSE),0)</f>
      </c>
      <c r="AS271" s="53">
        <f>IFERROR(VLOOKUP(B271,'วันที่ 25'!$B$8:$AH$106,28,FALSE),0)</f>
      </c>
      <c r="AT271" s="53">
        <f>IFERROR(VLOOKUP(B271,'วันที่ 26'!$B$8:$AH$105,28,FALSE),0)</f>
      </c>
      <c r="AU271" s="53">
        <f>IFERROR(VLOOKUP(B271,'วันที่ 26'!$B$8:$AH$104,28,FALSE),0)</f>
      </c>
      <c r="AV271" s="53">
        <f>IFERROR(VLOOKUP(B271,'วันที่ 30'!$B$8:$AH$107,28,FALSE),0)</f>
      </c>
      <c r="AW271" s="53">
        <f>IFERROR(VLOOKUP(B271,'วันที่ 31'!$B$8:$AG$105,28,FALSE),0)</f>
      </c>
      <c r="AX271" s="52">
        <f>SUM(E271:AW271)</f>
      </c>
    </row>
    <row r="272">
      <c r="A272" s="52"/>
      <c r="B272" s="56"/>
      <c r="C272" s="53">
        <f>IFERROR(VLOOKUP(B272,Members!B:C,2,FALSE),0)</f>
      </c>
      <c r="D272" s="53">
        <f>IFERROR(VLOOKUP(B272,Members!$B:$H,7,FALSE),0)</f>
      </c>
      <c r="E272" s="55">
        <f>IFERROR(VLOOKUP(B272,'วันที่ 1'!$B$8:$AH$103,28,FALSE),0) - IFERROR(VLOOKUP(B272,'วันที่ 1'!$B$8:$AH$103,27,FALSE),0)</f>
      </c>
      <c r="F272" s="55">
        <f>IFERROR(VLOOKUP(C272,'วันที่ 1'!$B$8:$AH$103,27,FALSE),0)</f>
      </c>
      <c r="G272" s="53">
        <f>IFERROR(VLOOKUP(B272,'วันที่ 1'!$B$8:$AH$103,28,FALSE),0)-IFERROR(VLOOKUP(B272,'วันที่ 1'!$B$8:$AH$103,27,FALSE),0)</f>
      </c>
      <c r="H272" s="55">
        <f>IFERROR(VLOOKUP(B272,'วันที่ 1'!$B$8:$AH$103,27,FALSE),0)</f>
      </c>
      <c r="I272" s="53">
        <f>IFERROR(VLOOKUP(B272,'วันที่ 2'!$B$8:$AF$106,28,FALSE),0)-IFERROR(VLOOKUP(B272,'วันที่ 2'!$B$8:$AF$106,27,FALSE),0)</f>
      </c>
      <c r="J272" s="53">
        <f>IFERROR(VLOOKUP(B272,'วันที่ 2'!$B$8:$AF$106,27,FALSE),0)</f>
      </c>
      <c r="K272" s="53">
        <f>IFERROR(VLOOKUP(B272,'วันที่ 3 กะเช้า'!$B$8:$AK$106,28,FALSE),0)-IFERROR(VLOOKUP(B272,'วันที่ 3 กะเช้า'!$B$8:$AK$106,27,FALSE),0)</f>
      </c>
      <c r="L272" s="53">
        <f>IFERROR(VLOOKUP(B272,'วันที่ 3 กะเช้า'!$B$8:$AK$106,27,FALSE),0)</f>
      </c>
      <c r="M272" s="53">
        <f>IFERROR(VLOOKUP(B272,'วันที่ 4 กะเช้า'!$B$8:$AG$107,28,FALSE),0)-IFERROR(VLOOKUP(B272,'วันที่ 4 กะเช้า'!$B$8:$AG$107,27,FALSE),0)</f>
      </c>
      <c r="N272" s="53">
        <f>IFERROR(VLOOKUP(B272,'วันที่ 4 กะเช้า'!$B$8:$AG$107,27,FALSE),0)</f>
      </c>
      <c r="O272" s="53">
        <f>IFERROR(VLOOKUP(B272,'วันที่ 4 กะเช้า'!$B$8:$AH$106,28,FALSE),0)-IFERROR(VLOOKUP(B272,'วันที่ 4 กะเช้า'!$B$8:$AH$106,27,FALSE),0)</f>
      </c>
      <c r="P272" s="53">
        <f>IFERROR(VLOOKUP(B272,'วันที่ 4 กะเช้า'!$B$8:$AH$106,27,FALSE),0)</f>
      </c>
      <c r="Q272" s="53">
        <f>IFERROR(VLOOKUP(B272,'วันที่ 4 กะเช้า'!$B$8:$AH$106,28,FALSE),0)-IFERROR(VLOOKUP(B272,'วันที่ 4 กะเช้า'!$B$8:$AH$106,27,FALSE),0)</f>
      </c>
      <c r="R272" s="53">
        <f>IFERROR(VLOOKUP(B272,'วันที่ 4 กะเช้า'!$B$8:$AH$106,27,FALSE),0)</f>
      </c>
      <c r="S272" s="53">
        <f>IFERROR(VLOOKUP(B272,'วันที่ 5 กะเช้า'!$B$8:$AH$107,28,FALSE),0)-IFERROR(VLOOKUP(B272,'วันที่ 5 กะเช้า'!$B$8:$AH$107,27,FALSE),0)</f>
      </c>
      <c r="T272" s="53">
        <f>IFERROR(VLOOKUP(B272,'วันที่ 5 กะเช้า'!$B$8:$AH$107,27,FALSE),0)</f>
      </c>
      <c r="U272" s="53">
        <f>IFERROR(VLOOKUP(B272,'วันที่ 5 กะดึก'!$B$8:$AH$106,27,FALSE),0)</f>
      </c>
      <c r="V272" s="53">
        <f>IFERROR(VLOOKUP(B272,'วันที่ 5 กะดึก'!$B$8:$AH$106,27,FALSE),0)</f>
      </c>
      <c r="W272" s="53">
        <f>IFERROR(VLOOKUP(B272,'วันที่ 7'!$B$8:$AH$105,28,FALSE),0)-IFERROR(VLOOKUP(B272,'วันที่ 7'!$B$8:$AH$105,27,FALSE),0)</f>
      </c>
      <c r="X272" s="53">
        <f>IFERROR(VLOOKUP(B272,'วันที่ 7'!$B$8:$AH$105,27,FALSE),0)</f>
      </c>
      <c r="Y272" s="53">
        <f>IFERROR(VLOOKUP(B272,'วันที่ 8'!$B$8:$AH$109,28,FALSE),0)-IFERROR(VLOOKUP(B272,'วันที่ 8'!$B$8:$AH$109,27,FALSE),0)</f>
      </c>
      <c r="Z272" s="53">
        <f>IFERROR(VLOOKUP(B272,'วันที่ 8'!$B$8:$AH$109,27,FALSE),0)</f>
      </c>
      <c r="AA272" s="53">
        <f>IFERROR(VLOOKUP(B272,'กะเช้าวันที่ 12'!$B$8:$AC$102,28,FALSE),0)-IFERROR(VLOOKUP(B272,'กะเช้าวันที่ 12'!$B$8:$AC$102,27,FALSE),0)</f>
      </c>
      <c r="AB272" s="53">
        <f>IFERROR(VLOOKUP(B272,'กะเช้าวันที่ 12'!$B$8:$AC$102,27,FALSE),0)</f>
      </c>
      <c r="AC272" s="53">
        <f>IFERROR(VLOOKUP(B272,'กะเช้าวันที่ 14'!$B$8:$AC$104,28,FALSE),0)-IFERROR(VLOOKUP(B272,'กะเช้าวันที่ 14'!$B$8:$AC$104,27,FALSE),0)</f>
      </c>
      <c r="AD272" s="53">
        <f>IFERROR(VLOOKUP(B272,'กะเช้าวันที่ 14'!$B$8:$AC$104,27,FALSE),0)</f>
      </c>
      <c r="AE272" s="53">
        <f>IFERROR(VLOOKUP(B272,'กะดึกวันที่ 13'!$B$8:$AC$105,28,FALSE),0)-IFERROR(VLOOKUP(B272,'กะดึกวันที่ 13'!$B$8:$AC$105,27,FALSE),0)</f>
      </c>
      <c r="AF272" s="53">
        <f>IFERROR(VLOOKUP(C272,'กะดึกวันที่ 13'!$B$8:$AC$105,27,FALSE),0)</f>
      </c>
      <c r="AG272" s="53">
        <f>IFERROR(VLOOKUP(B272,'วันที่ 12'!$B$8:$AH$105,28,FALSE),0)</f>
      </c>
      <c r="AH272" s="53">
        <f>IFERROR(VLOOKUP(B272,'วันที่ 14'!$B$8:$AH$106,28,FALSE),0)</f>
      </c>
      <c r="AI272" s="53">
        <f>IFERROR(VLOOKUP(B272,'วันที่ 15'!$B$8:$AH$106,28,FALSE),0)</f>
      </c>
      <c r="AJ272" s="53">
        <f>IFERROR(VLOOKUP(B272,'วันที่ 16'!$B$8:$AH$105,28,FALSE),0)</f>
      </c>
      <c r="AK272" s="53">
        <f>IFERROR(VLOOKUP(B272,'วันที่ 17'!$B$8:$AH$105,28,FALSE),0)</f>
      </c>
      <c r="AL272" s="53">
        <f>IFERROR(VLOOKUP(B272,'วันที่ 18'!$B$8:$AH$104,28,FALSE),0)</f>
      </c>
      <c r="AM272" s="53">
        <f>IFERROR(VLOOKUP(B272,'วันที่ 19'!$B$8:$AH$106,28,FALSE),0)</f>
      </c>
      <c r="AN272" s="53">
        <f>IFERROR(VLOOKUP(B272,'วันที่ 20'!$B$8:$AH$105,28,FALSE),0)</f>
      </c>
      <c r="AO272" s="53">
        <f>IFERROR(VLOOKUP(B272,'วันที่ 21'!$B$8:$AH$106,28,FALSE),0)</f>
      </c>
      <c r="AP272" s="53">
        <f>IFERROR(VLOOKUP(B272,'วันที่ 22'!$B$8:$AH$105,28,FALSE),0)</f>
      </c>
      <c r="AQ272" s="53">
        <f>IFERROR(VLOOKUP(B272,'วันที่ 23'!$B$8:$AH$107,28,FALSE),0)</f>
      </c>
      <c r="AR272" s="53">
        <f>IFERROR(VLOOKUP(B272,'วันที่ 24'!$B$8:$AH$104,28,FALSE),0)</f>
      </c>
      <c r="AS272" s="53">
        <f>IFERROR(VLOOKUP(B272,'วันที่ 25'!$B$8:$AH$106,28,FALSE),0)</f>
      </c>
      <c r="AT272" s="53">
        <f>IFERROR(VLOOKUP(B272,'วันที่ 26'!$B$8:$AH$105,28,FALSE),0)</f>
      </c>
      <c r="AU272" s="53">
        <f>IFERROR(VLOOKUP(B272,'วันที่ 26'!$B$8:$AH$104,28,FALSE),0)</f>
      </c>
      <c r="AV272" s="53">
        <f>IFERROR(VLOOKUP(B272,'วันที่ 30'!$B$8:$AH$107,28,FALSE),0)</f>
      </c>
      <c r="AW272" s="53">
        <f>IFERROR(VLOOKUP(B272,'วันที่ 31'!$B$8:$AG$105,28,FALSE),0)</f>
      </c>
      <c r="AX272" s="52">
        <f>SUM(E272:AW272)</f>
      </c>
    </row>
    <row r="273">
      <c r="A273" s="52"/>
      <c r="B273" s="56"/>
      <c r="C273" s="53">
        <f>IFERROR(VLOOKUP(B273,Members!B:C,2,FALSE),0)</f>
      </c>
      <c r="D273" s="53">
        <f>IFERROR(VLOOKUP(B273,Members!$B:$H,7,FALSE),0)</f>
      </c>
      <c r="E273" s="55">
        <f>IFERROR(VLOOKUP(B273,'วันที่ 1'!$B$8:$AH$103,28,FALSE),0) - IFERROR(VLOOKUP(B273,'วันที่ 1'!$B$8:$AH$103,27,FALSE),0)</f>
      </c>
      <c r="F273" s="55">
        <f>IFERROR(VLOOKUP(C273,'วันที่ 1'!$B$8:$AH$103,27,FALSE),0)</f>
      </c>
      <c r="G273" s="53">
        <f>IFERROR(VLOOKUP(B273,'วันที่ 1'!$B$8:$AH$103,28,FALSE),0)-IFERROR(VLOOKUP(B273,'วันที่ 1'!$B$8:$AH$103,27,FALSE),0)</f>
      </c>
      <c r="H273" s="55">
        <f>IFERROR(VLOOKUP(B273,'วันที่ 1'!$B$8:$AH$103,27,FALSE),0)</f>
      </c>
      <c r="I273" s="53">
        <f>IFERROR(VLOOKUP(B273,'วันที่ 2'!$B$8:$AF$106,28,FALSE),0)-IFERROR(VLOOKUP(B273,'วันที่ 2'!$B$8:$AF$106,27,FALSE),0)</f>
      </c>
      <c r="J273" s="53">
        <f>IFERROR(VLOOKUP(B273,'วันที่ 2'!$B$8:$AF$106,27,FALSE),0)</f>
      </c>
      <c r="K273" s="53">
        <f>IFERROR(VLOOKUP(B273,'วันที่ 3 กะเช้า'!$B$8:$AK$106,28,FALSE),0)-IFERROR(VLOOKUP(B273,'วันที่ 3 กะเช้า'!$B$8:$AK$106,27,FALSE),0)</f>
      </c>
      <c r="L273" s="53">
        <f>IFERROR(VLOOKUP(B273,'วันที่ 3 กะเช้า'!$B$8:$AK$106,27,FALSE),0)</f>
      </c>
      <c r="M273" s="53">
        <f>IFERROR(VLOOKUP(B273,'วันที่ 4 กะเช้า'!$B$8:$AG$107,28,FALSE),0)-IFERROR(VLOOKUP(B273,'วันที่ 4 กะเช้า'!$B$8:$AG$107,27,FALSE),0)</f>
      </c>
      <c r="N273" s="53">
        <f>IFERROR(VLOOKUP(B273,'วันที่ 4 กะเช้า'!$B$8:$AG$107,27,FALSE),0)</f>
      </c>
      <c r="O273" s="53">
        <f>IFERROR(VLOOKUP(B273,'วันที่ 4 กะเช้า'!$B$8:$AH$106,28,FALSE),0)-IFERROR(VLOOKUP(B273,'วันที่ 4 กะเช้า'!$B$8:$AH$106,27,FALSE),0)</f>
      </c>
      <c r="P273" s="53">
        <f>IFERROR(VLOOKUP(B273,'วันที่ 4 กะเช้า'!$B$8:$AH$106,27,FALSE),0)</f>
      </c>
      <c r="Q273" s="53">
        <f>IFERROR(VLOOKUP(B273,'วันที่ 4 กะเช้า'!$B$8:$AH$106,28,FALSE),0)-IFERROR(VLOOKUP(B273,'วันที่ 4 กะเช้า'!$B$8:$AH$106,27,FALSE),0)</f>
      </c>
      <c r="R273" s="53">
        <f>IFERROR(VLOOKUP(B273,'วันที่ 4 กะเช้า'!$B$8:$AH$106,27,FALSE),0)</f>
      </c>
      <c r="S273" s="53">
        <f>IFERROR(VLOOKUP(B273,'วันที่ 5 กะเช้า'!$B$8:$AH$107,28,FALSE),0)-IFERROR(VLOOKUP(B273,'วันที่ 5 กะเช้า'!$B$8:$AH$107,27,FALSE),0)</f>
      </c>
      <c r="T273" s="53">
        <f>IFERROR(VLOOKUP(B273,'วันที่ 5 กะเช้า'!$B$8:$AH$107,27,FALSE),0)</f>
      </c>
      <c r="U273" s="53">
        <f>IFERROR(VLOOKUP(B273,'วันที่ 5 กะดึก'!$B$8:$AH$106,27,FALSE),0)</f>
      </c>
      <c r="V273" s="53">
        <f>IFERROR(VLOOKUP(B273,'วันที่ 5 กะดึก'!$B$8:$AH$106,27,FALSE),0)</f>
      </c>
      <c r="W273" s="53">
        <f>IFERROR(VLOOKUP(B273,'วันที่ 7'!$B$8:$AH$105,28,FALSE),0)-IFERROR(VLOOKUP(B273,'วันที่ 7'!$B$8:$AH$105,27,FALSE),0)</f>
      </c>
      <c r="X273" s="53">
        <f>IFERROR(VLOOKUP(B273,'วันที่ 7'!$B$8:$AH$105,27,FALSE),0)</f>
      </c>
      <c r="Y273" s="53">
        <f>IFERROR(VLOOKUP(B273,'วันที่ 8'!$B$8:$AH$109,28,FALSE),0)-IFERROR(VLOOKUP(B273,'วันที่ 8'!$B$8:$AH$109,27,FALSE),0)</f>
      </c>
      <c r="Z273" s="53">
        <f>IFERROR(VLOOKUP(B273,'วันที่ 8'!$B$8:$AH$109,27,FALSE),0)</f>
      </c>
      <c r="AA273" s="53">
        <f>IFERROR(VLOOKUP(B273,'กะเช้าวันที่ 12'!$B$8:$AC$102,28,FALSE),0)-IFERROR(VLOOKUP(B273,'กะเช้าวันที่ 12'!$B$8:$AC$102,27,FALSE),0)</f>
      </c>
      <c r="AB273" s="53">
        <f>IFERROR(VLOOKUP(B273,'กะเช้าวันที่ 12'!$B$8:$AC$102,27,FALSE),0)</f>
      </c>
      <c r="AC273" s="53">
        <f>IFERROR(VLOOKUP(B273,'กะเช้าวันที่ 14'!$B$8:$AC$104,28,FALSE),0)-IFERROR(VLOOKUP(B273,'กะเช้าวันที่ 14'!$B$8:$AC$104,27,FALSE),0)</f>
      </c>
      <c r="AD273" s="53">
        <f>IFERROR(VLOOKUP(B273,'กะเช้าวันที่ 14'!$B$8:$AC$104,27,FALSE),0)</f>
      </c>
      <c r="AE273" s="53">
        <f>IFERROR(VLOOKUP(B273,'กะดึกวันที่ 13'!$B$8:$AC$105,28,FALSE),0)-IFERROR(VLOOKUP(B273,'กะดึกวันที่ 13'!$B$8:$AC$105,27,FALSE),0)</f>
      </c>
      <c r="AF273" s="53">
        <f>IFERROR(VLOOKUP(C273,'กะดึกวันที่ 13'!$B$8:$AC$105,27,FALSE),0)</f>
      </c>
      <c r="AG273" s="53">
        <f>IFERROR(VLOOKUP(B273,'วันที่ 12'!$B$8:$AH$105,28,FALSE),0)</f>
      </c>
      <c r="AH273" s="53">
        <f>IFERROR(VLOOKUP(B273,'วันที่ 14'!$B$8:$AH$106,28,FALSE),0)</f>
      </c>
      <c r="AI273" s="53">
        <f>IFERROR(VLOOKUP(B273,'วันที่ 15'!$B$8:$AH$106,28,FALSE),0)</f>
      </c>
      <c r="AJ273" s="53">
        <f>IFERROR(VLOOKUP(B273,'วันที่ 16'!$B$8:$AH$105,28,FALSE),0)</f>
      </c>
      <c r="AK273" s="53">
        <f>IFERROR(VLOOKUP(B273,'วันที่ 17'!$B$8:$AH$105,28,FALSE),0)</f>
      </c>
      <c r="AL273" s="53">
        <f>IFERROR(VLOOKUP(B273,'วันที่ 18'!$B$8:$AH$104,28,FALSE),0)</f>
      </c>
      <c r="AM273" s="53">
        <f>IFERROR(VLOOKUP(B273,'วันที่ 19'!$B$8:$AH$106,28,FALSE),0)</f>
      </c>
      <c r="AN273" s="53">
        <f>IFERROR(VLOOKUP(B273,'วันที่ 20'!$B$8:$AH$105,28,FALSE),0)</f>
      </c>
      <c r="AO273" s="53">
        <f>IFERROR(VLOOKUP(B273,'วันที่ 21'!$B$8:$AH$106,28,FALSE),0)</f>
      </c>
      <c r="AP273" s="53">
        <f>IFERROR(VLOOKUP(B273,'วันที่ 22'!$B$8:$AH$105,28,FALSE),0)</f>
      </c>
      <c r="AQ273" s="53">
        <f>IFERROR(VLOOKUP(B273,'วันที่ 23'!$B$8:$AH$107,28,FALSE),0)</f>
      </c>
      <c r="AR273" s="53">
        <f>IFERROR(VLOOKUP(B273,'วันที่ 24'!$B$8:$AH$104,28,FALSE),0)</f>
      </c>
      <c r="AS273" s="53">
        <f>IFERROR(VLOOKUP(B273,'วันที่ 25'!$B$8:$AH$106,28,FALSE),0)</f>
      </c>
      <c r="AT273" s="53">
        <f>IFERROR(VLOOKUP(B273,'วันที่ 26'!$B$8:$AH$105,28,FALSE),0)</f>
      </c>
      <c r="AU273" s="53">
        <f>IFERROR(VLOOKUP(B273,'วันที่ 26'!$B$8:$AH$104,28,FALSE),0)</f>
      </c>
      <c r="AV273" s="53">
        <f>IFERROR(VLOOKUP(B273,'วันที่ 30'!$B$8:$AH$107,28,FALSE),0)</f>
      </c>
      <c r="AW273" s="53">
        <f>IFERROR(VLOOKUP(B273,'วันที่ 31'!$B$8:$AG$105,28,FALSE),0)</f>
      </c>
      <c r="AX273" s="52">
        <f>SUM(E273:AW273)</f>
      </c>
    </row>
    <row r="274">
      <c r="A274" s="52"/>
      <c r="B274" s="56"/>
      <c r="C274" s="53">
        <f>IFERROR(VLOOKUP(B274,Members!B:C,2,FALSE),0)</f>
      </c>
      <c r="D274" s="53">
        <f>IFERROR(VLOOKUP(B274,Members!$B:$H,7,FALSE),0)</f>
      </c>
      <c r="E274" s="55">
        <f>IFERROR(VLOOKUP(B274,'วันที่ 1'!$B$8:$AH$103,28,FALSE),0) - IFERROR(VLOOKUP(B274,'วันที่ 1'!$B$8:$AH$103,27,FALSE),0)</f>
      </c>
      <c r="F274" s="55">
        <f>IFERROR(VLOOKUP(C274,'วันที่ 1'!$B$8:$AH$103,27,FALSE),0)</f>
      </c>
      <c r="G274" s="53">
        <f>IFERROR(VLOOKUP(B274,'วันที่ 1'!$B$8:$AH$103,28,FALSE),0)-IFERROR(VLOOKUP(B274,'วันที่ 1'!$B$8:$AH$103,27,FALSE),0)</f>
      </c>
      <c r="H274" s="55">
        <f>IFERROR(VLOOKUP(B274,'วันที่ 1'!$B$8:$AH$103,27,FALSE),0)</f>
      </c>
      <c r="I274" s="53">
        <f>IFERROR(VLOOKUP(B274,'วันที่ 2'!$B$8:$AF$106,28,FALSE),0)-IFERROR(VLOOKUP(B274,'วันที่ 2'!$B$8:$AF$106,27,FALSE),0)</f>
      </c>
      <c r="J274" s="53">
        <f>IFERROR(VLOOKUP(B274,'วันที่ 2'!$B$8:$AF$106,27,FALSE),0)</f>
      </c>
      <c r="K274" s="53">
        <f>IFERROR(VLOOKUP(B274,'วันที่ 3 กะเช้า'!$B$8:$AK$106,28,FALSE),0)-IFERROR(VLOOKUP(B274,'วันที่ 3 กะเช้า'!$B$8:$AK$106,27,FALSE),0)</f>
      </c>
      <c r="L274" s="53">
        <f>IFERROR(VLOOKUP(B274,'วันที่ 3 กะเช้า'!$B$8:$AK$106,27,FALSE),0)</f>
      </c>
      <c r="M274" s="53">
        <f>IFERROR(VLOOKUP(B274,'วันที่ 4 กะเช้า'!$B$8:$AG$107,28,FALSE),0)-IFERROR(VLOOKUP(B274,'วันที่ 4 กะเช้า'!$B$8:$AG$107,27,FALSE),0)</f>
      </c>
      <c r="N274" s="53">
        <f>IFERROR(VLOOKUP(B274,'วันที่ 4 กะเช้า'!$B$8:$AG$107,27,FALSE),0)</f>
      </c>
      <c r="O274" s="53">
        <f>IFERROR(VLOOKUP(B274,'วันที่ 4 กะเช้า'!$B$8:$AH$106,28,FALSE),0)-IFERROR(VLOOKUP(B274,'วันที่ 4 กะเช้า'!$B$8:$AH$106,27,FALSE),0)</f>
      </c>
      <c r="P274" s="53">
        <f>IFERROR(VLOOKUP(B274,'วันที่ 4 กะเช้า'!$B$8:$AH$106,27,FALSE),0)</f>
      </c>
      <c r="Q274" s="53">
        <f>IFERROR(VLOOKUP(B274,'วันที่ 4 กะเช้า'!$B$8:$AH$106,28,FALSE),0)-IFERROR(VLOOKUP(B274,'วันที่ 4 กะเช้า'!$B$8:$AH$106,27,FALSE),0)</f>
      </c>
      <c r="R274" s="53">
        <f>IFERROR(VLOOKUP(B274,'วันที่ 4 กะเช้า'!$B$8:$AH$106,27,FALSE),0)</f>
      </c>
      <c r="S274" s="53">
        <f>IFERROR(VLOOKUP(B274,'วันที่ 5 กะเช้า'!$B$8:$AH$107,28,FALSE),0)-IFERROR(VLOOKUP(B274,'วันที่ 5 กะเช้า'!$B$8:$AH$107,27,FALSE),0)</f>
      </c>
      <c r="T274" s="53">
        <f>IFERROR(VLOOKUP(B274,'วันที่ 5 กะเช้า'!$B$8:$AH$107,27,FALSE),0)</f>
      </c>
      <c r="U274" s="53">
        <f>IFERROR(VLOOKUP(B274,'วันที่ 5 กะดึก'!$B$8:$AH$106,27,FALSE),0)</f>
      </c>
      <c r="V274" s="53">
        <f>IFERROR(VLOOKUP(B274,'วันที่ 5 กะดึก'!$B$8:$AH$106,27,FALSE),0)</f>
      </c>
      <c r="W274" s="53">
        <f>IFERROR(VLOOKUP(B274,'วันที่ 7'!$B$8:$AH$105,28,FALSE),0)-IFERROR(VLOOKUP(B274,'วันที่ 7'!$B$8:$AH$105,27,FALSE),0)</f>
      </c>
      <c r="X274" s="53">
        <f>IFERROR(VLOOKUP(B274,'วันที่ 7'!$B$8:$AH$105,27,FALSE),0)</f>
      </c>
      <c r="Y274" s="53">
        <f>IFERROR(VLOOKUP(B274,'วันที่ 8'!$B$8:$AH$109,28,FALSE),0)-IFERROR(VLOOKUP(B274,'วันที่ 8'!$B$8:$AH$109,27,FALSE),0)</f>
      </c>
      <c r="Z274" s="53">
        <f>IFERROR(VLOOKUP(B274,'วันที่ 8'!$B$8:$AH$109,27,FALSE),0)</f>
      </c>
      <c r="AA274" s="53">
        <f>IFERROR(VLOOKUP(B274,'กะเช้าวันที่ 12'!$B$8:$AC$102,28,FALSE),0)-IFERROR(VLOOKUP(B274,'กะเช้าวันที่ 12'!$B$8:$AC$102,27,FALSE),0)</f>
      </c>
      <c r="AB274" s="53">
        <f>IFERROR(VLOOKUP(B274,'กะเช้าวันที่ 12'!$B$8:$AC$102,27,FALSE),0)</f>
      </c>
      <c r="AC274" s="53">
        <f>IFERROR(VLOOKUP(B274,'กะเช้าวันที่ 14'!$B$8:$AC$104,28,FALSE),0)-IFERROR(VLOOKUP(B274,'กะเช้าวันที่ 14'!$B$8:$AC$104,27,FALSE),0)</f>
      </c>
      <c r="AD274" s="53">
        <f>IFERROR(VLOOKUP(B274,'กะเช้าวันที่ 14'!$B$8:$AC$104,27,FALSE),0)</f>
      </c>
      <c r="AE274" s="53">
        <f>IFERROR(VLOOKUP(B274,'กะดึกวันที่ 13'!$B$8:$AC$105,28,FALSE),0)-IFERROR(VLOOKUP(B274,'กะดึกวันที่ 13'!$B$8:$AC$105,27,FALSE),0)</f>
      </c>
      <c r="AF274" s="53">
        <f>IFERROR(VLOOKUP(C274,'กะดึกวันที่ 13'!$B$8:$AC$105,27,FALSE),0)</f>
      </c>
      <c r="AG274" s="53">
        <f>IFERROR(VLOOKUP(B274,'วันที่ 12'!$B$8:$AH$105,28,FALSE),0)</f>
      </c>
      <c r="AH274" s="53">
        <f>IFERROR(VLOOKUP(B274,'วันที่ 14'!$B$8:$AH$106,28,FALSE),0)</f>
      </c>
      <c r="AI274" s="53">
        <f>IFERROR(VLOOKUP(B274,'วันที่ 15'!$B$8:$AH$106,28,FALSE),0)</f>
      </c>
      <c r="AJ274" s="53">
        <f>IFERROR(VLOOKUP(B274,'วันที่ 16'!$B$8:$AH$105,28,FALSE),0)</f>
      </c>
      <c r="AK274" s="53">
        <f>IFERROR(VLOOKUP(B274,'วันที่ 17'!$B$8:$AH$105,28,FALSE),0)</f>
      </c>
      <c r="AL274" s="53">
        <f>IFERROR(VLOOKUP(B274,'วันที่ 18'!$B$8:$AH$104,28,FALSE),0)</f>
      </c>
      <c r="AM274" s="53">
        <f>IFERROR(VLOOKUP(B274,'วันที่ 19'!$B$8:$AH$106,28,FALSE),0)</f>
      </c>
      <c r="AN274" s="53">
        <f>IFERROR(VLOOKUP(B274,'วันที่ 20'!$B$8:$AH$105,28,FALSE),0)</f>
      </c>
      <c r="AO274" s="53">
        <f>IFERROR(VLOOKUP(B274,'วันที่ 21'!$B$8:$AH$106,28,FALSE),0)</f>
      </c>
      <c r="AP274" s="53">
        <f>IFERROR(VLOOKUP(B274,'วันที่ 22'!$B$8:$AH$105,28,FALSE),0)</f>
      </c>
      <c r="AQ274" s="53">
        <f>IFERROR(VLOOKUP(B274,'วันที่ 23'!$B$8:$AH$107,28,FALSE),0)</f>
      </c>
      <c r="AR274" s="53">
        <f>IFERROR(VLOOKUP(B274,'วันที่ 24'!$B$8:$AH$104,28,FALSE),0)</f>
      </c>
      <c r="AS274" s="53">
        <f>IFERROR(VLOOKUP(B274,'วันที่ 25'!$B$8:$AH$106,28,FALSE),0)</f>
      </c>
      <c r="AT274" s="53">
        <f>IFERROR(VLOOKUP(B274,'วันที่ 26'!$B$8:$AH$105,28,FALSE),0)</f>
      </c>
      <c r="AU274" s="53">
        <f>IFERROR(VLOOKUP(B274,'วันที่ 26'!$B$8:$AH$104,28,FALSE),0)</f>
      </c>
      <c r="AV274" s="53">
        <f>IFERROR(VLOOKUP(B274,'วันที่ 30'!$B$8:$AH$107,28,FALSE),0)</f>
      </c>
      <c r="AW274" s="53">
        <f>IFERROR(VLOOKUP(B274,'วันที่ 31'!$B$8:$AG$105,28,FALSE),0)</f>
      </c>
      <c r="AX274" s="52">
        <f>SUM(E274:AW274)</f>
      </c>
    </row>
    <row r="275">
      <c r="A275" s="52"/>
      <c r="B275" s="56"/>
      <c r="C275" s="53">
        <f>IFERROR(VLOOKUP(B275,Members!B:C,2,FALSE),0)</f>
      </c>
      <c r="D275" s="53">
        <f>IFERROR(VLOOKUP(B275,Members!$B:$H,7,FALSE),0)</f>
      </c>
      <c r="E275" s="55">
        <f>IFERROR(VLOOKUP(B275,'วันที่ 1'!$B$8:$AH$103,28,FALSE),0) - IFERROR(VLOOKUP(B275,'วันที่ 1'!$B$8:$AH$103,27,FALSE),0)</f>
      </c>
      <c r="F275" s="55">
        <f>IFERROR(VLOOKUP(C275,'วันที่ 1'!$B$8:$AH$103,27,FALSE),0)</f>
      </c>
      <c r="G275" s="53">
        <f>IFERROR(VLOOKUP(B275,'วันที่ 1'!$B$8:$AH$103,28,FALSE),0)-IFERROR(VLOOKUP(B275,'วันที่ 1'!$B$8:$AH$103,27,FALSE),0)</f>
      </c>
      <c r="H275" s="55">
        <f>IFERROR(VLOOKUP(B275,'วันที่ 1'!$B$8:$AH$103,27,FALSE),0)</f>
      </c>
      <c r="I275" s="53">
        <f>IFERROR(VLOOKUP(B275,'วันที่ 2'!$B$8:$AF$106,28,FALSE),0)-IFERROR(VLOOKUP(B275,'วันที่ 2'!$B$8:$AF$106,27,FALSE),0)</f>
      </c>
      <c r="J275" s="53">
        <f>IFERROR(VLOOKUP(B275,'วันที่ 2'!$B$8:$AF$106,27,FALSE),0)</f>
      </c>
      <c r="K275" s="53">
        <f>IFERROR(VLOOKUP(B275,'วันที่ 3 กะเช้า'!$B$8:$AK$106,28,FALSE),0)-IFERROR(VLOOKUP(B275,'วันที่ 3 กะเช้า'!$B$8:$AK$106,27,FALSE),0)</f>
      </c>
      <c r="L275" s="53">
        <f>IFERROR(VLOOKUP(B275,'วันที่ 3 กะเช้า'!$B$8:$AK$106,27,FALSE),0)</f>
      </c>
      <c r="M275" s="53">
        <f>IFERROR(VLOOKUP(B275,'วันที่ 4 กะเช้า'!$B$8:$AG$107,28,FALSE),0)-IFERROR(VLOOKUP(B275,'วันที่ 4 กะเช้า'!$B$8:$AG$107,27,FALSE),0)</f>
      </c>
      <c r="N275" s="53">
        <f>IFERROR(VLOOKUP(B275,'วันที่ 4 กะเช้า'!$B$8:$AG$107,27,FALSE),0)</f>
      </c>
      <c r="O275" s="53">
        <f>IFERROR(VLOOKUP(B275,'วันที่ 4 กะเช้า'!$B$8:$AH$106,28,FALSE),0)-IFERROR(VLOOKUP(B275,'วันที่ 4 กะเช้า'!$B$8:$AH$106,27,FALSE),0)</f>
      </c>
      <c r="P275" s="53">
        <f>IFERROR(VLOOKUP(B275,'วันที่ 4 กะเช้า'!$B$8:$AH$106,27,FALSE),0)</f>
      </c>
      <c r="Q275" s="53">
        <f>IFERROR(VLOOKUP(B275,'วันที่ 4 กะเช้า'!$B$8:$AH$106,28,FALSE),0)-IFERROR(VLOOKUP(B275,'วันที่ 4 กะเช้า'!$B$8:$AH$106,27,FALSE),0)</f>
      </c>
      <c r="R275" s="53">
        <f>IFERROR(VLOOKUP(B275,'วันที่ 4 กะเช้า'!$B$8:$AH$106,27,FALSE),0)</f>
      </c>
      <c r="S275" s="53">
        <f>IFERROR(VLOOKUP(B275,'วันที่ 5 กะเช้า'!$B$8:$AH$107,28,FALSE),0)-IFERROR(VLOOKUP(B275,'วันที่ 5 กะเช้า'!$B$8:$AH$107,27,FALSE),0)</f>
      </c>
      <c r="T275" s="53">
        <f>IFERROR(VLOOKUP(B275,'วันที่ 5 กะเช้า'!$B$8:$AH$107,27,FALSE),0)</f>
      </c>
      <c r="U275" s="53">
        <f>IFERROR(VLOOKUP(B275,'วันที่ 5 กะดึก'!$B$8:$AH$106,27,FALSE),0)</f>
      </c>
      <c r="V275" s="53">
        <f>IFERROR(VLOOKUP(B275,'วันที่ 5 กะดึก'!$B$8:$AH$106,27,FALSE),0)</f>
      </c>
      <c r="W275" s="53">
        <f>IFERROR(VLOOKUP(B275,'วันที่ 7'!$B$8:$AH$105,28,FALSE),0)-IFERROR(VLOOKUP(B275,'วันที่ 7'!$B$8:$AH$105,27,FALSE),0)</f>
      </c>
      <c r="X275" s="53">
        <f>IFERROR(VLOOKUP(B275,'วันที่ 7'!$B$8:$AH$105,27,FALSE),0)</f>
      </c>
      <c r="Y275" s="53">
        <f>IFERROR(VLOOKUP(B275,'วันที่ 8'!$B$8:$AH$109,28,FALSE),0)-IFERROR(VLOOKUP(B275,'วันที่ 8'!$B$8:$AH$109,27,FALSE),0)</f>
      </c>
      <c r="Z275" s="53">
        <f>IFERROR(VLOOKUP(B275,'วันที่ 8'!$B$8:$AH$109,27,FALSE),0)</f>
      </c>
      <c r="AA275" s="53">
        <f>IFERROR(VLOOKUP(B275,'กะเช้าวันที่ 12'!$B$8:$AC$102,28,FALSE),0)-IFERROR(VLOOKUP(B275,'กะเช้าวันที่ 12'!$B$8:$AC$102,27,FALSE),0)</f>
      </c>
      <c r="AB275" s="53">
        <f>IFERROR(VLOOKUP(B275,'กะเช้าวันที่ 12'!$B$8:$AC$102,27,FALSE),0)</f>
      </c>
      <c r="AC275" s="53">
        <f>IFERROR(VLOOKUP(B275,'กะเช้าวันที่ 14'!$B$8:$AC$104,28,FALSE),0)-IFERROR(VLOOKUP(B275,'กะเช้าวันที่ 14'!$B$8:$AC$104,27,FALSE),0)</f>
      </c>
      <c r="AD275" s="53">
        <f>IFERROR(VLOOKUP(B275,'กะเช้าวันที่ 14'!$B$8:$AC$104,27,FALSE),0)</f>
      </c>
      <c r="AE275" s="53">
        <f>IFERROR(VLOOKUP(B275,'กะดึกวันที่ 13'!$B$8:$AC$105,28,FALSE),0)-IFERROR(VLOOKUP(B275,'กะดึกวันที่ 13'!$B$8:$AC$105,27,FALSE),0)</f>
      </c>
      <c r="AF275" s="53">
        <f>IFERROR(VLOOKUP(C275,'กะดึกวันที่ 13'!$B$8:$AC$105,27,FALSE),0)</f>
      </c>
      <c r="AG275" s="53">
        <f>IFERROR(VLOOKUP(B275,'วันที่ 12'!$B$8:$AH$105,28,FALSE),0)</f>
      </c>
      <c r="AH275" s="53">
        <f>IFERROR(VLOOKUP(B275,'วันที่ 14'!$B$8:$AH$106,28,FALSE),0)</f>
      </c>
      <c r="AI275" s="53">
        <f>IFERROR(VLOOKUP(B275,'วันที่ 15'!$B$8:$AH$106,28,FALSE),0)</f>
      </c>
      <c r="AJ275" s="53">
        <f>IFERROR(VLOOKUP(B275,'วันที่ 16'!$B$8:$AH$105,28,FALSE),0)</f>
      </c>
      <c r="AK275" s="53">
        <f>IFERROR(VLOOKUP(B275,'วันที่ 17'!$B$8:$AH$105,28,FALSE),0)</f>
      </c>
      <c r="AL275" s="53">
        <f>IFERROR(VLOOKUP(B275,'วันที่ 18'!$B$8:$AH$104,28,FALSE),0)</f>
      </c>
      <c r="AM275" s="53">
        <f>IFERROR(VLOOKUP(B275,'วันที่ 19'!$B$8:$AH$106,28,FALSE),0)</f>
      </c>
      <c r="AN275" s="53">
        <f>IFERROR(VLOOKUP(B275,'วันที่ 20'!$B$8:$AH$105,28,FALSE),0)</f>
      </c>
      <c r="AO275" s="53">
        <f>IFERROR(VLOOKUP(B275,'วันที่ 21'!$B$8:$AH$106,28,FALSE),0)</f>
      </c>
      <c r="AP275" s="53">
        <f>IFERROR(VLOOKUP(B275,'วันที่ 22'!$B$8:$AH$105,28,FALSE),0)</f>
      </c>
      <c r="AQ275" s="53">
        <f>IFERROR(VLOOKUP(B275,'วันที่ 23'!$B$8:$AH$107,28,FALSE),0)</f>
      </c>
      <c r="AR275" s="53">
        <f>IFERROR(VLOOKUP(B275,'วันที่ 24'!$B$8:$AH$104,28,FALSE),0)</f>
      </c>
      <c r="AS275" s="53">
        <f>IFERROR(VLOOKUP(B275,'วันที่ 25'!$B$8:$AH$106,28,FALSE),0)</f>
      </c>
      <c r="AT275" s="53">
        <f>IFERROR(VLOOKUP(B275,'วันที่ 26'!$B$8:$AH$105,28,FALSE),0)</f>
      </c>
      <c r="AU275" s="53">
        <f>IFERROR(VLOOKUP(B275,'วันที่ 26'!$B$8:$AH$104,28,FALSE),0)</f>
      </c>
      <c r="AV275" s="53">
        <f>IFERROR(VLOOKUP(B275,'วันที่ 30'!$B$8:$AH$107,28,FALSE),0)</f>
      </c>
      <c r="AW275" s="53">
        <f>IFERROR(VLOOKUP(B275,'วันที่ 31'!$B$8:$AG$105,28,FALSE),0)</f>
      </c>
      <c r="AX275" s="52">
        <f>SUM(E275:AW275)</f>
      </c>
    </row>
    <row r="276">
      <c r="A276" s="52"/>
      <c r="B276" s="56"/>
      <c r="C276" s="53">
        <f>IFERROR(VLOOKUP(B276,Members!B:C,2,FALSE),0)</f>
      </c>
      <c r="D276" s="53">
        <f>IFERROR(VLOOKUP(B276,Members!$B:$H,7,FALSE),0)</f>
      </c>
      <c r="E276" s="55">
        <f>IFERROR(VLOOKUP(B276,'วันที่ 1'!$B$8:$AH$103,28,FALSE),0) - IFERROR(VLOOKUP(B276,'วันที่ 1'!$B$8:$AH$103,27,FALSE),0)</f>
      </c>
      <c r="F276" s="55">
        <f>IFERROR(VLOOKUP(C276,'วันที่ 1'!$B$8:$AH$103,27,FALSE),0)</f>
      </c>
      <c r="G276" s="53">
        <f>IFERROR(VLOOKUP(B276,'วันที่ 1'!$B$8:$AH$103,28,FALSE),0)-IFERROR(VLOOKUP(B276,'วันที่ 1'!$B$8:$AH$103,27,FALSE),0)</f>
      </c>
      <c r="H276" s="55">
        <f>IFERROR(VLOOKUP(B276,'วันที่ 1'!$B$8:$AH$103,27,FALSE),0)</f>
      </c>
      <c r="I276" s="53">
        <f>IFERROR(VLOOKUP(B276,'วันที่ 2'!$B$8:$AF$106,28,FALSE),0)-IFERROR(VLOOKUP(B276,'วันที่ 2'!$B$8:$AF$106,27,FALSE),0)</f>
      </c>
      <c r="J276" s="53">
        <f>IFERROR(VLOOKUP(B276,'วันที่ 2'!$B$8:$AF$106,27,FALSE),0)</f>
      </c>
      <c r="K276" s="53">
        <f>IFERROR(VLOOKUP(B276,'วันที่ 3 กะเช้า'!$B$8:$AK$106,28,FALSE),0)-IFERROR(VLOOKUP(B276,'วันที่ 3 กะเช้า'!$B$8:$AK$106,27,FALSE),0)</f>
      </c>
      <c r="L276" s="53">
        <f>IFERROR(VLOOKUP(B276,'วันที่ 3 กะเช้า'!$B$8:$AK$106,27,FALSE),0)</f>
      </c>
      <c r="M276" s="53">
        <f>IFERROR(VLOOKUP(B276,'วันที่ 4 กะเช้า'!$B$8:$AG$107,28,FALSE),0)-IFERROR(VLOOKUP(B276,'วันที่ 4 กะเช้า'!$B$8:$AG$107,27,FALSE),0)</f>
      </c>
      <c r="N276" s="53">
        <f>IFERROR(VLOOKUP(B276,'วันที่ 4 กะเช้า'!$B$8:$AG$107,27,FALSE),0)</f>
      </c>
      <c r="O276" s="53">
        <f>IFERROR(VLOOKUP(B276,'วันที่ 4 กะเช้า'!$B$8:$AH$106,28,FALSE),0)-IFERROR(VLOOKUP(B276,'วันที่ 4 กะเช้า'!$B$8:$AH$106,27,FALSE),0)</f>
      </c>
      <c r="P276" s="53">
        <f>IFERROR(VLOOKUP(B276,'วันที่ 4 กะเช้า'!$B$8:$AH$106,27,FALSE),0)</f>
      </c>
      <c r="Q276" s="53">
        <f>IFERROR(VLOOKUP(B276,'วันที่ 4 กะเช้า'!$B$8:$AH$106,28,FALSE),0)-IFERROR(VLOOKUP(B276,'วันที่ 4 กะเช้า'!$B$8:$AH$106,27,FALSE),0)</f>
      </c>
      <c r="R276" s="53">
        <f>IFERROR(VLOOKUP(B276,'วันที่ 4 กะเช้า'!$B$8:$AH$106,27,FALSE),0)</f>
      </c>
      <c r="S276" s="53">
        <f>IFERROR(VLOOKUP(B276,'วันที่ 5 กะเช้า'!$B$8:$AH$107,28,FALSE),0)-IFERROR(VLOOKUP(B276,'วันที่ 5 กะเช้า'!$B$8:$AH$107,27,FALSE),0)</f>
      </c>
      <c r="T276" s="53">
        <f>IFERROR(VLOOKUP(B276,'วันที่ 5 กะเช้า'!$B$8:$AH$107,27,FALSE),0)</f>
      </c>
      <c r="U276" s="53">
        <f>IFERROR(VLOOKUP(B276,'วันที่ 5 กะดึก'!$B$8:$AH$106,27,FALSE),0)</f>
      </c>
      <c r="V276" s="53">
        <f>IFERROR(VLOOKUP(B276,'วันที่ 5 กะดึก'!$B$8:$AH$106,27,FALSE),0)</f>
      </c>
      <c r="W276" s="53">
        <f>IFERROR(VLOOKUP(B276,'วันที่ 7'!$B$8:$AH$105,28,FALSE),0)-IFERROR(VLOOKUP(B276,'วันที่ 7'!$B$8:$AH$105,27,FALSE),0)</f>
      </c>
      <c r="X276" s="53">
        <f>IFERROR(VLOOKUP(B276,'วันที่ 7'!$B$8:$AH$105,27,FALSE),0)</f>
      </c>
      <c r="Y276" s="53">
        <f>IFERROR(VLOOKUP(B276,'วันที่ 8'!$B$8:$AH$109,28,FALSE),0)-IFERROR(VLOOKUP(B276,'วันที่ 8'!$B$8:$AH$109,27,FALSE),0)</f>
      </c>
      <c r="Z276" s="53">
        <f>IFERROR(VLOOKUP(B276,'วันที่ 8'!$B$8:$AH$109,27,FALSE),0)</f>
      </c>
      <c r="AA276" s="53">
        <f>IFERROR(VLOOKUP(B276,'กะเช้าวันที่ 12'!$B$8:$AC$102,28,FALSE),0)-IFERROR(VLOOKUP(B276,'กะเช้าวันที่ 12'!$B$8:$AC$102,27,FALSE),0)</f>
      </c>
      <c r="AB276" s="53">
        <f>IFERROR(VLOOKUP(B276,'กะเช้าวันที่ 12'!$B$8:$AC$102,27,FALSE),0)</f>
      </c>
      <c r="AC276" s="53">
        <f>IFERROR(VLOOKUP(B276,'กะเช้าวันที่ 14'!$B$8:$AC$104,28,FALSE),0)-IFERROR(VLOOKUP(B276,'กะเช้าวันที่ 14'!$B$8:$AC$104,27,FALSE),0)</f>
      </c>
      <c r="AD276" s="53">
        <f>IFERROR(VLOOKUP(B276,'กะเช้าวันที่ 14'!$B$8:$AC$104,27,FALSE),0)</f>
      </c>
      <c r="AE276" s="53">
        <f>IFERROR(VLOOKUP(B276,'กะดึกวันที่ 13'!$B$8:$AC$105,28,FALSE),0)-IFERROR(VLOOKUP(B276,'กะดึกวันที่ 13'!$B$8:$AC$105,27,FALSE),0)</f>
      </c>
      <c r="AF276" s="53">
        <f>IFERROR(VLOOKUP(C276,'กะดึกวันที่ 13'!$B$8:$AC$105,27,FALSE),0)</f>
      </c>
      <c r="AG276" s="53">
        <f>IFERROR(VLOOKUP(B276,'วันที่ 12'!$B$8:$AH$105,28,FALSE),0)</f>
      </c>
      <c r="AH276" s="53">
        <f>IFERROR(VLOOKUP(B276,'วันที่ 14'!$B$8:$AH$106,28,FALSE),0)</f>
      </c>
      <c r="AI276" s="53">
        <f>IFERROR(VLOOKUP(B276,'วันที่ 15'!$B$8:$AH$106,28,FALSE),0)</f>
      </c>
      <c r="AJ276" s="53">
        <f>IFERROR(VLOOKUP(B276,'วันที่ 16'!$B$8:$AH$105,28,FALSE),0)</f>
      </c>
      <c r="AK276" s="53">
        <f>IFERROR(VLOOKUP(B276,'วันที่ 17'!$B$8:$AH$105,28,FALSE),0)</f>
      </c>
      <c r="AL276" s="53">
        <f>IFERROR(VLOOKUP(B276,'วันที่ 18'!$B$8:$AH$104,28,FALSE),0)</f>
      </c>
      <c r="AM276" s="53">
        <f>IFERROR(VLOOKUP(B276,'วันที่ 19'!$B$8:$AH$106,28,FALSE),0)</f>
      </c>
      <c r="AN276" s="53">
        <f>IFERROR(VLOOKUP(B276,'วันที่ 20'!$B$8:$AH$105,28,FALSE),0)</f>
      </c>
      <c r="AO276" s="53">
        <f>IFERROR(VLOOKUP(B276,'วันที่ 21'!$B$8:$AH$106,28,FALSE),0)</f>
      </c>
      <c r="AP276" s="53">
        <f>IFERROR(VLOOKUP(B276,'วันที่ 22'!$B$8:$AH$105,28,FALSE),0)</f>
      </c>
      <c r="AQ276" s="53">
        <f>IFERROR(VLOOKUP(B276,'วันที่ 23'!$B$8:$AH$107,28,FALSE),0)</f>
      </c>
      <c r="AR276" s="53">
        <f>IFERROR(VLOOKUP(B276,'วันที่ 24'!$B$8:$AH$104,28,FALSE),0)</f>
      </c>
      <c r="AS276" s="53">
        <f>IFERROR(VLOOKUP(B276,'วันที่ 25'!$B$8:$AH$106,28,FALSE),0)</f>
      </c>
      <c r="AT276" s="53">
        <f>IFERROR(VLOOKUP(B276,'วันที่ 26'!$B$8:$AH$105,28,FALSE),0)</f>
      </c>
      <c r="AU276" s="53">
        <f>IFERROR(VLOOKUP(B276,'วันที่ 26'!$B$8:$AH$104,28,FALSE),0)</f>
      </c>
      <c r="AV276" s="53">
        <f>IFERROR(VLOOKUP(B276,'วันที่ 30'!$B$8:$AH$107,28,FALSE),0)</f>
      </c>
      <c r="AW276" s="53">
        <f>IFERROR(VLOOKUP(B276,'วันที่ 31'!$B$8:$AG$105,28,FALSE),0)</f>
      </c>
      <c r="AX276" s="52">
        <f>SUM(E276:AW276)</f>
      </c>
    </row>
    <row r="277">
      <c r="A277" s="52"/>
      <c r="B277" s="56"/>
      <c r="C277" s="53">
        <f>IFERROR(VLOOKUP(B277,Members!B:C,2,FALSE),0)</f>
      </c>
      <c r="D277" s="53">
        <f>IFERROR(VLOOKUP(B277,Members!$B:$H,7,FALSE),0)</f>
      </c>
      <c r="E277" s="55">
        <f>IFERROR(VLOOKUP(B277,'วันที่ 1'!$B$8:$AH$103,28,FALSE),0) - IFERROR(VLOOKUP(B277,'วันที่ 1'!$B$8:$AH$103,27,FALSE),0)</f>
      </c>
      <c r="F277" s="55">
        <f>IFERROR(VLOOKUP(C277,'วันที่ 1'!$B$8:$AH$103,27,FALSE),0)</f>
      </c>
      <c r="G277" s="53">
        <f>IFERROR(VLOOKUP(B277,'วันที่ 1'!$B$8:$AH$103,28,FALSE),0)-IFERROR(VLOOKUP(B277,'วันที่ 1'!$B$8:$AH$103,27,FALSE),0)</f>
      </c>
      <c r="H277" s="55">
        <f>IFERROR(VLOOKUP(B277,'วันที่ 1'!$B$8:$AH$103,27,FALSE),0)</f>
      </c>
      <c r="I277" s="53">
        <f>IFERROR(VLOOKUP(B277,'วันที่ 2'!$B$8:$AF$106,28,FALSE),0)-IFERROR(VLOOKUP(B277,'วันที่ 2'!$B$8:$AF$106,27,FALSE),0)</f>
      </c>
      <c r="J277" s="53">
        <f>IFERROR(VLOOKUP(B277,'วันที่ 2'!$B$8:$AF$106,27,FALSE),0)</f>
      </c>
      <c r="K277" s="53">
        <f>IFERROR(VLOOKUP(B277,'วันที่ 3 กะเช้า'!$B$8:$AK$106,28,FALSE),0)-IFERROR(VLOOKUP(B277,'วันที่ 3 กะเช้า'!$B$8:$AK$106,27,FALSE),0)</f>
      </c>
      <c r="L277" s="53">
        <f>IFERROR(VLOOKUP(B277,'วันที่ 3 กะเช้า'!$B$8:$AK$106,27,FALSE),0)</f>
      </c>
      <c r="M277" s="53">
        <f>IFERROR(VLOOKUP(B277,'วันที่ 4 กะเช้า'!$B$8:$AG$107,28,FALSE),0)-IFERROR(VLOOKUP(B277,'วันที่ 4 กะเช้า'!$B$8:$AG$107,27,FALSE),0)</f>
      </c>
      <c r="N277" s="53">
        <f>IFERROR(VLOOKUP(B277,'วันที่ 4 กะเช้า'!$B$8:$AG$107,27,FALSE),0)</f>
      </c>
      <c r="O277" s="53">
        <f>IFERROR(VLOOKUP(B277,'วันที่ 4 กะเช้า'!$B$8:$AH$106,28,FALSE),0)-IFERROR(VLOOKUP(B277,'วันที่ 4 กะเช้า'!$B$8:$AH$106,27,FALSE),0)</f>
      </c>
      <c r="P277" s="53">
        <f>IFERROR(VLOOKUP(B277,'วันที่ 4 กะเช้า'!$B$8:$AH$106,27,FALSE),0)</f>
      </c>
      <c r="Q277" s="53">
        <f>IFERROR(VLOOKUP(B277,'วันที่ 4 กะเช้า'!$B$8:$AH$106,28,FALSE),0)-IFERROR(VLOOKUP(B277,'วันที่ 4 กะเช้า'!$B$8:$AH$106,27,FALSE),0)</f>
      </c>
      <c r="R277" s="53">
        <f>IFERROR(VLOOKUP(B277,'วันที่ 4 กะเช้า'!$B$8:$AH$106,27,FALSE),0)</f>
      </c>
      <c r="S277" s="53">
        <f>IFERROR(VLOOKUP(B277,'วันที่ 5 กะเช้า'!$B$8:$AH$107,28,FALSE),0)-IFERROR(VLOOKUP(B277,'วันที่ 5 กะเช้า'!$B$8:$AH$107,27,FALSE),0)</f>
      </c>
      <c r="T277" s="53">
        <f>IFERROR(VLOOKUP(B277,'วันที่ 5 กะเช้า'!$B$8:$AH$107,27,FALSE),0)</f>
      </c>
      <c r="U277" s="53">
        <f>IFERROR(VLOOKUP(B277,'วันที่ 5 กะดึก'!$B$8:$AH$106,27,FALSE),0)</f>
      </c>
      <c r="V277" s="53">
        <f>IFERROR(VLOOKUP(B277,'วันที่ 5 กะดึก'!$B$8:$AH$106,27,FALSE),0)</f>
      </c>
      <c r="W277" s="53">
        <f>IFERROR(VLOOKUP(B277,'วันที่ 7'!$B$8:$AH$105,28,FALSE),0)-IFERROR(VLOOKUP(B277,'วันที่ 7'!$B$8:$AH$105,27,FALSE),0)</f>
      </c>
      <c r="X277" s="53">
        <f>IFERROR(VLOOKUP(B277,'วันที่ 7'!$B$8:$AH$105,27,FALSE),0)</f>
      </c>
      <c r="Y277" s="53">
        <f>IFERROR(VLOOKUP(B277,'วันที่ 8'!$B$8:$AH$109,28,FALSE),0)-IFERROR(VLOOKUP(B277,'วันที่ 8'!$B$8:$AH$109,27,FALSE),0)</f>
      </c>
      <c r="Z277" s="53">
        <f>IFERROR(VLOOKUP(B277,'วันที่ 8'!$B$8:$AH$109,27,FALSE),0)</f>
      </c>
      <c r="AA277" s="53">
        <f>IFERROR(VLOOKUP(B277,'กะเช้าวันที่ 12'!$B$8:$AC$102,28,FALSE),0)-IFERROR(VLOOKUP(B277,'กะเช้าวันที่ 12'!$B$8:$AC$102,27,FALSE),0)</f>
      </c>
      <c r="AB277" s="53">
        <f>IFERROR(VLOOKUP(B277,'กะเช้าวันที่ 12'!$B$8:$AC$102,27,FALSE),0)</f>
      </c>
      <c r="AC277" s="53">
        <f>IFERROR(VLOOKUP(B277,'กะเช้าวันที่ 14'!$B$8:$AC$104,28,FALSE),0)-IFERROR(VLOOKUP(B277,'กะเช้าวันที่ 14'!$B$8:$AC$104,27,FALSE),0)</f>
      </c>
      <c r="AD277" s="53">
        <f>IFERROR(VLOOKUP(B277,'กะเช้าวันที่ 14'!$B$8:$AC$104,27,FALSE),0)</f>
      </c>
      <c r="AE277" s="53">
        <f>IFERROR(VLOOKUP(B277,'กะดึกวันที่ 13'!$B$8:$AC$105,28,FALSE),0)-IFERROR(VLOOKUP(B277,'กะดึกวันที่ 13'!$B$8:$AC$105,27,FALSE),0)</f>
      </c>
      <c r="AF277" s="53">
        <f>IFERROR(VLOOKUP(C277,'กะดึกวันที่ 13'!$B$8:$AC$105,27,FALSE),0)</f>
      </c>
      <c r="AG277" s="53">
        <f>IFERROR(VLOOKUP(B277,'วันที่ 12'!$B$8:$AH$105,28,FALSE),0)</f>
      </c>
      <c r="AH277" s="53">
        <f>IFERROR(VLOOKUP(B277,'วันที่ 14'!$B$8:$AH$106,28,FALSE),0)</f>
      </c>
      <c r="AI277" s="53">
        <f>IFERROR(VLOOKUP(B277,'วันที่ 15'!$B$8:$AH$106,28,FALSE),0)</f>
      </c>
      <c r="AJ277" s="53">
        <f>IFERROR(VLOOKUP(B277,'วันที่ 16'!$B$8:$AH$105,28,FALSE),0)</f>
      </c>
      <c r="AK277" s="53">
        <f>IFERROR(VLOOKUP(B277,'วันที่ 17'!$B$8:$AH$105,28,FALSE),0)</f>
      </c>
      <c r="AL277" s="53">
        <f>IFERROR(VLOOKUP(B277,'วันที่ 18'!$B$8:$AH$104,28,FALSE),0)</f>
      </c>
      <c r="AM277" s="53">
        <f>IFERROR(VLOOKUP(B277,'วันที่ 19'!$B$8:$AH$106,28,FALSE),0)</f>
      </c>
      <c r="AN277" s="53">
        <f>IFERROR(VLOOKUP(B277,'วันที่ 20'!$B$8:$AH$105,28,FALSE),0)</f>
      </c>
      <c r="AO277" s="53">
        <f>IFERROR(VLOOKUP(B277,'วันที่ 21'!$B$8:$AH$106,28,FALSE),0)</f>
      </c>
      <c r="AP277" s="53">
        <f>IFERROR(VLOOKUP(B277,'วันที่ 22'!$B$8:$AH$105,28,FALSE),0)</f>
      </c>
      <c r="AQ277" s="53">
        <f>IFERROR(VLOOKUP(B277,'วันที่ 23'!$B$8:$AH$107,28,FALSE),0)</f>
      </c>
      <c r="AR277" s="53">
        <f>IFERROR(VLOOKUP(B277,'วันที่ 24'!$B$8:$AH$104,28,FALSE),0)</f>
      </c>
      <c r="AS277" s="53">
        <f>IFERROR(VLOOKUP(B277,'วันที่ 25'!$B$8:$AH$106,28,FALSE),0)</f>
      </c>
      <c r="AT277" s="53">
        <f>IFERROR(VLOOKUP(B277,'วันที่ 26'!$B$8:$AH$105,28,FALSE),0)</f>
      </c>
      <c r="AU277" s="53">
        <f>IFERROR(VLOOKUP(B277,'วันที่ 26'!$B$8:$AH$104,28,FALSE),0)</f>
      </c>
      <c r="AV277" s="53">
        <f>IFERROR(VLOOKUP(B277,'วันที่ 30'!$B$8:$AH$107,28,FALSE),0)</f>
      </c>
      <c r="AW277" s="53">
        <f>IFERROR(VLOOKUP(B277,'วันที่ 31'!$B$8:$AG$105,28,FALSE),0)</f>
      </c>
      <c r="AX277" s="52">
        <f>SUM(E277:AW277)</f>
      </c>
    </row>
    <row r="278">
      <c r="A278" s="52"/>
      <c r="B278" s="56"/>
      <c r="C278" s="53">
        <f>IFERROR(VLOOKUP(B278,Members!B:C,2,FALSE),0)</f>
      </c>
      <c r="D278" s="53">
        <f>IFERROR(VLOOKUP(B278,Members!$B:$H,7,FALSE),0)</f>
      </c>
      <c r="E278" s="55">
        <f>IFERROR(VLOOKUP(B278,'วันที่ 1'!$B$8:$AH$103,28,FALSE),0) - IFERROR(VLOOKUP(B278,'วันที่ 1'!$B$8:$AH$103,27,FALSE),0)</f>
      </c>
      <c r="F278" s="55">
        <f>IFERROR(VLOOKUP(C278,'วันที่ 1'!$B$8:$AH$103,27,FALSE),0)</f>
      </c>
      <c r="G278" s="53">
        <f>IFERROR(VLOOKUP(B278,'วันที่ 1'!$B$8:$AH$103,28,FALSE),0)-IFERROR(VLOOKUP(B278,'วันที่ 1'!$B$8:$AH$103,27,FALSE),0)</f>
      </c>
      <c r="H278" s="55">
        <f>IFERROR(VLOOKUP(B278,'วันที่ 1'!$B$8:$AH$103,27,FALSE),0)</f>
      </c>
      <c r="I278" s="53">
        <f>IFERROR(VLOOKUP(B278,'วันที่ 2'!$B$8:$AF$106,28,FALSE),0)-IFERROR(VLOOKUP(B278,'วันที่ 2'!$B$8:$AF$106,27,FALSE),0)</f>
      </c>
      <c r="J278" s="53">
        <f>IFERROR(VLOOKUP(B278,'วันที่ 2'!$B$8:$AF$106,27,FALSE),0)</f>
      </c>
      <c r="K278" s="53">
        <f>IFERROR(VLOOKUP(B278,'วันที่ 3 กะเช้า'!$B$8:$AK$106,28,FALSE),0)-IFERROR(VLOOKUP(B278,'วันที่ 3 กะเช้า'!$B$8:$AK$106,27,FALSE),0)</f>
      </c>
      <c r="L278" s="53">
        <f>IFERROR(VLOOKUP(B278,'วันที่ 3 กะเช้า'!$B$8:$AK$106,27,FALSE),0)</f>
      </c>
      <c r="M278" s="53">
        <f>IFERROR(VLOOKUP(B278,'วันที่ 4 กะเช้า'!$B$8:$AG$107,28,FALSE),0)-IFERROR(VLOOKUP(B278,'วันที่ 4 กะเช้า'!$B$8:$AG$107,27,FALSE),0)</f>
      </c>
      <c r="N278" s="53">
        <f>IFERROR(VLOOKUP(B278,'วันที่ 4 กะเช้า'!$B$8:$AG$107,27,FALSE),0)</f>
      </c>
      <c r="O278" s="53">
        <f>IFERROR(VLOOKUP(B278,'วันที่ 4 กะเช้า'!$B$8:$AH$106,28,FALSE),0)-IFERROR(VLOOKUP(B278,'วันที่ 4 กะเช้า'!$B$8:$AH$106,27,FALSE),0)</f>
      </c>
      <c r="P278" s="53">
        <f>IFERROR(VLOOKUP(B278,'วันที่ 4 กะเช้า'!$B$8:$AH$106,27,FALSE),0)</f>
      </c>
      <c r="Q278" s="53">
        <f>IFERROR(VLOOKUP(B278,'วันที่ 4 กะเช้า'!$B$8:$AH$106,28,FALSE),0)-IFERROR(VLOOKUP(B278,'วันที่ 4 กะเช้า'!$B$8:$AH$106,27,FALSE),0)</f>
      </c>
      <c r="R278" s="53">
        <f>IFERROR(VLOOKUP(B278,'วันที่ 4 กะเช้า'!$B$8:$AH$106,27,FALSE),0)</f>
      </c>
      <c r="S278" s="53">
        <f>IFERROR(VLOOKUP(B278,'วันที่ 5 กะเช้า'!$B$8:$AH$107,28,FALSE),0)-IFERROR(VLOOKUP(B278,'วันที่ 5 กะเช้า'!$B$8:$AH$107,27,FALSE),0)</f>
      </c>
      <c r="T278" s="53">
        <f>IFERROR(VLOOKUP(B278,'วันที่ 5 กะเช้า'!$B$8:$AH$107,27,FALSE),0)</f>
      </c>
      <c r="U278" s="53">
        <f>IFERROR(VLOOKUP(B278,'วันที่ 5 กะดึก'!$B$8:$AH$106,27,FALSE),0)</f>
      </c>
      <c r="V278" s="53">
        <f>IFERROR(VLOOKUP(B278,'วันที่ 5 กะดึก'!$B$8:$AH$106,27,FALSE),0)</f>
      </c>
      <c r="W278" s="53">
        <f>IFERROR(VLOOKUP(B278,'วันที่ 7'!$B$8:$AH$105,28,FALSE),0)-IFERROR(VLOOKUP(B278,'วันที่ 7'!$B$8:$AH$105,27,FALSE),0)</f>
      </c>
      <c r="X278" s="53">
        <f>IFERROR(VLOOKUP(B278,'วันที่ 7'!$B$8:$AH$105,27,FALSE),0)</f>
      </c>
      <c r="Y278" s="53">
        <f>IFERROR(VLOOKUP(B278,'วันที่ 8'!$B$8:$AH$109,28,FALSE),0)-IFERROR(VLOOKUP(B278,'วันที่ 8'!$B$8:$AH$109,27,FALSE),0)</f>
      </c>
      <c r="Z278" s="53">
        <f>IFERROR(VLOOKUP(B278,'วันที่ 8'!$B$8:$AH$109,27,FALSE),0)</f>
      </c>
      <c r="AA278" s="53">
        <f>IFERROR(VLOOKUP(B278,'กะเช้าวันที่ 12'!$B$8:$AC$102,28,FALSE),0)-IFERROR(VLOOKUP(B278,'กะเช้าวันที่ 12'!$B$8:$AC$102,27,FALSE),0)</f>
      </c>
      <c r="AB278" s="53">
        <f>IFERROR(VLOOKUP(B278,'กะเช้าวันที่ 12'!$B$8:$AC$102,27,FALSE),0)</f>
      </c>
      <c r="AC278" s="53">
        <f>IFERROR(VLOOKUP(B278,'กะเช้าวันที่ 14'!$B$8:$AC$104,28,FALSE),0)-IFERROR(VLOOKUP(B278,'กะเช้าวันที่ 14'!$B$8:$AC$104,27,FALSE),0)</f>
      </c>
      <c r="AD278" s="53">
        <f>IFERROR(VLOOKUP(B278,'กะเช้าวันที่ 14'!$B$8:$AC$104,27,FALSE),0)</f>
      </c>
      <c r="AE278" s="53">
        <f>IFERROR(VLOOKUP(B278,'กะดึกวันที่ 13'!$B$8:$AC$105,28,FALSE),0)-IFERROR(VLOOKUP(B278,'กะดึกวันที่ 13'!$B$8:$AC$105,27,FALSE),0)</f>
      </c>
      <c r="AF278" s="53">
        <f>IFERROR(VLOOKUP(C278,'กะดึกวันที่ 13'!$B$8:$AC$105,27,FALSE),0)</f>
      </c>
      <c r="AG278" s="53">
        <f>IFERROR(VLOOKUP(B278,'วันที่ 12'!$B$8:$AH$105,28,FALSE),0)</f>
      </c>
      <c r="AH278" s="53">
        <f>IFERROR(VLOOKUP(B278,'วันที่ 14'!$B$8:$AH$106,28,FALSE),0)</f>
      </c>
      <c r="AI278" s="53">
        <f>IFERROR(VLOOKUP(B278,'วันที่ 15'!$B$8:$AH$106,28,FALSE),0)</f>
      </c>
      <c r="AJ278" s="53">
        <f>IFERROR(VLOOKUP(B278,'วันที่ 16'!$B$8:$AH$105,28,FALSE),0)</f>
      </c>
      <c r="AK278" s="53">
        <f>IFERROR(VLOOKUP(B278,'วันที่ 17'!$B$8:$AH$105,28,FALSE),0)</f>
      </c>
      <c r="AL278" s="53">
        <f>IFERROR(VLOOKUP(B278,'วันที่ 18'!$B$8:$AH$104,28,FALSE),0)</f>
      </c>
      <c r="AM278" s="53">
        <f>IFERROR(VLOOKUP(B278,'วันที่ 19'!$B$8:$AH$106,28,FALSE),0)</f>
      </c>
      <c r="AN278" s="53">
        <f>IFERROR(VLOOKUP(B278,'วันที่ 20'!$B$8:$AH$105,28,FALSE),0)</f>
      </c>
      <c r="AO278" s="53">
        <f>IFERROR(VLOOKUP(B278,'วันที่ 21'!$B$8:$AH$106,28,FALSE),0)</f>
      </c>
      <c r="AP278" s="53">
        <f>IFERROR(VLOOKUP(B278,'วันที่ 22'!$B$8:$AH$105,28,FALSE),0)</f>
      </c>
      <c r="AQ278" s="53">
        <f>IFERROR(VLOOKUP(B278,'วันที่ 23'!$B$8:$AH$107,28,FALSE),0)</f>
      </c>
      <c r="AR278" s="53">
        <f>IFERROR(VLOOKUP(B278,'วันที่ 24'!$B$8:$AH$104,28,FALSE),0)</f>
      </c>
      <c r="AS278" s="53">
        <f>IFERROR(VLOOKUP(B278,'วันที่ 25'!$B$8:$AH$106,28,FALSE),0)</f>
      </c>
      <c r="AT278" s="53">
        <f>IFERROR(VLOOKUP(B278,'วันที่ 26'!$B$8:$AH$105,28,FALSE),0)</f>
      </c>
      <c r="AU278" s="53">
        <f>IFERROR(VLOOKUP(B278,'วันที่ 26'!$B$8:$AH$104,28,FALSE),0)</f>
      </c>
      <c r="AV278" s="53">
        <f>IFERROR(VLOOKUP(B278,'วันที่ 30'!$B$8:$AH$107,28,FALSE),0)</f>
      </c>
      <c r="AW278" s="53">
        <f>IFERROR(VLOOKUP(B278,'วันที่ 31'!$B$8:$AG$105,28,FALSE),0)</f>
      </c>
      <c r="AX278" s="52">
        <f>SUM(E278:AW278)</f>
      </c>
    </row>
    <row r="279">
      <c r="A279" s="52"/>
      <c r="B279" s="56"/>
      <c r="C279" s="53">
        <f>IFERROR(VLOOKUP(B279,Members!B:C,2,FALSE),0)</f>
      </c>
      <c r="D279" s="53">
        <f>IFERROR(VLOOKUP(B279,Members!$B:$H,7,FALSE),0)</f>
      </c>
      <c r="E279" s="55">
        <f>IFERROR(VLOOKUP(B279,'วันที่ 1'!$B$8:$AH$103,28,FALSE),0) - IFERROR(VLOOKUP(B279,'วันที่ 1'!$B$8:$AH$103,27,FALSE),0)</f>
      </c>
      <c r="F279" s="55">
        <f>IFERROR(VLOOKUP(C279,'วันที่ 1'!$B$8:$AH$103,27,FALSE),0)</f>
      </c>
      <c r="G279" s="53">
        <f>IFERROR(VLOOKUP(B279,'วันที่ 1'!$B$8:$AH$103,28,FALSE),0)-IFERROR(VLOOKUP(B279,'วันที่ 1'!$B$8:$AH$103,27,FALSE),0)</f>
      </c>
      <c r="H279" s="55">
        <f>IFERROR(VLOOKUP(B279,'วันที่ 1'!$B$8:$AH$103,27,FALSE),0)</f>
      </c>
      <c r="I279" s="53">
        <f>IFERROR(VLOOKUP(B279,'วันที่ 2'!$B$8:$AF$106,28,FALSE),0)-IFERROR(VLOOKUP(B279,'วันที่ 2'!$B$8:$AF$106,27,FALSE),0)</f>
      </c>
      <c r="J279" s="53">
        <f>IFERROR(VLOOKUP(B279,'วันที่ 2'!$B$8:$AF$106,27,FALSE),0)</f>
      </c>
      <c r="K279" s="53">
        <f>IFERROR(VLOOKUP(B279,'วันที่ 3 กะเช้า'!$B$8:$AK$106,28,FALSE),0)-IFERROR(VLOOKUP(B279,'วันที่ 3 กะเช้า'!$B$8:$AK$106,27,FALSE),0)</f>
      </c>
      <c r="L279" s="53">
        <f>IFERROR(VLOOKUP(B279,'วันที่ 3 กะเช้า'!$B$8:$AK$106,27,FALSE),0)</f>
      </c>
      <c r="M279" s="53">
        <f>IFERROR(VLOOKUP(B279,'วันที่ 4 กะเช้า'!$B$8:$AG$107,28,FALSE),0)-IFERROR(VLOOKUP(B279,'วันที่ 4 กะเช้า'!$B$8:$AG$107,27,FALSE),0)</f>
      </c>
      <c r="N279" s="53">
        <f>IFERROR(VLOOKUP(B279,'วันที่ 4 กะเช้า'!$B$8:$AG$107,27,FALSE),0)</f>
      </c>
      <c r="O279" s="53">
        <f>IFERROR(VLOOKUP(B279,'วันที่ 4 กะเช้า'!$B$8:$AH$106,28,FALSE),0)-IFERROR(VLOOKUP(B279,'วันที่ 4 กะเช้า'!$B$8:$AH$106,27,FALSE),0)</f>
      </c>
      <c r="P279" s="53">
        <f>IFERROR(VLOOKUP(B279,'วันที่ 4 กะเช้า'!$B$8:$AH$106,27,FALSE),0)</f>
      </c>
      <c r="Q279" s="53">
        <f>IFERROR(VLOOKUP(B279,'วันที่ 4 กะเช้า'!$B$8:$AH$106,28,FALSE),0)-IFERROR(VLOOKUP(B279,'วันที่ 4 กะเช้า'!$B$8:$AH$106,27,FALSE),0)</f>
      </c>
      <c r="R279" s="53">
        <f>IFERROR(VLOOKUP(B279,'วันที่ 4 กะเช้า'!$B$8:$AH$106,27,FALSE),0)</f>
      </c>
      <c r="S279" s="53">
        <f>IFERROR(VLOOKUP(B279,'วันที่ 5 กะเช้า'!$B$8:$AH$107,28,FALSE),0)-IFERROR(VLOOKUP(B279,'วันที่ 5 กะเช้า'!$B$8:$AH$107,27,FALSE),0)</f>
      </c>
      <c r="T279" s="53">
        <f>IFERROR(VLOOKUP(B279,'วันที่ 5 กะเช้า'!$B$8:$AH$107,27,FALSE),0)</f>
      </c>
      <c r="U279" s="53">
        <f>IFERROR(VLOOKUP(B279,'วันที่ 5 กะดึก'!$B$8:$AH$106,27,FALSE),0)</f>
      </c>
      <c r="V279" s="53">
        <f>IFERROR(VLOOKUP(B279,'วันที่ 5 กะดึก'!$B$8:$AH$106,27,FALSE),0)</f>
      </c>
      <c r="W279" s="53">
        <f>IFERROR(VLOOKUP(B279,'วันที่ 7'!$B$8:$AH$105,28,FALSE),0)-IFERROR(VLOOKUP(B279,'วันที่ 7'!$B$8:$AH$105,27,FALSE),0)</f>
      </c>
      <c r="X279" s="53">
        <f>IFERROR(VLOOKUP(B279,'วันที่ 7'!$B$8:$AH$105,27,FALSE),0)</f>
      </c>
      <c r="Y279" s="53">
        <f>IFERROR(VLOOKUP(B279,'วันที่ 8'!$B$8:$AH$109,28,FALSE),0)-IFERROR(VLOOKUP(B279,'วันที่ 8'!$B$8:$AH$109,27,FALSE),0)</f>
      </c>
      <c r="Z279" s="53">
        <f>IFERROR(VLOOKUP(B279,'วันที่ 8'!$B$8:$AH$109,27,FALSE),0)</f>
      </c>
      <c r="AA279" s="53">
        <f>IFERROR(VLOOKUP(B279,'กะเช้าวันที่ 12'!$B$8:$AC$102,28,FALSE),0)-IFERROR(VLOOKUP(B279,'กะเช้าวันที่ 12'!$B$8:$AC$102,27,FALSE),0)</f>
      </c>
      <c r="AB279" s="53">
        <f>IFERROR(VLOOKUP(B279,'กะเช้าวันที่ 12'!$B$8:$AC$102,27,FALSE),0)</f>
      </c>
      <c r="AC279" s="53">
        <f>IFERROR(VLOOKUP(B279,'กะเช้าวันที่ 14'!$B$8:$AC$104,28,FALSE),0)-IFERROR(VLOOKUP(B279,'กะเช้าวันที่ 14'!$B$8:$AC$104,27,FALSE),0)</f>
      </c>
      <c r="AD279" s="53">
        <f>IFERROR(VLOOKUP(B279,'กะเช้าวันที่ 14'!$B$8:$AC$104,27,FALSE),0)</f>
      </c>
      <c r="AE279" s="53">
        <f>IFERROR(VLOOKUP(B279,'กะดึกวันที่ 13'!$B$8:$AC$105,28,FALSE),0)-IFERROR(VLOOKUP(B279,'กะดึกวันที่ 13'!$B$8:$AC$105,27,FALSE),0)</f>
      </c>
      <c r="AF279" s="53">
        <f>IFERROR(VLOOKUP(C279,'กะดึกวันที่ 13'!$B$8:$AC$105,27,FALSE),0)</f>
      </c>
      <c r="AG279" s="53">
        <f>IFERROR(VLOOKUP(B279,'วันที่ 12'!$B$8:$AH$105,28,FALSE),0)</f>
      </c>
      <c r="AH279" s="53">
        <f>IFERROR(VLOOKUP(B279,'วันที่ 14'!$B$8:$AH$106,28,FALSE),0)</f>
      </c>
      <c r="AI279" s="53">
        <f>IFERROR(VLOOKUP(B279,'วันที่ 15'!$B$8:$AH$106,28,FALSE),0)</f>
      </c>
      <c r="AJ279" s="53">
        <f>IFERROR(VLOOKUP(B279,'วันที่ 16'!$B$8:$AH$105,28,FALSE),0)</f>
      </c>
      <c r="AK279" s="53">
        <f>IFERROR(VLOOKUP(B279,'วันที่ 17'!$B$8:$AH$105,28,FALSE),0)</f>
      </c>
      <c r="AL279" s="53">
        <f>IFERROR(VLOOKUP(B279,'วันที่ 18'!$B$8:$AH$104,28,FALSE),0)</f>
      </c>
      <c r="AM279" s="53">
        <f>IFERROR(VLOOKUP(B279,'วันที่ 19'!$B$8:$AH$106,28,FALSE),0)</f>
      </c>
      <c r="AN279" s="53">
        <f>IFERROR(VLOOKUP(B279,'วันที่ 20'!$B$8:$AH$105,28,FALSE),0)</f>
      </c>
      <c r="AO279" s="53">
        <f>IFERROR(VLOOKUP(B279,'วันที่ 21'!$B$8:$AH$106,28,FALSE),0)</f>
      </c>
      <c r="AP279" s="53">
        <f>IFERROR(VLOOKUP(B279,'วันที่ 22'!$B$8:$AH$105,28,FALSE),0)</f>
      </c>
      <c r="AQ279" s="53">
        <f>IFERROR(VLOOKUP(B279,'วันที่ 23'!$B$8:$AH$107,28,FALSE),0)</f>
      </c>
      <c r="AR279" s="53">
        <f>IFERROR(VLOOKUP(B279,'วันที่ 24'!$B$8:$AH$104,28,FALSE),0)</f>
      </c>
      <c r="AS279" s="53">
        <f>IFERROR(VLOOKUP(B279,'วันที่ 25'!$B$8:$AH$106,28,FALSE),0)</f>
      </c>
      <c r="AT279" s="53">
        <f>IFERROR(VLOOKUP(B279,'วันที่ 26'!$B$8:$AH$105,28,FALSE),0)</f>
      </c>
      <c r="AU279" s="53">
        <f>IFERROR(VLOOKUP(B279,'วันที่ 26'!$B$8:$AH$104,28,FALSE),0)</f>
      </c>
      <c r="AV279" s="53">
        <f>IFERROR(VLOOKUP(B279,'วันที่ 30'!$B$8:$AH$107,28,FALSE),0)</f>
      </c>
      <c r="AW279" s="53">
        <f>IFERROR(VLOOKUP(B279,'วันที่ 31'!$B$8:$AG$105,28,FALSE),0)</f>
      </c>
      <c r="AX279" s="52">
        <f>SUM(E279:AW279)</f>
      </c>
    </row>
    <row r="280">
      <c r="A280" s="52"/>
      <c r="B280" s="56"/>
      <c r="C280" s="53">
        <f>IFERROR(VLOOKUP(B280,Members!B:C,2,FALSE),0)</f>
      </c>
      <c r="D280" s="53">
        <f>IFERROR(VLOOKUP(B280,Members!$B:$H,7,FALSE),0)</f>
      </c>
      <c r="E280" s="55">
        <f>IFERROR(VLOOKUP(B280,'วันที่ 1'!$B$8:$AH$103,28,FALSE),0) - IFERROR(VLOOKUP(B280,'วันที่ 1'!$B$8:$AH$103,27,FALSE),0)</f>
      </c>
      <c r="F280" s="55">
        <f>IFERROR(VLOOKUP(C280,'วันที่ 1'!$B$8:$AH$103,27,FALSE),0)</f>
      </c>
      <c r="G280" s="53">
        <f>IFERROR(VLOOKUP(B280,'วันที่ 1'!$B$8:$AH$103,28,FALSE),0)-IFERROR(VLOOKUP(B280,'วันที่ 1'!$B$8:$AH$103,27,FALSE),0)</f>
      </c>
      <c r="H280" s="55">
        <f>IFERROR(VLOOKUP(B280,'วันที่ 1'!$B$8:$AH$103,27,FALSE),0)</f>
      </c>
      <c r="I280" s="53">
        <f>IFERROR(VLOOKUP(B280,'วันที่ 2'!$B$8:$AF$106,28,FALSE),0)-IFERROR(VLOOKUP(B280,'วันที่ 2'!$B$8:$AF$106,27,FALSE),0)</f>
      </c>
      <c r="J280" s="53">
        <f>IFERROR(VLOOKUP(B280,'วันที่ 2'!$B$8:$AF$106,27,FALSE),0)</f>
      </c>
      <c r="K280" s="53">
        <f>IFERROR(VLOOKUP(B280,'วันที่ 3 กะเช้า'!$B$8:$AK$106,28,FALSE),0)-IFERROR(VLOOKUP(B280,'วันที่ 3 กะเช้า'!$B$8:$AK$106,27,FALSE),0)</f>
      </c>
      <c r="L280" s="53">
        <f>IFERROR(VLOOKUP(B280,'วันที่ 3 กะเช้า'!$B$8:$AK$106,27,FALSE),0)</f>
      </c>
      <c r="M280" s="53">
        <f>IFERROR(VLOOKUP(B280,'วันที่ 4 กะเช้า'!$B$8:$AG$107,28,FALSE),0)-IFERROR(VLOOKUP(B280,'วันที่ 4 กะเช้า'!$B$8:$AG$107,27,FALSE),0)</f>
      </c>
      <c r="N280" s="53">
        <f>IFERROR(VLOOKUP(B280,'วันที่ 4 กะเช้า'!$B$8:$AG$107,27,FALSE),0)</f>
      </c>
      <c r="O280" s="53">
        <f>IFERROR(VLOOKUP(B280,'วันที่ 4 กะเช้า'!$B$8:$AH$106,28,FALSE),0)-IFERROR(VLOOKUP(B280,'วันที่ 4 กะเช้า'!$B$8:$AH$106,27,FALSE),0)</f>
      </c>
      <c r="P280" s="53">
        <f>IFERROR(VLOOKUP(B280,'วันที่ 4 กะเช้า'!$B$8:$AH$106,27,FALSE),0)</f>
      </c>
      <c r="Q280" s="53">
        <f>IFERROR(VLOOKUP(B280,'วันที่ 4 กะเช้า'!$B$8:$AH$106,28,FALSE),0)-IFERROR(VLOOKUP(B280,'วันที่ 4 กะเช้า'!$B$8:$AH$106,27,FALSE),0)</f>
      </c>
      <c r="R280" s="53">
        <f>IFERROR(VLOOKUP(B280,'วันที่ 4 กะเช้า'!$B$8:$AH$106,27,FALSE),0)</f>
      </c>
      <c r="S280" s="53">
        <f>IFERROR(VLOOKUP(B280,'วันที่ 5 กะเช้า'!$B$8:$AH$107,28,FALSE),0)-IFERROR(VLOOKUP(B280,'วันที่ 5 กะเช้า'!$B$8:$AH$107,27,FALSE),0)</f>
      </c>
      <c r="T280" s="53">
        <f>IFERROR(VLOOKUP(B280,'วันที่ 5 กะเช้า'!$B$8:$AH$107,27,FALSE),0)</f>
      </c>
      <c r="U280" s="53">
        <f>IFERROR(VLOOKUP(B280,'วันที่ 5 กะดึก'!$B$8:$AH$106,27,FALSE),0)</f>
      </c>
      <c r="V280" s="53">
        <f>IFERROR(VLOOKUP(B280,'วันที่ 5 กะดึก'!$B$8:$AH$106,27,FALSE),0)</f>
      </c>
      <c r="W280" s="53">
        <f>IFERROR(VLOOKUP(B280,'วันที่ 7'!$B$8:$AH$105,28,FALSE),0)-IFERROR(VLOOKUP(B280,'วันที่ 7'!$B$8:$AH$105,27,FALSE),0)</f>
      </c>
      <c r="X280" s="53">
        <f>IFERROR(VLOOKUP(B280,'วันที่ 7'!$B$8:$AH$105,27,FALSE),0)</f>
      </c>
      <c r="Y280" s="53">
        <f>IFERROR(VLOOKUP(B280,'วันที่ 8'!$B$8:$AH$109,28,FALSE),0)-IFERROR(VLOOKUP(B280,'วันที่ 8'!$B$8:$AH$109,27,FALSE),0)</f>
      </c>
      <c r="Z280" s="53">
        <f>IFERROR(VLOOKUP(B280,'วันที่ 8'!$B$8:$AH$109,27,FALSE),0)</f>
      </c>
      <c r="AA280" s="53">
        <f>IFERROR(VLOOKUP(B280,'กะเช้าวันที่ 12'!$B$8:$AC$102,28,FALSE),0)-IFERROR(VLOOKUP(B280,'กะเช้าวันที่ 12'!$B$8:$AC$102,27,FALSE),0)</f>
      </c>
      <c r="AB280" s="53">
        <f>IFERROR(VLOOKUP(B280,'กะเช้าวันที่ 12'!$B$8:$AC$102,27,FALSE),0)</f>
      </c>
      <c r="AC280" s="53">
        <f>IFERROR(VLOOKUP(B280,'กะเช้าวันที่ 14'!$B$8:$AC$104,28,FALSE),0)-IFERROR(VLOOKUP(B280,'กะเช้าวันที่ 14'!$B$8:$AC$104,27,FALSE),0)</f>
      </c>
      <c r="AD280" s="53">
        <f>IFERROR(VLOOKUP(B280,'กะเช้าวันที่ 14'!$B$8:$AC$104,27,FALSE),0)</f>
      </c>
      <c r="AE280" s="53">
        <f>IFERROR(VLOOKUP(B280,'กะดึกวันที่ 13'!$B$8:$AC$105,28,FALSE),0)-IFERROR(VLOOKUP(B280,'กะดึกวันที่ 13'!$B$8:$AC$105,27,FALSE),0)</f>
      </c>
      <c r="AF280" s="53">
        <f>IFERROR(VLOOKUP(C280,'กะดึกวันที่ 13'!$B$8:$AC$105,27,FALSE),0)</f>
      </c>
      <c r="AG280" s="53">
        <f>IFERROR(VLOOKUP(B280,'วันที่ 12'!$B$8:$AH$105,28,FALSE),0)</f>
      </c>
      <c r="AH280" s="53">
        <f>IFERROR(VLOOKUP(B280,'วันที่ 14'!$B$8:$AH$106,28,FALSE),0)</f>
      </c>
      <c r="AI280" s="53">
        <f>IFERROR(VLOOKUP(B280,'วันที่ 15'!$B$8:$AH$106,28,FALSE),0)</f>
      </c>
      <c r="AJ280" s="53">
        <f>IFERROR(VLOOKUP(B280,'วันที่ 16'!$B$8:$AH$105,28,FALSE),0)</f>
      </c>
      <c r="AK280" s="53">
        <f>IFERROR(VLOOKUP(B280,'วันที่ 17'!$B$8:$AH$105,28,FALSE),0)</f>
      </c>
      <c r="AL280" s="53">
        <f>IFERROR(VLOOKUP(B280,'วันที่ 18'!$B$8:$AH$104,28,FALSE),0)</f>
      </c>
      <c r="AM280" s="53">
        <f>IFERROR(VLOOKUP(B280,'วันที่ 19'!$B$8:$AH$106,28,FALSE),0)</f>
      </c>
      <c r="AN280" s="53">
        <f>IFERROR(VLOOKUP(B280,'วันที่ 20'!$B$8:$AH$105,28,FALSE),0)</f>
      </c>
      <c r="AO280" s="53">
        <f>IFERROR(VLOOKUP(B280,'วันที่ 21'!$B$8:$AH$106,28,FALSE),0)</f>
      </c>
      <c r="AP280" s="53">
        <f>IFERROR(VLOOKUP(B280,'วันที่ 22'!$B$8:$AH$105,28,FALSE),0)</f>
      </c>
      <c r="AQ280" s="53">
        <f>IFERROR(VLOOKUP(B280,'วันที่ 23'!$B$8:$AH$107,28,FALSE),0)</f>
      </c>
      <c r="AR280" s="53">
        <f>IFERROR(VLOOKUP(B280,'วันที่ 24'!$B$8:$AH$104,28,FALSE),0)</f>
      </c>
      <c r="AS280" s="53">
        <f>IFERROR(VLOOKUP(B280,'วันที่ 25'!$B$8:$AH$106,28,FALSE),0)</f>
      </c>
      <c r="AT280" s="53">
        <f>IFERROR(VLOOKUP(B280,'วันที่ 26'!$B$8:$AH$105,28,FALSE),0)</f>
      </c>
      <c r="AU280" s="53">
        <f>IFERROR(VLOOKUP(B280,'วันที่ 26'!$B$8:$AH$104,28,FALSE),0)</f>
      </c>
      <c r="AV280" s="53">
        <f>IFERROR(VLOOKUP(B280,'วันที่ 30'!$B$8:$AH$107,28,FALSE),0)</f>
      </c>
      <c r="AW280" s="53">
        <f>IFERROR(VLOOKUP(B280,'วันที่ 31'!$B$8:$AG$105,28,FALSE),0)</f>
      </c>
      <c r="AX280" s="52">
        <f>SUM(E280:AW280)</f>
      </c>
    </row>
    <row r="281">
      <c r="A281" s="52"/>
      <c r="B281" s="56"/>
      <c r="C281" s="53">
        <f>IFERROR(VLOOKUP(B281,Members!B:C,2,FALSE),0)</f>
      </c>
      <c r="D281" s="53">
        <f>IFERROR(VLOOKUP(B281,Members!$B:$H,7,FALSE),0)</f>
      </c>
      <c r="E281" s="55">
        <f>IFERROR(VLOOKUP(B281,'วันที่ 1'!$B$8:$AH$103,28,FALSE),0) - IFERROR(VLOOKUP(B281,'วันที่ 1'!$B$8:$AH$103,27,FALSE),0)</f>
      </c>
      <c r="F281" s="55">
        <f>IFERROR(VLOOKUP(C281,'วันที่ 1'!$B$8:$AH$103,27,FALSE),0)</f>
      </c>
      <c r="G281" s="53">
        <f>IFERROR(VLOOKUP(B281,'วันที่ 1'!$B$8:$AH$103,28,FALSE),0)-IFERROR(VLOOKUP(B281,'วันที่ 1'!$B$8:$AH$103,27,FALSE),0)</f>
      </c>
      <c r="H281" s="55">
        <f>IFERROR(VLOOKUP(B281,'วันที่ 1'!$B$8:$AH$103,27,FALSE),0)</f>
      </c>
      <c r="I281" s="53">
        <f>IFERROR(VLOOKUP(B281,'วันที่ 2'!$B$8:$AF$106,28,FALSE),0)-IFERROR(VLOOKUP(B281,'วันที่ 2'!$B$8:$AF$106,27,FALSE),0)</f>
      </c>
      <c r="J281" s="53">
        <f>IFERROR(VLOOKUP(B281,'วันที่ 2'!$B$8:$AF$106,27,FALSE),0)</f>
      </c>
      <c r="K281" s="53">
        <f>IFERROR(VLOOKUP(B281,'วันที่ 3 กะเช้า'!$B$8:$AK$106,28,FALSE),0)-IFERROR(VLOOKUP(B281,'วันที่ 3 กะเช้า'!$B$8:$AK$106,27,FALSE),0)</f>
      </c>
      <c r="L281" s="53">
        <f>IFERROR(VLOOKUP(B281,'วันที่ 3 กะเช้า'!$B$8:$AK$106,27,FALSE),0)</f>
      </c>
      <c r="M281" s="53">
        <f>IFERROR(VLOOKUP(B281,'วันที่ 4 กะเช้า'!$B$8:$AG$107,28,FALSE),0)-IFERROR(VLOOKUP(B281,'วันที่ 4 กะเช้า'!$B$8:$AG$107,27,FALSE),0)</f>
      </c>
      <c r="N281" s="53">
        <f>IFERROR(VLOOKUP(B281,'วันที่ 4 กะเช้า'!$B$8:$AG$107,27,FALSE),0)</f>
      </c>
      <c r="O281" s="53">
        <f>IFERROR(VLOOKUP(B281,'วันที่ 4 กะเช้า'!$B$8:$AH$106,28,FALSE),0)-IFERROR(VLOOKUP(B281,'วันที่ 4 กะเช้า'!$B$8:$AH$106,27,FALSE),0)</f>
      </c>
      <c r="P281" s="53">
        <f>IFERROR(VLOOKUP(B281,'วันที่ 4 กะเช้า'!$B$8:$AH$106,27,FALSE),0)</f>
      </c>
      <c r="Q281" s="53">
        <f>IFERROR(VLOOKUP(B281,'วันที่ 4 กะเช้า'!$B$8:$AH$106,28,FALSE),0)-IFERROR(VLOOKUP(B281,'วันที่ 4 กะเช้า'!$B$8:$AH$106,27,FALSE),0)</f>
      </c>
      <c r="R281" s="53">
        <f>IFERROR(VLOOKUP(B281,'วันที่ 4 กะเช้า'!$B$8:$AH$106,27,FALSE),0)</f>
      </c>
      <c r="S281" s="53">
        <f>IFERROR(VLOOKUP(B281,'วันที่ 5 กะเช้า'!$B$8:$AH$107,28,FALSE),0)-IFERROR(VLOOKUP(B281,'วันที่ 5 กะเช้า'!$B$8:$AH$107,27,FALSE),0)</f>
      </c>
      <c r="T281" s="53">
        <f>IFERROR(VLOOKUP(B281,'วันที่ 5 กะเช้า'!$B$8:$AH$107,27,FALSE),0)</f>
      </c>
      <c r="U281" s="53">
        <f>IFERROR(VLOOKUP(B281,'วันที่ 5 กะดึก'!$B$8:$AH$106,27,FALSE),0)</f>
      </c>
      <c r="V281" s="53">
        <f>IFERROR(VLOOKUP(B281,'วันที่ 5 กะดึก'!$B$8:$AH$106,27,FALSE),0)</f>
      </c>
      <c r="W281" s="53">
        <f>IFERROR(VLOOKUP(B281,'วันที่ 7'!$B$8:$AH$105,28,FALSE),0)-IFERROR(VLOOKUP(B281,'วันที่ 7'!$B$8:$AH$105,27,FALSE),0)</f>
      </c>
      <c r="X281" s="53">
        <f>IFERROR(VLOOKUP(B281,'วันที่ 7'!$B$8:$AH$105,27,FALSE),0)</f>
      </c>
      <c r="Y281" s="53">
        <f>IFERROR(VLOOKUP(B281,'วันที่ 8'!$B$8:$AH$109,28,FALSE),0)-IFERROR(VLOOKUP(B281,'วันที่ 8'!$B$8:$AH$109,27,FALSE),0)</f>
      </c>
      <c r="Z281" s="53">
        <f>IFERROR(VLOOKUP(B281,'วันที่ 8'!$B$8:$AH$109,27,FALSE),0)</f>
      </c>
      <c r="AA281" s="53">
        <f>IFERROR(VLOOKUP(B281,'กะเช้าวันที่ 12'!$B$8:$AC$102,28,FALSE),0)-IFERROR(VLOOKUP(B281,'กะเช้าวันที่ 12'!$B$8:$AC$102,27,FALSE),0)</f>
      </c>
      <c r="AB281" s="53">
        <f>IFERROR(VLOOKUP(B281,'กะเช้าวันที่ 12'!$B$8:$AC$102,27,FALSE),0)</f>
      </c>
      <c r="AC281" s="53">
        <f>IFERROR(VLOOKUP(B281,'กะเช้าวันที่ 14'!$B$8:$AC$104,28,FALSE),0)-IFERROR(VLOOKUP(B281,'กะเช้าวันที่ 14'!$B$8:$AC$104,27,FALSE),0)</f>
      </c>
      <c r="AD281" s="53">
        <f>IFERROR(VLOOKUP(B281,'กะเช้าวันที่ 14'!$B$8:$AC$104,27,FALSE),0)</f>
      </c>
      <c r="AE281" s="53">
        <f>IFERROR(VLOOKUP(B281,'กะดึกวันที่ 13'!$B$8:$AC$105,28,FALSE),0)-IFERROR(VLOOKUP(B281,'กะดึกวันที่ 13'!$B$8:$AC$105,27,FALSE),0)</f>
      </c>
      <c r="AF281" s="53">
        <f>IFERROR(VLOOKUP(C281,'กะดึกวันที่ 13'!$B$8:$AC$105,27,FALSE),0)</f>
      </c>
      <c r="AG281" s="53">
        <f>IFERROR(VLOOKUP(B281,'วันที่ 12'!$B$8:$AH$105,28,FALSE),0)</f>
      </c>
      <c r="AH281" s="53">
        <f>IFERROR(VLOOKUP(B281,'วันที่ 14'!$B$8:$AH$106,28,FALSE),0)</f>
      </c>
      <c r="AI281" s="53">
        <f>IFERROR(VLOOKUP(B281,'วันที่ 15'!$B$8:$AH$106,28,FALSE),0)</f>
      </c>
      <c r="AJ281" s="53">
        <f>IFERROR(VLOOKUP(B281,'วันที่ 16'!$B$8:$AH$105,28,FALSE),0)</f>
      </c>
      <c r="AK281" s="53">
        <f>IFERROR(VLOOKUP(B281,'วันที่ 17'!$B$8:$AH$105,28,FALSE),0)</f>
      </c>
      <c r="AL281" s="53">
        <f>IFERROR(VLOOKUP(B281,'วันที่ 18'!$B$8:$AH$104,28,FALSE),0)</f>
      </c>
      <c r="AM281" s="53">
        <f>IFERROR(VLOOKUP(B281,'วันที่ 19'!$B$8:$AH$106,28,FALSE),0)</f>
      </c>
      <c r="AN281" s="53">
        <f>IFERROR(VLOOKUP(B281,'วันที่ 20'!$B$8:$AH$105,28,FALSE),0)</f>
      </c>
      <c r="AO281" s="53">
        <f>IFERROR(VLOOKUP(B281,'วันที่ 21'!$B$8:$AH$106,28,FALSE),0)</f>
      </c>
      <c r="AP281" s="53">
        <f>IFERROR(VLOOKUP(B281,'วันที่ 22'!$B$8:$AH$105,28,FALSE),0)</f>
      </c>
      <c r="AQ281" s="53">
        <f>IFERROR(VLOOKUP(B281,'วันที่ 23'!$B$8:$AH$107,28,FALSE),0)</f>
      </c>
      <c r="AR281" s="53">
        <f>IFERROR(VLOOKUP(B281,'วันที่ 24'!$B$8:$AH$104,28,FALSE),0)</f>
      </c>
      <c r="AS281" s="53">
        <f>IFERROR(VLOOKUP(B281,'วันที่ 25'!$B$8:$AH$106,28,FALSE),0)</f>
      </c>
      <c r="AT281" s="53">
        <f>IFERROR(VLOOKUP(B281,'วันที่ 26'!$B$8:$AH$105,28,FALSE),0)</f>
      </c>
      <c r="AU281" s="53">
        <f>IFERROR(VLOOKUP(B281,'วันที่ 26'!$B$8:$AH$104,28,FALSE),0)</f>
      </c>
      <c r="AV281" s="53">
        <f>IFERROR(VLOOKUP(B281,'วันที่ 30'!$B$8:$AH$107,28,FALSE),0)</f>
      </c>
      <c r="AW281" s="53">
        <f>IFERROR(VLOOKUP(B281,'วันที่ 31'!$B$8:$AG$105,28,FALSE),0)</f>
      </c>
      <c r="AX281" s="52">
        <f>SUM(E281:AW281)</f>
      </c>
    </row>
    <row r="282">
      <c r="A282" s="52"/>
      <c r="B282" s="56"/>
      <c r="C282" s="53">
        <f>IFERROR(VLOOKUP(B282,Members!B:C,2,FALSE),0)</f>
      </c>
      <c r="D282" s="53">
        <f>IFERROR(VLOOKUP(B282,Members!$B:$H,7,FALSE),0)</f>
      </c>
      <c r="E282" s="55">
        <f>IFERROR(VLOOKUP(B282,'วันที่ 1'!$B$8:$AH$103,28,FALSE),0) - IFERROR(VLOOKUP(B282,'วันที่ 1'!$B$8:$AH$103,27,FALSE),0)</f>
      </c>
      <c r="F282" s="55">
        <f>IFERROR(VLOOKUP(C282,'วันที่ 1'!$B$8:$AH$103,27,FALSE),0)</f>
      </c>
      <c r="G282" s="53">
        <f>IFERROR(VLOOKUP(B282,'วันที่ 1'!$B$8:$AH$103,28,FALSE),0)-IFERROR(VLOOKUP(B282,'วันที่ 1'!$B$8:$AH$103,27,FALSE),0)</f>
      </c>
      <c r="H282" s="55">
        <f>IFERROR(VLOOKUP(B282,'วันที่ 1'!$B$8:$AH$103,27,FALSE),0)</f>
      </c>
      <c r="I282" s="53">
        <f>IFERROR(VLOOKUP(B282,'วันที่ 2'!$B$8:$AF$106,28,FALSE),0)-IFERROR(VLOOKUP(B282,'วันที่ 2'!$B$8:$AF$106,27,FALSE),0)</f>
      </c>
      <c r="J282" s="53">
        <f>IFERROR(VLOOKUP(B282,'วันที่ 2'!$B$8:$AF$106,27,FALSE),0)</f>
      </c>
      <c r="K282" s="53">
        <f>IFERROR(VLOOKUP(B282,'วันที่ 3 กะเช้า'!$B$8:$AK$106,28,FALSE),0)-IFERROR(VLOOKUP(B282,'วันที่ 3 กะเช้า'!$B$8:$AK$106,27,FALSE),0)</f>
      </c>
      <c r="L282" s="53">
        <f>IFERROR(VLOOKUP(B282,'วันที่ 3 กะเช้า'!$B$8:$AK$106,27,FALSE),0)</f>
      </c>
      <c r="M282" s="53">
        <f>IFERROR(VLOOKUP(B282,'วันที่ 4 กะเช้า'!$B$8:$AG$107,28,FALSE),0)-IFERROR(VLOOKUP(B282,'วันที่ 4 กะเช้า'!$B$8:$AG$107,27,FALSE),0)</f>
      </c>
      <c r="N282" s="53">
        <f>IFERROR(VLOOKUP(B282,'วันที่ 4 กะเช้า'!$B$8:$AG$107,27,FALSE),0)</f>
      </c>
      <c r="O282" s="53">
        <f>IFERROR(VLOOKUP(B282,'วันที่ 4 กะเช้า'!$B$8:$AH$106,28,FALSE),0)-IFERROR(VLOOKUP(B282,'วันที่ 4 กะเช้า'!$B$8:$AH$106,27,FALSE),0)</f>
      </c>
      <c r="P282" s="53">
        <f>IFERROR(VLOOKUP(B282,'วันที่ 4 กะเช้า'!$B$8:$AH$106,27,FALSE),0)</f>
      </c>
      <c r="Q282" s="53">
        <f>IFERROR(VLOOKUP(B282,'วันที่ 4 กะเช้า'!$B$8:$AH$106,28,FALSE),0)-IFERROR(VLOOKUP(B282,'วันที่ 4 กะเช้า'!$B$8:$AH$106,27,FALSE),0)</f>
      </c>
      <c r="R282" s="53">
        <f>IFERROR(VLOOKUP(B282,'วันที่ 4 กะเช้า'!$B$8:$AH$106,27,FALSE),0)</f>
      </c>
      <c r="S282" s="53">
        <f>IFERROR(VLOOKUP(B282,'วันที่ 5 กะเช้า'!$B$8:$AH$107,28,FALSE),0)-IFERROR(VLOOKUP(B282,'วันที่ 5 กะเช้า'!$B$8:$AH$107,27,FALSE),0)</f>
      </c>
      <c r="T282" s="53">
        <f>IFERROR(VLOOKUP(B282,'วันที่ 5 กะเช้า'!$B$8:$AH$107,27,FALSE),0)</f>
      </c>
      <c r="U282" s="53">
        <f>IFERROR(VLOOKUP(B282,'วันที่ 5 กะดึก'!$B$8:$AH$106,27,FALSE),0)</f>
      </c>
      <c r="V282" s="53">
        <f>IFERROR(VLOOKUP(B282,'วันที่ 5 กะดึก'!$B$8:$AH$106,27,FALSE),0)</f>
      </c>
      <c r="W282" s="53">
        <f>IFERROR(VLOOKUP(B282,'วันที่ 7'!$B$8:$AH$105,28,FALSE),0)-IFERROR(VLOOKUP(B282,'วันที่ 7'!$B$8:$AH$105,27,FALSE),0)</f>
      </c>
      <c r="X282" s="53">
        <f>IFERROR(VLOOKUP(B282,'วันที่ 7'!$B$8:$AH$105,27,FALSE),0)</f>
      </c>
      <c r="Y282" s="53">
        <f>IFERROR(VLOOKUP(B282,'วันที่ 8'!$B$8:$AH$109,28,FALSE),0)-IFERROR(VLOOKUP(B282,'วันที่ 8'!$B$8:$AH$109,27,FALSE),0)</f>
      </c>
      <c r="Z282" s="53">
        <f>IFERROR(VLOOKUP(B282,'วันที่ 8'!$B$8:$AH$109,27,FALSE),0)</f>
      </c>
      <c r="AA282" s="53">
        <f>IFERROR(VLOOKUP(B282,'กะเช้าวันที่ 12'!$B$8:$AC$102,28,FALSE),0)-IFERROR(VLOOKUP(B282,'กะเช้าวันที่ 12'!$B$8:$AC$102,27,FALSE),0)</f>
      </c>
      <c r="AB282" s="53">
        <f>IFERROR(VLOOKUP(B282,'กะเช้าวันที่ 12'!$B$8:$AC$102,27,FALSE),0)</f>
      </c>
      <c r="AC282" s="53">
        <f>IFERROR(VLOOKUP(B282,'กะเช้าวันที่ 14'!$B$8:$AC$104,28,FALSE),0)-IFERROR(VLOOKUP(B282,'กะเช้าวันที่ 14'!$B$8:$AC$104,27,FALSE),0)</f>
      </c>
      <c r="AD282" s="53">
        <f>IFERROR(VLOOKUP(B282,'กะเช้าวันที่ 14'!$B$8:$AC$104,27,FALSE),0)</f>
      </c>
      <c r="AE282" s="53">
        <f>IFERROR(VLOOKUP(B282,'กะดึกวันที่ 13'!$B$8:$AC$105,28,FALSE),0)-IFERROR(VLOOKUP(B282,'กะดึกวันที่ 13'!$B$8:$AC$105,27,FALSE),0)</f>
      </c>
      <c r="AF282" s="53">
        <f>IFERROR(VLOOKUP(C282,'กะดึกวันที่ 13'!$B$8:$AC$105,27,FALSE),0)</f>
      </c>
      <c r="AG282" s="53">
        <f>IFERROR(VLOOKUP(B282,'วันที่ 12'!$B$8:$AH$105,28,FALSE),0)</f>
      </c>
      <c r="AH282" s="53">
        <f>IFERROR(VLOOKUP(B282,'วันที่ 14'!$B$8:$AH$106,28,FALSE),0)</f>
      </c>
      <c r="AI282" s="53">
        <f>IFERROR(VLOOKUP(B282,'วันที่ 15'!$B$8:$AH$106,28,FALSE),0)</f>
      </c>
      <c r="AJ282" s="53">
        <f>IFERROR(VLOOKUP(B282,'วันที่ 16'!$B$8:$AH$105,28,FALSE),0)</f>
      </c>
      <c r="AK282" s="53">
        <f>IFERROR(VLOOKUP(B282,'วันที่ 17'!$B$8:$AH$105,28,FALSE),0)</f>
      </c>
      <c r="AL282" s="53">
        <f>IFERROR(VLOOKUP(B282,'วันที่ 18'!$B$8:$AH$104,28,FALSE),0)</f>
      </c>
      <c r="AM282" s="53">
        <f>IFERROR(VLOOKUP(B282,'วันที่ 19'!$B$8:$AH$106,28,FALSE),0)</f>
      </c>
      <c r="AN282" s="53">
        <f>IFERROR(VLOOKUP(B282,'วันที่ 20'!$B$8:$AH$105,28,FALSE),0)</f>
      </c>
      <c r="AO282" s="53">
        <f>IFERROR(VLOOKUP(B282,'วันที่ 21'!$B$8:$AH$106,28,FALSE),0)</f>
      </c>
      <c r="AP282" s="53">
        <f>IFERROR(VLOOKUP(B282,'วันที่ 22'!$B$8:$AH$105,28,FALSE),0)</f>
      </c>
      <c r="AQ282" s="53">
        <f>IFERROR(VLOOKUP(B282,'วันที่ 23'!$B$8:$AH$107,28,FALSE),0)</f>
      </c>
      <c r="AR282" s="53">
        <f>IFERROR(VLOOKUP(B282,'วันที่ 24'!$B$8:$AH$104,28,FALSE),0)</f>
      </c>
      <c r="AS282" s="53">
        <f>IFERROR(VLOOKUP(B282,'วันที่ 25'!$B$8:$AH$106,28,FALSE),0)</f>
      </c>
      <c r="AT282" s="53">
        <f>IFERROR(VLOOKUP(B282,'วันที่ 26'!$B$8:$AH$105,28,FALSE),0)</f>
      </c>
      <c r="AU282" s="53">
        <f>IFERROR(VLOOKUP(B282,'วันที่ 26'!$B$8:$AH$104,28,FALSE),0)</f>
      </c>
      <c r="AV282" s="53">
        <f>IFERROR(VLOOKUP(B282,'วันที่ 30'!$B$8:$AH$107,28,FALSE),0)</f>
      </c>
      <c r="AW282" s="53">
        <f>IFERROR(VLOOKUP(B282,'วันที่ 31'!$B$8:$AG$105,28,FALSE),0)</f>
      </c>
      <c r="AX282" s="52">
        <f>SUM(E282:AW282)</f>
      </c>
    </row>
    <row r="283">
      <c r="A283" s="52"/>
      <c r="B283" s="56"/>
      <c r="C283" s="53">
        <f>IFERROR(VLOOKUP(B283,Members!B:C,2,FALSE),0)</f>
      </c>
      <c r="D283" s="53">
        <f>IFERROR(VLOOKUP(B283,Members!$B:$H,7,FALSE),0)</f>
      </c>
      <c r="E283" s="55">
        <f>IFERROR(VLOOKUP(B283,'วันที่ 1'!$B$8:$AH$103,28,FALSE),0) - IFERROR(VLOOKUP(B283,'วันที่ 1'!$B$8:$AH$103,27,FALSE),0)</f>
      </c>
      <c r="F283" s="55">
        <f>IFERROR(VLOOKUP(C283,'วันที่ 1'!$B$8:$AH$103,27,FALSE),0)</f>
      </c>
      <c r="G283" s="53">
        <f>IFERROR(VLOOKUP(B283,'วันที่ 1'!$B$8:$AH$103,28,FALSE),0)-IFERROR(VLOOKUP(B283,'วันที่ 1'!$B$8:$AH$103,27,FALSE),0)</f>
      </c>
      <c r="H283" s="55">
        <f>IFERROR(VLOOKUP(B283,'วันที่ 1'!$B$8:$AH$103,27,FALSE),0)</f>
      </c>
      <c r="I283" s="53">
        <f>IFERROR(VLOOKUP(B283,'วันที่ 2'!$B$8:$AF$106,28,FALSE),0)-IFERROR(VLOOKUP(B283,'วันที่ 2'!$B$8:$AF$106,27,FALSE),0)</f>
      </c>
      <c r="J283" s="53">
        <f>IFERROR(VLOOKUP(B283,'วันที่ 2'!$B$8:$AF$106,27,FALSE),0)</f>
      </c>
      <c r="K283" s="53">
        <f>IFERROR(VLOOKUP(B283,'วันที่ 3 กะเช้า'!$B$8:$AK$106,28,FALSE),0)-IFERROR(VLOOKUP(B283,'วันที่ 3 กะเช้า'!$B$8:$AK$106,27,FALSE),0)</f>
      </c>
      <c r="L283" s="53">
        <f>IFERROR(VLOOKUP(B283,'วันที่ 3 กะเช้า'!$B$8:$AK$106,27,FALSE),0)</f>
      </c>
      <c r="M283" s="53">
        <f>IFERROR(VLOOKUP(B283,'วันที่ 4 กะเช้า'!$B$8:$AG$107,28,FALSE),0)-IFERROR(VLOOKUP(B283,'วันที่ 4 กะเช้า'!$B$8:$AG$107,27,FALSE),0)</f>
      </c>
      <c r="N283" s="53">
        <f>IFERROR(VLOOKUP(B283,'วันที่ 4 กะเช้า'!$B$8:$AG$107,27,FALSE),0)</f>
      </c>
      <c r="O283" s="53">
        <f>IFERROR(VLOOKUP(B283,'วันที่ 4 กะเช้า'!$B$8:$AH$106,28,FALSE),0)-IFERROR(VLOOKUP(B283,'วันที่ 4 กะเช้า'!$B$8:$AH$106,27,FALSE),0)</f>
      </c>
      <c r="P283" s="53">
        <f>IFERROR(VLOOKUP(B283,'วันที่ 4 กะเช้า'!$B$8:$AH$106,27,FALSE),0)</f>
      </c>
      <c r="Q283" s="53">
        <f>IFERROR(VLOOKUP(B283,'วันที่ 4 กะเช้า'!$B$8:$AH$106,28,FALSE),0)-IFERROR(VLOOKUP(B283,'วันที่ 4 กะเช้า'!$B$8:$AH$106,27,FALSE),0)</f>
      </c>
      <c r="R283" s="53">
        <f>IFERROR(VLOOKUP(B283,'วันที่ 4 กะเช้า'!$B$8:$AH$106,27,FALSE),0)</f>
      </c>
      <c r="S283" s="53">
        <f>IFERROR(VLOOKUP(B283,'วันที่ 5 กะเช้า'!$B$8:$AH$107,28,FALSE),0)-IFERROR(VLOOKUP(B283,'วันที่ 5 กะเช้า'!$B$8:$AH$107,27,FALSE),0)</f>
      </c>
      <c r="T283" s="53">
        <f>IFERROR(VLOOKUP(B283,'วันที่ 5 กะเช้า'!$B$8:$AH$107,27,FALSE),0)</f>
      </c>
      <c r="U283" s="53">
        <f>IFERROR(VLOOKUP(B283,'วันที่ 5 กะดึก'!$B$8:$AH$106,27,FALSE),0)</f>
      </c>
      <c r="V283" s="53">
        <f>IFERROR(VLOOKUP(B283,'วันที่ 5 กะดึก'!$B$8:$AH$106,27,FALSE),0)</f>
      </c>
      <c r="W283" s="53">
        <f>IFERROR(VLOOKUP(B283,'วันที่ 7'!$B$8:$AH$105,28,FALSE),0)-IFERROR(VLOOKUP(B283,'วันที่ 7'!$B$8:$AH$105,27,FALSE),0)</f>
      </c>
      <c r="X283" s="53">
        <f>IFERROR(VLOOKUP(B283,'วันที่ 7'!$B$8:$AH$105,27,FALSE),0)</f>
      </c>
      <c r="Y283" s="53">
        <f>IFERROR(VLOOKUP(B283,'วันที่ 8'!$B$8:$AH$109,28,FALSE),0)-IFERROR(VLOOKUP(B283,'วันที่ 8'!$B$8:$AH$109,27,FALSE),0)</f>
      </c>
      <c r="Z283" s="53">
        <f>IFERROR(VLOOKUP(B283,'วันที่ 8'!$B$8:$AH$109,27,FALSE),0)</f>
      </c>
      <c r="AA283" s="53">
        <f>IFERROR(VLOOKUP(B283,'กะเช้าวันที่ 12'!$B$8:$AC$102,28,FALSE),0)-IFERROR(VLOOKUP(B283,'กะเช้าวันที่ 12'!$B$8:$AC$102,27,FALSE),0)</f>
      </c>
      <c r="AB283" s="53">
        <f>IFERROR(VLOOKUP(B283,'กะเช้าวันที่ 12'!$B$8:$AC$102,27,FALSE),0)</f>
      </c>
      <c r="AC283" s="53">
        <f>IFERROR(VLOOKUP(B283,'กะเช้าวันที่ 14'!$B$8:$AC$104,28,FALSE),0)-IFERROR(VLOOKUP(B283,'กะเช้าวันที่ 14'!$B$8:$AC$104,27,FALSE),0)</f>
      </c>
      <c r="AD283" s="53">
        <f>IFERROR(VLOOKUP(B283,'กะเช้าวันที่ 14'!$B$8:$AC$104,27,FALSE),0)</f>
      </c>
      <c r="AE283" s="53">
        <f>IFERROR(VLOOKUP(B283,'กะดึกวันที่ 13'!$B$8:$AC$105,28,FALSE),0)-IFERROR(VLOOKUP(B283,'กะดึกวันที่ 13'!$B$8:$AC$105,27,FALSE),0)</f>
      </c>
      <c r="AF283" s="53">
        <f>IFERROR(VLOOKUP(C283,'กะดึกวันที่ 13'!$B$8:$AC$105,27,FALSE),0)</f>
      </c>
      <c r="AG283" s="53">
        <f>IFERROR(VLOOKUP(B283,'วันที่ 12'!$B$8:$AH$105,28,FALSE),0)</f>
      </c>
      <c r="AH283" s="53">
        <f>IFERROR(VLOOKUP(B283,'วันที่ 14'!$B$8:$AH$106,28,FALSE),0)</f>
      </c>
      <c r="AI283" s="53">
        <f>IFERROR(VLOOKUP(B283,'วันที่ 15'!$B$8:$AH$106,28,FALSE),0)</f>
      </c>
      <c r="AJ283" s="53">
        <f>IFERROR(VLOOKUP(B283,'วันที่ 16'!$B$8:$AH$105,28,FALSE),0)</f>
      </c>
      <c r="AK283" s="53">
        <f>IFERROR(VLOOKUP(B283,'วันที่ 17'!$B$8:$AH$105,28,FALSE),0)</f>
      </c>
      <c r="AL283" s="53">
        <f>IFERROR(VLOOKUP(B283,'วันที่ 18'!$B$8:$AH$104,28,FALSE),0)</f>
      </c>
      <c r="AM283" s="53">
        <f>IFERROR(VLOOKUP(B283,'วันที่ 19'!$B$8:$AH$106,28,FALSE),0)</f>
      </c>
      <c r="AN283" s="53">
        <f>IFERROR(VLOOKUP(B283,'วันที่ 20'!$B$8:$AH$105,28,FALSE),0)</f>
      </c>
      <c r="AO283" s="53">
        <f>IFERROR(VLOOKUP(B283,'วันที่ 21'!$B$8:$AH$106,28,FALSE),0)</f>
      </c>
      <c r="AP283" s="53">
        <f>IFERROR(VLOOKUP(B283,'วันที่ 22'!$B$8:$AH$105,28,FALSE),0)</f>
      </c>
      <c r="AQ283" s="53">
        <f>IFERROR(VLOOKUP(B283,'วันที่ 23'!$B$8:$AH$107,28,FALSE),0)</f>
      </c>
      <c r="AR283" s="53">
        <f>IFERROR(VLOOKUP(B283,'วันที่ 24'!$B$8:$AH$104,28,FALSE),0)</f>
      </c>
      <c r="AS283" s="53">
        <f>IFERROR(VLOOKUP(B283,'วันที่ 25'!$B$8:$AH$106,28,FALSE),0)</f>
      </c>
      <c r="AT283" s="53">
        <f>IFERROR(VLOOKUP(B283,'วันที่ 26'!$B$8:$AH$105,28,FALSE),0)</f>
      </c>
      <c r="AU283" s="53">
        <f>IFERROR(VLOOKUP(B283,'วันที่ 26'!$B$8:$AH$104,28,FALSE),0)</f>
      </c>
      <c r="AV283" s="53">
        <f>IFERROR(VLOOKUP(B283,'วันที่ 30'!$B$8:$AH$107,28,FALSE),0)</f>
      </c>
      <c r="AW283" s="53">
        <f>IFERROR(VLOOKUP(B283,'วันที่ 31'!$B$8:$AG$105,28,FALSE),0)</f>
      </c>
      <c r="AX283" s="52">
        <f>SUM(E283:AW283)</f>
      </c>
    </row>
    <row r="284">
      <c r="A284" s="52"/>
      <c r="B284" s="56"/>
      <c r="C284" s="53">
        <f>IFERROR(VLOOKUP(B284,Members!B:C,2,FALSE),0)</f>
      </c>
      <c r="D284" s="53">
        <f>IFERROR(VLOOKUP(B284,Members!$B:$H,7,FALSE),0)</f>
      </c>
      <c r="E284" s="55">
        <f>IFERROR(VLOOKUP(B284,'วันที่ 1'!$B$8:$AH$103,28,FALSE),0) - IFERROR(VLOOKUP(B284,'วันที่ 1'!$B$8:$AH$103,27,FALSE),0)</f>
      </c>
      <c r="F284" s="55">
        <f>IFERROR(VLOOKUP(C284,'วันที่ 1'!$B$8:$AH$103,27,FALSE),0)</f>
      </c>
      <c r="G284" s="53">
        <f>IFERROR(VLOOKUP(B284,'วันที่ 1'!$B$8:$AH$103,28,FALSE),0)-IFERROR(VLOOKUP(B284,'วันที่ 1'!$B$8:$AH$103,27,FALSE),0)</f>
      </c>
      <c r="H284" s="55">
        <f>IFERROR(VLOOKUP(B284,'วันที่ 1'!$B$8:$AH$103,27,FALSE),0)</f>
      </c>
      <c r="I284" s="53">
        <f>IFERROR(VLOOKUP(B284,'วันที่ 2'!$B$8:$AF$106,28,FALSE),0)-IFERROR(VLOOKUP(B284,'วันที่ 2'!$B$8:$AF$106,27,FALSE),0)</f>
      </c>
      <c r="J284" s="53">
        <f>IFERROR(VLOOKUP(B284,'วันที่ 2'!$B$8:$AF$106,27,FALSE),0)</f>
      </c>
      <c r="K284" s="53">
        <f>IFERROR(VLOOKUP(B284,'วันที่ 3 กะเช้า'!$B$8:$AK$106,28,FALSE),0)-IFERROR(VLOOKUP(B284,'วันที่ 3 กะเช้า'!$B$8:$AK$106,27,FALSE),0)</f>
      </c>
      <c r="L284" s="53">
        <f>IFERROR(VLOOKUP(B284,'วันที่ 3 กะเช้า'!$B$8:$AK$106,27,FALSE),0)</f>
      </c>
      <c r="M284" s="53">
        <f>IFERROR(VLOOKUP(B284,'วันที่ 4 กะเช้า'!$B$8:$AG$107,28,FALSE),0)-IFERROR(VLOOKUP(B284,'วันที่ 4 กะเช้า'!$B$8:$AG$107,27,FALSE),0)</f>
      </c>
      <c r="N284" s="53">
        <f>IFERROR(VLOOKUP(B284,'วันที่ 4 กะเช้า'!$B$8:$AG$107,27,FALSE),0)</f>
      </c>
      <c r="O284" s="53">
        <f>IFERROR(VLOOKUP(B284,'วันที่ 4 กะเช้า'!$B$8:$AH$106,28,FALSE),0)-IFERROR(VLOOKUP(B284,'วันที่ 4 กะเช้า'!$B$8:$AH$106,27,FALSE),0)</f>
      </c>
      <c r="P284" s="53">
        <f>IFERROR(VLOOKUP(B284,'วันที่ 4 กะเช้า'!$B$8:$AH$106,27,FALSE),0)</f>
      </c>
      <c r="Q284" s="53">
        <f>IFERROR(VLOOKUP(B284,'วันที่ 4 กะเช้า'!$B$8:$AH$106,28,FALSE),0)-IFERROR(VLOOKUP(B284,'วันที่ 4 กะเช้า'!$B$8:$AH$106,27,FALSE),0)</f>
      </c>
      <c r="R284" s="53">
        <f>IFERROR(VLOOKUP(B284,'วันที่ 4 กะเช้า'!$B$8:$AH$106,27,FALSE),0)</f>
      </c>
      <c r="S284" s="53">
        <f>IFERROR(VLOOKUP(B284,'วันที่ 5 กะเช้า'!$B$8:$AH$107,28,FALSE),0)-IFERROR(VLOOKUP(B284,'วันที่ 5 กะเช้า'!$B$8:$AH$107,27,FALSE),0)</f>
      </c>
      <c r="T284" s="53">
        <f>IFERROR(VLOOKUP(B284,'วันที่ 5 กะเช้า'!$B$8:$AH$107,27,FALSE),0)</f>
      </c>
      <c r="U284" s="53">
        <f>IFERROR(VLOOKUP(B284,'วันที่ 5 กะดึก'!$B$8:$AH$106,27,FALSE),0)</f>
      </c>
      <c r="V284" s="53">
        <f>IFERROR(VLOOKUP(B284,'วันที่ 5 กะดึก'!$B$8:$AH$106,27,FALSE),0)</f>
      </c>
      <c r="W284" s="53">
        <f>IFERROR(VLOOKUP(B284,'วันที่ 7'!$B$8:$AH$105,28,FALSE),0)-IFERROR(VLOOKUP(B284,'วันที่ 7'!$B$8:$AH$105,27,FALSE),0)</f>
      </c>
      <c r="X284" s="53">
        <f>IFERROR(VLOOKUP(B284,'วันที่ 7'!$B$8:$AH$105,27,FALSE),0)</f>
      </c>
      <c r="Y284" s="53">
        <f>IFERROR(VLOOKUP(B284,'วันที่ 8'!$B$8:$AH$109,28,FALSE),0)-IFERROR(VLOOKUP(B284,'วันที่ 8'!$B$8:$AH$109,27,FALSE),0)</f>
      </c>
      <c r="Z284" s="53">
        <f>IFERROR(VLOOKUP(B284,'วันที่ 8'!$B$8:$AH$109,27,FALSE),0)</f>
      </c>
      <c r="AA284" s="53">
        <f>IFERROR(VLOOKUP(B284,'กะเช้าวันที่ 12'!$B$8:$AC$102,28,FALSE),0)-IFERROR(VLOOKUP(B284,'กะเช้าวันที่ 12'!$B$8:$AC$102,27,FALSE),0)</f>
      </c>
      <c r="AB284" s="53">
        <f>IFERROR(VLOOKUP(B284,'กะเช้าวันที่ 12'!$B$8:$AC$102,27,FALSE),0)</f>
      </c>
      <c r="AC284" s="53">
        <f>IFERROR(VLOOKUP(B284,'กะเช้าวันที่ 14'!$B$8:$AC$104,28,FALSE),0)-IFERROR(VLOOKUP(B284,'กะเช้าวันที่ 14'!$B$8:$AC$104,27,FALSE),0)</f>
      </c>
      <c r="AD284" s="53">
        <f>IFERROR(VLOOKUP(B284,'กะเช้าวันที่ 14'!$B$8:$AC$104,27,FALSE),0)</f>
      </c>
      <c r="AE284" s="53">
        <f>IFERROR(VLOOKUP(B284,'กะดึกวันที่ 13'!$B$8:$AC$105,28,FALSE),0)-IFERROR(VLOOKUP(B284,'กะดึกวันที่ 13'!$B$8:$AC$105,27,FALSE),0)</f>
      </c>
      <c r="AF284" s="53">
        <f>IFERROR(VLOOKUP(C284,'กะดึกวันที่ 13'!$B$8:$AC$105,27,FALSE),0)</f>
      </c>
      <c r="AG284" s="53">
        <f>IFERROR(VLOOKUP(B284,'วันที่ 12'!$B$8:$AH$105,28,FALSE),0)</f>
      </c>
      <c r="AH284" s="53">
        <f>IFERROR(VLOOKUP(B284,'วันที่ 14'!$B$8:$AH$106,28,FALSE),0)</f>
      </c>
      <c r="AI284" s="53">
        <f>IFERROR(VLOOKUP(B284,'วันที่ 15'!$B$8:$AH$106,28,FALSE),0)</f>
      </c>
      <c r="AJ284" s="53">
        <f>IFERROR(VLOOKUP(B284,'วันที่ 16'!$B$8:$AH$105,28,FALSE),0)</f>
      </c>
      <c r="AK284" s="53">
        <f>IFERROR(VLOOKUP(B284,'วันที่ 17'!$B$8:$AH$105,28,FALSE),0)</f>
      </c>
      <c r="AL284" s="53">
        <f>IFERROR(VLOOKUP(B284,'วันที่ 18'!$B$8:$AH$104,28,FALSE),0)</f>
      </c>
      <c r="AM284" s="53">
        <f>IFERROR(VLOOKUP(B284,'วันที่ 19'!$B$8:$AH$106,28,FALSE),0)</f>
      </c>
      <c r="AN284" s="53">
        <f>IFERROR(VLOOKUP(B284,'วันที่ 20'!$B$8:$AH$105,28,FALSE),0)</f>
      </c>
      <c r="AO284" s="53">
        <f>IFERROR(VLOOKUP(B284,'วันที่ 21'!$B$8:$AH$106,28,FALSE),0)</f>
      </c>
      <c r="AP284" s="53">
        <f>IFERROR(VLOOKUP(B284,'วันที่ 22'!$B$8:$AH$105,28,FALSE),0)</f>
      </c>
      <c r="AQ284" s="53">
        <f>IFERROR(VLOOKUP(B284,'วันที่ 23'!$B$8:$AH$107,28,FALSE),0)</f>
      </c>
      <c r="AR284" s="53">
        <f>IFERROR(VLOOKUP(B284,'วันที่ 24'!$B$8:$AH$104,28,FALSE),0)</f>
      </c>
      <c r="AS284" s="53">
        <f>IFERROR(VLOOKUP(B284,'วันที่ 25'!$B$8:$AH$106,28,FALSE),0)</f>
      </c>
      <c r="AT284" s="53">
        <f>IFERROR(VLOOKUP(B284,'วันที่ 26'!$B$8:$AH$105,28,FALSE),0)</f>
      </c>
      <c r="AU284" s="53">
        <f>IFERROR(VLOOKUP(B284,'วันที่ 26'!$B$8:$AH$104,28,FALSE),0)</f>
      </c>
      <c r="AV284" s="53">
        <f>IFERROR(VLOOKUP(B284,'วันที่ 30'!$B$8:$AH$107,28,FALSE),0)</f>
      </c>
      <c r="AW284" s="53">
        <f>IFERROR(VLOOKUP(B284,'วันที่ 31'!$B$8:$AG$105,28,FALSE),0)</f>
      </c>
      <c r="AX284" s="52">
        <f>SUM(E284:AW284)</f>
      </c>
    </row>
    <row r="285">
      <c r="A285" s="52"/>
      <c r="B285" s="56"/>
      <c r="C285" s="53">
        <f>IFERROR(VLOOKUP(B285,Members!B:C,2,FALSE),0)</f>
      </c>
      <c r="D285" s="53">
        <f>IFERROR(VLOOKUP(B285,Members!$B:$H,7,FALSE),0)</f>
      </c>
      <c r="E285" s="55">
        <f>IFERROR(VLOOKUP(B285,'วันที่ 1'!$B$8:$AH$103,28,FALSE),0) - IFERROR(VLOOKUP(B285,'วันที่ 1'!$B$8:$AH$103,27,FALSE),0)</f>
      </c>
      <c r="F285" s="55">
        <f>IFERROR(VLOOKUP(C285,'วันที่ 1'!$B$8:$AH$103,27,FALSE),0)</f>
      </c>
      <c r="G285" s="53">
        <f>IFERROR(VLOOKUP(B285,'วันที่ 1'!$B$8:$AH$103,28,FALSE),0)-IFERROR(VLOOKUP(B285,'วันที่ 1'!$B$8:$AH$103,27,FALSE),0)</f>
      </c>
      <c r="H285" s="55">
        <f>IFERROR(VLOOKUP(B285,'วันที่ 1'!$B$8:$AH$103,27,FALSE),0)</f>
      </c>
      <c r="I285" s="53">
        <f>IFERROR(VLOOKUP(B285,'วันที่ 2'!$B$8:$AF$106,28,FALSE),0)-IFERROR(VLOOKUP(B285,'วันที่ 2'!$B$8:$AF$106,27,FALSE),0)</f>
      </c>
      <c r="J285" s="53">
        <f>IFERROR(VLOOKUP(B285,'วันที่ 2'!$B$8:$AF$106,27,FALSE),0)</f>
      </c>
      <c r="K285" s="53">
        <f>IFERROR(VLOOKUP(B285,'วันที่ 3 กะเช้า'!$B$8:$AK$106,28,FALSE),0)-IFERROR(VLOOKUP(B285,'วันที่ 3 กะเช้า'!$B$8:$AK$106,27,FALSE),0)</f>
      </c>
      <c r="L285" s="53">
        <f>IFERROR(VLOOKUP(B285,'วันที่ 3 กะเช้า'!$B$8:$AK$106,27,FALSE),0)</f>
      </c>
      <c r="M285" s="53">
        <f>IFERROR(VLOOKUP(B285,'วันที่ 4 กะเช้า'!$B$8:$AG$107,28,FALSE),0)-IFERROR(VLOOKUP(B285,'วันที่ 4 กะเช้า'!$B$8:$AG$107,27,FALSE),0)</f>
      </c>
      <c r="N285" s="53">
        <f>IFERROR(VLOOKUP(B285,'วันที่ 4 กะเช้า'!$B$8:$AG$107,27,FALSE),0)</f>
      </c>
      <c r="O285" s="53">
        <f>IFERROR(VLOOKUP(B285,'วันที่ 4 กะเช้า'!$B$8:$AH$106,28,FALSE),0)-IFERROR(VLOOKUP(B285,'วันที่ 4 กะเช้า'!$B$8:$AH$106,27,FALSE),0)</f>
      </c>
      <c r="P285" s="53">
        <f>IFERROR(VLOOKUP(B285,'วันที่ 4 กะเช้า'!$B$8:$AH$106,27,FALSE),0)</f>
      </c>
      <c r="Q285" s="53">
        <f>IFERROR(VLOOKUP(B285,'วันที่ 4 กะเช้า'!$B$8:$AH$106,28,FALSE),0)-IFERROR(VLOOKUP(B285,'วันที่ 4 กะเช้า'!$B$8:$AH$106,27,FALSE),0)</f>
      </c>
      <c r="R285" s="53">
        <f>IFERROR(VLOOKUP(B285,'วันที่ 4 กะเช้า'!$B$8:$AH$106,27,FALSE),0)</f>
      </c>
      <c r="S285" s="53">
        <f>IFERROR(VLOOKUP(B285,'วันที่ 5 กะเช้า'!$B$8:$AH$107,28,FALSE),0)-IFERROR(VLOOKUP(B285,'วันที่ 5 กะเช้า'!$B$8:$AH$107,27,FALSE),0)</f>
      </c>
      <c r="T285" s="53">
        <f>IFERROR(VLOOKUP(B285,'วันที่ 5 กะเช้า'!$B$8:$AH$107,27,FALSE),0)</f>
      </c>
      <c r="U285" s="53">
        <f>IFERROR(VLOOKUP(B285,'วันที่ 5 กะดึก'!$B$8:$AH$106,27,FALSE),0)</f>
      </c>
      <c r="V285" s="53">
        <f>IFERROR(VLOOKUP(B285,'วันที่ 5 กะดึก'!$B$8:$AH$106,27,FALSE),0)</f>
      </c>
      <c r="W285" s="53">
        <f>IFERROR(VLOOKUP(B285,'วันที่ 7'!$B$8:$AH$105,28,FALSE),0)-IFERROR(VLOOKUP(B285,'วันที่ 7'!$B$8:$AH$105,27,FALSE),0)</f>
      </c>
      <c r="X285" s="53">
        <f>IFERROR(VLOOKUP(B285,'วันที่ 7'!$B$8:$AH$105,27,FALSE),0)</f>
      </c>
      <c r="Y285" s="53">
        <f>IFERROR(VLOOKUP(B285,'วันที่ 8'!$B$8:$AH$109,28,FALSE),0)-IFERROR(VLOOKUP(B285,'วันที่ 8'!$B$8:$AH$109,27,FALSE),0)</f>
      </c>
      <c r="Z285" s="53">
        <f>IFERROR(VLOOKUP(B285,'วันที่ 8'!$B$8:$AH$109,27,FALSE),0)</f>
      </c>
      <c r="AA285" s="53">
        <f>IFERROR(VLOOKUP(B285,'กะเช้าวันที่ 12'!$B$8:$AC$102,28,FALSE),0)-IFERROR(VLOOKUP(B285,'กะเช้าวันที่ 12'!$B$8:$AC$102,27,FALSE),0)</f>
      </c>
      <c r="AB285" s="53">
        <f>IFERROR(VLOOKUP(B285,'กะเช้าวันที่ 12'!$B$8:$AC$102,27,FALSE),0)</f>
      </c>
      <c r="AC285" s="53">
        <f>IFERROR(VLOOKUP(B285,'กะเช้าวันที่ 14'!$B$8:$AC$104,28,FALSE),0)-IFERROR(VLOOKUP(B285,'กะเช้าวันที่ 14'!$B$8:$AC$104,27,FALSE),0)</f>
      </c>
      <c r="AD285" s="53">
        <f>IFERROR(VLOOKUP(B285,'กะเช้าวันที่ 14'!$B$8:$AC$104,27,FALSE),0)</f>
      </c>
      <c r="AE285" s="53">
        <f>IFERROR(VLOOKUP(B285,'กะดึกวันที่ 13'!$B$8:$AC$105,28,FALSE),0)-IFERROR(VLOOKUP(B285,'กะดึกวันที่ 13'!$B$8:$AC$105,27,FALSE),0)</f>
      </c>
      <c r="AF285" s="53">
        <f>IFERROR(VLOOKUP(C285,'กะดึกวันที่ 13'!$B$8:$AC$105,27,FALSE),0)</f>
      </c>
      <c r="AG285" s="53">
        <f>IFERROR(VLOOKUP(B285,'วันที่ 12'!$B$8:$AH$105,28,FALSE),0)</f>
      </c>
      <c r="AH285" s="53">
        <f>IFERROR(VLOOKUP(B285,'วันที่ 14'!$B$8:$AH$106,28,FALSE),0)</f>
      </c>
      <c r="AI285" s="53">
        <f>IFERROR(VLOOKUP(B285,'วันที่ 15'!$B$8:$AH$106,28,FALSE),0)</f>
      </c>
      <c r="AJ285" s="53">
        <f>IFERROR(VLOOKUP(B285,'วันที่ 16'!$B$8:$AH$105,28,FALSE),0)</f>
      </c>
      <c r="AK285" s="53">
        <f>IFERROR(VLOOKUP(B285,'วันที่ 17'!$B$8:$AH$105,28,FALSE),0)</f>
      </c>
      <c r="AL285" s="53">
        <f>IFERROR(VLOOKUP(B285,'วันที่ 18'!$B$8:$AH$104,28,FALSE),0)</f>
      </c>
      <c r="AM285" s="53">
        <f>IFERROR(VLOOKUP(B285,'วันที่ 19'!$B$8:$AH$106,28,FALSE),0)</f>
      </c>
      <c r="AN285" s="53">
        <f>IFERROR(VLOOKUP(B285,'วันที่ 20'!$B$8:$AH$105,28,FALSE),0)</f>
      </c>
      <c r="AO285" s="53">
        <f>IFERROR(VLOOKUP(B285,'วันที่ 21'!$B$8:$AH$106,28,FALSE),0)</f>
      </c>
      <c r="AP285" s="53">
        <f>IFERROR(VLOOKUP(B285,'วันที่ 22'!$B$8:$AH$105,28,FALSE),0)</f>
      </c>
      <c r="AQ285" s="53">
        <f>IFERROR(VLOOKUP(B285,'วันที่ 23'!$B$8:$AH$107,28,FALSE),0)</f>
      </c>
      <c r="AR285" s="53">
        <f>IFERROR(VLOOKUP(B285,'วันที่ 24'!$B$8:$AH$104,28,FALSE),0)</f>
      </c>
      <c r="AS285" s="53">
        <f>IFERROR(VLOOKUP(B285,'วันที่ 25'!$B$8:$AH$106,28,FALSE),0)</f>
      </c>
      <c r="AT285" s="53">
        <f>IFERROR(VLOOKUP(B285,'วันที่ 26'!$B$8:$AH$105,28,FALSE),0)</f>
      </c>
      <c r="AU285" s="53">
        <f>IFERROR(VLOOKUP(B285,'วันที่ 26'!$B$8:$AH$104,28,FALSE),0)</f>
      </c>
      <c r="AV285" s="53">
        <f>IFERROR(VLOOKUP(B285,'วันที่ 30'!$B$8:$AH$107,28,FALSE),0)</f>
      </c>
      <c r="AW285" s="53">
        <f>IFERROR(VLOOKUP(B285,'วันที่ 31'!$B$8:$AG$105,28,FALSE),0)</f>
      </c>
      <c r="AX285" s="52">
        <f>SUM(E285:AW285)</f>
      </c>
    </row>
    <row r="286">
      <c r="A286" s="52"/>
      <c r="B286" s="56"/>
      <c r="C286" s="53">
        <f>IFERROR(VLOOKUP(B286,Members!B:C,2,FALSE),0)</f>
      </c>
      <c r="D286" s="53">
        <f>IFERROR(VLOOKUP(B286,Members!$B:$H,7,FALSE),0)</f>
      </c>
      <c r="E286" s="55">
        <f>IFERROR(VLOOKUP(B286,'วันที่ 1'!$B$8:$AH$103,28,FALSE),0) - IFERROR(VLOOKUP(B286,'วันที่ 1'!$B$8:$AH$103,27,FALSE),0)</f>
      </c>
      <c r="F286" s="55">
        <f>IFERROR(VLOOKUP(C286,'วันที่ 1'!$B$8:$AH$103,27,FALSE),0)</f>
      </c>
      <c r="G286" s="53">
        <f>IFERROR(VLOOKUP(B286,'วันที่ 1'!$B$8:$AH$103,28,FALSE),0)-IFERROR(VLOOKUP(B286,'วันที่ 1'!$B$8:$AH$103,27,FALSE),0)</f>
      </c>
      <c r="H286" s="55">
        <f>IFERROR(VLOOKUP(B286,'วันที่ 1'!$B$8:$AH$103,27,FALSE),0)</f>
      </c>
      <c r="I286" s="53">
        <f>IFERROR(VLOOKUP(B286,'วันที่ 2'!$B$8:$AF$106,28,FALSE),0)-IFERROR(VLOOKUP(B286,'วันที่ 2'!$B$8:$AF$106,27,FALSE),0)</f>
      </c>
      <c r="J286" s="53">
        <f>IFERROR(VLOOKUP(B286,'วันที่ 2'!$B$8:$AF$106,27,FALSE),0)</f>
      </c>
      <c r="K286" s="53">
        <f>IFERROR(VLOOKUP(B286,'วันที่ 3 กะเช้า'!$B$8:$AK$106,28,FALSE),0)-IFERROR(VLOOKUP(B286,'วันที่ 3 กะเช้า'!$B$8:$AK$106,27,FALSE),0)</f>
      </c>
      <c r="L286" s="53">
        <f>IFERROR(VLOOKUP(B286,'วันที่ 3 กะเช้า'!$B$8:$AK$106,27,FALSE),0)</f>
      </c>
      <c r="M286" s="53">
        <f>IFERROR(VLOOKUP(B286,'วันที่ 4 กะเช้า'!$B$8:$AG$107,28,FALSE),0)-IFERROR(VLOOKUP(B286,'วันที่ 4 กะเช้า'!$B$8:$AG$107,27,FALSE),0)</f>
      </c>
      <c r="N286" s="53">
        <f>IFERROR(VLOOKUP(B286,'วันที่ 4 กะเช้า'!$B$8:$AG$107,27,FALSE),0)</f>
      </c>
      <c r="O286" s="53">
        <f>IFERROR(VLOOKUP(B286,'วันที่ 4 กะเช้า'!$B$8:$AH$106,28,FALSE),0)-IFERROR(VLOOKUP(B286,'วันที่ 4 กะเช้า'!$B$8:$AH$106,27,FALSE),0)</f>
      </c>
      <c r="P286" s="53">
        <f>IFERROR(VLOOKUP(B286,'วันที่ 4 กะเช้า'!$B$8:$AH$106,27,FALSE),0)</f>
      </c>
      <c r="Q286" s="53">
        <f>IFERROR(VLOOKUP(B286,'วันที่ 4 กะเช้า'!$B$8:$AH$106,28,FALSE),0)-IFERROR(VLOOKUP(B286,'วันที่ 4 กะเช้า'!$B$8:$AH$106,27,FALSE),0)</f>
      </c>
      <c r="R286" s="53">
        <f>IFERROR(VLOOKUP(B286,'วันที่ 4 กะเช้า'!$B$8:$AH$106,27,FALSE),0)</f>
      </c>
      <c r="S286" s="53">
        <f>IFERROR(VLOOKUP(B286,'วันที่ 5 กะเช้า'!$B$8:$AH$107,28,FALSE),0)-IFERROR(VLOOKUP(B286,'วันที่ 5 กะเช้า'!$B$8:$AH$107,27,FALSE),0)</f>
      </c>
      <c r="T286" s="53">
        <f>IFERROR(VLOOKUP(B286,'วันที่ 5 กะเช้า'!$B$8:$AH$107,27,FALSE),0)</f>
      </c>
      <c r="U286" s="53">
        <f>IFERROR(VLOOKUP(B286,'วันที่ 5 กะดึก'!$B$8:$AH$106,27,FALSE),0)</f>
      </c>
      <c r="V286" s="53">
        <f>IFERROR(VLOOKUP(B286,'วันที่ 5 กะดึก'!$B$8:$AH$106,27,FALSE),0)</f>
      </c>
      <c r="W286" s="53">
        <f>IFERROR(VLOOKUP(B286,'วันที่ 7'!$B$8:$AH$105,28,FALSE),0)-IFERROR(VLOOKUP(B286,'วันที่ 7'!$B$8:$AH$105,27,FALSE),0)</f>
      </c>
      <c r="X286" s="53">
        <f>IFERROR(VLOOKUP(B286,'วันที่ 7'!$B$8:$AH$105,27,FALSE),0)</f>
      </c>
      <c r="Y286" s="53">
        <f>IFERROR(VLOOKUP(B286,'วันที่ 8'!$B$8:$AH$109,28,FALSE),0)-IFERROR(VLOOKUP(B286,'วันที่ 8'!$B$8:$AH$109,27,FALSE),0)</f>
      </c>
      <c r="Z286" s="53">
        <f>IFERROR(VLOOKUP(B286,'วันที่ 8'!$B$8:$AH$109,27,FALSE),0)</f>
      </c>
      <c r="AA286" s="53">
        <f>IFERROR(VLOOKUP(B286,'กะเช้าวันที่ 12'!$B$8:$AC$102,28,FALSE),0)-IFERROR(VLOOKUP(B286,'กะเช้าวันที่ 12'!$B$8:$AC$102,27,FALSE),0)</f>
      </c>
      <c r="AB286" s="53">
        <f>IFERROR(VLOOKUP(B286,'กะเช้าวันที่ 12'!$B$8:$AC$102,27,FALSE),0)</f>
      </c>
      <c r="AC286" s="53">
        <f>IFERROR(VLOOKUP(B286,'กะเช้าวันที่ 14'!$B$8:$AC$104,28,FALSE),0)-IFERROR(VLOOKUP(B286,'กะเช้าวันที่ 14'!$B$8:$AC$104,27,FALSE),0)</f>
      </c>
      <c r="AD286" s="53">
        <f>IFERROR(VLOOKUP(B286,'กะเช้าวันที่ 14'!$B$8:$AC$104,27,FALSE),0)</f>
      </c>
      <c r="AE286" s="53">
        <f>IFERROR(VLOOKUP(B286,'กะดึกวันที่ 13'!$B$8:$AC$105,28,FALSE),0)-IFERROR(VLOOKUP(B286,'กะดึกวันที่ 13'!$B$8:$AC$105,27,FALSE),0)</f>
      </c>
      <c r="AF286" s="53">
        <f>IFERROR(VLOOKUP(C286,'กะดึกวันที่ 13'!$B$8:$AC$105,27,FALSE),0)</f>
      </c>
      <c r="AG286" s="53">
        <f>IFERROR(VLOOKUP(B286,'วันที่ 12'!$B$8:$AH$105,28,FALSE),0)</f>
      </c>
      <c r="AH286" s="53">
        <f>IFERROR(VLOOKUP(B286,'วันที่ 14'!$B$8:$AH$106,28,FALSE),0)</f>
      </c>
      <c r="AI286" s="53">
        <f>IFERROR(VLOOKUP(B286,'วันที่ 15'!$B$8:$AH$106,28,FALSE),0)</f>
      </c>
      <c r="AJ286" s="53">
        <f>IFERROR(VLOOKUP(B286,'วันที่ 16'!$B$8:$AH$105,28,FALSE),0)</f>
      </c>
      <c r="AK286" s="53">
        <f>IFERROR(VLOOKUP(B286,'วันที่ 17'!$B$8:$AH$105,28,FALSE),0)</f>
      </c>
      <c r="AL286" s="53">
        <f>IFERROR(VLOOKUP(B286,'วันที่ 18'!$B$8:$AH$104,28,FALSE),0)</f>
      </c>
      <c r="AM286" s="53">
        <f>IFERROR(VLOOKUP(B286,'วันที่ 19'!$B$8:$AH$106,28,FALSE),0)</f>
      </c>
      <c r="AN286" s="53">
        <f>IFERROR(VLOOKUP(B286,'วันที่ 20'!$B$8:$AH$105,28,FALSE),0)</f>
      </c>
      <c r="AO286" s="53">
        <f>IFERROR(VLOOKUP(B286,'วันที่ 21'!$B$8:$AH$106,28,FALSE),0)</f>
      </c>
      <c r="AP286" s="53">
        <f>IFERROR(VLOOKUP(B286,'วันที่ 22'!$B$8:$AH$105,28,FALSE),0)</f>
      </c>
      <c r="AQ286" s="53">
        <f>IFERROR(VLOOKUP(B286,'วันที่ 23'!$B$8:$AH$107,28,FALSE),0)</f>
      </c>
      <c r="AR286" s="53">
        <f>IFERROR(VLOOKUP(B286,'วันที่ 24'!$B$8:$AH$104,28,FALSE),0)</f>
      </c>
      <c r="AS286" s="53">
        <f>IFERROR(VLOOKUP(B286,'วันที่ 25'!$B$8:$AH$106,28,FALSE),0)</f>
      </c>
      <c r="AT286" s="53">
        <f>IFERROR(VLOOKUP(B286,'วันที่ 26'!$B$8:$AH$105,28,FALSE),0)</f>
      </c>
      <c r="AU286" s="53">
        <f>IFERROR(VLOOKUP(B286,'วันที่ 26'!$B$8:$AH$104,28,FALSE),0)</f>
      </c>
      <c r="AV286" s="53">
        <f>IFERROR(VLOOKUP(B286,'วันที่ 30'!$B$8:$AH$107,28,FALSE),0)</f>
      </c>
      <c r="AW286" s="53">
        <f>IFERROR(VLOOKUP(B286,'วันที่ 31'!$B$8:$AG$105,28,FALSE),0)</f>
      </c>
      <c r="AX286" s="52">
        <f>SUM(E286:AW286)</f>
      </c>
    </row>
    <row r="287">
      <c r="A287" s="52"/>
      <c r="B287" s="56"/>
      <c r="C287" s="53">
        <f>IFERROR(VLOOKUP(B287,Members!B:C,2,FALSE),0)</f>
      </c>
      <c r="D287" s="53">
        <f>IFERROR(VLOOKUP(B287,Members!$B:$H,7,FALSE),0)</f>
      </c>
      <c r="E287" s="55">
        <f>IFERROR(VLOOKUP(B287,'วันที่ 1'!$B$8:$AH$103,28,FALSE),0) - IFERROR(VLOOKUP(B287,'วันที่ 1'!$B$8:$AH$103,27,FALSE),0)</f>
      </c>
      <c r="F287" s="55">
        <f>IFERROR(VLOOKUP(C287,'วันที่ 1'!$B$8:$AH$103,27,FALSE),0)</f>
      </c>
      <c r="G287" s="53">
        <f>IFERROR(VLOOKUP(B287,'วันที่ 1'!$B$8:$AH$103,28,FALSE),0)-IFERROR(VLOOKUP(B287,'วันที่ 1'!$B$8:$AH$103,27,FALSE),0)</f>
      </c>
      <c r="H287" s="55">
        <f>IFERROR(VLOOKUP(B287,'วันที่ 1'!$B$8:$AH$103,27,FALSE),0)</f>
      </c>
      <c r="I287" s="53">
        <f>IFERROR(VLOOKUP(B287,'วันที่ 2'!$B$8:$AF$106,28,FALSE),0)-IFERROR(VLOOKUP(B287,'วันที่ 2'!$B$8:$AF$106,27,FALSE),0)</f>
      </c>
      <c r="J287" s="53">
        <f>IFERROR(VLOOKUP(B287,'วันที่ 2'!$B$8:$AF$106,27,FALSE),0)</f>
      </c>
      <c r="K287" s="53">
        <f>IFERROR(VLOOKUP(B287,'วันที่ 3 กะเช้า'!$B$8:$AK$106,28,FALSE),0)-IFERROR(VLOOKUP(B287,'วันที่ 3 กะเช้า'!$B$8:$AK$106,27,FALSE),0)</f>
      </c>
      <c r="L287" s="53">
        <f>IFERROR(VLOOKUP(B287,'วันที่ 3 กะเช้า'!$B$8:$AK$106,27,FALSE),0)</f>
      </c>
      <c r="M287" s="53">
        <f>IFERROR(VLOOKUP(B287,'วันที่ 4 กะเช้า'!$B$8:$AG$107,28,FALSE),0)-IFERROR(VLOOKUP(B287,'วันที่ 4 กะเช้า'!$B$8:$AG$107,27,FALSE),0)</f>
      </c>
      <c r="N287" s="53">
        <f>IFERROR(VLOOKUP(B287,'วันที่ 4 กะเช้า'!$B$8:$AG$107,27,FALSE),0)</f>
      </c>
      <c r="O287" s="53">
        <f>IFERROR(VLOOKUP(B287,'วันที่ 4 กะเช้า'!$B$8:$AH$106,28,FALSE),0)-IFERROR(VLOOKUP(B287,'วันที่ 4 กะเช้า'!$B$8:$AH$106,27,FALSE),0)</f>
      </c>
      <c r="P287" s="53">
        <f>IFERROR(VLOOKUP(B287,'วันที่ 4 กะเช้า'!$B$8:$AH$106,27,FALSE),0)</f>
      </c>
      <c r="Q287" s="53">
        <f>IFERROR(VLOOKUP(B287,'วันที่ 4 กะเช้า'!$B$8:$AH$106,28,FALSE),0)-IFERROR(VLOOKUP(B287,'วันที่ 4 กะเช้า'!$B$8:$AH$106,27,FALSE),0)</f>
      </c>
      <c r="R287" s="53">
        <f>IFERROR(VLOOKUP(B287,'วันที่ 4 กะเช้า'!$B$8:$AH$106,27,FALSE),0)</f>
      </c>
      <c r="S287" s="53">
        <f>IFERROR(VLOOKUP(B287,'วันที่ 5 กะเช้า'!$B$8:$AH$107,28,FALSE),0)-IFERROR(VLOOKUP(B287,'วันที่ 5 กะเช้า'!$B$8:$AH$107,27,FALSE),0)</f>
      </c>
      <c r="T287" s="53">
        <f>IFERROR(VLOOKUP(B287,'วันที่ 5 กะเช้า'!$B$8:$AH$107,27,FALSE),0)</f>
      </c>
      <c r="U287" s="53">
        <f>IFERROR(VLOOKUP(B287,'วันที่ 5 กะดึก'!$B$8:$AH$106,27,FALSE),0)</f>
      </c>
      <c r="V287" s="53">
        <f>IFERROR(VLOOKUP(B287,'วันที่ 5 กะดึก'!$B$8:$AH$106,27,FALSE),0)</f>
      </c>
      <c r="W287" s="53">
        <f>IFERROR(VLOOKUP(B287,'วันที่ 7'!$B$8:$AH$105,28,FALSE),0)-IFERROR(VLOOKUP(B287,'วันที่ 7'!$B$8:$AH$105,27,FALSE),0)</f>
      </c>
      <c r="X287" s="53">
        <f>IFERROR(VLOOKUP(B287,'วันที่ 7'!$B$8:$AH$105,27,FALSE),0)</f>
      </c>
      <c r="Y287" s="53">
        <f>IFERROR(VLOOKUP(B287,'วันที่ 8'!$B$8:$AH$109,28,FALSE),0)-IFERROR(VLOOKUP(B287,'วันที่ 8'!$B$8:$AH$109,27,FALSE),0)</f>
      </c>
      <c r="Z287" s="53">
        <f>IFERROR(VLOOKUP(B287,'วันที่ 8'!$B$8:$AH$109,27,FALSE),0)</f>
      </c>
      <c r="AA287" s="53">
        <f>IFERROR(VLOOKUP(B287,'กะเช้าวันที่ 12'!$B$8:$AC$102,28,FALSE),0)-IFERROR(VLOOKUP(B287,'กะเช้าวันที่ 12'!$B$8:$AC$102,27,FALSE),0)</f>
      </c>
      <c r="AB287" s="53">
        <f>IFERROR(VLOOKUP(B287,'กะเช้าวันที่ 12'!$B$8:$AC$102,27,FALSE),0)</f>
      </c>
      <c r="AC287" s="53">
        <f>IFERROR(VLOOKUP(B287,'กะเช้าวันที่ 14'!$B$8:$AC$104,28,FALSE),0)-IFERROR(VLOOKUP(B287,'กะเช้าวันที่ 14'!$B$8:$AC$104,27,FALSE),0)</f>
      </c>
      <c r="AD287" s="53">
        <f>IFERROR(VLOOKUP(B287,'กะเช้าวันที่ 14'!$B$8:$AC$104,27,FALSE),0)</f>
      </c>
      <c r="AE287" s="53">
        <f>IFERROR(VLOOKUP(B287,'กะดึกวันที่ 13'!$B$8:$AC$105,28,FALSE),0)-IFERROR(VLOOKUP(B287,'กะดึกวันที่ 13'!$B$8:$AC$105,27,FALSE),0)</f>
      </c>
      <c r="AF287" s="53">
        <f>IFERROR(VLOOKUP(C287,'กะดึกวันที่ 13'!$B$8:$AC$105,27,FALSE),0)</f>
      </c>
      <c r="AG287" s="53">
        <f>IFERROR(VLOOKUP(B287,'วันที่ 12'!$B$8:$AH$105,28,FALSE),0)</f>
      </c>
      <c r="AH287" s="53">
        <f>IFERROR(VLOOKUP(B287,'วันที่ 14'!$B$8:$AH$106,28,FALSE),0)</f>
      </c>
      <c r="AI287" s="53">
        <f>IFERROR(VLOOKUP(B287,'วันที่ 15'!$B$8:$AH$106,28,FALSE),0)</f>
      </c>
      <c r="AJ287" s="53">
        <f>IFERROR(VLOOKUP(B287,'วันที่ 16'!$B$8:$AH$105,28,FALSE),0)</f>
      </c>
      <c r="AK287" s="53">
        <f>IFERROR(VLOOKUP(B287,'วันที่ 17'!$B$8:$AH$105,28,FALSE),0)</f>
      </c>
      <c r="AL287" s="53">
        <f>IFERROR(VLOOKUP(B287,'วันที่ 18'!$B$8:$AH$104,28,FALSE),0)</f>
      </c>
      <c r="AM287" s="53">
        <f>IFERROR(VLOOKUP(B287,'วันที่ 19'!$B$8:$AH$106,28,FALSE),0)</f>
      </c>
      <c r="AN287" s="53">
        <f>IFERROR(VLOOKUP(B287,'วันที่ 20'!$B$8:$AH$105,28,FALSE),0)</f>
      </c>
      <c r="AO287" s="53">
        <f>IFERROR(VLOOKUP(B287,'วันที่ 21'!$B$8:$AH$106,28,FALSE),0)</f>
      </c>
      <c r="AP287" s="53">
        <f>IFERROR(VLOOKUP(B287,'วันที่ 22'!$B$8:$AH$105,28,FALSE),0)</f>
      </c>
      <c r="AQ287" s="53">
        <f>IFERROR(VLOOKUP(B287,'วันที่ 23'!$B$8:$AH$107,28,FALSE),0)</f>
      </c>
      <c r="AR287" s="53">
        <f>IFERROR(VLOOKUP(B287,'วันที่ 24'!$B$8:$AH$104,28,FALSE),0)</f>
      </c>
      <c r="AS287" s="53">
        <f>IFERROR(VLOOKUP(B287,'วันที่ 25'!$B$8:$AH$106,28,FALSE),0)</f>
      </c>
      <c r="AT287" s="53">
        <f>IFERROR(VLOOKUP(B287,'วันที่ 26'!$B$8:$AH$105,28,FALSE),0)</f>
      </c>
      <c r="AU287" s="53">
        <f>IFERROR(VLOOKUP(B287,'วันที่ 26'!$B$8:$AH$104,28,FALSE),0)</f>
      </c>
      <c r="AV287" s="53">
        <f>IFERROR(VLOOKUP(B287,'วันที่ 30'!$B$8:$AH$107,28,FALSE),0)</f>
      </c>
      <c r="AW287" s="53">
        <f>IFERROR(VLOOKUP(B287,'วันที่ 31'!$B$8:$AG$105,28,FALSE),0)</f>
      </c>
      <c r="AX287" s="52">
        <f>SUM(E287:AW287)</f>
      </c>
    </row>
    <row r="288">
      <c r="A288" s="52"/>
      <c r="B288" s="56"/>
      <c r="C288" s="53">
        <f>IFERROR(VLOOKUP(B288,Members!B:C,2,FALSE),0)</f>
      </c>
      <c r="D288" s="53">
        <f>IFERROR(VLOOKUP(B288,Members!$B:$H,7,FALSE),0)</f>
      </c>
      <c r="E288" s="55">
        <f>IFERROR(VLOOKUP(B288,'วันที่ 1'!$B$8:$AH$103,28,FALSE),0) - IFERROR(VLOOKUP(B288,'วันที่ 1'!$B$8:$AH$103,27,FALSE),0)</f>
      </c>
      <c r="F288" s="55">
        <f>IFERROR(VLOOKUP(C288,'วันที่ 1'!$B$8:$AH$103,27,FALSE),0)</f>
      </c>
      <c r="G288" s="53">
        <f>IFERROR(VLOOKUP(B288,'วันที่ 1'!$B$8:$AH$103,28,FALSE),0)-IFERROR(VLOOKUP(B288,'วันที่ 1'!$B$8:$AH$103,27,FALSE),0)</f>
      </c>
      <c r="H288" s="55">
        <f>IFERROR(VLOOKUP(B288,'วันที่ 1'!$B$8:$AH$103,27,FALSE),0)</f>
      </c>
      <c r="I288" s="53">
        <f>IFERROR(VLOOKUP(B288,'วันที่ 2'!$B$8:$AF$106,28,FALSE),0)-IFERROR(VLOOKUP(B288,'วันที่ 2'!$B$8:$AF$106,27,FALSE),0)</f>
      </c>
      <c r="J288" s="53">
        <f>IFERROR(VLOOKUP(B288,'วันที่ 2'!$B$8:$AF$106,27,FALSE),0)</f>
      </c>
      <c r="K288" s="53">
        <f>IFERROR(VLOOKUP(B288,'วันที่ 3 กะเช้า'!$B$8:$AK$106,28,FALSE),0)-IFERROR(VLOOKUP(B288,'วันที่ 3 กะเช้า'!$B$8:$AK$106,27,FALSE),0)</f>
      </c>
      <c r="L288" s="53">
        <f>IFERROR(VLOOKUP(B288,'วันที่ 3 กะเช้า'!$B$8:$AK$106,27,FALSE),0)</f>
      </c>
      <c r="M288" s="53">
        <f>IFERROR(VLOOKUP(B288,'วันที่ 4 กะเช้า'!$B$8:$AG$107,28,FALSE),0)-IFERROR(VLOOKUP(B288,'วันที่ 4 กะเช้า'!$B$8:$AG$107,27,FALSE),0)</f>
      </c>
      <c r="N288" s="53">
        <f>IFERROR(VLOOKUP(B288,'วันที่ 4 กะเช้า'!$B$8:$AG$107,27,FALSE),0)</f>
      </c>
      <c r="O288" s="53">
        <f>IFERROR(VLOOKUP(B288,'วันที่ 4 กะเช้า'!$B$8:$AH$106,28,FALSE),0)-IFERROR(VLOOKUP(B288,'วันที่ 4 กะเช้า'!$B$8:$AH$106,27,FALSE),0)</f>
      </c>
      <c r="P288" s="53">
        <f>IFERROR(VLOOKUP(B288,'วันที่ 4 กะเช้า'!$B$8:$AH$106,27,FALSE),0)</f>
      </c>
      <c r="Q288" s="53">
        <f>IFERROR(VLOOKUP(B288,'วันที่ 4 กะเช้า'!$B$8:$AH$106,28,FALSE),0)-IFERROR(VLOOKUP(B288,'วันที่ 4 กะเช้า'!$B$8:$AH$106,27,FALSE),0)</f>
      </c>
      <c r="R288" s="53">
        <f>IFERROR(VLOOKUP(B288,'วันที่ 4 กะเช้า'!$B$8:$AH$106,27,FALSE),0)</f>
      </c>
      <c r="S288" s="53">
        <f>IFERROR(VLOOKUP(B288,'วันที่ 5 กะเช้า'!$B$8:$AH$107,28,FALSE),0)-IFERROR(VLOOKUP(B288,'วันที่ 5 กะเช้า'!$B$8:$AH$107,27,FALSE),0)</f>
      </c>
      <c r="T288" s="53">
        <f>IFERROR(VLOOKUP(B288,'วันที่ 5 กะเช้า'!$B$8:$AH$107,27,FALSE),0)</f>
      </c>
      <c r="U288" s="53">
        <f>IFERROR(VLOOKUP(B288,'วันที่ 5 กะดึก'!$B$8:$AH$106,27,FALSE),0)</f>
      </c>
      <c r="V288" s="53">
        <f>IFERROR(VLOOKUP(B288,'วันที่ 5 กะดึก'!$B$8:$AH$106,27,FALSE),0)</f>
      </c>
      <c r="W288" s="53">
        <f>IFERROR(VLOOKUP(B288,'วันที่ 7'!$B$8:$AH$105,28,FALSE),0)-IFERROR(VLOOKUP(B288,'วันที่ 7'!$B$8:$AH$105,27,FALSE),0)</f>
      </c>
      <c r="X288" s="53">
        <f>IFERROR(VLOOKUP(B288,'วันที่ 7'!$B$8:$AH$105,27,FALSE),0)</f>
      </c>
      <c r="Y288" s="53">
        <f>IFERROR(VLOOKUP(B288,'วันที่ 8'!$B$8:$AH$109,28,FALSE),0)-IFERROR(VLOOKUP(B288,'วันที่ 8'!$B$8:$AH$109,27,FALSE),0)</f>
      </c>
      <c r="Z288" s="53">
        <f>IFERROR(VLOOKUP(B288,'วันที่ 8'!$B$8:$AH$109,27,FALSE),0)</f>
      </c>
      <c r="AA288" s="53">
        <f>IFERROR(VLOOKUP(B288,'กะเช้าวันที่ 12'!$B$8:$AC$102,28,FALSE),0)-IFERROR(VLOOKUP(B288,'กะเช้าวันที่ 12'!$B$8:$AC$102,27,FALSE),0)</f>
      </c>
      <c r="AB288" s="53">
        <f>IFERROR(VLOOKUP(B288,'กะเช้าวันที่ 12'!$B$8:$AC$102,27,FALSE),0)</f>
      </c>
      <c r="AC288" s="53">
        <f>IFERROR(VLOOKUP(B288,'กะเช้าวันที่ 14'!$B$8:$AC$104,28,FALSE),0)-IFERROR(VLOOKUP(B288,'กะเช้าวันที่ 14'!$B$8:$AC$104,27,FALSE),0)</f>
      </c>
      <c r="AD288" s="53">
        <f>IFERROR(VLOOKUP(B288,'กะเช้าวันที่ 14'!$B$8:$AC$104,27,FALSE),0)</f>
      </c>
      <c r="AE288" s="53">
        <f>IFERROR(VLOOKUP(B288,'กะดึกวันที่ 13'!$B$8:$AC$105,28,FALSE),0)-IFERROR(VLOOKUP(B288,'กะดึกวันที่ 13'!$B$8:$AC$105,27,FALSE),0)</f>
      </c>
      <c r="AF288" s="53">
        <f>IFERROR(VLOOKUP(C288,'กะดึกวันที่ 13'!$B$8:$AC$105,27,FALSE),0)</f>
      </c>
      <c r="AG288" s="53">
        <f>IFERROR(VLOOKUP(B288,'วันที่ 12'!$B$8:$AH$105,28,FALSE),0)</f>
      </c>
      <c r="AH288" s="53">
        <f>IFERROR(VLOOKUP(B288,'วันที่ 14'!$B$8:$AH$106,28,FALSE),0)</f>
      </c>
      <c r="AI288" s="53">
        <f>IFERROR(VLOOKUP(B288,'วันที่ 15'!$B$8:$AH$106,28,FALSE),0)</f>
      </c>
      <c r="AJ288" s="53">
        <f>IFERROR(VLOOKUP(B288,'วันที่ 16'!$B$8:$AH$105,28,FALSE),0)</f>
      </c>
      <c r="AK288" s="53">
        <f>IFERROR(VLOOKUP(B288,'วันที่ 17'!$B$8:$AH$105,28,FALSE),0)</f>
      </c>
      <c r="AL288" s="53">
        <f>IFERROR(VLOOKUP(B288,'วันที่ 18'!$B$8:$AH$104,28,FALSE),0)</f>
      </c>
      <c r="AM288" s="53">
        <f>IFERROR(VLOOKUP(B288,'วันที่ 19'!$B$8:$AH$106,28,FALSE),0)</f>
      </c>
      <c r="AN288" s="53">
        <f>IFERROR(VLOOKUP(B288,'วันที่ 20'!$B$8:$AH$105,28,FALSE),0)</f>
      </c>
      <c r="AO288" s="53">
        <f>IFERROR(VLOOKUP(B288,'วันที่ 21'!$B$8:$AH$106,28,FALSE),0)</f>
      </c>
      <c r="AP288" s="53">
        <f>IFERROR(VLOOKUP(B288,'วันที่ 22'!$B$8:$AH$105,28,FALSE),0)</f>
      </c>
      <c r="AQ288" s="53">
        <f>IFERROR(VLOOKUP(B288,'วันที่ 23'!$B$8:$AH$107,28,FALSE),0)</f>
      </c>
      <c r="AR288" s="53">
        <f>IFERROR(VLOOKUP(B288,'วันที่ 24'!$B$8:$AH$104,28,FALSE),0)</f>
      </c>
      <c r="AS288" s="53">
        <f>IFERROR(VLOOKUP(B288,'วันที่ 25'!$B$8:$AH$106,28,FALSE),0)</f>
      </c>
      <c r="AT288" s="53">
        <f>IFERROR(VLOOKUP(B288,'วันที่ 26'!$B$8:$AH$105,28,FALSE),0)</f>
      </c>
      <c r="AU288" s="53">
        <f>IFERROR(VLOOKUP(B288,'วันที่ 26'!$B$8:$AH$104,28,FALSE),0)</f>
      </c>
      <c r="AV288" s="53">
        <f>IFERROR(VLOOKUP(B288,'วันที่ 30'!$B$8:$AH$107,28,FALSE),0)</f>
      </c>
      <c r="AW288" s="53">
        <f>IFERROR(VLOOKUP(B288,'วันที่ 31'!$B$8:$AG$105,28,FALSE),0)</f>
      </c>
      <c r="AX288" s="52">
        <f>SUM(E288:AW288)</f>
      </c>
    </row>
    <row r="289">
      <c r="A289" s="52"/>
      <c r="B289" s="56"/>
      <c r="C289" s="53">
        <f>IFERROR(VLOOKUP(B289,Members!B:C,2,FALSE),0)</f>
      </c>
      <c r="D289" s="53">
        <f>IFERROR(VLOOKUP(B289,Members!$B:$H,7,FALSE),0)</f>
      </c>
      <c r="E289" s="55">
        <f>IFERROR(VLOOKUP(B289,'วันที่ 1'!$B$8:$AH$103,28,FALSE),0) - IFERROR(VLOOKUP(B289,'วันที่ 1'!$B$8:$AH$103,27,FALSE),0)</f>
      </c>
      <c r="F289" s="55">
        <f>IFERROR(VLOOKUP(C289,'วันที่ 1'!$B$8:$AH$103,27,FALSE),0)</f>
      </c>
      <c r="G289" s="53">
        <f>IFERROR(VLOOKUP(B289,'วันที่ 1'!$B$8:$AH$103,28,FALSE),0)-IFERROR(VLOOKUP(B289,'วันที่ 1'!$B$8:$AH$103,27,FALSE),0)</f>
      </c>
      <c r="H289" s="55">
        <f>IFERROR(VLOOKUP(B289,'วันที่ 1'!$B$8:$AH$103,27,FALSE),0)</f>
      </c>
      <c r="I289" s="53">
        <f>IFERROR(VLOOKUP(B289,'วันที่ 2'!$B$8:$AF$106,28,FALSE),0)-IFERROR(VLOOKUP(B289,'วันที่ 2'!$B$8:$AF$106,27,FALSE),0)</f>
      </c>
      <c r="J289" s="53">
        <f>IFERROR(VLOOKUP(B289,'วันที่ 2'!$B$8:$AF$106,27,FALSE),0)</f>
      </c>
      <c r="K289" s="53">
        <f>IFERROR(VLOOKUP(B289,'วันที่ 3 กะเช้า'!$B$8:$AK$106,28,FALSE),0)-IFERROR(VLOOKUP(B289,'วันที่ 3 กะเช้า'!$B$8:$AK$106,27,FALSE),0)</f>
      </c>
      <c r="L289" s="53">
        <f>IFERROR(VLOOKUP(B289,'วันที่ 3 กะเช้า'!$B$8:$AK$106,27,FALSE),0)</f>
      </c>
      <c r="M289" s="53">
        <f>IFERROR(VLOOKUP(B289,'วันที่ 4 กะเช้า'!$B$8:$AG$107,28,FALSE),0)-IFERROR(VLOOKUP(B289,'วันที่ 4 กะเช้า'!$B$8:$AG$107,27,FALSE),0)</f>
      </c>
      <c r="N289" s="53">
        <f>IFERROR(VLOOKUP(B289,'วันที่ 4 กะเช้า'!$B$8:$AG$107,27,FALSE),0)</f>
      </c>
      <c r="O289" s="53">
        <f>IFERROR(VLOOKUP(B289,'วันที่ 4 กะเช้า'!$B$8:$AH$106,28,FALSE),0)-IFERROR(VLOOKUP(B289,'วันที่ 4 กะเช้า'!$B$8:$AH$106,27,FALSE),0)</f>
      </c>
      <c r="P289" s="53">
        <f>IFERROR(VLOOKUP(B289,'วันที่ 4 กะเช้า'!$B$8:$AH$106,27,FALSE),0)</f>
      </c>
      <c r="Q289" s="53">
        <f>IFERROR(VLOOKUP(B289,'วันที่ 4 กะเช้า'!$B$8:$AH$106,28,FALSE),0)-IFERROR(VLOOKUP(B289,'วันที่ 4 กะเช้า'!$B$8:$AH$106,27,FALSE),0)</f>
      </c>
      <c r="R289" s="53">
        <f>IFERROR(VLOOKUP(B289,'วันที่ 4 กะเช้า'!$B$8:$AH$106,27,FALSE),0)</f>
      </c>
      <c r="S289" s="53">
        <f>IFERROR(VLOOKUP(B289,'วันที่ 5 กะเช้า'!$B$8:$AH$107,28,FALSE),0)-IFERROR(VLOOKUP(B289,'วันที่ 5 กะเช้า'!$B$8:$AH$107,27,FALSE),0)</f>
      </c>
      <c r="T289" s="53">
        <f>IFERROR(VLOOKUP(B289,'วันที่ 5 กะเช้า'!$B$8:$AH$107,27,FALSE),0)</f>
      </c>
      <c r="U289" s="53">
        <f>IFERROR(VLOOKUP(B289,'วันที่ 5 กะดึก'!$B$8:$AH$106,27,FALSE),0)</f>
      </c>
      <c r="V289" s="53">
        <f>IFERROR(VLOOKUP(B289,'วันที่ 5 กะดึก'!$B$8:$AH$106,27,FALSE),0)</f>
      </c>
      <c r="W289" s="53">
        <f>IFERROR(VLOOKUP(B289,'วันที่ 7'!$B$8:$AH$105,28,FALSE),0)-IFERROR(VLOOKUP(B289,'วันที่ 7'!$B$8:$AH$105,27,FALSE),0)</f>
      </c>
      <c r="X289" s="53">
        <f>IFERROR(VLOOKUP(B289,'วันที่ 7'!$B$8:$AH$105,27,FALSE),0)</f>
      </c>
      <c r="Y289" s="53">
        <f>IFERROR(VLOOKUP(B289,'วันที่ 8'!$B$8:$AH$109,28,FALSE),0)-IFERROR(VLOOKUP(B289,'วันที่ 8'!$B$8:$AH$109,27,FALSE),0)</f>
      </c>
      <c r="Z289" s="53">
        <f>IFERROR(VLOOKUP(B289,'วันที่ 8'!$B$8:$AH$109,27,FALSE),0)</f>
      </c>
      <c r="AA289" s="53">
        <f>IFERROR(VLOOKUP(B289,'กะเช้าวันที่ 12'!$B$8:$AC$102,28,FALSE),0)-IFERROR(VLOOKUP(B289,'กะเช้าวันที่ 12'!$B$8:$AC$102,27,FALSE),0)</f>
      </c>
      <c r="AB289" s="53">
        <f>IFERROR(VLOOKUP(B289,'กะเช้าวันที่ 12'!$B$8:$AC$102,27,FALSE),0)</f>
      </c>
      <c r="AC289" s="53">
        <f>IFERROR(VLOOKUP(B289,'กะเช้าวันที่ 14'!$B$8:$AC$104,28,FALSE),0)-IFERROR(VLOOKUP(B289,'กะเช้าวันที่ 14'!$B$8:$AC$104,27,FALSE),0)</f>
      </c>
      <c r="AD289" s="53">
        <f>IFERROR(VLOOKUP(B289,'กะเช้าวันที่ 14'!$B$8:$AC$104,27,FALSE),0)</f>
      </c>
      <c r="AE289" s="53">
        <f>IFERROR(VLOOKUP(B289,'กะดึกวันที่ 13'!$B$8:$AC$105,28,FALSE),0)-IFERROR(VLOOKUP(B289,'กะดึกวันที่ 13'!$B$8:$AC$105,27,FALSE),0)</f>
      </c>
      <c r="AF289" s="53">
        <f>IFERROR(VLOOKUP(C289,'กะดึกวันที่ 13'!$B$8:$AC$105,27,FALSE),0)</f>
      </c>
      <c r="AG289" s="53">
        <f>IFERROR(VLOOKUP(B289,'วันที่ 12'!$B$8:$AH$105,28,FALSE),0)</f>
      </c>
      <c r="AH289" s="53">
        <f>IFERROR(VLOOKUP(B289,'วันที่ 14'!$B$8:$AH$106,28,FALSE),0)</f>
      </c>
      <c r="AI289" s="53">
        <f>IFERROR(VLOOKUP(B289,'วันที่ 15'!$B$8:$AH$106,28,FALSE),0)</f>
      </c>
      <c r="AJ289" s="53">
        <f>IFERROR(VLOOKUP(B289,'วันที่ 16'!$B$8:$AH$105,28,FALSE),0)</f>
      </c>
      <c r="AK289" s="53">
        <f>IFERROR(VLOOKUP(B289,'วันที่ 17'!$B$8:$AH$105,28,FALSE),0)</f>
      </c>
      <c r="AL289" s="53">
        <f>IFERROR(VLOOKUP(B289,'วันที่ 18'!$B$8:$AH$104,28,FALSE),0)</f>
      </c>
      <c r="AM289" s="53">
        <f>IFERROR(VLOOKUP(B289,'วันที่ 19'!$B$8:$AH$106,28,FALSE),0)</f>
      </c>
      <c r="AN289" s="53">
        <f>IFERROR(VLOOKUP(B289,'วันที่ 20'!$B$8:$AH$105,28,FALSE),0)</f>
      </c>
      <c r="AO289" s="53">
        <f>IFERROR(VLOOKUP(B289,'วันที่ 21'!$B$8:$AH$106,28,FALSE),0)</f>
      </c>
      <c r="AP289" s="53">
        <f>IFERROR(VLOOKUP(B289,'วันที่ 22'!$B$8:$AH$105,28,FALSE),0)</f>
      </c>
      <c r="AQ289" s="53">
        <f>IFERROR(VLOOKUP(B289,'วันที่ 23'!$B$8:$AH$107,28,FALSE),0)</f>
      </c>
      <c r="AR289" s="53">
        <f>IFERROR(VLOOKUP(B289,'วันที่ 24'!$B$8:$AH$104,28,FALSE),0)</f>
      </c>
      <c r="AS289" s="53">
        <f>IFERROR(VLOOKUP(B289,'วันที่ 25'!$B$8:$AH$106,28,FALSE),0)</f>
      </c>
      <c r="AT289" s="53">
        <f>IFERROR(VLOOKUP(B289,'วันที่ 26'!$B$8:$AH$105,28,FALSE),0)</f>
      </c>
      <c r="AU289" s="53">
        <f>IFERROR(VLOOKUP(B289,'วันที่ 26'!$B$8:$AH$104,28,FALSE),0)</f>
      </c>
      <c r="AV289" s="53">
        <f>IFERROR(VLOOKUP(B289,'วันที่ 30'!$B$8:$AH$107,28,FALSE),0)</f>
      </c>
      <c r="AW289" s="53">
        <f>IFERROR(VLOOKUP(B289,'วันที่ 31'!$B$8:$AG$105,28,FALSE),0)</f>
      </c>
      <c r="AX289" s="52">
        <f>SUM(E289:AW289)</f>
      </c>
    </row>
    <row r="290">
      <c r="A290" s="52"/>
      <c r="B290" s="56"/>
      <c r="C290" s="53">
        <f>IFERROR(VLOOKUP(B290,Members!B:C,2,FALSE),0)</f>
      </c>
      <c r="D290" s="53">
        <f>IFERROR(VLOOKUP(B290,Members!$B:$H,7,FALSE),0)</f>
      </c>
      <c r="E290" s="55">
        <f>IFERROR(VLOOKUP(B290,'วันที่ 1'!$B$8:$AH$103,28,FALSE),0) - IFERROR(VLOOKUP(B290,'วันที่ 1'!$B$8:$AH$103,27,FALSE),0)</f>
      </c>
      <c r="F290" s="55">
        <f>IFERROR(VLOOKUP(C290,'วันที่ 1'!$B$8:$AH$103,27,FALSE),0)</f>
      </c>
      <c r="G290" s="53">
        <f>IFERROR(VLOOKUP(B290,'วันที่ 1'!$B$8:$AH$103,28,FALSE),0)-IFERROR(VLOOKUP(B290,'วันที่ 1'!$B$8:$AH$103,27,FALSE),0)</f>
      </c>
      <c r="H290" s="55">
        <f>IFERROR(VLOOKUP(B290,'วันที่ 1'!$B$8:$AH$103,27,FALSE),0)</f>
      </c>
      <c r="I290" s="53">
        <f>IFERROR(VLOOKUP(B290,'วันที่ 2'!$B$8:$AF$106,28,FALSE),0)-IFERROR(VLOOKUP(B290,'วันที่ 2'!$B$8:$AF$106,27,FALSE),0)</f>
      </c>
      <c r="J290" s="53">
        <f>IFERROR(VLOOKUP(B290,'วันที่ 2'!$B$8:$AF$106,27,FALSE),0)</f>
      </c>
      <c r="K290" s="53">
        <f>IFERROR(VLOOKUP(B290,'วันที่ 3 กะเช้า'!$B$8:$AK$106,28,FALSE),0)-IFERROR(VLOOKUP(B290,'วันที่ 3 กะเช้า'!$B$8:$AK$106,27,FALSE),0)</f>
      </c>
      <c r="L290" s="53">
        <f>IFERROR(VLOOKUP(B290,'วันที่ 3 กะเช้า'!$B$8:$AK$106,27,FALSE),0)</f>
      </c>
      <c r="M290" s="53">
        <f>IFERROR(VLOOKUP(B290,'วันที่ 4 กะเช้า'!$B$8:$AG$107,28,FALSE),0)-IFERROR(VLOOKUP(B290,'วันที่ 4 กะเช้า'!$B$8:$AG$107,27,FALSE),0)</f>
      </c>
      <c r="N290" s="53">
        <f>IFERROR(VLOOKUP(B290,'วันที่ 4 กะเช้า'!$B$8:$AG$107,27,FALSE),0)</f>
      </c>
      <c r="O290" s="53">
        <f>IFERROR(VLOOKUP(B290,'วันที่ 4 กะเช้า'!$B$8:$AH$106,28,FALSE),0)-IFERROR(VLOOKUP(B290,'วันที่ 4 กะเช้า'!$B$8:$AH$106,27,FALSE),0)</f>
      </c>
      <c r="P290" s="53">
        <f>IFERROR(VLOOKUP(B290,'วันที่ 4 กะเช้า'!$B$8:$AH$106,27,FALSE),0)</f>
      </c>
      <c r="Q290" s="53">
        <f>IFERROR(VLOOKUP(B290,'วันที่ 4 กะเช้า'!$B$8:$AH$106,28,FALSE),0)-IFERROR(VLOOKUP(B290,'วันที่ 4 กะเช้า'!$B$8:$AH$106,27,FALSE),0)</f>
      </c>
      <c r="R290" s="53">
        <f>IFERROR(VLOOKUP(B290,'วันที่ 4 กะเช้า'!$B$8:$AH$106,27,FALSE),0)</f>
      </c>
      <c r="S290" s="53">
        <f>IFERROR(VLOOKUP(B290,'วันที่ 5 กะเช้า'!$B$8:$AH$107,28,FALSE),0)-IFERROR(VLOOKUP(B290,'วันที่ 5 กะเช้า'!$B$8:$AH$107,27,FALSE),0)</f>
      </c>
      <c r="T290" s="53">
        <f>IFERROR(VLOOKUP(B290,'วันที่ 5 กะเช้า'!$B$8:$AH$107,27,FALSE),0)</f>
      </c>
      <c r="U290" s="53">
        <f>IFERROR(VLOOKUP(B290,'วันที่ 5 กะดึก'!$B$8:$AH$106,27,FALSE),0)</f>
      </c>
      <c r="V290" s="53">
        <f>IFERROR(VLOOKUP(B290,'วันที่ 5 กะดึก'!$B$8:$AH$106,27,FALSE),0)</f>
      </c>
      <c r="W290" s="53">
        <f>IFERROR(VLOOKUP(B290,'วันที่ 7'!$B$8:$AH$105,28,FALSE),0)-IFERROR(VLOOKUP(B290,'วันที่ 7'!$B$8:$AH$105,27,FALSE),0)</f>
      </c>
      <c r="X290" s="53">
        <f>IFERROR(VLOOKUP(B290,'วันที่ 7'!$B$8:$AH$105,27,FALSE),0)</f>
      </c>
      <c r="Y290" s="53">
        <f>IFERROR(VLOOKUP(B290,'วันที่ 8'!$B$8:$AH$109,28,FALSE),0)-IFERROR(VLOOKUP(B290,'วันที่ 8'!$B$8:$AH$109,27,FALSE),0)</f>
      </c>
      <c r="Z290" s="53">
        <f>IFERROR(VLOOKUP(B290,'วันที่ 8'!$B$8:$AH$109,27,FALSE),0)</f>
      </c>
      <c r="AA290" s="53">
        <f>IFERROR(VLOOKUP(B290,'กะเช้าวันที่ 12'!$B$8:$AC$102,28,FALSE),0)-IFERROR(VLOOKUP(B290,'กะเช้าวันที่ 12'!$B$8:$AC$102,27,FALSE),0)</f>
      </c>
      <c r="AB290" s="53">
        <f>IFERROR(VLOOKUP(B290,'กะเช้าวันที่ 12'!$B$8:$AC$102,27,FALSE),0)</f>
      </c>
      <c r="AC290" s="53">
        <f>IFERROR(VLOOKUP(B290,'กะเช้าวันที่ 14'!$B$8:$AC$104,28,FALSE),0)-IFERROR(VLOOKUP(B290,'กะเช้าวันที่ 14'!$B$8:$AC$104,27,FALSE),0)</f>
      </c>
      <c r="AD290" s="53">
        <f>IFERROR(VLOOKUP(B290,'กะเช้าวันที่ 14'!$B$8:$AC$104,27,FALSE),0)</f>
      </c>
      <c r="AE290" s="53">
        <f>IFERROR(VLOOKUP(B290,'กะดึกวันที่ 13'!$B$8:$AC$105,28,FALSE),0)-IFERROR(VLOOKUP(B290,'กะดึกวันที่ 13'!$B$8:$AC$105,27,FALSE),0)</f>
      </c>
      <c r="AF290" s="53">
        <f>IFERROR(VLOOKUP(C290,'กะดึกวันที่ 13'!$B$8:$AC$105,27,FALSE),0)</f>
      </c>
      <c r="AG290" s="53">
        <f>IFERROR(VLOOKUP(B290,'วันที่ 12'!$B$8:$AH$105,28,FALSE),0)</f>
      </c>
      <c r="AH290" s="53">
        <f>IFERROR(VLOOKUP(B290,'วันที่ 14'!$B$8:$AH$106,28,FALSE),0)</f>
      </c>
      <c r="AI290" s="53">
        <f>IFERROR(VLOOKUP(B290,'วันที่ 15'!$B$8:$AH$106,28,FALSE),0)</f>
      </c>
      <c r="AJ290" s="53">
        <f>IFERROR(VLOOKUP(B290,'วันที่ 16'!$B$8:$AH$105,28,FALSE),0)</f>
      </c>
      <c r="AK290" s="53">
        <f>IFERROR(VLOOKUP(B290,'วันที่ 17'!$B$8:$AH$105,28,FALSE),0)</f>
      </c>
      <c r="AL290" s="53">
        <f>IFERROR(VLOOKUP(B290,'วันที่ 18'!$B$8:$AH$104,28,FALSE),0)</f>
      </c>
      <c r="AM290" s="53">
        <f>IFERROR(VLOOKUP(B290,'วันที่ 19'!$B$8:$AH$106,28,FALSE),0)</f>
      </c>
      <c r="AN290" s="53">
        <f>IFERROR(VLOOKUP(B290,'วันที่ 20'!$B$8:$AH$105,28,FALSE),0)</f>
      </c>
      <c r="AO290" s="53">
        <f>IFERROR(VLOOKUP(B290,'วันที่ 21'!$B$8:$AH$106,28,FALSE),0)</f>
      </c>
      <c r="AP290" s="53">
        <f>IFERROR(VLOOKUP(B290,'วันที่ 22'!$B$8:$AH$105,28,FALSE),0)</f>
      </c>
      <c r="AQ290" s="53">
        <f>IFERROR(VLOOKUP(B290,'วันที่ 23'!$B$8:$AH$107,28,FALSE),0)</f>
      </c>
      <c r="AR290" s="53">
        <f>IFERROR(VLOOKUP(B290,'วันที่ 24'!$B$8:$AH$104,28,FALSE),0)</f>
      </c>
      <c r="AS290" s="53">
        <f>IFERROR(VLOOKUP(B290,'วันที่ 25'!$B$8:$AH$106,28,FALSE),0)</f>
      </c>
      <c r="AT290" s="53">
        <f>IFERROR(VLOOKUP(B290,'วันที่ 26'!$B$8:$AH$105,28,FALSE),0)</f>
      </c>
      <c r="AU290" s="53">
        <f>IFERROR(VLOOKUP(B290,'วันที่ 26'!$B$8:$AH$104,28,FALSE),0)</f>
      </c>
      <c r="AV290" s="53">
        <f>IFERROR(VLOOKUP(B290,'วันที่ 30'!$B$8:$AH$107,28,FALSE),0)</f>
      </c>
      <c r="AW290" s="53">
        <f>IFERROR(VLOOKUP(B290,'วันที่ 31'!$B$8:$AG$105,28,FALSE),0)</f>
      </c>
      <c r="AX290" s="52">
        <f>SUM(E290:AW290)</f>
      </c>
    </row>
    <row r="291">
      <c r="A291" s="52"/>
      <c r="B291" s="56"/>
      <c r="C291" s="53">
        <f>IFERROR(VLOOKUP(B291,Members!B:C,2,FALSE),0)</f>
      </c>
      <c r="D291" s="53">
        <f>IFERROR(VLOOKUP(B291,Members!$B:$H,7,FALSE),0)</f>
      </c>
      <c r="E291" s="55">
        <f>IFERROR(VLOOKUP(B291,'วันที่ 1'!$B$8:$AH$103,28,FALSE),0) - IFERROR(VLOOKUP(B291,'วันที่ 1'!$B$8:$AH$103,27,FALSE),0)</f>
      </c>
      <c r="F291" s="55">
        <f>IFERROR(VLOOKUP(C291,'วันที่ 1'!$B$8:$AH$103,27,FALSE),0)</f>
      </c>
      <c r="G291" s="53">
        <f>IFERROR(VLOOKUP(B291,'วันที่ 1'!$B$8:$AH$103,28,FALSE),0)-IFERROR(VLOOKUP(B291,'วันที่ 1'!$B$8:$AH$103,27,FALSE),0)</f>
      </c>
      <c r="H291" s="55">
        <f>IFERROR(VLOOKUP(B291,'วันที่ 1'!$B$8:$AH$103,27,FALSE),0)</f>
      </c>
      <c r="I291" s="53">
        <f>IFERROR(VLOOKUP(B291,'วันที่ 2'!$B$8:$AF$106,28,FALSE),0)-IFERROR(VLOOKUP(B291,'วันที่ 2'!$B$8:$AF$106,27,FALSE),0)</f>
      </c>
      <c r="J291" s="53">
        <f>IFERROR(VLOOKUP(B291,'วันที่ 2'!$B$8:$AF$106,27,FALSE),0)</f>
      </c>
      <c r="K291" s="53">
        <f>IFERROR(VLOOKUP(B291,'วันที่ 3 กะเช้า'!$B$8:$AK$106,28,FALSE),0)-IFERROR(VLOOKUP(B291,'วันที่ 3 กะเช้า'!$B$8:$AK$106,27,FALSE),0)</f>
      </c>
      <c r="L291" s="53">
        <f>IFERROR(VLOOKUP(B291,'วันที่ 3 กะเช้า'!$B$8:$AK$106,27,FALSE),0)</f>
      </c>
      <c r="M291" s="53">
        <f>IFERROR(VLOOKUP(B291,'วันที่ 4 กะเช้า'!$B$8:$AG$107,28,FALSE),0)-IFERROR(VLOOKUP(B291,'วันที่ 4 กะเช้า'!$B$8:$AG$107,27,FALSE),0)</f>
      </c>
      <c r="N291" s="53">
        <f>IFERROR(VLOOKUP(B291,'วันที่ 4 กะเช้า'!$B$8:$AG$107,27,FALSE),0)</f>
      </c>
      <c r="O291" s="53">
        <f>IFERROR(VLOOKUP(B291,'วันที่ 4 กะเช้า'!$B$8:$AH$106,28,FALSE),0)-IFERROR(VLOOKUP(B291,'วันที่ 4 กะเช้า'!$B$8:$AH$106,27,FALSE),0)</f>
      </c>
      <c r="P291" s="53">
        <f>IFERROR(VLOOKUP(B291,'วันที่ 4 กะเช้า'!$B$8:$AH$106,27,FALSE),0)</f>
      </c>
      <c r="Q291" s="53">
        <f>IFERROR(VLOOKUP(B291,'วันที่ 4 กะเช้า'!$B$8:$AH$106,28,FALSE),0)-IFERROR(VLOOKUP(B291,'วันที่ 4 กะเช้า'!$B$8:$AH$106,27,FALSE),0)</f>
      </c>
      <c r="R291" s="53">
        <f>IFERROR(VLOOKUP(B291,'วันที่ 4 กะเช้า'!$B$8:$AH$106,27,FALSE),0)</f>
      </c>
      <c r="S291" s="53">
        <f>IFERROR(VLOOKUP(B291,'วันที่ 5 กะเช้า'!$B$8:$AH$107,28,FALSE),0)-IFERROR(VLOOKUP(B291,'วันที่ 5 กะเช้า'!$B$8:$AH$107,27,FALSE),0)</f>
      </c>
      <c r="T291" s="53">
        <f>IFERROR(VLOOKUP(B291,'วันที่ 5 กะเช้า'!$B$8:$AH$107,27,FALSE),0)</f>
      </c>
      <c r="U291" s="53">
        <f>IFERROR(VLOOKUP(B291,'วันที่ 5 กะดึก'!$B$8:$AH$106,27,FALSE),0)</f>
      </c>
      <c r="V291" s="53">
        <f>IFERROR(VLOOKUP(B291,'วันที่ 5 กะดึก'!$B$8:$AH$106,27,FALSE),0)</f>
      </c>
      <c r="W291" s="53">
        <f>IFERROR(VLOOKUP(B291,'วันที่ 7'!$B$8:$AH$105,28,FALSE),0)-IFERROR(VLOOKUP(B291,'วันที่ 7'!$B$8:$AH$105,27,FALSE),0)</f>
      </c>
      <c r="X291" s="53">
        <f>IFERROR(VLOOKUP(B291,'วันที่ 7'!$B$8:$AH$105,27,FALSE),0)</f>
      </c>
      <c r="Y291" s="53">
        <f>IFERROR(VLOOKUP(B291,'วันที่ 8'!$B$8:$AH$109,28,FALSE),0)-IFERROR(VLOOKUP(B291,'วันที่ 8'!$B$8:$AH$109,27,FALSE),0)</f>
      </c>
      <c r="Z291" s="53">
        <f>IFERROR(VLOOKUP(B291,'วันที่ 8'!$B$8:$AH$109,27,FALSE),0)</f>
      </c>
      <c r="AA291" s="53">
        <f>IFERROR(VLOOKUP(B291,'กะเช้าวันที่ 12'!$B$8:$AC$102,28,FALSE),0)-IFERROR(VLOOKUP(B291,'กะเช้าวันที่ 12'!$B$8:$AC$102,27,FALSE),0)</f>
      </c>
      <c r="AB291" s="53">
        <f>IFERROR(VLOOKUP(B291,'กะเช้าวันที่ 12'!$B$8:$AC$102,27,FALSE),0)</f>
      </c>
      <c r="AC291" s="53">
        <f>IFERROR(VLOOKUP(B291,'กะเช้าวันที่ 14'!$B$8:$AC$104,28,FALSE),0)-IFERROR(VLOOKUP(B291,'กะเช้าวันที่ 14'!$B$8:$AC$104,27,FALSE),0)</f>
      </c>
      <c r="AD291" s="53">
        <f>IFERROR(VLOOKUP(B291,'กะเช้าวันที่ 14'!$B$8:$AC$104,27,FALSE),0)</f>
      </c>
      <c r="AE291" s="53">
        <f>IFERROR(VLOOKUP(B291,'กะดึกวันที่ 13'!$B$8:$AC$105,28,FALSE),0)-IFERROR(VLOOKUP(B291,'กะดึกวันที่ 13'!$B$8:$AC$105,27,FALSE),0)</f>
      </c>
      <c r="AF291" s="53">
        <f>IFERROR(VLOOKUP(C291,'กะดึกวันที่ 13'!$B$8:$AC$105,27,FALSE),0)</f>
      </c>
      <c r="AG291" s="53">
        <f>IFERROR(VLOOKUP(B291,'วันที่ 12'!$B$8:$AH$105,28,FALSE),0)</f>
      </c>
      <c r="AH291" s="53">
        <f>IFERROR(VLOOKUP(B291,'วันที่ 14'!$B$8:$AH$106,28,FALSE),0)</f>
      </c>
      <c r="AI291" s="53">
        <f>IFERROR(VLOOKUP(B291,'วันที่ 15'!$B$8:$AH$106,28,FALSE),0)</f>
      </c>
      <c r="AJ291" s="53">
        <f>IFERROR(VLOOKUP(B291,'วันที่ 16'!$B$8:$AH$105,28,FALSE),0)</f>
      </c>
      <c r="AK291" s="53">
        <f>IFERROR(VLOOKUP(B291,'วันที่ 17'!$B$8:$AH$105,28,FALSE),0)</f>
      </c>
      <c r="AL291" s="53">
        <f>IFERROR(VLOOKUP(B291,'วันที่ 18'!$B$8:$AH$104,28,FALSE),0)</f>
      </c>
      <c r="AM291" s="53">
        <f>IFERROR(VLOOKUP(B291,'วันที่ 19'!$B$8:$AH$106,28,FALSE),0)</f>
      </c>
      <c r="AN291" s="53">
        <f>IFERROR(VLOOKUP(B291,'วันที่ 20'!$B$8:$AH$105,28,FALSE),0)</f>
      </c>
      <c r="AO291" s="53">
        <f>IFERROR(VLOOKUP(B291,'วันที่ 21'!$B$8:$AH$106,28,FALSE),0)</f>
      </c>
      <c r="AP291" s="53">
        <f>IFERROR(VLOOKUP(B291,'วันที่ 22'!$B$8:$AH$105,28,FALSE),0)</f>
      </c>
      <c r="AQ291" s="53">
        <f>IFERROR(VLOOKUP(B291,'วันที่ 23'!$B$8:$AH$107,28,FALSE),0)</f>
      </c>
      <c r="AR291" s="53">
        <f>IFERROR(VLOOKUP(B291,'วันที่ 24'!$B$8:$AH$104,28,FALSE),0)</f>
      </c>
      <c r="AS291" s="53">
        <f>IFERROR(VLOOKUP(B291,'วันที่ 25'!$B$8:$AH$106,28,FALSE),0)</f>
      </c>
      <c r="AT291" s="53">
        <f>IFERROR(VLOOKUP(B291,'วันที่ 26'!$B$8:$AH$105,28,FALSE),0)</f>
      </c>
      <c r="AU291" s="53">
        <f>IFERROR(VLOOKUP(B291,'วันที่ 26'!$B$8:$AH$104,28,FALSE),0)</f>
      </c>
      <c r="AV291" s="53">
        <f>IFERROR(VLOOKUP(B291,'วันที่ 30'!$B$8:$AH$107,28,FALSE),0)</f>
      </c>
      <c r="AW291" s="53">
        <f>IFERROR(VLOOKUP(B291,'วันที่ 31'!$B$8:$AG$105,28,FALSE),0)</f>
      </c>
      <c r="AX291" s="52">
        <f>SUM(E291:AW291)</f>
      </c>
    </row>
    <row r="292">
      <c r="A292" s="52"/>
      <c r="B292" s="56"/>
      <c r="C292" s="53">
        <f>IFERROR(VLOOKUP(B292,Members!B:C,2,FALSE),0)</f>
      </c>
      <c r="D292" s="53">
        <f>IFERROR(VLOOKUP(B292,Members!$B:$H,7,FALSE),0)</f>
      </c>
      <c r="E292" s="55">
        <f>IFERROR(VLOOKUP(B292,'วันที่ 1'!$B$8:$AH$103,28,FALSE),0) - IFERROR(VLOOKUP(B292,'วันที่ 1'!$B$8:$AH$103,27,FALSE),0)</f>
      </c>
      <c r="F292" s="55">
        <f>IFERROR(VLOOKUP(C292,'วันที่ 1'!$B$8:$AH$103,27,FALSE),0)</f>
      </c>
      <c r="G292" s="53">
        <f>IFERROR(VLOOKUP(B292,'วันที่ 1'!$B$8:$AH$103,28,FALSE),0)-IFERROR(VLOOKUP(B292,'วันที่ 1'!$B$8:$AH$103,27,FALSE),0)</f>
      </c>
      <c r="H292" s="55">
        <f>IFERROR(VLOOKUP(B292,'วันที่ 1'!$B$8:$AH$103,27,FALSE),0)</f>
      </c>
      <c r="I292" s="53">
        <f>IFERROR(VLOOKUP(B292,'วันที่ 2'!$B$8:$AF$106,28,FALSE),0)-IFERROR(VLOOKUP(B292,'วันที่ 2'!$B$8:$AF$106,27,FALSE),0)</f>
      </c>
      <c r="J292" s="53">
        <f>IFERROR(VLOOKUP(B292,'วันที่ 2'!$B$8:$AF$106,27,FALSE),0)</f>
      </c>
      <c r="K292" s="53">
        <f>IFERROR(VLOOKUP(B292,'วันที่ 3 กะเช้า'!$B$8:$AK$106,28,FALSE),0)-IFERROR(VLOOKUP(B292,'วันที่ 3 กะเช้า'!$B$8:$AK$106,27,FALSE),0)</f>
      </c>
      <c r="L292" s="53">
        <f>IFERROR(VLOOKUP(B292,'วันที่ 3 กะเช้า'!$B$8:$AK$106,27,FALSE),0)</f>
      </c>
      <c r="M292" s="53">
        <f>IFERROR(VLOOKUP(B292,'วันที่ 4 กะเช้า'!$B$8:$AG$107,28,FALSE),0)-IFERROR(VLOOKUP(B292,'วันที่ 4 กะเช้า'!$B$8:$AG$107,27,FALSE),0)</f>
      </c>
      <c r="N292" s="53">
        <f>IFERROR(VLOOKUP(B292,'วันที่ 4 กะเช้า'!$B$8:$AG$107,27,FALSE),0)</f>
      </c>
      <c r="O292" s="53">
        <f>IFERROR(VLOOKUP(B292,'วันที่ 4 กะเช้า'!$B$8:$AH$106,28,FALSE),0)-IFERROR(VLOOKUP(B292,'วันที่ 4 กะเช้า'!$B$8:$AH$106,27,FALSE),0)</f>
      </c>
      <c r="P292" s="53">
        <f>IFERROR(VLOOKUP(B292,'วันที่ 4 กะเช้า'!$B$8:$AH$106,27,FALSE),0)</f>
      </c>
      <c r="Q292" s="53">
        <f>IFERROR(VLOOKUP(B292,'วันที่ 4 กะเช้า'!$B$8:$AH$106,28,FALSE),0)-IFERROR(VLOOKUP(B292,'วันที่ 4 กะเช้า'!$B$8:$AH$106,27,FALSE),0)</f>
      </c>
      <c r="R292" s="53">
        <f>IFERROR(VLOOKUP(B292,'วันที่ 4 กะเช้า'!$B$8:$AH$106,27,FALSE),0)</f>
      </c>
      <c r="S292" s="53">
        <f>IFERROR(VLOOKUP(B292,'วันที่ 5 กะเช้า'!$B$8:$AH$107,28,FALSE),0)-IFERROR(VLOOKUP(B292,'วันที่ 5 กะเช้า'!$B$8:$AH$107,27,FALSE),0)</f>
      </c>
      <c r="T292" s="53">
        <f>IFERROR(VLOOKUP(B292,'วันที่ 5 กะเช้า'!$B$8:$AH$107,27,FALSE),0)</f>
      </c>
      <c r="U292" s="53">
        <f>IFERROR(VLOOKUP(B292,'วันที่ 5 กะดึก'!$B$8:$AH$106,27,FALSE),0)</f>
      </c>
      <c r="V292" s="53">
        <f>IFERROR(VLOOKUP(B292,'วันที่ 5 กะดึก'!$B$8:$AH$106,27,FALSE),0)</f>
      </c>
      <c r="W292" s="53">
        <f>IFERROR(VLOOKUP(B292,'วันที่ 7'!$B$8:$AH$105,28,FALSE),0)-IFERROR(VLOOKUP(B292,'วันที่ 7'!$B$8:$AH$105,27,FALSE),0)</f>
      </c>
      <c r="X292" s="53">
        <f>IFERROR(VLOOKUP(B292,'วันที่ 7'!$B$8:$AH$105,27,FALSE),0)</f>
      </c>
      <c r="Y292" s="53">
        <f>IFERROR(VLOOKUP(B292,'วันที่ 8'!$B$8:$AH$109,28,FALSE),0)-IFERROR(VLOOKUP(B292,'วันที่ 8'!$B$8:$AH$109,27,FALSE),0)</f>
      </c>
      <c r="Z292" s="53">
        <f>IFERROR(VLOOKUP(B292,'วันที่ 8'!$B$8:$AH$109,27,FALSE),0)</f>
      </c>
      <c r="AA292" s="53">
        <f>IFERROR(VLOOKUP(B292,'กะเช้าวันที่ 12'!$B$8:$AC$102,28,FALSE),0)-IFERROR(VLOOKUP(B292,'กะเช้าวันที่ 12'!$B$8:$AC$102,27,FALSE),0)</f>
      </c>
      <c r="AB292" s="53">
        <f>IFERROR(VLOOKUP(B292,'กะเช้าวันที่ 12'!$B$8:$AC$102,27,FALSE),0)</f>
      </c>
      <c r="AC292" s="53">
        <f>IFERROR(VLOOKUP(B292,'กะเช้าวันที่ 14'!$B$8:$AC$104,28,FALSE),0)-IFERROR(VLOOKUP(B292,'กะเช้าวันที่ 14'!$B$8:$AC$104,27,FALSE),0)</f>
      </c>
      <c r="AD292" s="53">
        <f>IFERROR(VLOOKUP(B292,'กะเช้าวันที่ 14'!$B$8:$AC$104,27,FALSE),0)</f>
      </c>
      <c r="AE292" s="53">
        <f>IFERROR(VLOOKUP(B292,'กะดึกวันที่ 13'!$B$8:$AC$105,28,FALSE),0)-IFERROR(VLOOKUP(B292,'กะดึกวันที่ 13'!$B$8:$AC$105,27,FALSE),0)</f>
      </c>
      <c r="AF292" s="53">
        <f>IFERROR(VLOOKUP(C292,'กะดึกวันที่ 13'!$B$8:$AC$105,27,FALSE),0)</f>
      </c>
      <c r="AG292" s="53">
        <f>IFERROR(VLOOKUP(B292,'วันที่ 12'!$B$8:$AH$105,28,FALSE),0)</f>
      </c>
      <c r="AH292" s="53">
        <f>IFERROR(VLOOKUP(B292,'วันที่ 14'!$B$8:$AH$106,28,FALSE),0)</f>
      </c>
      <c r="AI292" s="53">
        <f>IFERROR(VLOOKUP(B292,'วันที่ 15'!$B$8:$AH$106,28,FALSE),0)</f>
      </c>
      <c r="AJ292" s="53">
        <f>IFERROR(VLOOKUP(B292,'วันที่ 16'!$B$8:$AH$105,28,FALSE),0)</f>
      </c>
      <c r="AK292" s="53">
        <f>IFERROR(VLOOKUP(B292,'วันที่ 17'!$B$8:$AH$105,28,FALSE),0)</f>
      </c>
      <c r="AL292" s="53">
        <f>IFERROR(VLOOKUP(B292,'วันที่ 18'!$B$8:$AH$104,28,FALSE),0)</f>
      </c>
      <c r="AM292" s="53">
        <f>IFERROR(VLOOKUP(B292,'วันที่ 19'!$B$8:$AH$106,28,FALSE),0)</f>
      </c>
      <c r="AN292" s="53">
        <f>IFERROR(VLOOKUP(B292,'วันที่ 20'!$B$8:$AH$105,28,FALSE),0)</f>
      </c>
      <c r="AO292" s="53">
        <f>IFERROR(VLOOKUP(B292,'วันที่ 21'!$B$8:$AH$106,28,FALSE),0)</f>
      </c>
      <c r="AP292" s="53">
        <f>IFERROR(VLOOKUP(B292,'วันที่ 22'!$B$8:$AH$105,28,FALSE),0)</f>
      </c>
      <c r="AQ292" s="53">
        <f>IFERROR(VLOOKUP(B292,'วันที่ 23'!$B$8:$AH$107,28,FALSE),0)</f>
      </c>
      <c r="AR292" s="53">
        <f>IFERROR(VLOOKUP(B292,'วันที่ 24'!$B$8:$AH$104,28,FALSE),0)</f>
      </c>
      <c r="AS292" s="53">
        <f>IFERROR(VLOOKUP(B292,'วันที่ 25'!$B$8:$AH$106,28,FALSE),0)</f>
      </c>
      <c r="AT292" s="53">
        <f>IFERROR(VLOOKUP(B292,'วันที่ 26'!$B$8:$AH$105,28,FALSE),0)</f>
      </c>
      <c r="AU292" s="53">
        <f>IFERROR(VLOOKUP(B292,'วันที่ 26'!$B$8:$AH$104,28,FALSE),0)</f>
      </c>
      <c r="AV292" s="53">
        <f>IFERROR(VLOOKUP(B292,'วันที่ 30'!$B$8:$AH$107,28,FALSE),0)</f>
      </c>
      <c r="AW292" s="53">
        <f>IFERROR(VLOOKUP(B292,'วันที่ 31'!$B$8:$AG$105,28,FALSE),0)</f>
      </c>
      <c r="AX292" s="52">
        <f>SUM(E292:AW292)</f>
      </c>
    </row>
    <row r="293">
      <c r="A293" s="52"/>
      <c r="B293" s="56"/>
      <c r="C293" s="53">
        <f>IFERROR(VLOOKUP(B293,Members!B:C,2,FALSE),0)</f>
      </c>
      <c r="D293" s="53">
        <f>IFERROR(VLOOKUP(B293,Members!$B:$H,7,FALSE),0)</f>
      </c>
      <c r="E293" s="55">
        <f>IFERROR(VLOOKUP(B293,'วันที่ 1'!$B$8:$AH$103,28,FALSE),0) - IFERROR(VLOOKUP(B293,'วันที่ 1'!$B$8:$AH$103,27,FALSE),0)</f>
      </c>
      <c r="F293" s="55">
        <f>IFERROR(VLOOKUP(C293,'วันที่ 1'!$B$8:$AH$103,27,FALSE),0)</f>
      </c>
      <c r="G293" s="53">
        <f>IFERROR(VLOOKUP(B293,'วันที่ 1'!$B$8:$AH$103,28,FALSE),0)-IFERROR(VLOOKUP(B293,'วันที่ 1'!$B$8:$AH$103,27,FALSE),0)</f>
      </c>
      <c r="H293" s="55">
        <f>IFERROR(VLOOKUP(B293,'วันที่ 1'!$B$8:$AH$103,27,FALSE),0)</f>
      </c>
      <c r="I293" s="53">
        <f>IFERROR(VLOOKUP(B293,'วันที่ 2'!$B$8:$AF$106,28,FALSE),0)-IFERROR(VLOOKUP(B293,'วันที่ 2'!$B$8:$AF$106,27,FALSE),0)</f>
      </c>
      <c r="J293" s="53">
        <f>IFERROR(VLOOKUP(B293,'วันที่ 2'!$B$8:$AF$106,27,FALSE),0)</f>
      </c>
      <c r="K293" s="53">
        <f>IFERROR(VLOOKUP(B293,'วันที่ 3 กะเช้า'!$B$8:$AK$106,28,FALSE),0)-IFERROR(VLOOKUP(B293,'วันที่ 3 กะเช้า'!$B$8:$AK$106,27,FALSE),0)</f>
      </c>
      <c r="L293" s="53">
        <f>IFERROR(VLOOKUP(B293,'วันที่ 3 กะเช้า'!$B$8:$AK$106,27,FALSE),0)</f>
      </c>
      <c r="M293" s="53">
        <f>IFERROR(VLOOKUP(B293,'วันที่ 4 กะเช้า'!$B$8:$AG$107,28,FALSE),0)-IFERROR(VLOOKUP(B293,'วันที่ 4 กะเช้า'!$B$8:$AG$107,27,FALSE),0)</f>
      </c>
      <c r="N293" s="53">
        <f>IFERROR(VLOOKUP(B293,'วันที่ 4 กะเช้า'!$B$8:$AG$107,27,FALSE),0)</f>
      </c>
      <c r="O293" s="53">
        <f>IFERROR(VLOOKUP(B293,'วันที่ 4 กะเช้า'!$B$8:$AH$106,28,FALSE),0)-IFERROR(VLOOKUP(B293,'วันที่ 4 กะเช้า'!$B$8:$AH$106,27,FALSE),0)</f>
      </c>
      <c r="P293" s="53">
        <f>IFERROR(VLOOKUP(B293,'วันที่ 4 กะเช้า'!$B$8:$AH$106,27,FALSE),0)</f>
      </c>
      <c r="Q293" s="53">
        <f>IFERROR(VLOOKUP(B293,'วันที่ 4 กะเช้า'!$B$8:$AH$106,28,FALSE),0)-IFERROR(VLOOKUP(B293,'วันที่ 4 กะเช้า'!$B$8:$AH$106,27,FALSE),0)</f>
      </c>
      <c r="R293" s="53">
        <f>IFERROR(VLOOKUP(B293,'วันที่ 4 กะเช้า'!$B$8:$AH$106,27,FALSE),0)</f>
      </c>
      <c r="S293" s="53">
        <f>IFERROR(VLOOKUP(B293,'วันที่ 5 กะเช้า'!$B$8:$AH$107,28,FALSE),0)-IFERROR(VLOOKUP(B293,'วันที่ 5 กะเช้า'!$B$8:$AH$107,27,FALSE),0)</f>
      </c>
      <c r="T293" s="53">
        <f>IFERROR(VLOOKUP(B293,'วันที่ 5 กะเช้า'!$B$8:$AH$107,27,FALSE),0)</f>
      </c>
      <c r="U293" s="53">
        <f>IFERROR(VLOOKUP(B293,'วันที่ 5 กะดึก'!$B$8:$AH$106,27,FALSE),0)</f>
      </c>
      <c r="V293" s="53">
        <f>IFERROR(VLOOKUP(B293,'วันที่ 5 กะดึก'!$B$8:$AH$106,27,FALSE),0)</f>
      </c>
      <c r="W293" s="53">
        <f>IFERROR(VLOOKUP(B293,'วันที่ 7'!$B$8:$AH$105,28,FALSE),0)-IFERROR(VLOOKUP(B293,'วันที่ 7'!$B$8:$AH$105,27,FALSE),0)</f>
      </c>
      <c r="X293" s="53">
        <f>IFERROR(VLOOKUP(B293,'วันที่ 7'!$B$8:$AH$105,27,FALSE),0)</f>
      </c>
      <c r="Y293" s="53">
        <f>IFERROR(VLOOKUP(B293,'วันที่ 8'!$B$8:$AH$109,28,FALSE),0)-IFERROR(VLOOKUP(B293,'วันที่ 8'!$B$8:$AH$109,27,FALSE),0)</f>
      </c>
      <c r="Z293" s="53">
        <f>IFERROR(VLOOKUP(B293,'วันที่ 8'!$B$8:$AH$109,27,FALSE),0)</f>
      </c>
      <c r="AA293" s="53">
        <f>IFERROR(VLOOKUP(B293,'กะเช้าวันที่ 12'!$B$8:$AC$102,28,FALSE),0)-IFERROR(VLOOKUP(B293,'กะเช้าวันที่ 12'!$B$8:$AC$102,27,FALSE),0)</f>
      </c>
      <c r="AB293" s="53">
        <f>IFERROR(VLOOKUP(B293,'กะเช้าวันที่ 12'!$B$8:$AC$102,27,FALSE),0)</f>
      </c>
      <c r="AC293" s="53">
        <f>IFERROR(VLOOKUP(B293,'กะเช้าวันที่ 14'!$B$8:$AC$104,28,FALSE),0)-IFERROR(VLOOKUP(B293,'กะเช้าวันที่ 14'!$B$8:$AC$104,27,FALSE),0)</f>
      </c>
      <c r="AD293" s="53">
        <f>IFERROR(VLOOKUP(B293,'กะเช้าวันที่ 14'!$B$8:$AC$104,27,FALSE),0)</f>
      </c>
      <c r="AE293" s="53">
        <f>IFERROR(VLOOKUP(B293,'กะดึกวันที่ 13'!$B$8:$AC$105,28,FALSE),0)-IFERROR(VLOOKUP(B293,'กะดึกวันที่ 13'!$B$8:$AC$105,27,FALSE),0)</f>
      </c>
      <c r="AF293" s="53">
        <f>IFERROR(VLOOKUP(C293,'กะดึกวันที่ 13'!$B$8:$AC$105,27,FALSE),0)</f>
      </c>
      <c r="AG293" s="53">
        <f>IFERROR(VLOOKUP(B293,'วันที่ 12'!$B$8:$AH$105,28,FALSE),0)</f>
      </c>
      <c r="AH293" s="53">
        <f>IFERROR(VLOOKUP(B293,'วันที่ 14'!$B$8:$AH$106,28,FALSE),0)</f>
      </c>
      <c r="AI293" s="53">
        <f>IFERROR(VLOOKUP(B293,'วันที่ 15'!$B$8:$AH$106,28,FALSE),0)</f>
      </c>
      <c r="AJ293" s="53">
        <f>IFERROR(VLOOKUP(B293,'วันที่ 16'!$B$8:$AH$105,28,FALSE),0)</f>
      </c>
      <c r="AK293" s="53">
        <f>IFERROR(VLOOKUP(B293,'วันที่ 17'!$B$8:$AH$105,28,FALSE),0)</f>
      </c>
      <c r="AL293" s="53">
        <f>IFERROR(VLOOKUP(B293,'วันที่ 18'!$B$8:$AH$104,28,FALSE),0)</f>
      </c>
      <c r="AM293" s="53">
        <f>IFERROR(VLOOKUP(B293,'วันที่ 19'!$B$8:$AH$106,28,FALSE),0)</f>
      </c>
      <c r="AN293" s="53">
        <f>IFERROR(VLOOKUP(B293,'วันที่ 20'!$B$8:$AH$105,28,FALSE),0)</f>
      </c>
      <c r="AO293" s="53">
        <f>IFERROR(VLOOKUP(B293,'วันที่ 21'!$B$8:$AH$106,28,FALSE),0)</f>
      </c>
      <c r="AP293" s="53">
        <f>IFERROR(VLOOKUP(B293,'วันที่ 22'!$B$8:$AH$105,28,FALSE),0)</f>
      </c>
      <c r="AQ293" s="53">
        <f>IFERROR(VLOOKUP(B293,'วันที่ 23'!$B$8:$AH$107,28,FALSE),0)</f>
      </c>
      <c r="AR293" s="53">
        <f>IFERROR(VLOOKUP(B293,'วันที่ 24'!$B$8:$AH$104,28,FALSE),0)</f>
      </c>
      <c r="AS293" s="53">
        <f>IFERROR(VLOOKUP(B293,'วันที่ 25'!$B$8:$AH$106,28,FALSE),0)</f>
      </c>
      <c r="AT293" s="53">
        <f>IFERROR(VLOOKUP(B293,'วันที่ 26'!$B$8:$AH$105,28,FALSE),0)</f>
      </c>
      <c r="AU293" s="53">
        <f>IFERROR(VLOOKUP(B293,'วันที่ 26'!$B$8:$AH$104,28,FALSE),0)</f>
      </c>
      <c r="AV293" s="53">
        <f>IFERROR(VLOOKUP(B293,'วันที่ 30'!$B$8:$AH$107,28,FALSE),0)</f>
      </c>
      <c r="AW293" s="53">
        <f>IFERROR(VLOOKUP(B293,'วันที่ 31'!$B$8:$AG$105,28,FALSE),0)</f>
      </c>
      <c r="AX293" s="52">
        <f>SUM(E293:AW293)</f>
      </c>
    </row>
    <row r="294">
      <c r="A294" s="52"/>
      <c r="B294" s="56"/>
      <c r="C294" s="53">
        <f>IFERROR(VLOOKUP(B294,Members!B:C,2,FALSE),0)</f>
      </c>
      <c r="D294" s="53">
        <f>IFERROR(VLOOKUP(B294,Members!$B:$H,7,FALSE),0)</f>
      </c>
      <c r="E294" s="55">
        <f>IFERROR(VLOOKUP(B294,'วันที่ 1'!$B$8:$AH$103,28,FALSE),0) - IFERROR(VLOOKUP(B294,'วันที่ 1'!$B$8:$AH$103,27,FALSE),0)</f>
      </c>
      <c r="F294" s="55">
        <f>IFERROR(VLOOKUP(C294,'วันที่ 1'!$B$8:$AH$103,27,FALSE),0)</f>
      </c>
      <c r="G294" s="53">
        <f>IFERROR(VLOOKUP(B294,'วันที่ 1'!$B$8:$AH$103,28,FALSE),0)-IFERROR(VLOOKUP(B294,'วันที่ 1'!$B$8:$AH$103,27,FALSE),0)</f>
      </c>
      <c r="H294" s="55">
        <f>IFERROR(VLOOKUP(B294,'วันที่ 1'!$B$8:$AH$103,27,FALSE),0)</f>
      </c>
      <c r="I294" s="53">
        <f>IFERROR(VLOOKUP(B294,'วันที่ 2'!$B$8:$AF$106,28,FALSE),0)-IFERROR(VLOOKUP(B294,'วันที่ 2'!$B$8:$AF$106,27,FALSE),0)</f>
      </c>
      <c r="J294" s="53">
        <f>IFERROR(VLOOKUP(B294,'วันที่ 2'!$B$8:$AF$106,27,FALSE),0)</f>
      </c>
      <c r="K294" s="53">
        <f>IFERROR(VLOOKUP(B294,'วันที่ 3 กะเช้า'!$B$8:$AK$106,28,FALSE),0)-IFERROR(VLOOKUP(B294,'วันที่ 3 กะเช้า'!$B$8:$AK$106,27,FALSE),0)</f>
      </c>
      <c r="L294" s="53">
        <f>IFERROR(VLOOKUP(B294,'วันที่ 3 กะเช้า'!$B$8:$AK$106,27,FALSE),0)</f>
      </c>
      <c r="M294" s="53">
        <f>IFERROR(VLOOKUP(B294,'วันที่ 4 กะเช้า'!$B$8:$AG$107,28,FALSE),0)-IFERROR(VLOOKUP(B294,'วันที่ 4 กะเช้า'!$B$8:$AG$107,27,FALSE),0)</f>
      </c>
      <c r="N294" s="53">
        <f>IFERROR(VLOOKUP(B294,'วันที่ 4 กะเช้า'!$B$8:$AG$107,27,FALSE),0)</f>
      </c>
      <c r="O294" s="53">
        <f>IFERROR(VLOOKUP(B294,'วันที่ 4 กะเช้า'!$B$8:$AH$106,28,FALSE),0)-IFERROR(VLOOKUP(B294,'วันที่ 4 กะเช้า'!$B$8:$AH$106,27,FALSE),0)</f>
      </c>
      <c r="P294" s="53">
        <f>IFERROR(VLOOKUP(B294,'วันที่ 4 กะเช้า'!$B$8:$AH$106,27,FALSE),0)</f>
      </c>
      <c r="Q294" s="53">
        <f>IFERROR(VLOOKUP(B294,'วันที่ 4 กะเช้า'!$B$8:$AH$106,28,FALSE),0)-IFERROR(VLOOKUP(B294,'วันที่ 4 กะเช้า'!$B$8:$AH$106,27,FALSE),0)</f>
      </c>
      <c r="R294" s="53">
        <f>IFERROR(VLOOKUP(B294,'วันที่ 4 กะเช้า'!$B$8:$AH$106,27,FALSE),0)</f>
      </c>
      <c r="S294" s="53">
        <f>IFERROR(VLOOKUP(B294,'วันที่ 5 กะเช้า'!$B$8:$AH$107,28,FALSE),0)-IFERROR(VLOOKUP(B294,'วันที่ 5 กะเช้า'!$B$8:$AH$107,27,FALSE),0)</f>
      </c>
      <c r="T294" s="53">
        <f>IFERROR(VLOOKUP(B294,'วันที่ 5 กะเช้า'!$B$8:$AH$107,27,FALSE),0)</f>
      </c>
      <c r="U294" s="53">
        <f>IFERROR(VLOOKUP(B294,'วันที่ 5 กะดึก'!$B$8:$AH$106,27,FALSE),0)</f>
      </c>
      <c r="V294" s="53">
        <f>IFERROR(VLOOKUP(B294,'วันที่ 5 กะดึก'!$B$8:$AH$106,27,FALSE),0)</f>
      </c>
      <c r="W294" s="53">
        <f>IFERROR(VLOOKUP(B294,'วันที่ 7'!$B$8:$AH$105,28,FALSE),0)-IFERROR(VLOOKUP(B294,'วันที่ 7'!$B$8:$AH$105,27,FALSE),0)</f>
      </c>
      <c r="X294" s="53">
        <f>IFERROR(VLOOKUP(B294,'วันที่ 7'!$B$8:$AH$105,27,FALSE),0)</f>
      </c>
      <c r="Y294" s="53">
        <f>IFERROR(VLOOKUP(B294,'วันที่ 8'!$B$8:$AH$109,28,FALSE),0)-IFERROR(VLOOKUP(B294,'วันที่ 8'!$B$8:$AH$109,27,FALSE),0)</f>
      </c>
      <c r="Z294" s="53">
        <f>IFERROR(VLOOKUP(B294,'วันที่ 8'!$B$8:$AH$109,27,FALSE),0)</f>
      </c>
      <c r="AA294" s="53">
        <f>IFERROR(VLOOKUP(B294,'กะเช้าวันที่ 12'!$B$8:$AC$102,28,FALSE),0)-IFERROR(VLOOKUP(B294,'กะเช้าวันที่ 12'!$B$8:$AC$102,27,FALSE),0)</f>
      </c>
      <c r="AB294" s="53">
        <f>IFERROR(VLOOKUP(B294,'กะเช้าวันที่ 12'!$B$8:$AC$102,27,FALSE),0)</f>
      </c>
      <c r="AC294" s="53">
        <f>IFERROR(VLOOKUP(B294,'กะเช้าวันที่ 14'!$B$8:$AC$104,28,FALSE),0)-IFERROR(VLOOKUP(B294,'กะเช้าวันที่ 14'!$B$8:$AC$104,27,FALSE),0)</f>
      </c>
      <c r="AD294" s="53">
        <f>IFERROR(VLOOKUP(B294,'กะเช้าวันที่ 14'!$B$8:$AC$104,27,FALSE),0)</f>
      </c>
      <c r="AE294" s="53">
        <f>IFERROR(VLOOKUP(B294,'กะดึกวันที่ 13'!$B$8:$AC$105,28,FALSE),0)-IFERROR(VLOOKUP(B294,'กะดึกวันที่ 13'!$B$8:$AC$105,27,FALSE),0)</f>
      </c>
      <c r="AF294" s="53">
        <f>IFERROR(VLOOKUP(C294,'กะดึกวันที่ 13'!$B$8:$AC$105,27,FALSE),0)</f>
      </c>
      <c r="AG294" s="53">
        <f>IFERROR(VLOOKUP(B294,'วันที่ 12'!$B$8:$AH$105,28,FALSE),0)</f>
      </c>
      <c r="AH294" s="53">
        <f>IFERROR(VLOOKUP(B294,'วันที่ 14'!$B$8:$AH$106,28,FALSE),0)</f>
      </c>
      <c r="AI294" s="53">
        <f>IFERROR(VLOOKUP(B294,'วันที่ 15'!$B$8:$AH$106,28,FALSE),0)</f>
      </c>
      <c r="AJ294" s="53">
        <f>IFERROR(VLOOKUP(B294,'วันที่ 16'!$B$8:$AH$105,28,FALSE),0)</f>
      </c>
      <c r="AK294" s="53">
        <f>IFERROR(VLOOKUP(B294,'วันที่ 17'!$B$8:$AH$105,28,FALSE),0)</f>
      </c>
      <c r="AL294" s="53">
        <f>IFERROR(VLOOKUP(B294,'วันที่ 18'!$B$8:$AH$104,28,FALSE),0)</f>
      </c>
      <c r="AM294" s="53">
        <f>IFERROR(VLOOKUP(B294,'วันที่ 19'!$B$8:$AH$106,28,FALSE),0)</f>
      </c>
      <c r="AN294" s="53">
        <f>IFERROR(VLOOKUP(B294,'วันที่ 20'!$B$8:$AH$105,28,FALSE),0)</f>
      </c>
      <c r="AO294" s="53">
        <f>IFERROR(VLOOKUP(B294,'วันที่ 21'!$B$8:$AH$106,28,FALSE),0)</f>
      </c>
      <c r="AP294" s="53">
        <f>IFERROR(VLOOKUP(B294,'วันที่ 22'!$B$8:$AH$105,28,FALSE),0)</f>
      </c>
      <c r="AQ294" s="53">
        <f>IFERROR(VLOOKUP(B294,'วันที่ 23'!$B$8:$AH$107,28,FALSE),0)</f>
      </c>
      <c r="AR294" s="53">
        <f>IFERROR(VLOOKUP(B294,'วันที่ 24'!$B$8:$AH$104,28,FALSE),0)</f>
      </c>
      <c r="AS294" s="53">
        <f>IFERROR(VLOOKUP(B294,'วันที่ 25'!$B$8:$AH$106,28,FALSE),0)</f>
      </c>
      <c r="AT294" s="53">
        <f>IFERROR(VLOOKUP(B294,'วันที่ 26'!$B$8:$AH$105,28,FALSE),0)</f>
      </c>
      <c r="AU294" s="53">
        <f>IFERROR(VLOOKUP(B294,'วันที่ 26'!$B$8:$AH$104,28,FALSE),0)</f>
      </c>
      <c r="AV294" s="53">
        <f>IFERROR(VLOOKUP(B294,'วันที่ 30'!$B$8:$AH$107,28,FALSE),0)</f>
      </c>
      <c r="AW294" s="53">
        <f>IFERROR(VLOOKUP(B294,'วันที่ 31'!$B$8:$AG$105,28,FALSE),0)</f>
      </c>
      <c r="AX294" s="52">
        <f>SUM(E294:AW294)</f>
      </c>
    </row>
    <row r="295">
      <c r="A295" s="52"/>
      <c r="B295" s="56"/>
      <c r="C295" s="53">
        <f>IFERROR(VLOOKUP(B295,Members!B:C,2,FALSE),0)</f>
      </c>
      <c r="D295" s="53">
        <f>IFERROR(VLOOKUP(B295,Members!$B:$H,7,FALSE),0)</f>
      </c>
      <c r="E295" s="55">
        <f>IFERROR(VLOOKUP(B295,'วันที่ 1'!$B$8:$AH$103,28,FALSE),0) - IFERROR(VLOOKUP(B295,'วันที่ 1'!$B$8:$AH$103,27,FALSE),0)</f>
      </c>
      <c r="F295" s="55">
        <f>IFERROR(VLOOKUP(C295,'วันที่ 1'!$B$8:$AH$103,27,FALSE),0)</f>
      </c>
      <c r="G295" s="53">
        <f>IFERROR(VLOOKUP(B295,'วันที่ 1'!$B$8:$AH$103,28,FALSE),0)-IFERROR(VLOOKUP(B295,'วันที่ 1'!$B$8:$AH$103,27,FALSE),0)</f>
      </c>
      <c r="H295" s="55">
        <f>IFERROR(VLOOKUP(B295,'วันที่ 1'!$B$8:$AH$103,27,FALSE),0)</f>
      </c>
      <c r="I295" s="53">
        <f>IFERROR(VLOOKUP(B295,'วันที่ 2'!$B$8:$AF$106,28,FALSE),0)-IFERROR(VLOOKUP(B295,'วันที่ 2'!$B$8:$AF$106,27,FALSE),0)</f>
      </c>
      <c r="J295" s="53">
        <f>IFERROR(VLOOKUP(B295,'วันที่ 2'!$B$8:$AF$106,27,FALSE),0)</f>
      </c>
      <c r="K295" s="53">
        <f>IFERROR(VLOOKUP(B295,'วันที่ 3 กะเช้า'!$B$8:$AK$106,28,FALSE),0)-IFERROR(VLOOKUP(B295,'วันที่ 3 กะเช้า'!$B$8:$AK$106,27,FALSE),0)</f>
      </c>
      <c r="L295" s="53">
        <f>IFERROR(VLOOKUP(B295,'วันที่ 3 กะเช้า'!$B$8:$AK$106,27,FALSE),0)</f>
      </c>
      <c r="M295" s="53">
        <f>IFERROR(VLOOKUP(B295,'วันที่ 4 กะเช้า'!$B$8:$AG$107,28,FALSE),0)-IFERROR(VLOOKUP(B295,'วันที่ 4 กะเช้า'!$B$8:$AG$107,27,FALSE),0)</f>
      </c>
      <c r="N295" s="53">
        <f>IFERROR(VLOOKUP(B295,'วันที่ 4 กะเช้า'!$B$8:$AG$107,27,FALSE),0)</f>
      </c>
      <c r="O295" s="53">
        <f>IFERROR(VLOOKUP(B295,'วันที่ 4 กะเช้า'!$B$8:$AH$106,28,FALSE),0)-IFERROR(VLOOKUP(B295,'วันที่ 4 กะเช้า'!$B$8:$AH$106,27,FALSE),0)</f>
      </c>
      <c r="P295" s="53">
        <f>IFERROR(VLOOKUP(B295,'วันที่ 4 กะเช้า'!$B$8:$AH$106,27,FALSE),0)</f>
      </c>
      <c r="Q295" s="53">
        <f>IFERROR(VLOOKUP(B295,'วันที่ 4 กะเช้า'!$B$8:$AH$106,28,FALSE),0)-IFERROR(VLOOKUP(B295,'วันที่ 4 กะเช้า'!$B$8:$AH$106,27,FALSE),0)</f>
      </c>
      <c r="R295" s="53">
        <f>IFERROR(VLOOKUP(B295,'วันที่ 4 กะเช้า'!$B$8:$AH$106,27,FALSE),0)</f>
      </c>
      <c r="S295" s="53">
        <f>IFERROR(VLOOKUP(B295,'วันที่ 5 กะเช้า'!$B$8:$AH$107,28,FALSE),0)-IFERROR(VLOOKUP(B295,'วันที่ 5 กะเช้า'!$B$8:$AH$107,27,FALSE),0)</f>
      </c>
      <c r="T295" s="53">
        <f>IFERROR(VLOOKUP(B295,'วันที่ 5 กะเช้า'!$B$8:$AH$107,27,FALSE),0)</f>
      </c>
      <c r="U295" s="53">
        <f>IFERROR(VLOOKUP(B295,'วันที่ 5 กะดึก'!$B$8:$AH$106,27,FALSE),0)</f>
      </c>
      <c r="V295" s="53">
        <f>IFERROR(VLOOKUP(B295,'วันที่ 5 กะดึก'!$B$8:$AH$106,27,FALSE),0)</f>
      </c>
      <c r="W295" s="53">
        <f>IFERROR(VLOOKUP(B295,'วันที่ 7'!$B$8:$AH$105,28,FALSE),0)-IFERROR(VLOOKUP(B295,'วันที่ 7'!$B$8:$AH$105,27,FALSE),0)</f>
      </c>
      <c r="X295" s="53">
        <f>IFERROR(VLOOKUP(B295,'วันที่ 7'!$B$8:$AH$105,27,FALSE),0)</f>
      </c>
      <c r="Y295" s="53">
        <f>IFERROR(VLOOKUP(B295,'วันที่ 8'!$B$8:$AH$109,28,FALSE),0)-IFERROR(VLOOKUP(B295,'วันที่ 8'!$B$8:$AH$109,27,FALSE),0)</f>
      </c>
      <c r="Z295" s="53">
        <f>IFERROR(VLOOKUP(B295,'วันที่ 8'!$B$8:$AH$109,27,FALSE),0)</f>
      </c>
      <c r="AA295" s="53">
        <f>IFERROR(VLOOKUP(B295,'กะเช้าวันที่ 12'!$B$8:$AC$102,28,FALSE),0)-IFERROR(VLOOKUP(B295,'กะเช้าวันที่ 12'!$B$8:$AC$102,27,FALSE),0)</f>
      </c>
      <c r="AB295" s="53">
        <f>IFERROR(VLOOKUP(B295,'กะเช้าวันที่ 12'!$B$8:$AC$102,27,FALSE),0)</f>
      </c>
      <c r="AC295" s="53">
        <f>IFERROR(VLOOKUP(B295,'กะเช้าวันที่ 14'!$B$8:$AC$104,28,FALSE),0)-IFERROR(VLOOKUP(B295,'กะเช้าวันที่ 14'!$B$8:$AC$104,27,FALSE),0)</f>
      </c>
      <c r="AD295" s="53">
        <f>IFERROR(VLOOKUP(B295,'กะเช้าวันที่ 14'!$B$8:$AC$104,27,FALSE),0)</f>
      </c>
      <c r="AE295" s="53">
        <f>IFERROR(VLOOKUP(B295,'กะดึกวันที่ 13'!$B$8:$AC$105,28,FALSE),0)-IFERROR(VLOOKUP(B295,'กะดึกวันที่ 13'!$B$8:$AC$105,27,FALSE),0)</f>
      </c>
      <c r="AF295" s="53">
        <f>IFERROR(VLOOKUP(C295,'กะดึกวันที่ 13'!$B$8:$AC$105,27,FALSE),0)</f>
      </c>
      <c r="AG295" s="53">
        <f>IFERROR(VLOOKUP(B295,'วันที่ 12'!$B$8:$AH$105,28,FALSE),0)</f>
      </c>
      <c r="AH295" s="53">
        <f>IFERROR(VLOOKUP(B295,'วันที่ 14'!$B$8:$AH$106,28,FALSE),0)</f>
      </c>
      <c r="AI295" s="53">
        <f>IFERROR(VLOOKUP(B295,'วันที่ 15'!$B$8:$AH$106,28,FALSE),0)</f>
      </c>
      <c r="AJ295" s="53">
        <f>IFERROR(VLOOKUP(B295,'วันที่ 16'!$B$8:$AH$105,28,FALSE),0)</f>
      </c>
      <c r="AK295" s="53">
        <f>IFERROR(VLOOKUP(B295,'วันที่ 17'!$B$8:$AH$105,28,FALSE),0)</f>
      </c>
      <c r="AL295" s="53">
        <f>IFERROR(VLOOKUP(B295,'วันที่ 18'!$B$8:$AH$104,28,FALSE),0)</f>
      </c>
      <c r="AM295" s="53">
        <f>IFERROR(VLOOKUP(B295,'วันที่ 19'!$B$8:$AH$106,28,FALSE),0)</f>
      </c>
      <c r="AN295" s="53">
        <f>IFERROR(VLOOKUP(B295,'วันที่ 20'!$B$8:$AH$105,28,FALSE),0)</f>
      </c>
      <c r="AO295" s="53">
        <f>IFERROR(VLOOKUP(B295,'วันที่ 21'!$B$8:$AH$106,28,FALSE),0)</f>
      </c>
      <c r="AP295" s="53">
        <f>IFERROR(VLOOKUP(B295,'วันที่ 22'!$B$8:$AH$105,28,FALSE),0)</f>
      </c>
      <c r="AQ295" s="53">
        <f>IFERROR(VLOOKUP(B295,'วันที่ 23'!$B$8:$AH$107,28,FALSE),0)</f>
      </c>
      <c r="AR295" s="53">
        <f>IFERROR(VLOOKUP(B295,'วันที่ 24'!$B$8:$AH$104,28,FALSE),0)</f>
      </c>
      <c r="AS295" s="53">
        <f>IFERROR(VLOOKUP(B295,'วันที่ 25'!$B$8:$AH$106,28,FALSE),0)</f>
      </c>
      <c r="AT295" s="53">
        <f>IFERROR(VLOOKUP(B295,'วันที่ 26'!$B$8:$AH$105,28,FALSE),0)</f>
      </c>
      <c r="AU295" s="53">
        <f>IFERROR(VLOOKUP(B295,'วันที่ 26'!$B$8:$AH$104,28,FALSE),0)</f>
      </c>
      <c r="AV295" s="53">
        <f>IFERROR(VLOOKUP(B295,'วันที่ 30'!$B$8:$AH$107,28,FALSE),0)</f>
      </c>
      <c r="AW295" s="53">
        <f>IFERROR(VLOOKUP(B295,'วันที่ 31'!$B$8:$AG$105,28,FALSE),0)</f>
      </c>
      <c r="AX295" s="52">
        <f>SUM(E295:AW295)</f>
      </c>
    </row>
    <row r="296">
      <c r="A296" s="52"/>
      <c r="B296" s="56"/>
      <c r="C296" s="53">
        <f>IFERROR(VLOOKUP(B296,Members!B:C,2,FALSE),0)</f>
      </c>
      <c r="D296" s="53">
        <f>IFERROR(VLOOKUP(B296,Members!$B:$H,7,FALSE),0)</f>
      </c>
      <c r="E296" s="55">
        <f>IFERROR(VLOOKUP(B296,'วันที่ 1'!$B$8:$AH$103,28,FALSE),0) - IFERROR(VLOOKUP(B296,'วันที่ 1'!$B$8:$AH$103,27,FALSE),0)</f>
      </c>
      <c r="F296" s="55">
        <f>IFERROR(VLOOKUP(C296,'วันที่ 1'!$B$8:$AH$103,27,FALSE),0)</f>
      </c>
      <c r="G296" s="53">
        <f>IFERROR(VLOOKUP(B296,'วันที่ 1'!$B$8:$AH$103,28,FALSE),0)-IFERROR(VLOOKUP(B296,'วันที่ 1'!$B$8:$AH$103,27,FALSE),0)</f>
      </c>
      <c r="H296" s="55">
        <f>IFERROR(VLOOKUP(B296,'วันที่ 1'!$B$8:$AH$103,27,FALSE),0)</f>
      </c>
      <c r="I296" s="53">
        <f>IFERROR(VLOOKUP(B296,'วันที่ 2'!$B$8:$AF$106,28,FALSE),0)-IFERROR(VLOOKUP(B296,'วันที่ 2'!$B$8:$AF$106,27,FALSE),0)</f>
      </c>
      <c r="J296" s="53">
        <f>IFERROR(VLOOKUP(B296,'วันที่ 2'!$B$8:$AF$106,27,FALSE),0)</f>
      </c>
      <c r="K296" s="53">
        <f>IFERROR(VLOOKUP(B296,'วันที่ 3 กะเช้า'!$B$8:$AK$106,28,FALSE),0)-IFERROR(VLOOKUP(B296,'วันที่ 3 กะเช้า'!$B$8:$AK$106,27,FALSE),0)</f>
      </c>
      <c r="L296" s="53">
        <f>IFERROR(VLOOKUP(B296,'วันที่ 3 กะเช้า'!$B$8:$AK$106,27,FALSE),0)</f>
      </c>
      <c r="M296" s="53">
        <f>IFERROR(VLOOKUP(B296,'วันที่ 4 กะเช้า'!$B$8:$AG$107,28,FALSE),0)-IFERROR(VLOOKUP(B296,'วันที่ 4 กะเช้า'!$B$8:$AG$107,27,FALSE),0)</f>
      </c>
      <c r="N296" s="53">
        <f>IFERROR(VLOOKUP(B296,'วันที่ 4 กะเช้า'!$B$8:$AG$107,27,FALSE),0)</f>
      </c>
      <c r="O296" s="53">
        <f>IFERROR(VLOOKUP(B296,'วันที่ 4 กะเช้า'!$B$8:$AH$106,28,FALSE),0)-IFERROR(VLOOKUP(B296,'วันที่ 4 กะเช้า'!$B$8:$AH$106,27,FALSE),0)</f>
      </c>
      <c r="P296" s="53">
        <f>IFERROR(VLOOKUP(B296,'วันที่ 4 กะเช้า'!$B$8:$AH$106,27,FALSE),0)</f>
      </c>
      <c r="Q296" s="53">
        <f>IFERROR(VLOOKUP(B296,'วันที่ 4 กะเช้า'!$B$8:$AH$106,28,FALSE),0)-IFERROR(VLOOKUP(B296,'วันที่ 4 กะเช้า'!$B$8:$AH$106,27,FALSE),0)</f>
      </c>
      <c r="R296" s="53">
        <f>IFERROR(VLOOKUP(B296,'วันที่ 4 กะเช้า'!$B$8:$AH$106,27,FALSE),0)</f>
      </c>
      <c r="S296" s="53">
        <f>IFERROR(VLOOKUP(B296,'วันที่ 5 กะเช้า'!$B$8:$AH$107,28,FALSE),0)-IFERROR(VLOOKUP(B296,'วันที่ 5 กะเช้า'!$B$8:$AH$107,27,FALSE),0)</f>
      </c>
      <c r="T296" s="53">
        <f>IFERROR(VLOOKUP(B296,'วันที่ 5 กะเช้า'!$B$8:$AH$107,27,FALSE),0)</f>
      </c>
      <c r="U296" s="53">
        <f>IFERROR(VLOOKUP(B296,'วันที่ 5 กะดึก'!$B$8:$AH$106,27,FALSE),0)</f>
      </c>
      <c r="V296" s="53">
        <f>IFERROR(VLOOKUP(B296,'วันที่ 5 กะดึก'!$B$8:$AH$106,27,FALSE),0)</f>
      </c>
      <c r="W296" s="53">
        <f>IFERROR(VLOOKUP(B296,'วันที่ 7'!$B$8:$AH$105,28,FALSE),0)-IFERROR(VLOOKUP(B296,'วันที่ 7'!$B$8:$AH$105,27,FALSE),0)</f>
      </c>
      <c r="X296" s="53">
        <f>IFERROR(VLOOKUP(B296,'วันที่ 7'!$B$8:$AH$105,27,FALSE),0)</f>
      </c>
      <c r="Y296" s="53">
        <f>IFERROR(VLOOKUP(B296,'วันที่ 8'!$B$8:$AH$109,28,FALSE),0)-IFERROR(VLOOKUP(B296,'วันที่ 8'!$B$8:$AH$109,27,FALSE),0)</f>
      </c>
      <c r="Z296" s="53">
        <f>IFERROR(VLOOKUP(B296,'วันที่ 8'!$B$8:$AH$109,27,FALSE),0)</f>
      </c>
      <c r="AA296" s="53">
        <f>IFERROR(VLOOKUP(B296,'กะเช้าวันที่ 12'!$B$8:$AC$102,28,FALSE),0)-IFERROR(VLOOKUP(B296,'กะเช้าวันที่ 12'!$B$8:$AC$102,27,FALSE),0)</f>
      </c>
      <c r="AB296" s="53">
        <f>IFERROR(VLOOKUP(B296,'กะเช้าวันที่ 12'!$B$8:$AC$102,27,FALSE),0)</f>
      </c>
      <c r="AC296" s="53">
        <f>IFERROR(VLOOKUP(B296,'กะเช้าวันที่ 14'!$B$8:$AC$104,28,FALSE),0)-IFERROR(VLOOKUP(B296,'กะเช้าวันที่ 14'!$B$8:$AC$104,27,FALSE),0)</f>
      </c>
      <c r="AD296" s="53">
        <f>IFERROR(VLOOKUP(B296,'กะเช้าวันที่ 14'!$B$8:$AC$104,27,FALSE),0)</f>
      </c>
      <c r="AE296" s="53">
        <f>IFERROR(VLOOKUP(B296,'กะดึกวันที่ 13'!$B$8:$AC$105,28,FALSE),0)-IFERROR(VLOOKUP(B296,'กะดึกวันที่ 13'!$B$8:$AC$105,27,FALSE),0)</f>
      </c>
      <c r="AF296" s="53">
        <f>IFERROR(VLOOKUP(C296,'กะดึกวันที่ 13'!$B$8:$AC$105,27,FALSE),0)</f>
      </c>
      <c r="AG296" s="53">
        <f>IFERROR(VLOOKUP(B296,'วันที่ 12'!$B$8:$AH$105,28,FALSE),0)</f>
      </c>
      <c r="AH296" s="53">
        <f>IFERROR(VLOOKUP(B296,'วันที่ 14'!$B$8:$AH$106,28,FALSE),0)</f>
      </c>
      <c r="AI296" s="53">
        <f>IFERROR(VLOOKUP(B296,'วันที่ 15'!$B$8:$AH$106,28,FALSE),0)</f>
      </c>
      <c r="AJ296" s="53">
        <f>IFERROR(VLOOKUP(B296,'วันที่ 16'!$B$8:$AH$105,28,FALSE),0)</f>
      </c>
      <c r="AK296" s="53">
        <f>IFERROR(VLOOKUP(B296,'วันที่ 17'!$B$8:$AH$105,28,FALSE),0)</f>
      </c>
      <c r="AL296" s="53">
        <f>IFERROR(VLOOKUP(B296,'วันที่ 18'!$B$8:$AH$104,28,FALSE),0)</f>
      </c>
      <c r="AM296" s="53">
        <f>IFERROR(VLOOKUP(B296,'วันที่ 19'!$B$8:$AH$106,28,FALSE),0)</f>
      </c>
      <c r="AN296" s="53">
        <f>IFERROR(VLOOKUP(B296,'วันที่ 20'!$B$8:$AH$105,28,FALSE),0)</f>
      </c>
      <c r="AO296" s="53">
        <f>IFERROR(VLOOKUP(B296,'วันที่ 21'!$B$8:$AH$106,28,FALSE),0)</f>
      </c>
      <c r="AP296" s="53">
        <f>IFERROR(VLOOKUP(B296,'วันที่ 22'!$B$8:$AH$105,28,FALSE),0)</f>
      </c>
      <c r="AQ296" s="53">
        <f>IFERROR(VLOOKUP(B296,'วันที่ 23'!$B$8:$AH$107,28,FALSE),0)</f>
      </c>
      <c r="AR296" s="53">
        <f>IFERROR(VLOOKUP(B296,'วันที่ 24'!$B$8:$AH$104,28,FALSE),0)</f>
      </c>
      <c r="AS296" s="53">
        <f>IFERROR(VLOOKUP(B296,'วันที่ 25'!$B$8:$AH$106,28,FALSE),0)</f>
      </c>
      <c r="AT296" s="53">
        <f>IFERROR(VLOOKUP(B296,'วันที่ 26'!$B$8:$AH$105,28,FALSE),0)</f>
      </c>
      <c r="AU296" s="53">
        <f>IFERROR(VLOOKUP(B296,'วันที่ 26'!$B$8:$AH$104,28,FALSE),0)</f>
      </c>
      <c r="AV296" s="53">
        <f>IFERROR(VLOOKUP(B296,'วันที่ 30'!$B$8:$AH$107,28,FALSE),0)</f>
      </c>
      <c r="AW296" s="53">
        <f>IFERROR(VLOOKUP(B296,'วันที่ 31'!$B$8:$AG$105,28,FALSE),0)</f>
      </c>
      <c r="AX296" s="52">
        <f>SUM(E296:AW296)</f>
      </c>
    </row>
    <row r="297">
      <c r="A297" s="52"/>
      <c r="B297" s="56"/>
      <c r="C297" s="53">
        <f>IFERROR(VLOOKUP(B297,Members!B:C,2,FALSE),0)</f>
      </c>
      <c r="D297" s="53">
        <f>IFERROR(VLOOKUP(B297,Members!$B:$H,7,FALSE),0)</f>
      </c>
      <c r="E297" s="55">
        <f>IFERROR(VLOOKUP(B297,'วันที่ 1'!$B$8:$AH$103,28,FALSE),0) - IFERROR(VLOOKUP(B297,'วันที่ 1'!$B$8:$AH$103,27,FALSE),0)</f>
      </c>
      <c r="F297" s="55">
        <f>IFERROR(VLOOKUP(C297,'วันที่ 1'!$B$8:$AH$103,27,FALSE),0)</f>
      </c>
      <c r="G297" s="53">
        <f>IFERROR(VLOOKUP(B297,'วันที่ 1'!$B$8:$AH$103,28,FALSE),0)-IFERROR(VLOOKUP(B297,'วันที่ 1'!$B$8:$AH$103,27,FALSE),0)</f>
      </c>
      <c r="H297" s="55">
        <f>IFERROR(VLOOKUP(B297,'วันที่ 1'!$B$8:$AH$103,27,FALSE),0)</f>
      </c>
      <c r="I297" s="53">
        <f>IFERROR(VLOOKUP(B297,'วันที่ 2'!$B$8:$AF$106,28,FALSE),0)-IFERROR(VLOOKUP(B297,'วันที่ 2'!$B$8:$AF$106,27,FALSE),0)</f>
      </c>
      <c r="J297" s="53">
        <f>IFERROR(VLOOKUP(B297,'วันที่ 2'!$B$8:$AF$106,27,FALSE),0)</f>
      </c>
      <c r="K297" s="53">
        <f>IFERROR(VLOOKUP(B297,'วันที่ 3 กะเช้า'!$B$8:$AK$106,28,FALSE),0)-IFERROR(VLOOKUP(B297,'วันที่ 3 กะเช้า'!$B$8:$AK$106,27,FALSE),0)</f>
      </c>
      <c r="L297" s="53">
        <f>IFERROR(VLOOKUP(B297,'วันที่ 3 กะเช้า'!$B$8:$AK$106,27,FALSE),0)</f>
      </c>
      <c r="M297" s="53">
        <f>IFERROR(VLOOKUP(B297,'วันที่ 4 กะเช้า'!$B$8:$AG$107,28,FALSE),0)-IFERROR(VLOOKUP(B297,'วันที่ 4 กะเช้า'!$B$8:$AG$107,27,FALSE),0)</f>
      </c>
      <c r="N297" s="53">
        <f>IFERROR(VLOOKUP(B297,'วันที่ 4 กะเช้า'!$B$8:$AG$107,27,FALSE),0)</f>
      </c>
      <c r="O297" s="53">
        <f>IFERROR(VLOOKUP(B297,'วันที่ 4 กะเช้า'!$B$8:$AH$106,28,FALSE),0)-IFERROR(VLOOKUP(B297,'วันที่ 4 กะเช้า'!$B$8:$AH$106,27,FALSE),0)</f>
      </c>
      <c r="P297" s="53">
        <f>IFERROR(VLOOKUP(B297,'วันที่ 4 กะเช้า'!$B$8:$AH$106,27,FALSE),0)</f>
      </c>
      <c r="Q297" s="53">
        <f>IFERROR(VLOOKUP(B297,'วันที่ 4 กะเช้า'!$B$8:$AH$106,28,FALSE),0)-IFERROR(VLOOKUP(B297,'วันที่ 4 กะเช้า'!$B$8:$AH$106,27,FALSE),0)</f>
      </c>
      <c r="R297" s="53">
        <f>IFERROR(VLOOKUP(B297,'วันที่ 4 กะเช้า'!$B$8:$AH$106,27,FALSE),0)</f>
      </c>
      <c r="S297" s="53">
        <f>IFERROR(VLOOKUP(B297,'วันที่ 5 กะเช้า'!$B$8:$AH$107,28,FALSE),0)-IFERROR(VLOOKUP(B297,'วันที่ 5 กะเช้า'!$B$8:$AH$107,27,FALSE),0)</f>
      </c>
      <c r="T297" s="53">
        <f>IFERROR(VLOOKUP(B297,'วันที่ 5 กะเช้า'!$B$8:$AH$107,27,FALSE),0)</f>
      </c>
      <c r="U297" s="53">
        <f>IFERROR(VLOOKUP(B297,'วันที่ 5 กะดึก'!$B$8:$AH$106,27,FALSE),0)</f>
      </c>
      <c r="V297" s="53">
        <f>IFERROR(VLOOKUP(B297,'วันที่ 5 กะดึก'!$B$8:$AH$106,27,FALSE),0)</f>
      </c>
      <c r="W297" s="53">
        <f>IFERROR(VLOOKUP(B297,'วันที่ 7'!$B$8:$AH$105,28,FALSE),0)-IFERROR(VLOOKUP(B297,'วันที่ 7'!$B$8:$AH$105,27,FALSE),0)</f>
      </c>
      <c r="X297" s="53">
        <f>IFERROR(VLOOKUP(B297,'วันที่ 7'!$B$8:$AH$105,27,FALSE),0)</f>
      </c>
      <c r="Y297" s="53">
        <f>IFERROR(VLOOKUP(B297,'วันที่ 8'!$B$8:$AH$109,28,FALSE),0)-IFERROR(VLOOKUP(B297,'วันที่ 8'!$B$8:$AH$109,27,FALSE),0)</f>
      </c>
      <c r="Z297" s="53">
        <f>IFERROR(VLOOKUP(B297,'วันที่ 8'!$B$8:$AH$109,27,FALSE),0)</f>
      </c>
      <c r="AA297" s="53">
        <f>IFERROR(VLOOKUP(B297,'กะเช้าวันที่ 12'!$B$8:$AC$102,28,FALSE),0)-IFERROR(VLOOKUP(B297,'กะเช้าวันที่ 12'!$B$8:$AC$102,27,FALSE),0)</f>
      </c>
      <c r="AB297" s="53">
        <f>IFERROR(VLOOKUP(B297,'กะเช้าวันที่ 12'!$B$8:$AC$102,27,FALSE),0)</f>
      </c>
      <c r="AC297" s="53">
        <f>IFERROR(VLOOKUP(B297,'กะเช้าวันที่ 14'!$B$8:$AC$104,28,FALSE),0)-IFERROR(VLOOKUP(B297,'กะเช้าวันที่ 14'!$B$8:$AC$104,27,FALSE),0)</f>
      </c>
      <c r="AD297" s="53">
        <f>IFERROR(VLOOKUP(B297,'กะเช้าวันที่ 14'!$B$8:$AC$104,27,FALSE),0)</f>
      </c>
      <c r="AE297" s="53">
        <f>IFERROR(VLOOKUP(B297,'กะดึกวันที่ 13'!$B$8:$AC$105,28,FALSE),0)-IFERROR(VLOOKUP(B297,'กะดึกวันที่ 13'!$B$8:$AC$105,27,FALSE),0)</f>
      </c>
      <c r="AF297" s="53">
        <f>IFERROR(VLOOKUP(C297,'กะดึกวันที่ 13'!$B$8:$AC$105,27,FALSE),0)</f>
      </c>
      <c r="AG297" s="53">
        <f>IFERROR(VLOOKUP(B297,'วันที่ 12'!$B$8:$AH$105,28,FALSE),0)</f>
      </c>
      <c r="AH297" s="53">
        <f>IFERROR(VLOOKUP(B297,'วันที่ 14'!$B$8:$AH$106,28,FALSE),0)</f>
      </c>
      <c r="AI297" s="53">
        <f>IFERROR(VLOOKUP(B297,'วันที่ 15'!$B$8:$AH$106,28,FALSE),0)</f>
      </c>
      <c r="AJ297" s="53">
        <f>IFERROR(VLOOKUP(B297,'วันที่ 16'!$B$8:$AH$105,28,FALSE),0)</f>
      </c>
      <c r="AK297" s="53">
        <f>IFERROR(VLOOKUP(B297,'วันที่ 17'!$B$8:$AH$105,28,FALSE),0)</f>
      </c>
      <c r="AL297" s="53">
        <f>IFERROR(VLOOKUP(B297,'วันที่ 18'!$B$8:$AH$104,28,FALSE),0)</f>
      </c>
      <c r="AM297" s="53">
        <f>IFERROR(VLOOKUP(B297,'วันที่ 19'!$B$8:$AH$106,28,FALSE),0)</f>
      </c>
      <c r="AN297" s="53">
        <f>IFERROR(VLOOKUP(B297,'วันที่ 20'!$B$8:$AH$105,28,FALSE),0)</f>
      </c>
      <c r="AO297" s="53">
        <f>IFERROR(VLOOKUP(B297,'วันที่ 21'!$B$8:$AH$106,28,FALSE),0)</f>
      </c>
      <c r="AP297" s="53">
        <f>IFERROR(VLOOKUP(B297,'วันที่ 22'!$B$8:$AH$105,28,FALSE),0)</f>
      </c>
      <c r="AQ297" s="53">
        <f>IFERROR(VLOOKUP(B297,'วันที่ 23'!$B$8:$AH$107,28,FALSE),0)</f>
      </c>
      <c r="AR297" s="53">
        <f>IFERROR(VLOOKUP(B297,'วันที่ 24'!$B$8:$AH$104,28,FALSE),0)</f>
      </c>
      <c r="AS297" s="53">
        <f>IFERROR(VLOOKUP(B297,'วันที่ 25'!$B$8:$AH$106,28,FALSE),0)</f>
      </c>
      <c r="AT297" s="53">
        <f>IFERROR(VLOOKUP(B297,'วันที่ 26'!$B$8:$AH$105,28,FALSE),0)</f>
      </c>
      <c r="AU297" s="53">
        <f>IFERROR(VLOOKUP(B297,'วันที่ 26'!$B$8:$AH$104,28,FALSE),0)</f>
      </c>
      <c r="AV297" s="53">
        <f>IFERROR(VLOOKUP(B297,'วันที่ 30'!$B$8:$AH$107,28,FALSE),0)</f>
      </c>
      <c r="AW297" s="53">
        <f>IFERROR(VLOOKUP(B297,'วันที่ 31'!$B$8:$AG$105,28,FALSE),0)</f>
      </c>
      <c r="AX297" s="52">
        <f>SUM(E297:AW297)</f>
      </c>
    </row>
    <row r="298">
      <c r="A298" s="52"/>
      <c r="B298" s="56"/>
      <c r="C298" s="53">
        <f>IFERROR(VLOOKUP(B298,Members!B:C,2,FALSE),0)</f>
      </c>
      <c r="D298" s="53">
        <f>IFERROR(VLOOKUP(B298,Members!$B:$H,7,FALSE),0)</f>
      </c>
      <c r="E298" s="55">
        <f>IFERROR(VLOOKUP(B298,'วันที่ 1'!$B$8:$AH$103,28,FALSE),0) - IFERROR(VLOOKUP(B298,'วันที่ 1'!$B$8:$AH$103,27,FALSE),0)</f>
      </c>
      <c r="F298" s="55">
        <f>IFERROR(VLOOKUP(C298,'วันที่ 1'!$B$8:$AH$103,27,FALSE),0)</f>
      </c>
      <c r="G298" s="53">
        <f>IFERROR(VLOOKUP(B298,'วันที่ 1'!$B$8:$AH$103,28,FALSE),0)-IFERROR(VLOOKUP(B298,'วันที่ 1'!$B$8:$AH$103,27,FALSE),0)</f>
      </c>
      <c r="H298" s="55">
        <f>IFERROR(VLOOKUP(B298,'วันที่ 1'!$B$8:$AH$103,27,FALSE),0)</f>
      </c>
      <c r="I298" s="53">
        <f>IFERROR(VLOOKUP(B298,'วันที่ 2'!$B$8:$AF$106,28,FALSE),0)-IFERROR(VLOOKUP(B298,'วันที่ 2'!$B$8:$AF$106,27,FALSE),0)</f>
      </c>
      <c r="J298" s="53">
        <f>IFERROR(VLOOKUP(B298,'วันที่ 2'!$B$8:$AF$106,27,FALSE),0)</f>
      </c>
      <c r="K298" s="53">
        <f>IFERROR(VLOOKUP(B298,'วันที่ 3 กะเช้า'!$B$8:$AK$106,28,FALSE),0)-IFERROR(VLOOKUP(B298,'วันที่ 3 กะเช้า'!$B$8:$AK$106,27,FALSE),0)</f>
      </c>
      <c r="L298" s="53">
        <f>IFERROR(VLOOKUP(B298,'วันที่ 3 กะเช้า'!$B$8:$AK$106,27,FALSE),0)</f>
      </c>
      <c r="M298" s="53">
        <f>IFERROR(VLOOKUP(B298,'วันที่ 4 กะเช้า'!$B$8:$AG$107,28,FALSE),0)-IFERROR(VLOOKUP(B298,'วันที่ 4 กะเช้า'!$B$8:$AG$107,27,FALSE),0)</f>
      </c>
      <c r="N298" s="53">
        <f>IFERROR(VLOOKUP(B298,'วันที่ 4 กะเช้า'!$B$8:$AG$107,27,FALSE),0)</f>
      </c>
      <c r="O298" s="53">
        <f>IFERROR(VLOOKUP(B298,'วันที่ 4 กะเช้า'!$B$8:$AH$106,28,FALSE),0)-IFERROR(VLOOKUP(B298,'วันที่ 4 กะเช้า'!$B$8:$AH$106,27,FALSE),0)</f>
      </c>
      <c r="P298" s="53">
        <f>IFERROR(VLOOKUP(B298,'วันที่ 4 กะเช้า'!$B$8:$AH$106,27,FALSE),0)</f>
      </c>
      <c r="Q298" s="53">
        <f>IFERROR(VLOOKUP(B298,'วันที่ 4 กะเช้า'!$B$8:$AH$106,28,FALSE),0)-IFERROR(VLOOKUP(B298,'วันที่ 4 กะเช้า'!$B$8:$AH$106,27,FALSE),0)</f>
      </c>
      <c r="R298" s="53">
        <f>IFERROR(VLOOKUP(B298,'วันที่ 4 กะเช้า'!$B$8:$AH$106,27,FALSE),0)</f>
      </c>
      <c r="S298" s="53">
        <f>IFERROR(VLOOKUP(B298,'วันที่ 5 กะเช้า'!$B$8:$AH$107,28,FALSE),0)-IFERROR(VLOOKUP(B298,'วันที่ 5 กะเช้า'!$B$8:$AH$107,27,FALSE),0)</f>
      </c>
      <c r="T298" s="53">
        <f>IFERROR(VLOOKUP(B298,'วันที่ 5 กะเช้า'!$B$8:$AH$107,27,FALSE),0)</f>
      </c>
      <c r="U298" s="53">
        <f>IFERROR(VLOOKUP(B298,'วันที่ 5 กะดึก'!$B$8:$AH$106,27,FALSE),0)</f>
      </c>
      <c r="V298" s="53">
        <f>IFERROR(VLOOKUP(B298,'วันที่ 5 กะดึก'!$B$8:$AH$106,27,FALSE),0)</f>
      </c>
      <c r="W298" s="53">
        <f>IFERROR(VLOOKUP(B298,'วันที่ 7'!$B$8:$AH$105,28,FALSE),0)-IFERROR(VLOOKUP(B298,'วันที่ 7'!$B$8:$AH$105,27,FALSE),0)</f>
      </c>
      <c r="X298" s="53">
        <f>IFERROR(VLOOKUP(B298,'วันที่ 7'!$B$8:$AH$105,27,FALSE),0)</f>
      </c>
      <c r="Y298" s="53">
        <f>IFERROR(VLOOKUP(B298,'วันที่ 8'!$B$8:$AH$109,28,FALSE),0)-IFERROR(VLOOKUP(B298,'วันที่ 8'!$B$8:$AH$109,27,FALSE),0)</f>
      </c>
      <c r="Z298" s="53">
        <f>IFERROR(VLOOKUP(B298,'วันที่ 8'!$B$8:$AH$109,27,FALSE),0)</f>
      </c>
      <c r="AA298" s="53">
        <f>IFERROR(VLOOKUP(B298,'กะเช้าวันที่ 12'!$B$8:$AC$102,28,FALSE),0)-IFERROR(VLOOKUP(B298,'กะเช้าวันที่ 12'!$B$8:$AC$102,27,FALSE),0)</f>
      </c>
      <c r="AB298" s="53">
        <f>IFERROR(VLOOKUP(B298,'กะเช้าวันที่ 12'!$B$8:$AC$102,27,FALSE),0)</f>
      </c>
      <c r="AC298" s="53">
        <f>IFERROR(VLOOKUP(B298,'กะเช้าวันที่ 14'!$B$8:$AC$104,28,FALSE),0)-IFERROR(VLOOKUP(B298,'กะเช้าวันที่ 14'!$B$8:$AC$104,27,FALSE),0)</f>
      </c>
      <c r="AD298" s="53">
        <f>IFERROR(VLOOKUP(B298,'กะเช้าวันที่ 14'!$B$8:$AC$104,27,FALSE),0)</f>
      </c>
      <c r="AE298" s="53">
        <f>IFERROR(VLOOKUP(B298,'กะดึกวันที่ 13'!$B$8:$AC$105,28,FALSE),0)-IFERROR(VLOOKUP(B298,'กะดึกวันที่ 13'!$B$8:$AC$105,27,FALSE),0)</f>
      </c>
      <c r="AF298" s="53">
        <f>IFERROR(VLOOKUP(C298,'กะดึกวันที่ 13'!$B$8:$AC$105,27,FALSE),0)</f>
      </c>
      <c r="AG298" s="53">
        <f>IFERROR(VLOOKUP(B298,'วันที่ 12'!$B$8:$AH$105,28,FALSE),0)</f>
      </c>
      <c r="AH298" s="53">
        <f>IFERROR(VLOOKUP(B298,'วันที่ 14'!$B$8:$AH$106,28,FALSE),0)</f>
      </c>
      <c r="AI298" s="53">
        <f>IFERROR(VLOOKUP(B298,'วันที่ 15'!$B$8:$AH$106,28,FALSE),0)</f>
      </c>
      <c r="AJ298" s="53">
        <f>IFERROR(VLOOKUP(B298,'วันที่ 16'!$B$8:$AH$105,28,FALSE),0)</f>
      </c>
      <c r="AK298" s="53">
        <f>IFERROR(VLOOKUP(B298,'วันที่ 17'!$B$8:$AH$105,28,FALSE),0)</f>
      </c>
      <c r="AL298" s="53">
        <f>IFERROR(VLOOKUP(B298,'วันที่ 18'!$B$8:$AH$104,28,FALSE),0)</f>
      </c>
      <c r="AM298" s="53">
        <f>IFERROR(VLOOKUP(B298,'วันที่ 19'!$B$8:$AH$106,28,FALSE),0)</f>
      </c>
      <c r="AN298" s="53">
        <f>IFERROR(VLOOKUP(B298,'วันที่ 20'!$B$8:$AH$105,28,FALSE),0)</f>
      </c>
      <c r="AO298" s="53">
        <f>IFERROR(VLOOKUP(B298,'วันที่ 21'!$B$8:$AH$106,28,FALSE),0)</f>
      </c>
      <c r="AP298" s="53">
        <f>IFERROR(VLOOKUP(B298,'วันที่ 22'!$B$8:$AH$105,28,FALSE),0)</f>
      </c>
      <c r="AQ298" s="53">
        <f>IFERROR(VLOOKUP(B298,'วันที่ 23'!$B$8:$AH$107,28,FALSE),0)</f>
      </c>
      <c r="AR298" s="53">
        <f>IFERROR(VLOOKUP(B298,'วันที่ 24'!$B$8:$AH$104,28,FALSE),0)</f>
      </c>
      <c r="AS298" s="53">
        <f>IFERROR(VLOOKUP(B298,'วันที่ 25'!$B$8:$AH$106,28,FALSE),0)</f>
      </c>
      <c r="AT298" s="53">
        <f>IFERROR(VLOOKUP(B298,'วันที่ 26'!$B$8:$AH$105,28,FALSE),0)</f>
      </c>
      <c r="AU298" s="53">
        <f>IFERROR(VLOOKUP(B298,'วันที่ 26'!$B$8:$AH$104,28,FALSE),0)</f>
      </c>
      <c r="AV298" s="53">
        <f>IFERROR(VLOOKUP(B298,'วันที่ 30'!$B$8:$AH$107,28,FALSE),0)</f>
      </c>
      <c r="AW298" s="53">
        <f>IFERROR(VLOOKUP(B298,'วันที่ 31'!$B$8:$AG$105,28,FALSE),0)</f>
      </c>
      <c r="AX298" s="52">
        <f>SUM(E298:AW298)</f>
      </c>
    </row>
    <row r="299">
      <c r="A299" s="52"/>
      <c r="B299" s="56"/>
      <c r="C299" s="53">
        <f>IFERROR(VLOOKUP(B299,Members!B:C,2,FALSE),0)</f>
      </c>
      <c r="D299" s="53">
        <f>IFERROR(VLOOKUP(B299,Members!$B:$H,7,FALSE),0)</f>
      </c>
      <c r="E299" s="55">
        <f>IFERROR(VLOOKUP(B299,'วันที่ 1'!$B$8:$AH$103,28,FALSE),0) - IFERROR(VLOOKUP(B299,'วันที่ 1'!$B$8:$AH$103,27,FALSE),0)</f>
      </c>
      <c r="F299" s="55">
        <f>IFERROR(VLOOKUP(C299,'วันที่ 1'!$B$8:$AH$103,27,FALSE),0)</f>
      </c>
      <c r="G299" s="53">
        <f>IFERROR(VLOOKUP(B299,'วันที่ 1'!$B$8:$AH$103,28,FALSE),0)-IFERROR(VLOOKUP(B299,'วันที่ 1'!$B$8:$AH$103,27,FALSE),0)</f>
      </c>
      <c r="H299" s="55">
        <f>IFERROR(VLOOKUP(B299,'วันที่ 1'!$B$8:$AH$103,27,FALSE),0)</f>
      </c>
      <c r="I299" s="53">
        <f>IFERROR(VLOOKUP(B299,'วันที่ 2'!$B$8:$AF$106,28,FALSE),0)-IFERROR(VLOOKUP(B299,'วันที่ 2'!$B$8:$AF$106,27,FALSE),0)</f>
      </c>
      <c r="J299" s="53">
        <f>IFERROR(VLOOKUP(B299,'วันที่ 2'!$B$8:$AF$106,27,FALSE),0)</f>
      </c>
      <c r="K299" s="53">
        <f>IFERROR(VLOOKUP(B299,'วันที่ 3 กะเช้า'!$B$8:$AK$106,28,FALSE),0)-IFERROR(VLOOKUP(B299,'วันที่ 3 กะเช้า'!$B$8:$AK$106,27,FALSE),0)</f>
      </c>
      <c r="L299" s="53">
        <f>IFERROR(VLOOKUP(B299,'วันที่ 3 กะเช้า'!$B$8:$AK$106,27,FALSE),0)</f>
      </c>
      <c r="M299" s="53">
        <f>IFERROR(VLOOKUP(B299,'วันที่ 4 กะเช้า'!$B$8:$AG$107,28,FALSE),0)-IFERROR(VLOOKUP(B299,'วันที่ 4 กะเช้า'!$B$8:$AG$107,27,FALSE),0)</f>
      </c>
      <c r="N299" s="53">
        <f>IFERROR(VLOOKUP(B299,'วันที่ 4 กะเช้า'!$B$8:$AG$107,27,FALSE),0)</f>
      </c>
      <c r="O299" s="53">
        <f>IFERROR(VLOOKUP(B299,'วันที่ 4 กะเช้า'!$B$8:$AH$106,28,FALSE),0)-IFERROR(VLOOKUP(B299,'วันที่ 4 กะเช้า'!$B$8:$AH$106,27,FALSE),0)</f>
      </c>
      <c r="P299" s="53">
        <f>IFERROR(VLOOKUP(B299,'วันที่ 4 กะเช้า'!$B$8:$AH$106,27,FALSE),0)</f>
      </c>
      <c r="Q299" s="53">
        <f>IFERROR(VLOOKUP(B299,'วันที่ 4 กะเช้า'!$B$8:$AH$106,28,FALSE),0)-IFERROR(VLOOKUP(B299,'วันที่ 4 กะเช้า'!$B$8:$AH$106,27,FALSE),0)</f>
      </c>
      <c r="R299" s="53">
        <f>IFERROR(VLOOKUP(B299,'วันที่ 4 กะเช้า'!$B$8:$AH$106,27,FALSE),0)</f>
      </c>
      <c r="S299" s="53">
        <f>IFERROR(VLOOKUP(B299,'วันที่ 5 กะเช้า'!$B$8:$AH$107,28,FALSE),0)-IFERROR(VLOOKUP(B299,'วันที่ 5 กะเช้า'!$B$8:$AH$107,27,FALSE),0)</f>
      </c>
      <c r="T299" s="53">
        <f>IFERROR(VLOOKUP(B299,'วันที่ 5 กะเช้า'!$B$8:$AH$107,27,FALSE),0)</f>
      </c>
      <c r="U299" s="53">
        <f>IFERROR(VLOOKUP(B299,'วันที่ 5 กะดึก'!$B$8:$AH$106,27,FALSE),0)</f>
      </c>
      <c r="V299" s="53">
        <f>IFERROR(VLOOKUP(B299,'วันที่ 5 กะดึก'!$B$8:$AH$106,27,FALSE),0)</f>
      </c>
      <c r="W299" s="53">
        <f>IFERROR(VLOOKUP(B299,'วันที่ 7'!$B$8:$AH$105,28,FALSE),0)-IFERROR(VLOOKUP(B299,'วันที่ 7'!$B$8:$AH$105,27,FALSE),0)</f>
      </c>
      <c r="X299" s="53">
        <f>IFERROR(VLOOKUP(B299,'วันที่ 7'!$B$8:$AH$105,27,FALSE),0)</f>
      </c>
      <c r="Y299" s="53">
        <f>IFERROR(VLOOKUP(B299,'วันที่ 8'!$B$8:$AH$109,28,FALSE),0)-IFERROR(VLOOKUP(B299,'วันที่ 8'!$B$8:$AH$109,27,FALSE),0)</f>
      </c>
      <c r="Z299" s="53">
        <f>IFERROR(VLOOKUP(B299,'วันที่ 8'!$B$8:$AH$109,27,FALSE),0)</f>
      </c>
      <c r="AA299" s="53">
        <f>IFERROR(VLOOKUP(B299,'กะเช้าวันที่ 12'!$B$8:$AC$102,28,FALSE),0)-IFERROR(VLOOKUP(B299,'กะเช้าวันที่ 12'!$B$8:$AC$102,27,FALSE),0)</f>
      </c>
      <c r="AB299" s="53">
        <f>IFERROR(VLOOKUP(B299,'กะเช้าวันที่ 12'!$B$8:$AC$102,27,FALSE),0)</f>
      </c>
      <c r="AC299" s="53">
        <f>IFERROR(VLOOKUP(B299,'กะเช้าวันที่ 14'!$B$8:$AC$104,28,FALSE),0)-IFERROR(VLOOKUP(B299,'กะเช้าวันที่ 14'!$B$8:$AC$104,27,FALSE),0)</f>
      </c>
      <c r="AD299" s="53">
        <f>IFERROR(VLOOKUP(B299,'กะเช้าวันที่ 14'!$B$8:$AC$104,27,FALSE),0)</f>
      </c>
      <c r="AE299" s="53">
        <f>IFERROR(VLOOKUP(B299,'กะดึกวันที่ 13'!$B$8:$AC$105,28,FALSE),0)-IFERROR(VLOOKUP(B299,'กะดึกวันที่ 13'!$B$8:$AC$105,27,FALSE),0)</f>
      </c>
      <c r="AF299" s="53">
        <f>IFERROR(VLOOKUP(C299,'กะดึกวันที่ 13'!$B$8:$AC$105,27,FALSE),0)</f>
      </c>
      <c r="AG299" s="53">
        <f>IFERROR(VLOOKUP(B299,'วันที่ 12'!$B$8:$AH$105,28,FALSE),0)</f>
      </c>
      <c r="AH299" s="53">
        <f>IFERROR(VLOOKUP(B299,'วันที่ 14'!$B$8:$AH$106,28,FALSE),0)</f>
      </c>
      <c r="AI299" s="53">
        <f>IFERROR(VLOOKUP(B299,'วันที่ 15'!$B$8:$AH$106,28,FALSE),0)</f>
      </c>
      <c r="AJ299" s="53">
        <f>IFERROR(VLOOKUP(B299,'วันที่ 16'!$B$8:$AH$105,28,FALSE),0)</f>
      </c>
      <c r="AK299" s="53">
        <f>IFERROR(VLOOKUP(B299,'วันที่ 17'!$B$8:$AH$105,28,FALSE),0)</f>
      </c>
      <c r="AL299" s="53">
        <f>IFERROR(VLOOKUP(B299,'วันที่ 18'!$B$8:$AH$104,28,FALSE),0)</f>
      </c>
      <c r="AM299" s="53">
        <f>IFERROR(VLOOKUP(B299,'วันที่ 19'!$B$8:$AH$106,28,FALSE),0)</f>
      </c>
      <c r="AN299" s="53">
        <f>IFERROR(VLOOKUP(B299,'วันที่ 20'!$B$8:$AH$105,28,FALSE),0)</f>
      </c>
      <c r="AO299" s="53">
        <f>IFERROR(VLOOKUP(B299,'วันที่ 21'!$B$8:$AH$106,28,FALSE),0)</f>
      </c>
      <c r="AP299" s="53">
        <f>IFERROR(VLOOKUP(B299,'วันที่ 22'!$B$8:$AH$105,28,FALSE),0)</f>
      </c>
      <c r="AQ299" s="53">
        <f>IFERROR(VLOOKUP(B299,'วันที่ 23'!$B$8:$AH$107,28,FALSE),0)</f>
      </c>
      <c r="AR299" s="53">
        <f>IFERROR(VLOOKUP(B299,'วันที่ 24'!$B$8:$AH$104,28,FALSE),0)</f>
      </c>
      <c r="AS299" s="53">
        <f>IFERROR(VLOOKUP(B299,'วันที่ 25'!$B$8:$AH$106,28,FALSE),0)</f>
      </c>
      <c r="AT299" s="53">
        <f>IFERROR(VLOOKUP(B299,'วันที่ 26'!$B$8:$AH$105,28,FALSE),0)</f>
      </c>
      <c r="AU299" s="53">
        <f>IFERROR(VLOOKUP(B299,'วันที่ 26'!$B$8:$AH$104,28,FALSE),0)</f>
      </c>
      <c r="AV299" s="53">
        <f>IFERROR(VLOOKUP(B299,'วันที่ 30'!$B$8:$AH$107,28,FALSE),0)</f>
      </c>
      <c r="AW299" s="53">
        <f>IFERROR(VLOOKUP(B299,'วันที่ 31'!$B$8:$AG$105,28,FALSE),0)</f>
      </c>
      <c r="AX299" s="52">
        <f>SUM(E299:AW299)</f>
      </c>
    </row>
    <row r="300">
      <c r="A300" s="52"/>
      <c r="B300" s="56"/>
      <c r="C300" s="53">
        <f>IFERROR(VLOOKUP(B300,Members!B:C,2,FALSE),0)</f>
      </c>
      <c r="D300" s="53">
        <f>IFERROR(VLOOKUP(B300,Members!$B:$H,7,FALSE),0)</f>
      </c>
      <c r="E300" s="55">
        <f>IFERROR(VLOOKUP(B300,'วันที่ 1'!$B$8:$AH$103,28,FALSE),0) - IFERROR(VLOOKUP(B300,'วันที่ 1'!$B$8:$AH$103,27,FALSE),0)</f>
      </c>
      <c r="F300" s="55">
        <f>IFERROR(VLOOKUP(C300,'วันที่ 1'!$B$8:$AH$103,27,FALSE),0)</f>
      </c>
      <c r="G300" s="53">
        <f>IFERROR(VLOOKUP(B300,'วันที่ 1'!$B$8:$AH$103,28,FALSE),0)-IFERROR(VLOOKUP(B300,'วันที่ 1'!$B$8:$AH$103,27,FALSE),0)</f>
      </c>
      <c r="H300" s="55">
        <f>IFERROR(VLOOKUP(B300,'วันที่ 1'!$B$8:$AH$103,27,FALSE),0)</f>
      </c>
      <c r="I300" s="53">
        <f>IFERROR(VLOOKUP(B300,'วันที่ 2'!$B$8:$AF$106,28,FALSE),0)-IFERROR(VLOOKUP(B300,'วันที่ 2'!$B$8:$AF$106,27,FALSE),0)</f>
      </c>
      <c r="J300" s="53">
        <f>IFERROR(VLOOKUP(B300,'วันที่ 2'!$B$8:$AF$106,27,FALSE),0)</f>
      </c>
      <c r="K300" s="53">
        <f>IFERROR(VLOOKUP(B300,'วันที่ 3 กะเช้า'!$B$8:$AK$106,28,FALSE),0)-IFERROR(VLOOKUP(B300,'วันที่ 3 กะเช้า'!$B$8:$AK$106,27,FALSE),0)</f>
      </c>
      <c r="L300" s="53">
        <f>IFERROR(VLOOKUP(B300,'วันที่ 3 กะเช้า'!$B$8:$AK$106,27,FALSE),0)</f>
      </c>
      <c r="M300" s="53">
        <f>IFERROR(VLOOKUP(B300,'วันที่ 4 กะเช้า'!$B$8:$AG$107,28,FALSE),0)-IFERROR(VLOOKUP(B300,'วันที่ 4 กะเช้า'!$B$8:$AG$107,27,FALSE),0)</f>
      </c>
      <c r="N300" s="53">
        <f>IFERROR(VLOOKUP(B300,'วันที่ 4 กะเช้า'!$B$8:$AG$107,27,FALSE),0)</f>
      </c>
      <c r="O300" s="53">
        <f>IFERROR(VLOOKUP(B300,'วันที่ 4 กะเช้า'!$B$8:$AH$106,28,FALSE),0)-IFERROR(VLOOKUP(B300,'วันที่ 4 กะเช้า'!$B$8:$AH$106,27,FALSE),0)</f>
      </c>
      <c r="P300" s="53">
        <f>IFERROR(VLOOKUP(B300,'วันที่ 4 กะเช้า'!$B$8:$AH$106,27,FALSE),0)</f>
      </c>
      <c r="Q300" s="53">
        <f>IFERROR(VLOOKUP(B300,'วันที่ 4 กะเช้า'!$B$8:$AH$106,28,FALSE),0)-IFERROR(VLOOKUP(B300,'วันที่ 4 กะเช้า'!$B$8:$AH$106,27,FALSE),0)</f>
      </c>
      <c r="R300" s="53">
        <f>IFERROR(VLOOKUP(B300,'วันที่ 4 กะเช้า'!$B$8:$AH$106,27,FALSE),0)</f>
      </c>
      <c r="S300" s="53">
        <f>IFERROR(VLOOKUP(B300,'วันที่ 5 กะเช้า'!$B$8:$AH$107,28,FALSE),0)-IFERROR(VLOOKUP(B300,'วันที่ 5 กะเช้า'!$B$8:$AH$107,27,FALSE),0)</f>
      </c>
      <c r="T300" s="53">
        <f>IFERROR(VLOOKUP(B300,'วันที่ 5 กะเช้า'!$B$8:$AH$107,27,FALSE),0)</f>
      </c>
      <c r="U300" s="53">
        <f>IFERROR(VLOOKUP(B300,'วันที่ 5 กะดึก'!$B$8:$AH$106,27,FALSE),0)</f>
      </c>
      <c r="V300" s="53">
        <f>IFERROR(VLOOKUP(B300,'วันที่ 5 กะดึก'!$B$8:$AH$106,27,FALSE),0)</f>
      </c>
      <c r="W300" s="53">
        <f>IFERROR(VLOOKUP(B300,'วันที่ 7'!$B$8:$AH$105,28,FALSE),0)-IFERROR(VLOOKUP(B300,'วันที่ 7'!$B$8:$AH$105,27,FALSE),0)</f>
      </c>
      <c r="X300" s="53">
        <f>IFERROR(VLOOKUP(B300,'วันที่ 7'!$B$8:$AH$105,27,FALSE),0)</f>
      </c>
      <c r="Y300" s="53">
        <f>IFERROR(VLOOKUP(B300,'วันที่ 8'!$B$8:$AH$109,28,FALSE),0)-IFERROR(VLOOKUP(B300,'วันที่ 8'!$B$8:$AH$109,27,FALSE),0)</f>
      </c>
      <c r="Z300" s="53">
        <f>IFERROR(VLOOKUP(B300,'วันที่ 8'!$B$8:$AH$109,27,FALSE),0)</f>
      </c>
      <c r="AA300" s="53">
        <f>IFERROR(VLOOKUP(B300,'กะเช้าวันที่ 12'!$B$8:$AC$102,28,FALSE),0)-IFERROR(VLOOKUP(B300,'กะเช้าวันที่ 12'!$B$8:$AC$102,27,FALSE),0)</f>
      </c>
      <c r="AB300" s="53">
        <f>IFERROR(VLOOKUP(B300,'กะเช้าวันที่ 12'!$B$8:$AC$102,27,FALSE),0)</f>
      </c>
      <c r="AC300" s="53">
        <f>IFERROR(VLOOKUP(B300,'กะเช้าวันที่ 14'!$B$8:$AC$104,28,FALSE),0)-IFERROR(VLOOKUP(B300,'กะเช้าวันที่ 14'!$B$8:$AC$104,27,FALSE),0)</f>
      </c>
      <c r="AD300" s="53">
        <f>IFERROR(VLOOKUP(B300,'กะเช้าวันที่ 14'!$B$8:$AC$104,27,FALSE),0)</f>
      </c>
      <c r="AE300" s="53">
        <f>IFERROR(VLOOKUP(B300,'กะดึกวันที่ 13'!$B$8:$AC$105,28,FALSE),0)-IFERROR(VLOOKUP(B300,'กะดึกวันที่ 13'!$B$8:$AC$105,27,FALSE),0)</f>
      </c>
      <c r="AF300" s="53">
        <f>IFERROR(VLOOKUP(C300,'กะดึกวันที่ 13'!$B$8:$AC$105,27,FALSE),0)</f>
      </c>
      <c r="AG300" s="53">
        <f>IFERROR(VLOOKUP(B300,'วันที่ 12'!$B$8:$AH$105,28,FALSE),0)</f>
      </c>
      <c r="AH300" s="53">
        <f>IFERROR(VLOOKUP(B300,'วันที่ 14'!$B$8:$AH$106,28,FALSE),0)</f>
      </c>
      <c r="AI300" s="53">
        <f>IFERROR(VLOOKUP(B300,'วันที่ 15'!$B$8:$AH$106,28,FALSE),0)</f>
      </c>
      <c r="AJ300" s="53">
        <f>IFERROR(VLOOKUP(B300,'วันที่ 16'!$B$8:$AH$105,28,FALSE),0)</f>
      </c>
      <c r="AK300" s="53">
        <f>IFERROR(VLOOKUP(B300,'วันที่ 17'!$B$8:$AH$105,28,FALSE),0)</f>
      </c>
      <c r="AL300" s="53">
        <f>IFERROR(VLOOKUP(B300,'วันที่ 18'!$B$8:$AH$104,28,FALSE),0)</f>
      </c>
      <c r="AM300" s="53">
        <f>IFERROR(VLOOKUP(B300,'วันที่ 19'!$B$8:$AH$106,28,FALSE),0)</f>
      </c>
      <c r="AN300" s="53">
        <f>IFERROR(VLOOKUP(B300,'วันที่ 20'!$B$8:$AH$105,28,FALSE),0)</f>
      </c>
      <c r="AO300" s="53">
        <f>IFERROR(VLOOKUP(B300,'วันที่ 21'!$B$8:$AH$106,28,FALSE),0)</f>
      </c>
      <c r="AP300" s="53">
        <f>IFERROR(VLOOKUP(B300,'วันที่ 22'!$B$8:$AH$105,28,FALSE),0)</f>
      </c>
      <c r="AQ300" s="53">
        <f>IFERROR(VLOOKUP(B300,'วันที่ 23'!$B$8:$AH$107,28,FALSE),0)</f>
      </c>
      <c r="AR300" s="53">
        <f>IFERROR(VLOOKUP(B300,'วันที่ 24'!$B$8:$AH$104,28,FALSE),0)</f>
      </c>
      <c r="AS300" s="53">
        <f>IFERROR(VLOOKUP(B300,'วันที่ 25'!$B$8:$AH$106,28,FALSE),0)</f>
      </c>
      <c r="AT300" s="53">
        <f>IFERROR(VLOOKUP(B300,'วันที่ 26'!$B$8:$AH$105,28,FALSE),0)</f>
      </c>
      <c r="AU300" s="53">
        <f>IFERROR(VLOOKUP(B300,'วันที่ 26'!$B$8:$AH$104,28,FALSE),0)</f>
      </c>
      <c r="AV300" s="53">
        <f>IFERROR(VLOOKUP(B300,'วันที่ 30'!$B$8:$AH$107,28,FALSE),0)</f>
      </c>
      <c r="AW300" s="53">
        <f>IFERROR(VLOOKUP(B300,'วันที่ 31'!$B$8:$AG$105,28,FALSE),0)</f>
      </c>
      <c r="AX300" s="52">
        <f>SUM(E300:AW300)</f>
      </c>
    </row>
    <row r="301">
      <c r="A301" s="52"/>
      <c r="B301" s="56"/>
      <c r="C301" s="53">
        <f>IFERROR(VLOOKUP(B301,Members!B:C,2,FALSE),0)</f>
      </c>
      <c r="D301" s="53">
        <f>IFERROR(VLOOKUP(B301,Members!$B:$H,7,FALSE),0)</f>
      </c>
      <c r="E301" s="55">
        <f>IFERROR(VLOOKUP(B301,'วันที่ 1'!$B$8:$AH$103,28,FALSE),0) - IFERROR(VLOOKUP(B301,'วันที่ 1'!$B$8:$AH$103,27,FALSE),0)</f>
      </c>
      <c r="F301" s="55">
        <f>IFERROR(VLOOKUP(C301,'วันที่ 1'!$B$8:$AH$103,27,FALSE),0)</f>
      </c>
      <c r="G301" s="53">
        <f>IFERROR(VLOOKUP(B301,'วันที่ 1'!$B$8:$AH$103,28,FALSE),0)-IFERROR(VLOOKUP(B301,'วันที่ 1'!$B$8:$AH$103,27,FALSE),0)</f>
      </c>
      <c r="H301" s="55">
        <f>IFERROR(VLOOKUP(B301,'วันที่ 1'!$B$8:$AH$103,27,FALSE),0)</f>
      </c>
      <c r="I301" s="53">
        <f>IFERROR(VLOOKUP(B301,'วันที่ 2'!$B$8:$AF$106,28,FALSE),0)-IFERROR(VLOOKUP(B301,'วันที่ 2'!$B$8:$AF$106,27,FALSE),0)</f>
      </c>
      <c r="J301" s="53">
        <f>IFERROR(VLOOKUP(B301,'วันที่ 2'!$B$8:$AF$106,27,FALSE),0)</f>
      </c>
      <c r="K301" s="53">
        <f>IFERROR(VLOOKUP(B301,'วันที่ 3 กะเช้า'!$B$8:$AK$106,28,FALSE),0)-IFERROR(VLOOKUP(B301,'วันที่ 3 กะเช้า'!$B$8:$AK$106,27,FALSE),0)</f>
      </c>
      <c r="L301" s="53">
        <f>IFERROR(VLOOKUP(B301,'วันที่ 3 กะเช้า'!$B$8:$AK$106,27,FALSE),0)</f>
      </c>
      <c r="M301" s="53">
        <f>IFERROR(VLOOKUP(B301,'วันที่ 4 กะเช้า'!$B$8:$AG$107,28,FALSE),0)-IFERROR(VLOOKUP(B301,'วันที่ 4 กะเช้า'!$B$8:$AG$107,27,FALSE),0)</f>
      </c>
      <c r="N301" s="53">
        <f>IFERROR(VLOOKUP(B301,'วันที่ 4 กะเช้า'!$B$8:$AG$107,27,FALSE),0)</f>
      </c>
      <c r="O301" s="53">
        <f>IFERROR(VLOOKUP(B301,'วันที่ 4 กะเช้า'!$B$8:$AH$106,28,FALSE),0)-IFERROR(VLOOKUP(B301,'วันที่ 4 กะเช้า'!$B$8:$AH$106,27,FALSE),0)</f>
      </c>
      <c r="P301" s="53">
        <f>IFERROR(VLOOKUP(B301,'วันที่ 4 กะเช้า'!$B$8:$AH$106,27,FALSE),0)</f>
      </c>
      <c r="Q301" s="53">
        <f>IFERROR(VLOOKUP(B301,'วันที่ 4 กะเช้า'!$B$8:$AH$106,28,FALSE),0)-IFERROR(VLOOKUP(B301,'วันที่ 4 กะเช้า'!$B$8:$AH$106,27,FALSE),0)</f>
      </c>
      <c r="R301" s="53">
        <f>IFERROR(VLOOKUP(B301,'วันที่ 4 กะเช้า'!$B$8:$AH$106,27,FALSE),0)</f>
      </c>
      <c r="S301" s="53">
        <f>IFERROR(VLOOKUP(B301,'วันที่ 5 กะเช้า'!$B$8:$AH$107,28,FALSE),0)-IFERROR(VLOOKUP(B301,'วันที่ 5 กะเช้า'!$B$8:$AH$107,27,FALSE),0)</f>
      </c>
      <c r="T301" s="53">
        <f>IFERROR(VLOOKUP(B301,'วันที่ 5 กะเช้า'!$B$8:$AH$107,27,FALSE),0)</f>
      </c>
      <c r="U301" s="53">
        <f>IFERROR(VLOOKUP(B301,'วันที่ 5 กะดึก'!$B$8:$AH$106,27,FALSE),0)</f>
      </c>
      <c r="V301" s="53">
        <f>IFERROR(VLOOKUP(B301,'วันที่ 5 กะดึก'!$B$8:$AH$106,27,FALSE),0)</f>
      </c>
      <c r="W301" s="53">
        <f>IFERROR(VLOOKUP(B301,'วันที่ 7'!$B$8:$AH$105,28,FALSE),0)-IFERROR(VLOOKUP(B301,'วันที่ 7'!$B$8:$AH$105,27,FALSE),0)</f>
      </c>
      <c r="X301" s="53">
        <f>IFERROR(VLOOKUP(B301,'วันที่ 7'!$B$8:$AH$105,27,FALSE),0)</f>
      </c>
      <c r="Y301" s="53">
        <f>IFERROR(VLOOKUP(B301,'วันที่ 8'!$B$8:$AH$109,28,FALSE),0)-IFERROR(VLOOKUP(B301,'วันที่ 8'!$B$8:$AH$109,27,FALSE),0)</f>
      </c>
      <c r="Z301" s="53">
        <f>IFERROR(VLOOKUP(B301,'วันที่ 8'!$B$8:$AH$109,27,FALSE),0)</f>
      </c>
      <c r="AA301" s="53">
        <f>IFERROR(VLOOKUP(B301,'กะเช้าวันที่ 12'!$B$8:$AC$102,28,FALSE),0)-IFERROR(VLOOKUP(B301,'กะเช้าวันที่ 12'!$B$8:$AC$102,27,FALSE),0)</f>
      </c>
      <c r="AB301" s="53">
        <f>IFERROR(VLOOKUP(B301,'กะเช้าวันที่ 12'!$B$8:$AC$102,27,FALSE),0)</f>
      </c>
      <c r="AC301" s="53">
        <f>IFERROR(VLOOKUP(B301,'กะเช้าวันที่ 14'!$B$8:$AC$104,28,FALSE),0)-IFERROR(VLOOKUP(B301,'กะเช้าวันที่ 14'!$B$8:$AC$104,27,FALSE),0)</f>
      </c>
      <c r="AD301" s="53">
        <f>IFERROR(VLOOKUP(B301,'กะเช้าวันที่ 14'!$B$8:$AC$104,27,FALSE),0)</f>
      </c>
      <c r="AE301" s="53">
        <f>IFERROR(VLOOKUP(B301,'กะดึกวันที่ 13'!$B$8:$AC$105,28,FALSE),0)-IFERROR(VLOOKUP(B301,'กะดึกวันที่ 13'!$B$8:$AC$105,27,FALSE),0)</f>
      </c>
      <c r="AF301" s="53">
        <f>IFERROR(VLOOKUP(C301,'กะดึกวันที่ 13'!$B$8:$AC$105,27,FALSE),0)</f>
      </c>
      <c r="AG301" s="53">
        <f>IFERROR(VLOOKUP(B301,'วันที่ 12'!$B$8:$AH$105,28,FALSE),0)</f>
      </c>
      <c r="AH301" s="53">
        <f>IFERROR(VLOOKUP(B301,'วันที่ 14'!$B$8:$AH$106,28,FALSE),0)</f>
      </c>
      <c r="AI301" s="53">
        <f>IFERROR(VLOOKUP(B301,'วันที่ 15'!$B$8:$AH$106,28,FALSE),0)</f>
      </c>
      <c r="AJ301" s="53">
        <f>IFERROR(VLOOKUP(B301,'วันที่ 16'!$B$8:$AH$105,28,FALSE),0)</f>
      </c>
      <c r="AK301" s="53">
        <f>IFERROR(VLOOKUP(B301,'วันที่ 17'!$B$8:$AH$105,28,FALSE),0)</f>
      </c>
      <c r="AL301" s="53">
        <f>IFERROR(VLOOKUP(B301,'วันที่ 18'!$B$8:$AH$104,28,FALSE),0)</f>
      </c>
      <c r="AM301" s="53">
        <f>IFERROR(VLOOKUP(B301,'วันที่ 19'!$B$8:$AH$106,28,FALSE),0)</f>
      </c>
      <c r="AN301" s="53">
        <f>IFERROR(VLOOKUP(B301,'วันที่ 20'!$B$8:$AH$105,28,FALSE),0)</f>
      </c>
      <c r="AO301" s="53">
        <f>IFERROR(VLOOKUP(B301,'วันที่ 21'!$B$8:$AH$106,28,FALSE),0)</f>
      </c>
      <c r="AP301" s="53">
        <f>IFERROR(VLOOKUP(B301,'วันที่ 22'!$B$8:$AH$105,28,FALSE),0)</f>
      </c>
      <c r="AQ301" s="53">
        <f>IFERROR(VLOOKUP(B301,'วันที่ 23'!$B$8:$AH$107,28,FALSE),0)</f>
      </c>
      <c r="AR301" s="53">
        <f>IFERROR(VLOOKUP(B301,'วันที่ 24'!$B$8:$AH$104,28,FALSE),0)</f>
      </c>
      <c r="AS301" s="53">
        <f>IFERROR(VLOOKUP(B301,'วันที่ 25'!$B$8:$AH$106,28,FALSE),0)</f>
      </c>
      <c r="AT301" s="53">
        <f>IFERROR(VLOOKUP(B301,'วันที่ 26'!$B$8:$AH$105,28,FALSE),0)</f>
      </c>
      <c r="AU301" s="53">
        <f>IFERROR(VLOOKUP(B301,'วันที่ 26'!$B$8:$AH$104,28,FALSE),0)</f>
      </c>
      <c r="AV301" s="53">
        <f>IFERROR(VLOOKUP(B301,'วันที่ 30'!$B$8:$AH$107,28,FALSE),0)</f>
      </c>
      <c r="AW301" s="53">
        <f>IFERROR(VLOOKUP(B301,'วันที่ 31'!$B$8:$AG$105,28,FALSE),0)</f>
      </c>
      <c r="AX301" s="52">
        <f>SUM(E301:AW301)</f>
      </c>
    </row>
    <row r="302">
      <c r="A302" s="52"/>
      <c r="B302" s="56"/>
      <c r="C302" s="53">
        <f>IFERROR(VLOOKUP(B302,Members!B:C,2,FALSE),0)</f>
      </c>
      <c r="D302" s="53">
        <f>IFERROR(VLOOKUP(B302,Members!$B:$H,7,FALSE),0)</f>
      </c>
      <c r="E302" s="55">
        <f>IFERROR(VLOOKUP(B302,'วันที่ 1'!$B$8:$AH$103,28,FALSE),0) - IFERROR(VLOOKUP(B302,'วันที่ 1'!$B$8:$AH$103,27,FALSE),0)</f>
      </c>
      <c r="F302" s="55">
        <f>IFERROR(VLOOKUP(C302,'วันที่ 1'!$B$8:$AH$103,27,FALSE),0)</f>
      </c>
      <c r="G302" s="53">
        <f>IFERROR(VLOOKUP(B302,'วันที่ 1'!$B$8:$AH$103,28,FALSE),0)-IFERROR(VLOOKUP(B302,'วันที่ 1'!$B$8:$AH$103,27,FALSE),0)</f>
      </c>
      <c r="H302" s="55">
        <f>IFERROR(VLOOKUP(B302,'วันที่ 1'!$B$8:$AH$103,27,FALSE),0)</f>
      </c>
      <c r="I302" s="53">
        <f>IFERROR(VLOOKUP(B302,'วันที่ 2'!$B$8:$AF$106,28,FALSE),0)-IFERROR(VLOOKUP(B302,'วันที่ 2'!$B$8:$AF$106,27,FALSE),0)</f>
      </c>
      <c r="J302" s="53">
        <f>IFERROR(VLOOKUP(B302,'วันที่ 2'!$B$8:$AF$106,27,FALSE),0)</f>
      </c>
      <c r="K302" s="53">
        <f>IFERROR(VLOOKUP(B302,'วันที่ 3 กะเช้า'!$B$8:$AK$106,28,FALSE),0)-IFERROR(VLOOKUP(B302,'วันที่ 3 กะเช้า'!$B$8:$AK$106,27,FALSE),0)</f>
      </c>
      <c r="L302" s="53">
        <f>IFERROR(VLOOKUP(B302,'วันที่ 3 กะเช้า'!$B$8:$AK$106,27,FALSE),0)</f>
      </c>
      <c r="M302" s="53">
        <f>IFERROR(VLOOKUP(B302,'วันที่ 4 กะเช้า'!$B$8:$AG$107,28,FALSE),0)-IFERROR(VLOOKUP(B302,'วันที่ 4 กะเช้า'!$B$8:$AG$107,27,FALSE),0)</f>
      </c>
      <c r="N302" s="53">
        <f>IFERROR(VLOOKUP(B302,'วันที่ 4 กะเช้า'!$B$8:$AG$107,27,FALSE),0)</f>
      </c>
      <c r="O302" s="53">
        <f>IFERROR(VLOOKUP(B302,'วันที่ 4 กะเช้า'!$B$8:$AH$106,28,FALSE),0)-IFERROR(VLOOKUP(B302,'วันที่ 4 กะเช้า'!$B$8:$AH$106,27,FALSE),0)</f>
      </c>
      <c r="P302" s="53">
        <f>IFERROR(VLOOKUP(B302,'วันที่ 4 กะเช้า'!$B$8:$AH$106,27,FALSE),0)</f>
      </c>
      <c r="Q302" s="53">
        <f>IFERROR(VLOOKUP(B302,'วันที่ 4 กะเช้า'!$B$8:$AH$106,28,FALSE),0)-IFERROR(VLOOKUP(B302,'วันที่ 4 กะเช้า'!$B$8:$AH$106,27,FALSE),0)</f>
      </c>
      <c r="R302" s="53">
        <f>IFERROR(VLOOKUP(B302,'วันที่ 4 กะเช้า'!$B$8:$AH$106,27,FALSE),0)</f>
      </c>
      <c r="S302" s="53">
        <f>IFERROR(VLOOKUP(B302,'วันที่ 5 กะเช้า'!$B$8:$AH$107,28,FALSE),0)-IFERROR(VLOOKUP(B302,'วันที่ 5 กะเช้า'!$B$8:$AH$107,27,FALSE),0)</f>
      </c>
      <c r="T302" s="53">
        <f>IFERROR(VLOOKUP(B302,'วันที่ 5 กะเช้า'!$B$8:$AH$107,27,FALSE),0)</f>
      </c>
      <c r="U302" s="53">
        <f>IFERROR(VLOOKUP(B302,'วันที่ 5 กะดึก'!$B$8:$AH$106,27,FALSE),0)</f>
      </c>
      <c r="V302" s="53">
        <f>IFERROR(VLOOKUP(B302,'วันที่ 5 กะดึก'!$B$8:$AH$106,27,FALSE),0)</f>
      </c>
      <c r="W302" s="53">
        <f>IFERROR(VLOOKUP(B302,'วันที่ 7'!$B$8:$AH$105,28,FALSE),0)-IFERROR(VLOOKUP(B302,'วันที่ 7'!$B$8:$AH$105,27,FALSE),0)</f>
      </c>
      <c r="X302" s="53">
        <f>IFERROR(VLOOKUP(B302,'วันที่ 7'!$B$8:$AH$105,27,FALSE),0)</f>
      </c>
      <c r="Y302" s="53">
        <f>IFERROR(VLOOKUP(B302,'วันที่ 8'!$B$8:$AH$109,28,FALSE),0)-IFERROR(VLOOKUP(B302,'วันที่ 8'!$B$8:$AH$109,27,FALSE),0)</f>
      </c>
      <c r="Z302" s="53">
        <f>IFERROR(VLOOKUP(B302,'วันที่ 8'!$B$8:$AH$109,27,FALSE),0)</f>
      </c>
      <c r="AA302" s="53">
        <f>IFERROR(VLOOKUP(B302,'กะเช้าวันที่ 12'!$B$8:$AC$102,28,FALSE),0)-IFERROR(VLOOKUP(B302,'กะเช้าวันที่ 12'!$B$8:$AC$102,27,FALSE),0)</f>
      </c>
      <c r="AB302" s="53">
        <f>IFERROR(VLOOKUP(B302,'กะเช้าวันที่ 12'!$B$8:$AC$102,27,FALSE),0)</f>
      </c>
      <c r="AC302" s="53">
        <f>IFERROR(VLOOKUP(B302,'กะเช้าวันที่ 14'!$B$8:$AC$104,28,FALSE),0)-IFERROR(VLOOKUP(B302,'กะเช้าวันที่ 14'!$B$8:$AC$104,27,FALSE),0)</f>
      </c>
      <c r="AD302" s="53">
        <f>IFERROR(VLOOKUP(B302,'กะเช้าวันที่ 14'!$B$8:$AC$104,27,FALSE),0)</f>
      </c>
      <c r="AE302" s="53">
        <f>IFERROR(VLOOKUP(B302,'กะดึกวันที่ 13'!$B$8:$AC$105,28,FALSE),0)-IFERROR(VLOOKUP(B302,'กะดึกวันที่ 13'!$B$8:$AC$105,27,FALSE),0)</f>
      </c>
      <c r="AF302" s="53">
        <f>IFERROR(VLOOKUP(C302,'กะดึกวันที่ 13'!$B$8:$AC$105,27,FALSE),0)</f>
      </c>
      <c r="AG302" s="53">
        <f>IFERROR(VLOOKUP(B302,'วันที่ 12'!$B$8:$AH$105,28,FALSE),0)</f>
      </c>
      <c r="AH302" s="53">
        <f>IFERROR(VLOOKUP(B302,'วันที่ 14'!$B$8:$AH$106,28,FALSE),0)</f>
      </c>
      <c r="AI302" s="53">
        <f>IFERROR(VLOOKUP(B302,'วันที่ 15'!$B$8:$AH$106,28,FALSE),0)</f>
      </c>
      <c r="AJ302" s="53">
        <f>IFERROR(VLOOKUP(B302,'วันที่ 16'!$B$8:$AH$105,28,FALSE),0)</f>
      </c>
      <c r="AK302" s="53">
        <f>IFERROR(VLOOKUP(B302,'วันที่ 17'!$B$8:$AH$105,28,FALSE),0)</f>
      </c>
      <c r="AL302" s="53">
        <f>IFERROR(VLOOKUP(B302,'วันที่ 18'!$B$8:$AH$104,28,FALSE),0)</f>
      </c>
      <c r="AM302" s="53">
        <f>IFERROR(VLOOKUP(B302,'วันที่ 19'!$B$8:$AH$106,28,FALSE),0)</f>
      </c>
      <c r="AN302" s="53">
        <f>IFERROR(VLOOKUP(B302,'วันที่ 20'!$B$8:$AH$105,28,FALSE),0)</f>
      </c>
      <c r="AO302" s="53">
        <f>IFERROR(VLOOKUP(B302,'วันที่ 21'!$B$8:$AH$106,28,FALSE),0)</f>
      </c>
      <c r="AP302" s="53">
        <f>IFERROR(VLOOKUP(B302,'วันที่ 22'!$B$8:$AH$105,28,FALSE),0)</f>
      </c>
      <c r="AQ302" s="53">
        <f>IFERROR(VLOOKUP(B302,'วันที่ 23'!$B$8:$AH$107,28,FALSE),0)</f>
      </c>
      <c r="AR302" s="53">
        <f>IFERROR(VLOOKUP(B302,'วันที่ 24'!$B$8:$AH$104,28,FALSE),0)</f>
      </c>
      <c r="AS302" s="53">
        <f>IFERROR(VLOOKUP(B302,'วันที่ 25'!$B$8:$AH$106,28,FALSE),0)</f>
      </c>
      <c r="AT302" s="53">
        <f>IFERROR(VLOOKUP(B302,'วันที่ 26'!$B$8:$AH$105,28,FALSE),0)</f>
      </c>
      <c r="AU302" s="53">
        <f>IFERROR(VLOOKUP(B302,'วันที่ 26'!$B$8:$AH$104,28,FALSE),0)</f>
      </c>
      <c r="AV302" s="53">
        <f>IFERROR(VLOOKUP(B302,'วันที่ 30'!$B$8:$AH$107,28,FALSE),0)</f>
      </c>
      <c r="AW302" s="53">
        <f>IFERROR(VLOOKUP(B302,'วันที่ 31'!$B$8:$AG$105,28,FALSE),0)</f>
      </c>
      <c r="AX302" s="52">
        <f>SUM(E302:AW302)</f>
      </c>
    </row>
    <row r="303">
      <c r="A303" s="52"/>
      <c r="B303" s="56"/>
      <c r="C303" s="53">
        <f>IFERROR(VLOOKUP(B303,Members!B:C,2,FALSE),0)</f>
      </c>
      <c r="D303" s="53">
        <f>IFERROR(VLOOKUP(B303,Members!$B:$H,7,FALSE),0)</f>
      </c>
      <c r="E303" s="55">
        <f>IFERROR(VLOOKUP(B303,'วันที่ 1'!$B$8:$AH$103,28,FALSE),0) - IFERROR(VLOOKUP(B303,'วันที่ 1'!$B$8:$AH$103,27,FALSE),0)</f>
      </c>
      <c r="F303" s="55">
        <f>IFERROR(VLOOKUP(C303,'วันที่ 1'!$B$8:$AH$103,27,FALSE),0)</f>
      </c>
      <c r="G303" s="53">
        <f>IFERROR(VLOOKUP(B303,'วันที่ 1'!$B$8:$AH$103,28,FALSE),0)-IFERROR(VLOOKUP(B303,'วันที่ 1'!$B$8:$AH$103,27,FALSE),0)</f>
      </c>
      <c r="H303" s="55">
        <f>IFERROR(VLOOKUP(B303,'วันที่ 1'!$B$8:$AH$103,27,FALSE),0)</f>
      </c>
      <c r="I303" s="53">
        <f>IFERROR(VLOOKUP(B303,'วันที่ 2'!$B$8:$AF$106,28,FALSE),0)-IFERROR(VLOOKUP(B303,'วันที่ 2'!$B$8:$AF$106,27,FALSE),0)</f>
      </c>
      <c r="J303" s="53">
        <f>IFERROR(VLOOKUP(B303,'วันที่ 2'!$B$8:$AF$106,27,FALSE),0)</f>
      </c>
      <c r="K303" s="53">
        <f>IFERROR(VLOOKUP(B303,'วันที่ 3 กะเช้า'!$B$8:$AK$106,28,FALSE),0)-IFERROR(VLOOKUP(B303,'วันที่ 3 กะเช้า'!$B$8:$AK$106,27,FALSE),0)</f>
      </c>
      <c r="L303" s="53">
        <f>IFERROR(VLOOKUP(B303,'วันที่ 3 กะเช้า'!$B$8:$AK$106,27,FALSE),0)</f>
      </c>
      <c r="M303" s="53">
        <f>IFERROR(VLOOKUP(B303,'วันที่ 4 กะเช้า'!$B$8:$AG$107,28,FALSE),0)-IFERROR(VLOOKUP(B303,'วันที่ 4 กะเช้า'!$B$8:$AG$107,27,FALSE),0)</f>
      </c>
      <c r="N303" s="53">
        <f>IFERROR(VLOOKUP(B303,'วันที่ 4 กะเช้า'!$B$8:$AG$107,27,FALSE),0)</f>
      </c>
      <c r="O303" s="53">
        <f>IFERROR(VLOOKUP(B303,'วันที่ 4 กะเช้า'!$B$8:$AH$106,28,FALSE),0)-IFERROR(VLOOKUP(B303,'วันที่ 4 กะเช้า'!$B$8:$AH$106,27,FALSE),0)</f>
      </c>
      <c r="P303" s="53">
        <f>IFERROR(VLOOKUP(B303,'วันที่ 4 กะเช้า'!$B$8:$AH$106,27,FALSE),0)</f>
      </c>
      <c r="Q303" s="53">
        <f>IFERROR(VLOOKUP(B303,'วันที่ 4 กะเช้า'!$B$8:$AH$106,28,FALSE),0)-IFERROR(VLOOKUP(B303,'วันที่ 4 กะเช้า'!$B$8:$AH$106,27,FALSE),0)</f>
      </c>
      <c r="R303" s="53">
        <f>IFERROR(VLOOKUP(B303,'วันที่ 4 กะเช้า'!$B$8:$AH$106,27,FALSE),0)</f>
      </c>
      <c r="S303" s="53">
        <f>IFERROR(VLOOKUP(B303,'วันที่ 5 กะเช้า'!$B$8:$AH$107,28,FALSE),0)-IFERROR(VLOOKUP(B303,'วันที่ 5 กะเช้า'!$B$8:$AH$107,27,FALSE),0)</f>
      </c>
      <c r="T303" s="53">
        <f>IFERROR(VLOOKUP(B303,'วันที่ 5 กะเช้า'!$B$8:$AH$107,27,FALSE),0)</f>
      </c>
      <c r="U303" s="53">
        <f>IFERROR(VLOOKUP(B303,'วันที่ 5 กะดึก'!$B$8:$AH$106,27,FALSE),0)</f>
      </c>
      <c r="V303" s="53">
        <f>IFERROR(VLOOKUP(B303,'วันที่ 5 กะดึก'!$B$8:$AH$106,27,FALSE),0)</f>
      </c>
      <c r="W303" s="53">
        <f>IFERROR(VLOOKUP(B303,'วันที่ 7'!$B$8:$AH$105,28,FALSE),0)-IFERROR(VLOOKUP(B303,'วันที่ 7'!$B$8:$AH$105,27,FALSE),0)</f>
      </c>
      <c r="X303" s="53">
        <f>IFERROR(VLOOKUP(B303,'วันที่ 7'!$B$8:$AH$105,27,FALSE),0)</f>
      </c>
      <c r="Y303" s="53">
        <f>IFERROR(VLOOKUP(B303,'วันที่ 8'!$B$8:$AH$109,28,FALSE),0)-IFERROR(VLOOKUP(B303,'วันที่ 8'!$B$8:$AH$109,27,FALSE),0)</f>
      </c>
      <c r="Z303" s="53">
        <f>IFERROR(VLOOKUP(B303,'วันที่ 8'!$B$8:$AH$109,27,FALSE),0)</f>
      </c>
      <c r="AA303" s="53">
        <f>IFERROR(VLOOKUP(B303,'กะเช้าวันที่ 12'!$B$8:$AC$102,28,FALSE),0)-IFERROR(VLOOKUP(B303,'กะเช้าวันที่ 12'!$B$8:$AC$102,27,FALSE),0)</f>
      </c>
      <c r="AB303" s="53">
        <f>IFERROR(VLOOKUP(B303,'กะเช้าวันที่ 12'!$B$8:$AC$102,27,FALSE),0)</f>
      </c>
      <c r="AC303" s="53">
        <f>IFERROR(VLOOKUP(B303,'กะเช้าวันที่ 14'!$B$8:$AC$104,28,FALSE),0)-IFERROR(VLOOKUP(B303,'กะเช้าวันที่ 14'!$B$8:$AC$104,27,FALSE),0)</f>
      </c>
      <c r="AD303" s="53">
        <f>IFERROR(VLOOKUP(B303,'กะเช้าวันที่ 14'!$B$8:$AC$104,27,FALSE),0)</f>
      </c>
      <c r="AE303" s="53">
        <f>IFERROR(VLOOKUP(B303,'กะดึกวันที่ 13'!$B$8:$AC$105,28,FALSE),0)-IFERROR(VLOOKUP(B303,'กะดึกวันที่ 13'!$B$8:$AC$105,27,FALSE),0)</f>
      </c>
      <c r="AF303" s="53">
        <f>IFERROR(VLOOKUP(C303,'กะดึกวันที่ 13'!$B$8:$AC$105,27,FALSE),0)</f>
      </c>
      <c r="AG303" s="53">
        <f>IFERROR(VLOOKUP(B303,'วันที่ 12'!$B$8:$AH$105,28,FALSE),0)</f>
      </c>
      <c r="AH303" s="53">
        <f>IFERROR(VLOOKUP(B303,'วันที่ 14'!$B$8:$AH$106,28,FALSE),0)</f>
      </c>
      <c r="AI303" s="53">
        <f>IFERROR(VLOOKUP(B303,'วันที่ 15'!$B$8:$AH$106,28,FALSE),0)</f>
      </c>
      <c r="AJ303" s="53">
        <f>IFERROR(VLOOKUP(B303,'วันที่ 16'!$B$8:$AH$105,28,FALSE),0)</f>
      </c>
      <c r="AK303" s="53">
        <f>IFERROR(VLOOKUP(B303,'วันที่ 17'!$B$8:$AH$105,28,FALSE),0)</f>
      </c>
      <c r="AL303" s="53">
        <f>IFERROR(VLOOKUP(B303,'วันที่ 18'!$B$8:$AH$104,28,FALSE),0)</f>
      </c>
      <c r="AM303" s="53">
        <f>IFERROR(VLOOKUP(B303,'วันที่ 19'!$B$8:$AH$106,28,FALSE),0)</f>
      </c>
      <c r="AN303" s="53">
        <f>IFERROR(VLOOKUP(B303,'วันที่ 20'!$B$8:$AH$105,28,FALSE),0)</f>
      </c>
      <c r="AO303" s="53">
        <f>IFERROR(VLOOKUP(B303,'วันที่ 21'!$B$8:$AH$106,28,FALSE),0)</f>
      </c>
      <c r="AP303" s="53">
        <f>IFERROR(VLOOKUP(B303,'วันที่ 22'!$B$8:$AH$105,28,FALSE),0)</f>
      </c>
      <c r="AQ303" s="53">
        <f>IFERROR(VLOOKUP(B303,'วันที่ 23'!$B$8:$AH$107,28,FALSE),0)</f>
      </c>
      <c r="AR303" s="53">
        <f>IFERROR(VLOOKUP(B303,'วันที่ 24'!$B$8:$AH$104,28,FALSE),0)</f>
      </c>
      <c r="AS303" s="53">
        <f>IFERROR(VLOOKUP(B303,'วันที่ 25'!$B$8:$AH$106,28,FALSE),0)</f>
      </c>
      <c r="AT303" s="53">
        <f>IFERROR(VLOOKUP(B303,'วันที่ 26'!$B$8:$AH$105,28,FALSE),0)</f>
      </c>
      <c r="AU303" s="53">
        <f>IFERROR(VLOOKUP(B303,'วันที่ 26'!$B$8:$AH$104,28,FALSE),0)</f>
      </c>
      <c r="AV303" s="53">
        <f>IFERROR(VLOOKUP(B303,'วันที่ 30'!$B$8:$AH$107,28,FALSE),0)</f>
      </c>
      <c r="AW303" s="53">
        <f>IFERROR(VLOOKUP(B303,'วันที่ 31'!$B$8:$AG$105,28,FALSE),0)</f>
      </c>
      <c r="AX303" s="52">
        <f>SUM(E303:AW303)</f>
      </c>
    </row>
    <row r="304">
      <c r="A304" s="52"/>
      <c r="B304" s="56"/>
      <c r="C304" s="53">
        <f>IFERROR(VLOOKUP(B304,Members!B:C,2,FALSE),0)</f>
      </c>
      <c r="D304" s="53">
        <f>IFERROR(VLOOKUP(B304,Members!$B:$H,7,FALSE),0)</f>
      </c>
      <c r="E304" s="55">
        <f>IFERROR(VLOOKUP(B304,'วันที่ 1'!$B$8:$AH$103,28,FALSE),0) - IFERROR(VLOOKUP(B304,'วันที่ 1'!$B$8:$AH$103,27,FALSE),0)</f>
      </c>
      <c r="F304" s="55">
        <f>IFERROR(VLOOKUP(C304,'วันที่ 1'!$B$8:$AH$103,27,FALSE),0)</f>
      </c>
      <c r="G304" s="53">
        <f>IFERROR(VLOOKUP(B304,'วันที่ 1'!$B$8:$AH$103,28,FALSE),0)-IFERROR(VLOOKUP(B304,'วันที่ 1'!$B$8:$AH$103,27,FALSE),0)</f>
      </c>
      <c r="H304" s="55">
        <f>IFERROR(VLOOKUP(B304,'วันที่ 1'!$B$8:$AH$103,27,FALSE),0)</f>
      </c>
      <c r="I304" s="53">
        <f>IFERROR(VLOOKUP(B304,'วันที่ 2'!$B$8:$AF$106,28,FALSE),0)-IFERROR(VLOOKUP(B304,'วันที่ 2'!$B$8:$AF$106,27,FALSE),0)</f>
      </c>
      <c r="J304" s="53">
        <f>IFERROR(VLOOKUP(B304,'วันที่ 2'!$B$8:$AF$106,27,FALSE),0)</f>
      </c>
      <c r="K304" s="53">
        <f>IFERROR(VLOOKUP(B304,'วันที่ 3 กะเช้า'!$B$8:$AK$106,28,FALSE),0)-IFERROR(VLOOKUP(B304,'วันที่ 3 กะเช้า'!$B$8:$AK$106,27,FALSE),0)</f>
      </c>
      <c r="L304" s="53">
        <f>IFERROR(VLOOKUP(B304,'วันที่ 3 กะเช้า'!$B$8:$AK$106,27,FALSE),0)</f>
      </c>
      <c r="M304" s="53">
        <f>IFERROR(VLOOKUP(B304,'วันที่ 4 กะเช้า'!$B$8:$AG$107,28,FALSE),0)-IFERROR(VLOOKUP(B304,'วันที่ 4 กะเช้า'!$B$8:$AG$107,27,FALSE),0)</f>
      </c>
      <c r="N304" s="53">
        <f>IFERROR(VLOOKUP(B304,'วันที่ 4 กะเช้า'!$B$8:$AG$107,27,FALSE),0)</f>
      </c>
      <c r="O304" s="53">
        <f>IFERROR(VLOOKUP(B304,'วันที่ 4 กะเช้า'!$B$8:$AH$106,28,FALSE),0)-IFERROR(VLOOKUP(B304,'วันที่ 4 กะเช้า'!$B$8:$AH$106,27,FALSE),0)</f>
      </c>
      <c r="P304" s="53">
        <f>IFERROR(VLOOKUP(B304,'วันที่ 4 กะเช้า'!$B$8:$AH$106,27,FALSE),0)</f>
      </c>
      <c r="Q304" s="53">
        <f>IFERROR(VLOOKUP(B304,'วันที่ 4 กะเช้า'!$B$8:$AH$106,28,FALSE),0)-IFERROR(VLOOKUP(B304,'วันที่ 4 กะเช้า'!$B$8:$AH$106,27,FALSE),0)</f>
      </c>
      <c r="R304" s="53">
        <f>IFERROR(VLOOKUP(B304,'วันที่ 4 กะเช้า'!$B$8:$AH$106,27,FALSE),0)</f>
      </c>
      <c r="S304" s="53">
        <f>IFERROR(VLOOKUP(B304,'วันที่ 5 กะเช้า'!$B$8:$AH$107,28,FALSE),0)-IFERROR(VLOOKUP(B304,'วันที่ 5 กะเช้า'!$B$8:$AH$107,27,FALSE),0)</f>
      </c>
      <c r="T304" s="53">
        <f>IFERROR(VLOOKUP(B304,'วันที่ 5 กะเช้า'!$B$8:$AH$107,27,FALSE),0)</f>
      </c>
      <c r="U304" s="53">
        <f>IFERROR(VLOOKUP(B304,'วันที่ 5 กะดึก'!$B$8:$AH$106,27,FALSE),0)</f>
      </c>
      <c r="V304" s="53">
        <f>IFERROR(VLOOKUP(B304,'วันที่ 5 กะดึก'!$B$8:$AH$106,27,FALSE),0)</f>
      </c>
      <c r="W304" s="53">
        <f>IFERROR(VLOOKUP(B304,'วันที่ 7'!$B$8:$AH$105,28,FALSE),0)-IFERROR(VLOOKUP(B304,'วันที่ 7'!$B$8:$AH$105,27,FALSE),0)</f>
      </c>
      <c r="X304" s="53">
        <f>IFERROR(VLOOKUP(B304,'วันที่ 7'!$B$8:$AH$105,27,FALSE),0)</f>
      </c>
      <c r="Y304" s="53">
        <f>IFERROR(VLOOKUP(B304,'วันที่ 8'!$B$8:$AH$109,28,FALSE),0)-IFERROR(VLOOKUP(B304,'วันที่ 8'!$B$8:$AH$109,27,FALSE),0)</f>
      </c>
      <c r="Z304" s="53">
        <f>IFERROR(VLOOKUP(B304,'วันที่ 8'!$B$8:$AH$109,27,FALSE),0)</f>
      </c>
      <c r="AA304" s="53">
        <f>IFERROR(VLOOKUP(B304,'กะเช้าวันที่ 12'!$B$8:$AC$102,28,FALSE),0)-IFERROR(VLOOKUP(B304,'กะเช้าวันที่ 12'!$B$8:$AC$102,27,FALSE),0)</f>
      </c>
      <c r="AB304" s="53">
        <f>IFERROR(VLOOKUP(B304,'กะเช้าวันที่ 12'!$B$8:$AC$102,27,FALSE),0)</f>
      </c>
      <c r="AC304" s="53">
        <f>IFERROR(VLOOKUP(B304,'กะเช้าวันที่ 14'!$B$8:$AC$104,28,FALSE),0)-IFERROR(VLOOKUP(B304,'กะเช้าวันที่ 14'!$B$8:$AC$104,27,FALSE),0)</f>
      </c>
      <c r="AD304" s="53">
        <f>IFERROR(VLOOKUP(B304,'กะเช้าวันที่ 14'!$B$8:$AC$104,27,FALSE),0)</f>
      </c>
      <c r="AE304" s="53">
        <f>IFERROR(VLOOKUP(B304,'กะดึกวันที่ 13'!$B$8:$AC$105,28,FALSE),0)-IFERROR(VLOOKUP(B304,'กะดึกวันที่ 13'!$B$8:$AC$105,27,FALSE),0)</f>
      </c>
      <c r="AF304" s="53">
        <f>IFERROR(VLOOKUP(C304,'กะดึกวันที่ 13'!$B$8:$AC$105,27,FALSE),0)</f>
      </c>
      <c r="AG304" s="53">
        <f>IFERROR(VLOOKUP(B304,'วันที่ 12'!$B$8:$AH$105,28,FALSE),0)</f>
      </c>
      <c r="AH304" s="53">
        <f>IFERROR(VLOOKUP(B304,'วันที่ 14'!$B$8:$AH$106,28,FALSE),0)</f>
      </c>
      <c r="AI304" s="53">
        <f>IFERROR(VLOOKUP(B304,'วันที่ 15'!$B$8:$AH$106,28,FALSE),0)</f>
      </c>
      <c r="AJ304" s="53">
        <f>IFERROR(VLOOKUP(B304,'วันที่ 16'!$B$8:$AH$105,28,FALSE),0)</f>
      </c>
      <c r="AK304" s="53">
        <f>IFERROR(VLOOKUP(B304,'วันที่ 17'!$B$8:$AH$105,28,FALSE),0)</f>
      </c>
      <c r="AL304" s="53">
        <f>IFERROR(VLOOKUP(B304,'วันที่ 18'!$B$8:$AH$104,28,FALSE),0)</f>
      </c>
      <c r="AM304" s="53">
        <f>IFERROR(VLOOKUP(B304,'วันที่ 19'!$B$8:$AH$106,28,FALSE),0)</f>
      </c>
      <c r="AN304" s="53">
        <f>IFERROR(VLOOKUP(B304,'วันที่ 20'!$B$8:$AH$105,28,FALSE),0)</f>
      </c>
      <c r="AO304" s="53">
        <f>IFERROR(VLOOKUP(B304,'วันที่ 21'!$B$8:$AH$106,28,FALSE),0)</f>
      </c>
      <c r="AP304" s="53">
        <f>IFERROR(VLOOKUP(B304,'วันที่ 22'!$B$8:$AH$105,28,FALSE),0)</f>
      </c>
      <c r="AQ304" s="53">
        <f>IFERROR(VLOOKUP(B304,'วันที่ 23'!$B$8:$AH$107,28,FALSE),0)</f>
      </c>
      <c r="AR304" s="53">
        <f>IFERROR(VLOOKUP(B304,'วันที่ 24'!$B$8:$AH$104,28,FALSE),0)</f>
      </c>
      <c r="AS304" s="53">
        <f>IFERROR(VLOOKUP(B304,'วันที่ 25'!$B$8:$AH$106,28,FALSE),0)</f>
      </c>
      <c r="AT304" s="53">
        <f>IFERROR(VLOOKUP(B304,'วันที่ 26'!$B$8:$AH$105,28,FALSE),0)</f>
      </c>
      <c r="AU304" s="53">
        <f>IFERROR(VLOOKUP(B304,'วันที่ 26'!$B$8:$AH$104,28,FALSE),0)</f>
      </c>
      <c r="AV304" s="53">
        <f>IFERROR(VLOOKUP(B304,'วันที่ 30'!$B$8:$AH$107,28,FALSE),0)</f>
      </c>
      <c r="AW304" s="53">
        <f>IFERROR(VLOOKUP(B304,'วันที่ 31'!$B$8:$AG$105,28,FALSE),0)</f>
      </c>
      <c r="AX304" s="52">
        <f>SUM(E304:AW304)</f>
      </c>
    </row>
    <row r="305">
      <c r="A305" s="52"/>
      <c r="B305" s="56"/>
      <c r="C305" s="53">
        <f>IFERROR(VLOOKUP(B305,Members!B:C,2,FALSE),0)</f>
      </c>
      <c r="D305" s="53">
        <f>IFERROR(VLOOKUP(B305,Members!$B:$H,7,FALSE),0)</f>
      </c>
      <c r="E305" s="55">
        <f>IFERROR(VLOOKUP(B305,'วันที่ 1'!$B$8:$AH$103,28,FALSE),0) - IFERROR(VLOOKUP(B305,'วันที่ 1'!$B$8:$AH$103,27,FALSE),0)</f>
      </c>
      <c r="F305" s="55">
        <f>IFERROR(VLOOKUP(C305,'วันที่ 1'!$B$8:$AH$103,27,FALSE),0)</f>
      </c>
      <c r="G305" s="53">
        <f>IFERROR(VLOOKUP(B305,'วันที่ 1'!$B$8:$AH$103,28,FALSE),0)-IFERROR(VLOOKUP(B305,'วันที่ 1'!$B$8:$AH$103,27,FALSE),0)</f>
      </c>
      <c r="H305" s="55">
        <f>IFERROR(VLOOKUP(B305,'วันที่ 1'!$B$8:$AH$103,27,FALSE),0)</f>
      </c>
      <c r="I305" s="53">
        <f>IFERROR(VLOOKUP(B305,'วันที่ 2'!$B$8:$AF$106,28,FALSE),0)-IFERROR(VLOOKUP(B305,'วันที่ 2'!$B$8:$AF$106,27,FALSE),0)</f>
      </c>
      <c r="J305" s="53">
        <f>IFERROR(VLOOKUP(B305,'วันที่ 2'!$B$8:$AF$106,27,FALSE),0)</f>
      </c>
      <c r="K305" s="53">
        <f>IFERROR(VLOOKUP(B305,'วันที่ 3 กะเช้า'!$B$8:$AK$106,28,FALSE),0)-IFERROR(VLOOKUP(B305,'วันที่ 3 กะเช้า'!$B$8:$AK$106,27,FALSE),0)</f>
      </c>
      <c r="L305" s="53">
        <f>IFERROR(VLOOKUP(B305,'วันที่ 3 กะเช้า'!$B$8:$AK$106,27,FALSE),0)</f>
      </c>
      <c r="M305" s="53">
        <f>IFERROR(VLOOKUP(B305,'วันที่ 4 กะเช้า'!$B$8:$AG$107,28,FALSE),0)-IFERROR(VLOOKUP(B305,'วันที่ 4 กะเช้า'!$B$8:$AG$107,27,FALSE),0)</f>
      </c>
      <c r="N305" s="53">
        <f>IFERROR(VLOOKUP(B305,'วันที่ 4 กะเช้า'!$B$8:$AG$107,27,FALSE),0)</f>
      </c>
      <c r="O305" s="53">
        <f>IFERROR(VLOOKUP(B305,'วันที่ 4 กะเช้า'!$B$8:$AH$106,28,FALSE),0)-IFERROR(VLOOKUP(B305,'วันที่ 4 กะเช้า'!$B$8:$AH$106,27,FALSE),0)</f>
      </c>
      <c r="P305" s="53">
        <f>IFERROR(VLOOKUP(B305,'วันที่ 4 กะเช้า'!$B$8:$AH$106,27,FALSE),0)</f>
      </c>
      <c r="Q305" s="53">
        <f>IFERROR(VLOOKUP(B305,'วันที่ 4 กะเช้า'!$B$8:$AH$106,28,FALSE),0)-IFERROR(VLOOKUP(B305,'วันที่ 4 กะเช้า'!$B$8:$AH$106,27,FALSE),0)</f>
      </c>
      <c r="R305" s="53">
        <f>IFERROR(VLOOKUP(B305,'วันที่ 4 กะเช้า'!$B$8:$AH$106,27,FALSE),0)</f>
      </c>
      <c r="S305" s="53">
        <f>IFERROR(VLOOKUP(B305,'วันที่ 5 กะเช้า'!$B$8:$AH$107,28,FALSE),0)-IFERROR(VLOOKUP(B305,'วันที่ 5 กะเช้า'!$B$8:$AH$107,27,FALSE),0)</f>
      </c>
      <c r="T305" s="53">
        <f>IFERROR(VLOOKUP(B305,'วันที่ 5 กะเช้า'!$B$8:$AH$107,27,FALSE),0)</f>
      </c>
      <c r="U305" s="53">
        <f>IFERROR(VLOOKUP(B305,'วันที่ 5 กะดึก'!$B$8:$AH$106,27,FALSE),0)</f>
      </c>
      <c r="V305" s="53">
        <f>IFERROR(VLOOKUP(B305,'วันที่ 5 กะดึก'!$B$8:$AH$106,27,FALSE),0)</f>
      </c>
      <c r="W305" s="53">
        <f>IFERROR(VLOOKUP(B305,'วันที่ 7'!$B$8:$AH$105,28,FALSE),0)-IFERROR(VLOOKUP(B305,'วันที่ 7'!$B$8:$AH$105,27,FALSE),0)</f>
      </c>
      <c r="X305" s="53">
        <f>IFERROR(VLOOKUP(B305,'วันที่ 7'!$B$8:$AH$105,27,FALSE),0)</f>
      </c>
      <c r="Y305" s="53">
        <f>IFERROR(VLOOKUP(B305,'วันที่ 8'!$B$8:$AH$109,28,FALSE),0)-IFERROR(VLOOKUP(B305,'วันที่ 8'!$B$8:$AH$109,27,FALSE),0)</f>
      </c>
      <c r="Z305" s="53">
        <f>IFERROR(VLOOKUP(B305,'วันที่ 8'!$B$8:$AH$109,27,FALSE),0)</f>
      </c>
      <c r="AA305" s="53">
        <f>IFERROR(VLOOKUP(B305,'กะเช้าวันที่ 12'!$B$8:$AC$102,28,FALSE),0)-IFERROR(VLOOKUP(B305,'กะเช้าวันที่ 12'!$B$8:$AC$102,27,FALSE),0)</f>
      </c>
      <c r="AB305" s="53">
        <f>IFERROR(VLOOKUP(B305,'กะเช้าวันที่ 12'!$B$8:$AC$102,27,FALSE),0)</f>
      </c>
      <c r="AC305" s="53">
        <f>IFERROR(VLOOKUP(B305,'กะเช้าวันที่ 14'!$B$8:$AC$104,28,FALSE),0)-IFERROR(VLOOKUP(B305,'กะเช้าวันที่ 14'!$B$8:$AC$104,27,FALSE),0)</f>
      </c>
      <c r="AD305" s="53">
        <f>IFERROR(VLOOKUP(B305,'กะเช้าวันที่ 14'!$B$8:$AC$104,27,FALSE),0)</f>
      </c>
      <c r="AE305" s="53">
        <f>IFERROR(VLOOKUP(B305,'กะดึกวันที่ 13'!$B$8:$AC$105,28,FALSE),0)-IFERROR(VLOOKUP(B305,'กะดึกวันที่ 13'!$B$8:$AC$105,27,FALSE),0)</f>
      </c>
      <c r="AF305" s="53">
        <f>IFERROR(VLOOKUP(C305,'กะดึกวันที่ 13'!$B$8:$AC$105,27,FALSE),0)</f>
      </c>
      <c r="AG305" s="53">
        <f>IFERROR(VLOOKUP(B305,'วันที่ 12'!$B$8:$AH$105,28,FALSE),0)</f>
      </c>
      <c r="AH305" s="53">
        <f>IFERROR(VLOOKUP(B305,'วันที่ 14'!$B$8:$AH$106,28,FALSE),0)</f>
      </c>
      <c r="AI305" s="53">
        <f>IFERROR(VLOOKUP(B305,'วันที่ 15'!$B$8:$AH$106,28,FALSE),0)</f>
      </c>
      <c r="AJ305" s="53">
        <f>IFERROR(VLOOKUP(B305,'วันที่ 16'!$B$8:$AH$105,28,FALSE),0)</f>
      </c>
      <c r="AK305" s="53">
        <f>IFERROR(VLOOKUP(B305,'วันที่ 17'!$B$8:$AH$105,28,FALSE),0)</f>
      </c>
      <c r="AL305" s="53">
        <f>IFERROR(VLOOKUP(B305,'วันที่ 18'!$B$8:$AH$104,28,FALSE),0)</f>
      </c>
      <c r="AM305" s="53">
        <f>IFERROR(VLOOKUP(B305,'วันที่ 19'!$B$8:$AH$106,28,FALSE),0)</f>
      </c>
      <c r="AN305" s="53">
        <f>IFERROR(VLOOKUP(B305,'วันที่ 20'!$B$8:$AH$105,28,FALSE),0)</f>
      </c>
      <c r="AO305" s="53">
        <f>IFERROR(VLOOKUP(B305,'วันที่ 21'!$B$8:$AH$106,28,FALSE),0)</f>
      </c>
      <c r="AP305" s="53">
        <f>IFERROR(VLOOKUP(B305,'วันที่ 22'!$B$8:$AH$105,28,FALSE),0)</f>
      </c>
      <c r="AQ305" s="53">
        <f>IFERROR(VLOOKUP(B305,'วันที่ 23'!$B$8:$AH$107,28,FALSE),0)</f>
      </c>
      <c r="AR305" s="53">
        <f>IFERROR(VLOOKUP(B305,'วันที่ 24'!$B$8:$AH$104,28,FALSE),0)</f>
      </c>
      <c r="AS305" s="53">
        <f>IFERROR(VLOOKUP(B305,'วันที่ 25'!$B$8:$AH$106,28,FALSE),0)</f>
      </c>
      <c r="AT305" s="53">
        <f>IFERROR(VLOOKUP(B305,'วันที่ 26'!$B$8:$AH$105,28,FALSE),0)</f>
      </c>
      <c r="AU305" s="53">
        <f>IFERROR(VLOOKUP(B305,'วันที่ 26'!$B$8:$AH$104,28,FALSE),0)</f>
      </c>
      <c r="AV305" s="53">
        <f>IFERROR(VLOOKUP(B305,'วันที่ 30'!$B$8:$AH$107,28,FALSE),0)</f>
      </c>
      <c r="AW305" s="53">
        <f>IFERROR(VLOOKUP(B305,'วันที่ 31'!$B$8:$AG$105,28,FALSE),0)</f>
      </c>
      <c r="AX305" s="52">
        <f>SUM(E305:AW305)</f>
      </c>
    </row>
    <row r="306">
      <c r="A306" s="52"/>
      <c r="B306" s="56"/>
      <c r="C306" s="53">
        <f>IFERROR(VLOOKUP(B306,Members!B:C,2,FALSE),0)</f>
      </c>
      <c r="D306" s="53">
        <f>IFERROR(VLOOKUP(B306,Members!$B:$H,7,FALSE),0)</f>
      </c>
      <c r="E306" s="55">
        <f>IFERROR(VLOOKUP(B306,'วันที่ 1'!$B$8:$AH$103,28,FALSE),0) - IFERROR(VLOOKUP(B306,'วันที่ 1'!$B$8:$AH$103,27,FALSE),0)</f>
      </c>
      <c r="F306" s="55">
        <f>IFERROR(VLOOKUP(C306,'วันที่ 1'!$B$8:$AH$103,27,FALSE),0)</f>
      </c>
      <c r="G306" s="53">
        <f>IFERROR(VLOOKUP(B306,'วันที่ 1'!$B$8:$AH$103,28,FALSE),0)-IFERROR(VLOOKUP(B306,'วันที่ 1'!$B$8:$AH$103,27,FALSE),0)</f>
      </c>
      <c r="H306" s="55">
        <f>IFERROR(VLOOKUP(B306,'วันที่ 1'!$B$8:$AH$103,27,FALSE),0)</f>
      </c>
      <c r="I306" s="53">
        <f>IFERROR(VLOOKUP(B306,'วันที่ 2'!$B$8:$AF$106,28,FALSE),0)-IFERROR(VLOOKUP(B306,'วันที่ 2'!$B$8:$AF$106,27,FALSE),0)</f>
      </c>
      <c r="J306" s="53">
        <f>IFERROR(VLOOKUP(B306,'วันที่ 2'!$B$8:$AF$106,27,FALSE),0)</f>
      </c>
      <c r="K306" s="53">
        <f>IFERROR(VLOOKUP(B306,'วันที่ 3 กะเช้า'!$B$8:$AK$106,28,FALSE),0)-IFERROR(VLOOKUP(B306,'วันที่ 3 กะเช้า'!$B$8:$AK$106,27,FALSE),0)</f>
      </c>
      <c r="L306" s="53">
        <f>IFERROR(VLOOKUP(B306,'วันที่ 3 กะเช้า'!$B$8:$AK$106,27,FALSE),0)</f>
      </c>
      <c r="M306" s="53">
        <f>IFERROR(VLOOKUP(B306,'วันที่ 4 กะเช้า'!$B$8:$AG$107,28,FALSE),0)-IFERROR(VLOOKUP(B306,'วันที่ 4 กะเช้า'!$B$8:$AG$107,27,FALSE),0)</f>
      </c>
      <c r="N306" s="53">
        <f>IFERROR(VLOOKUP(B306,'วันที่ 4 กะเช้า'!$B$8:$AG$107,27,FALSE),0)</f>
      </c>
      <c r="O306" s="53">
        <f>IFERROR(VLOOKUP(B306,'วันที่ 4 กะเช้า'!$B$8:$AH$106,28,FALSE),0)-IFERROR(VLOOKUP(B306,'วันที่ 4 กะเช้า'!$B$8:$AH$106,27,FALSE),0)</f>
      </c>
      <c r="P306" s="53">
        <f>IFERROR(VLOOKUP(B306,'วันที่ 4 กะเช้า'!$B$8:$AH$106,27,FALSE),0)</f>
      </c>
      <c r="Q306" s="53">
        <f>IFERROR(VLOOKUP(B306,'วันที่ 4 กะเช้า'!$B$8:$AH$106,28,FALSE),0)-IFERROR(VLOOKUP(B306,'วันที่ 4 กะเช้า'!$B$8:$AH$106,27,FALSE),0)</f>
      </c>
      <c r="R306" s="53">
        <f>IFERROR(VLOOKUP(B306,'วันที่ 4 กะเช้า'!$B$8:$AH$106,27,FALSE),0)</f>
      </c>
      <c r="S306" s="53">
        <f>IFERROR(VLOOKUP(B306,'วันที่ 5 กะเช้า'!$B$8:$AH$107,28,FALSE),0)-IFERROR(VLOOKUP(B306,'วันที่ 5 กะเช้า'!$B$8:$AH$107,27,FALSE),0)</f>
      </c>
      <c r="T306" s="53">
        <f>IFERROR(VLOOKUP(B306,'วันที่ 5 กะเช้า'!$B$8:$AH$107,27,FALSE),0)</f>
      </c>
      <c r="U306" s="53">
        <f>IFERROR(VLOOKUP(B306,'วันที่ 5 กะดึก'!$B$8:$AH$106,27,FALSE),0)</f>
      </c>
      <c r="V306" s="53">
        <f>IFERROR(VLOOKUP(B306,'วันที่ 5 กะดึก'!$B$8:$AH$106,27,FALSE),0)</f>
      </c>
      <c r="W306" s="53">
        <f>IFERROR(VLOOKUP(B306,'วันที่ 7'!$B$8:$AH$105,28,FALSE),0)-IFERROR(VLOOKUP(B306,'วันที่ 7'!$B$8:$AH$105,27,FALSE),0)</f>
      </c>
      <c r="X306" s="53">
        <f>IFERROR(VLOOKUP(B306,'วันที่ 7'!$B$8:$AH$105,27,FALSE),0)</f>
      </c>
      <c r="Y306" s="53">
        <f>IFERROR(VLOOKUP(B306,'วันที่ 8'!$B$8:$AH$109,28,FALSE),0)-IFERROR(VLOOKUP(B306,'วันที่ 8'!$B$8:$AH$109,27,FALSE),0)</f>
      </c>
      <c r="Z306" s="53">
        <f>IFERROR(VLOOKUP(B306,'วันที่ 8'!$B$8:$AH$109,27,FALSE),0)</f>
      </c>
      <c r="AA306" s="53">
        <f>IFERROR(VLOOKUP(B306,'กะเช้าวันที่ 12'!$B$8:$AC$102,28,FALSE),0)-IFERROR(VLOOKUP(B306,'กะเช้าวันที่ 12'!$B$8:$AC$102,27,FALSE),0)</f>
      </c>
      <c r="AB306" s="53">
        <f>IFERROR(VLOOKUP(B306,'กะเช้าวันที่ 12'!$B$8:$AC$102,27,FALSE),0)</f>
      </c>
      <c r="AC306" s="53">
        <f>IFERROR(VLOOKUP(B306,'กะเช้าวันที่ 14'!$B$8:$AC$104,28,FALSE),0)-IFERROR(VLOOKUP(B306,'กะเช้าวันที่ 14'!$B$8:$AC$104,27,FALSE),0)</f>
      </c>
      <c r="AD306" s="53">
        <f>IFERROR(VLOOKUP(B306,'กะเช้าวันที่ 14'!$B$8:$AC$104,27,FALSE),0)</f>
      </c>
      <c r="AE306" s="53">
        <f>IFERROR(VLOOKUP(B306,'กะดึกวันที่ 13'!$B$8:$AC$105,28,FALSE),0)-IFERROR(VLOOKUP(B306,'กะดึกวันที่ 13'!$B$8:$AC$105,27,FALSE),0)</f>
      </c>
      <c r="AF306" s="53">
        <f>IFERROR(VLOOKUP(C306,'กะดึกวันที่ 13'!$B$8:$AC$105,27,FALSE),0)</f>
      </c>
      <c r="AG306" s="53">
        <f>IFERROR(VLOOKUP(B306,'วันที่ 12'!$B$8:$AH$105,28,FALSE),0)</f>
      </c>
      <c r="AH306" s="53">
        <f>IFERROR(VLOOKUP(B306,'วันที่ 14'!$B$8:$AH$106,28,FALSE),0)</f>
      </c>
      <c r="AI306" s="53">
        <f>IFERROR(VLOOKUP(B306,'วันที่ 15'!$B$8:$AH$106,28,FALSE),0)</f>
      </c>
      <c r="AJ306" s="53">
        <f>IFERROR(VLOOKUP(B306,'วันที่ 16'!$B$8:$AH$105,28,FALSE),0)</f>
      </c>
      <c r="AK306" s="53">
        <f>IFERROR(VLOOKUP(B306,'วันที่ 17'!$B$8:$AH$105,28,FALSE),0)</f>
      </c>
      <c r="AL306" s="53">
        <f>IFERROR(VLOOKUP(B306,'วันที่ 18'!$B$8:$AH$104,28,FALSE),0)</f>
      </c>
      <c r="AM306" s="53">
        <f>IFERROR(VLOOKUP(B306,'วันที่ 19'!$B$8:$AH$106,28,FALSE),0)</f>
      </c>
      <c r="AN306" s="53">
        <f>IFERROR(VLOOKUP(B306,'วันที่ 20'!$B$8:$AH$105,28,FALSE),0)</f>
      </c>
      <c r="AO306" s="53">
        <f>IFERROR(VLOOKUP(B306,'วันที่ 21'!$B$8:$AH$106,28,FALSE),0)</f>
      </c>
      <c r="AP306" s="53">
        <f>IFERROR(VLOOKUP(B306,'วันที่ 22'!$B$8:$AH$105,28,FALSE),0)</f>
      </c>
      <c r="AQ306" s="53">
        <f>IFERROR(VLOOKUP(B306,'วันที่ 23'!$B$8:$AH$107,28,FALSE),0)</f>
      </c>
      <c r="AR306" s="53">
        <f>IFERROR(VLOOKUP(B306,'วันที่ 24'!$B$8:$AH$104,28,FALSE),0)</f>
      </c>
      <c r="AS306" s="53">
        <f>IFERROR(VLOOKUP(B306,'วันที่ 25'!$B$8:$AH$106,28,FALSE),0)</f>
      </c>
      <c r="AT306" s="53">
        <f>IFERROR(VLOOKUP(B306,'วันที่ 26'!$B$8:$AH$105,28,FALSE),0)</f>
      </c>
      <c r="AU306" s="53">
        <f>IFERROR(VLOOKUP(B306,'วันที่ 26'!$B$8:$AH$104,28,FALSE),0)</f>
      </c>
      <c r="AV306" s="53">
        <f>IFERROR(VLOOKUP(B306,'วันที่ 30'!$B$8:$AH$107,28,FALSE),0)</f>
      </c>
      <c r="AW306" s="53">
        <f>IFERROR(VLOOKUP(B306,'วันที่ 31'!$B$8:$AG$105,28,FALSE),0)</f>
      </c>
      <c r="AX306" s="52">
        <f>SUM(E306:AW306)</f>
      </c>
    </row>
    <row r="307">
      <c r="A307" s="52"/>
      <c r="B307" s="56"/>
      <c r="C307" s="53">
        <f>IFERROR(VLOOKUP(B307,Members!B:C,2,FALSE),0)</f>
      </c>
      <c r="D307" s="53">
        <f>IFERROR(VLOOKUP(B307,Members!$B:$H,7,FALSE),0)</f>
      </c>
      <c r="E307" s="55">
        <f>IFERROR(VLOOKUP(B307,'วันที่ 1'!$B$8:$AH$103,28,FALSE),0) - IFERROR(VLOOKUP(B307,'วันที่ 1'!$B$8:$AH$103,27,FALSE),0)</f>
      </c>
      <c r="F307" s="55">
        <f>IFERROR(VLOOKUP(C307,'วันที่ 1'!$B$8:$AH$103,27,FALSE),0)</f>
      </c>
      <c r="G307" s="53">
        <f>IFERROR(VLOOKUP(B307,'วันที่ 1'!$B$8:$AH$103,28,FALSE),0)-IFERROR(VLOOKUP(B307,'วันที่ 1'!$B$8:$AH$103,27,FALSE),0)</f>
      </c>
      <c r="H307" s="55">
        <f>IFERROR(VLOOKUP(B307,'วันที่ 1'!$B$8:$AH$103,27,FALSE),0)</f>
      </c>
      <c r="I307" s="53">
        <f>IFERROR(VLOOKUP(B307,'วันที่ 2'!$B$8:$AF$106,28,FALSE),0)-IFERROR(VLOOKUP(B307,'วันที่ 2'!$B$8:$AF$106,27,FALSE),0)</f>
      </c>
      <c r="J307" s="53">
        <f>IFERROR(VLOOKUP(B307,'วันที่ 2'!$B$8:$AF$106,27,FALSE),0)</f>
      </c>
      <c r="K307" s="53">
        <f>IFERROR(VLOOKUP(B307,'วันที่ 3 กะเช้า'!$B$8:$AK$106,28,FALSE),0)-IFERROR(VLOOKUP(B307,'วันที่ 3 กะเช้า'!$B$8:$AK$106,27,FALSE),0)</f>
      </c>
      <c r="L307" s="53">
        <f>IFERROR(VLOOKUP(B307,'วันที่ 3 กะเช้า'!$B$8:$AK$106,27,FALSE),0)</f>
      </c>
      <c r="M307" s="53">
        <f>IFERROR(VLOOKUP(B307,'วันที่ 4 กะเช้า'!$B$8:$AG$107,28,FALSE),0)-IFERROR(VLOOKUP(B307,'วันที่ 4 กะเช้า'!$B$8:$AG$107,27,FALSE),0)</f>
      </c>
      <c r="N307" s="53">
        <f>IFERROR(VLOOKUP(B307,'วันที่ 4 กะเช้า'!$B$8:$AG$107,27,FALSE),0)</f>
      </c>
      <c r="O307" s="53">
        <f>IFERROR(VLOOKUP(B307,'วันที่ 4 กะเช้า'!$B$8:$AH$106,28,FALSE),0)-IFERROR(VLOOKUP(B307,'วันที่ 4 กะเช้า'!$B$8:$AH$106,27,FALSE),0)</f>
      </c>
      <c r="P307" s="53">
        <f>IFERROR(VLOOKUP(B307,'วันที่ 4 กะเช้า'!$B$8:$AH$106,27,FALSE),0)</f>
      </c>
      <c r="Q307" s="53">
        <f>IFERROR(VLOOKUP(B307,'วันที่ 4 กะเช้า'!$B$8:$AH$106,28,FALSE),0)-IFERROR(VLOOKUP(B307,'วันที่ 4 กะเช้า'!$B$8:$AH$106,27,FALSE),0)</f>
      </c>
      <c r="R307" s="53">
        <f>IFERROR(VLOOKUP(B307,'วันที่ 4 กะเช้า'!$B$8:$AH$106,27,FALSE),0)</f>
      </c>
      <c r="S307" s="53">
        <f>IFERROR(VLOOKUP(B307,'วันที่ 5 กะเช้า'!$B$8:$AH$107,28,FALSE),0)-IFERROR(VLOOKUP(B307,'วันที่ 5 กะเช้า'!$B$8:$AH$107,27,FALSE),0)</f>
      </c>
      <c r="T307" s="53">
        <f>IFERROR(VLOOKUP(B307,'วันที่ 5 กะเช้า'!$B$8:$AH$107,27,FALSE),0)</f>
      </c>
      <c r="U307" s="53">
        <f>IFERROR(VLOOKUP(B307,'วันที่ 5 กะดึก'!$B$8:$AH$106,27,FALSE),0)</f>
      </c>
      <c r="V307" s="53">
        <f>IFERROR(VLOOKUP(B307,'วันที่ 5 กะดึก'!$B$8:$AH$106,27,FALSE),0)</f>
      </c>
      <c r="W307" s="53">
        <f>IFERROR(VLOOKUP(B307,'วันที่ 7'!$B$8:$AH$105,28,FALSE),0)-IFERROR(VLOOKUP(B307,'วันที่ 7'!$B$8:$AH$105,27,FALSE),0)</f>
      </c>
      <c r="X307" s="53">
        <f>IFERROR(VLOOKUP(B307,'วันที่ 7'!$B$8:$AH$105,27,FALSE),0)</f>
      </c>
      <c r="Y307" s="53">
        <f>IFERROR(VLOOKUP(B307,'วันที่ 8'!$B$8:$AH$109,28,FALSE),0)-IFERROR(VLOOKUP(B307,'วันที่ 8'!$B$8:$AH$109,27,FALSE),0)</f>
      </c>
      <c r="Z307" s="53">
        <f>IFERROR(VLOOKUP(B307,'วันที่ 8'!$B$8:$AH$109,27,FALSE),0)</f>
      </c>
      <c r="AA307" s="53">
        <f>IFERROR(VLOOKUP(B307,'กะเช้าวันที่ 12'!$B$8:$AC$102,28,FALSE),0)-IFERROR(VLOOKUP(B307,'กะเช้าวันที่ 12'!$B$8:$AC$102,27,FALSE),0)</f>
      </c>
      <c r="AB307" s="53">
        <f>IFERROR(VLOOKUP(B307,'กะเช้าวันที่ 12'!$B$8:$AC$102,27,FALSE),0)</f>
      </c>
      <c r="AC307" s="53">
        <f>IFERROR(VLOOKUP(B307,'กะเช้าวันที่ 14'!$B$8:$AC$104,28,FALSE),0)-IFERROR(VLOOKUP(B307,'กะเช้าวันที่ 14'!$B$8:$AC$104,27,FALSE),0)</f>
      </c>
      <c r="AD307" s="53">
        <f>IFERROR(VLOOKUP(B307,'กะเช้าวันที่ 14'!$B$8:$AC$104,27,FALSE),0)</f>
      </c>
      <c r="AE307" s="53">
        <f>IFERROR(VLOOKUP(B307,'กะดึกวันที่ 13'!$B$8:$AC$105,28,FALSE),0)-IFERROR(VLOOKUP(B307,'กะดึกวันที่ 13'!$B$8:$AC$105,27,FALSE),0)</f>
      </c>
      <c r="AF307" s="53">
        <f>IFERROR(VLOOKUP(C307,'กะดึกวันที่ 13'!$B$8:$AC$105,27,FALSE),0)</f>
      </c>
      <c r="AG307" s="53">
        <f>IFERROR(VLOOKUP(B307,'วันที่ 12'!$B$8:$AH$105,28,FALSE),0)</f>
      </c>
      <c r="AH307" s="53">
        <f>IFERROR(VLOOKUP(B307,'วันที่ 14'!$B$8:$AH$106,28,FALSE),0)</f>
      </c>
      <c r="AI307" s="53">
        <f>IFERROR(VLOOKUP(B307,'วันที่ 15'!$B$8:$AH$106,28,FALSE),0)</f>
      </c>
      <c r="AJ307" s="53">
        <f>IFERROR(VLOOKUP(B307,'วันที่ 16'!$B$8:$AH$105,28,FALSE),0)</f>
      </c>
      <c r="AK307" s="53">
        <f>IFERROR(VLOOKUP(B307,'วันที่ 17'!$B$8:$AH$105,28,FALSE),0)</f>
      </c>
      <c r="AL307" s="53">
        <f>IFERROR(VLOOKUP(B307,'วันที่ 18'!$B$8:$AH$104,28,FALSE),0)</f>
      </c>
      <c r="AM307" s="53">
        <f>IFERROR(VLOOKUP(B307,'วันที่ 19'!$B$8:$AH$106,28,FALSE),0)</f>
      </c>
      <c r="AN307" s="53">
        <f>IFERROR(VLOOKUP(B307,'วันที่ 20'!$B$8:$AH$105,28,FALSE),0)</f>
      </c>
      <c r="AO307" s="53">
        <f>IFERROR(VLOOKUP(B307,'วันที่ 21'!$B$8:$AH$106,28,FALSE),0)</f>
      </c>
      <c r="AP307" s="53">
        <f>IFERROR(VLOOKUP(B307,'วันที่ 22'!$B$8:$AH$105,28,FALSE),0)</f>
      </c>
      <c r="AQ307" s="53">
        <f>IFERROR(VLOOKUP(B307,'วันที่ 23'!$B$8:$AH$107,28,FALSE),0)</f>
      </c>
      <c r="AR307" s="53">
        <f>IFERROR(VLOOKUP(B307,'วันที่ 24'!$B$8:$AH$104,28,FALSE),0)</f>
      </c>
      <c r="AS307" s="53">
        <f>IFERROR(VLOOKUP(B307,'วันที่ 25'!$B$8:$AH$106,28,FALSE),0)</f>
      </c>
      <c r="AT307" s="53">
        <f>IFERROR(VLOOKUP(B307,'วันที่ 26'!$B$8:$AH$105,28,FALSE),0)</f>
      </c>
      <c r="AU307" s="53">
        <f>IFERROR(VLOOKUP(B307,'วันที่ 26'!$B$8:$AH$104,28,FALSE),0)</f>
      </c>
      <c r="AV307" s="53">
        <f>IFERROR(VLOOKUP(B307,'วันที่ 30'!$B$8:$AH$107,28,FALSE),0)</f>
      </c>
      <c r="AW307" s="53">
        <f>IFERROR(VLOOKUP(B307,'วันที่ 31'!$B$8:$AG$105,28,FALSE),0)</f>
      </c>
      <c r="AX307" s="52">
        <f>SUM(E307:AW307)</f>
      </c>
    </row>
    <row r="308">
      <c r="A308" s="52"/>
      <c r="B308" s="56"/>
      <c r="C308" s="53">
        <f>IFERROR(VLOOKUP(B308,Members!B:C,2,FALSE),0)</f>
      </c>
      <c r="D308" s="53">
        <f>IFERROR(VLOOKUP(B308,Members!$B:$H,7,FALSE),0)</f>
      </c>
      <c r="E308" s="55">
        <f>IFERROR(VLOOKUP(B308,'วันที่ 1'!$B$8:$AH$103,28,FALSE),0) - IFERROR(VLOOKUP(B308,'วันที่ 1'!$B$8:$AH$103,27,FALSE),0)</f>
      </c>
      <c r="F308" s="55">
        <f>IFERROR(VLOOKUP(C308,'วันที่ 1'!$B$8:$AH$103,27,FALSE),0)</f>
      </c>
      <c r="G308" s="53">
        <f>IFERROR(VLOOKUP(B308,'วันที่ 1'!$B$8:$AH$103,28,FALSE),0)-IFERROR(VLOOKUP(B308,'วันที่ 1'!$B$8:$AH$103,27,FALSE),0)</f>
      </c>
      <c r="H308" s="55">
        <f>IFERROR(VLOOKUP(B308,'วันที่ 1'!$B$8:$AH$103,27,FALSE),0)</f>
      </c>
      <c r="I308" s="53">
        <f>IFERROR(VLOOKUP(B308,'วันที่ 2'!$B$8:$AF$106,28,FALSE),0)-IFERROR(VLOOKUP(B308,'วันที่ 2'!$B$8:$AF$106,27,FALSE),0)</f>
      </c>
      <c r="J308" s="53">
        <f>IFERROR(VLOOKUP(B308,'วันที่ 2'!$B$8:$AF$106,27,FALSE),0)</f>
      </c>
      <c r="K308" s="53">
        <f>IFERROR(VLOOKUP(B308,'วันที่ 3 กะเช้า'!$B$8:$AK$106,28,FALSE),0)-IFERROR(VLOOKUP(B308,'วันที่ 3 กะเช้า'!$B$8:$AK$106,27,FALSE),0)</f>
      </c>
      <c r="L308" s="53">
        <f>IFERROR(VLOOKUP(B308,'วันที่ 3 กะเช้า'!$B$8:$AK$106,27,FALSE),0)</f>
      </c>
      <c r="M308" s="53">
        <f>IFERROR(VLOOKUP(B308,'วันที่ 4 กะเช้า'!$B$8:$AG$107,28,FALSE),0)-IFERROR(VLOOKUP(B308,'วันที่ 4 กะเช้า'!$B$8:$AG$107,27,FALSE),0)</f>
      </c>
      <c r="N308" s="53">
        <f>IFERROR(VLOOKUP(B308,'วันที่ 4 กะเช้า'!$B$8:$AG$107,27,FALSE),0)</f>
      </c>
      <c r="O308" s="53">
        <f>IFERROR(VLOOKUP(B308,'วันที่ 4 กะเช้า'!$B$8:$AH$106,28,FALSE),0)-IFERROR(VLOOKUP(B308,'วันที่ 4 กะเช้า'!$B$8:$AH$106,27,FALSE),0)</f>
      </c>
      <c r="P308" s="53">
        <f>IFERROR(VLOOKUP(B308,'วันที่ 4 กะเช้า'!$B$8:$AH$106,27,FALSE),0)</f>
      </c>
      <c r="Q308" s="53">
        <f>IFERROR(VLOOKUP(B308,'วันที่ 4 กะเช้า'!$B$8:$AH$106,28,FALSE),0)-IFERROR(VLOOKUP(B308,'วันที่ 4 กะเช้า'!$B$8:$AH$106,27,FALSE),0)</f>
      </c>
      <c r="R308" s="53">
        <f>IFERROR(VLOOKUP(B308,'วันที่ 4 กะเช้า'!$B$8:$AH$106,27,FALSE),0)</f>
      </c>
      <c r="S308" s="53">
        <f>IFERROR(VLOOKUP(B308,'วันที่ 5 กะเช้า'!$B$8:$AH$107,28,FALSE),0)-IFERROR(VLOOKUP(B308,'วันที่ 5 กะเช้า'!$B$8:$AH$107,27,FALSE),0)</f>
      </c>
      <c r="T308" s="53">
        <f>IFERROR(VLOOKUP(B308,'วันที่ 5 กะเช้า'!$B$8:$AH$107,27,FALSE),0)</f>
      </c>
      <c r="U308" s="53">
        <f>IFERROR(VLOOKUP(B308,'วันที่ 5 กะดึก'!$B$8:$AH$106,27,FALSE),0)</f>
      </c>
      <c r="V308" s="53">
        <f>IFERROR(VLOOKUP(B308,'วันที่ 5 กะดึก'!$B$8:$AH$106,27,FALSE),0)</f>
      </c>
      <c r="W308" s="53">
        <f>IFERROR(VLOOKUP(B308,'วันที่ 7'!$B$8:$AH$105,28,FALSE),0)-IFERROR(VLOOKUP(B308,'วันที่ 7'!$B$8:$AH$105,27,FALSE),0)</f>
      </c>
      <c r="X308" s="53">
        <f>IFERROR(VLOOKUP(B308,'วันที่ 7'!$B$8:$AH$105,27,FALSE),0)</f>
      </c>
      <c r="Y308" s="53">
        <f>IFERROR(VLOOKUP(B308,'วันที่ 8'!$B$8:$AH$109,28,FALSE),0)-IFERROR(VLOOKUP(B308,'วันที่ 8'!$B$8:$AH$109,27,FALSE),0)</f>
      </c>
      <c r="Z308" s="53">
        <f>IFERROR(VLOOKUP(B308,'วันที่ 8'!$B$8:$AH$109,27,FALSE),0)</f>
      </c>
      <c r="AA308" s="53">
        <f>IFERROR(VLOOKUP(B308,'กะเช้าวันที่ 12'!$B$8:$AC$102,28,FALSE),0)-IFERROR(VLOOKUP(B308,'กะเช้าวันที่ 12'!$B$8:$AC$102,27,FALSE),0)</f>
      </c>
      <c r="AB308" s="53">
        <f>IFERROR(VLOOKUP(B308,'กะเช้าวันที่ 12'!$B$8:$AC$102,27,FALSE),0)</f>
      </c>
      <c r="AC308" s="53">
        <f>IFERROR(VLOOKUP(B308,'กะเช้าวันที่ 14'!$B$8:$AC$104,28,FALSE),0)-IFERROR(VLOOKUP(B308,'กะเช้าวันที่ 14'!$B$8:$AC$104,27,FALSE),0)</f>
      </c>
      <c r="AD308" s="53">
        <f>IFERROR(VLOOKUP(B308,'กะเช้าวันที่ 14'!$B$8:$AC$104,27,FALSE),0)</f>
      </c>
      <c r="AE308" s="53">
        <f>IFERROR(VLOOKUP(B308,'กะดึกวันที่ 13'!$B$8:$AC$105,28,FALSE),0)-IFERROR(VLOOKUP(B308,'กะดึกวันที่ 13'!$B$8:$AC$105,27,FALSE),0)</f>
      </c>
      <c r="AF308" s="53">
        <f>IFERROR(VLOOKUP(C308,'กะดึกวันที่ 13'!$B$8:$AC$105,27,FALSE),0)</f>
      </c>
      <c r="AG308" s="53">
        <f>IFERROR(VLOOKUP(B308,'วันที่ 12'!$B$8:$AH$105,28,FALSE),0)</f>
      </c>
      <c r="AH308" s="53">
        <f>IFERROR(VLOOKUP(B308,'วันที่ 14'!$B$8:$AH$106,28,FALSE),0)</f>
      </c>
      <c r="AI308" s="53">
        <f>IFERROR(VLOOKUP(B308,'วันที่ 15'!$B$8:$AH$106,28,FALSE),0)</f>
      </c>
      <c r="AJ308" s="53">
        <f>IFERROR(VLOOKUP(B308,'วันที่ 16'!$B$8:$AH$105,28,FALSE),0)</f>
      </c>
      <c r="AK308" s="53">
        <f>IFERROR(VLOOKUP(B308,'วันที่ 17'!$B$8:$AH$105,28,FALSE),0)</f>
      </c>
      <c r="AL308" s="53">
        <f>IFERROR(VLOOKUP(B308,'วันที่ 18'!$B$8:$AH$104,28,FALSE),0)</f>
      </c>
      <c r="AM308" s="53">
        <f>IFERROR(VLOOKUP(B308,'วันที่ 19'!$B$8:$AH$106,28,FALSE),0)</f>
      </c>
      <c r="AN308" s="53">
        <f>IFERROR(VLOOKUP(B308,'วันที่ 20'!$B$8:$AH$105,28,FALSE),0)</f>
      </c>
      <c r="AO308" s="53">
        <f>IFERROR(VLOOKUP(B308,'วันที่ 21'!$B$8:$AH$106,28,FALSE),0)</f>
      </c>
      <c r="AP308" s="53">
        <f>IFERROR(VLOOKUP(B308,'วันที่ 22'!$B$8:$AH$105,28,FALSE),0)</f>
      </c>
      <c r="AQ308" s="53">
        <f>IFERROR(VLOOKUP(B308,'วันที่ 23'!$B$8:$AH$107,28,FALSE),0)</f>
      </c>
      <c r="AR308" s="53">
        <f>IFERROR(VLOOKUP(B308,'วันที่ 24'!$B$8:$AH$104,28,FALSE),0)</f>
      </c>
      <c r="AS308" s="53">
        <f>IFERROR(VLOOKUP(B308,'วันที่ 25'!$B$8:$AH$106,28,FALSE),0)</f>
      </c>
      <c r="AT308" s="53">
        <f>IFERROR(VLOOKUP(B308,'วันที่ 26'!$B$8:$AH$105,28,FALSE),0)</f>
      </c>
      <c r="AU308" s="53">
        <f>IFERROR(VLOOKUP(B308,'วันที่ 26'!$B$8:$AH$104,28,FALSE),0)</f>
      </c>
      <c r="AV308" s="53">
        <f>IFERROR(VLOOKUP(B308,'วันที่ 30'!$B$8:$AH$107,28,FALSE),0)</f>
      </c>
      <c r="AW308" s="53">
        <f>IFERROR(VLOOKUP(B308,'วันที่ 31'!$B$8:$AG$105,28,FALSE),0)</f>
      </c>
      <c r="AX308" s="52">
        <f>SUM(E308:AW308)</f>
      </c>
    </row>
    <row r="309">
      <c r="A309" s="52"/>
      <c r="B309" s="56"/>
      <c r="C309" s="53">
        <f>IFERROR(VLOOKUP(B309,Members!B:C,2,FALSE),0)</f>
      </c>
      <c r="D309" s="53">
        <f>IFERROR(VLOOKUP(B309,Members!$B:$H,7,FALSE),0)</f>
      </c>
      <c r="E309" s="55">
        <f>IFERROR(VLOOKUP(B309,'วันที่ 1'!$B$8:$AH$103,28,FALSE),0) - IFERROR(VLOOKUP(B309,'วันที่ 1'!$B$8:$AH$103,27,FALSE),0)</f>
      </c>
      <c r="F309" s="55">
        <f>IFERROR(VLOOKUP(C309,'วันที่ 1'!$B$8:$AH$103,27,FALSE),0)</f>
      </c>
      <c r="G309" s="53">
        <f>IFERROR(VLOOKUP(B309,'วันที่ 1'!$B$8:$AH$103,28,FALSE),0)-IFERROR(VLOOKUP(B309,'วันที่ 1'!$B$8:$AH$103,27,FALSE),0)</f>
      </c>
      <c r="H309" s="55">
        <f>IFERROR(VLOOKUP(B309,'วันที่ 1'!$B$8:$AH$103,27,FALSE),0)</f>
      </c>
      <c r="I309" s="53">
        <f>IFERROR(VLOOKUP(B309,'วันที่ 2'!$B$8:$AF$106,28,FALSE),0)-IFERROR(VLOOKUP(B309,'วันที่ 2'!$B$8:$AF$106,27,FALSE),0)</f>
      </c>
      <c r="J309" s="53">
        <f>IFERROR(VLOOKUP(B309,'วันที่ 2'!$B$8:$AF$106,27,FALSE),0)</f>
      </c>
      <c r="K309" s="53">
        <f>IFERROR(VLOOKUP(B309,'วันที่ 3 กะเช้า'!$B$8:$AK$106,28,FALSE),0)-IFERROR(VLOOKUP(B309,'วันที่ 3 กะเช้า'!$B$8:$AK$106,27,FALSE),0)</f>
      </c>
      <c r="L309" s="53">
        <f>IFERROR(VLOOKUP(B309,'วันที่ 3 กะเช้า'!$B$8:$AK$106,27,FALSE),0)</f>
      </c>
      <c r="M309" s="53">
        <f>IFERROR(VLOOKUP(B309,'วันที่ 4 กะเช้า'!$B$8:$AG$107,28,FALSE),0)-IFERROR(VLOOKUP(B309,'วันที่ 4 กะเช้า'!$B$8:$AG$107,27,FALSE),0)</f>
      </c>
      <c r="N309" s="53">
        <f>IFERROR(VLOOKUP(B309,'วันที่ 4 กะเช้า'!$B$8:$AG$107,27,FALSE),0)</f>
      </c>
      <c r="O309" s="53">
        <f>IFERROR(VLOOKUP(B309,'วันที่ 4 กะเช้า'!$B$8:$AH$106,28,FALSE),0)-IFERROR(VLOOKUP(B309,'วันที่ 4 กะเช้า'!$B$8:$AH$106,27,FALSE),0)</f>
      </c>
      <c r="P309" s="53">
        <f>IFERROR(VLOOKUP(B309,'วันที่ 4 กะเช้า'!$B$8:$AH$106,27,FALSE),0)</f>
      </c>
      <c r="Q309" s="53">
        <f>IFERROR(VLOOKUP(B309,'วันที่ 4 กะเช้า'!$B$8:$AH$106,28,FALSE),0)-IFERROR(VLOOKUP(B309,'วันที่ 4 กะเช้า'!$B$8:$AH$106,27,FALSE),0)</f>
      </c>
      <c r="R309" s="53">
        <f>IFERROR(VLOOKUP(B309,'วันที่ 4 กะเช้า'!$B$8:$AH$106,27,FALSE),0)</f>
      </c>
      <c r="S309" s="53">
        <f>IFERROR(VLOOKUP(B309,'วันที่ 5 กะเช้า'!$B$8:$AH$107,28,FALSE),0)-IFERROR(VLOOKUP(B309,'วันที่ 5 กะเช้า'!$B$8:$AH$107,27,FALSE),0)</f>
      </c>
      <c r="T309" s="53">
        <f>IFERROR(VLOOKUP(B309,'วันที่ 5 กะเช้า'!$B$8:$AH$107,27,FALSE),0)</f>
      </c>
      <c r="U309" s="53">
        <f>IFERROR(VLOOKUP(B309,'วันที่ 5 กะดึก'!$B$8:$AH$106,27,FALSE),0)</f>
      </c>
      <c r="V309" s="53">
        <f>IFERROR(VLOOKUP(B309,'วันที่ 5 กะดึก'!$B$8:$AH$106,27,FALSE),0)</f>
      </c>
      <c r="W309" s="53">
        <f>IFERROR(VLOOKUP(B309,'วันที่ 7'!$B$8:$AH$105,28,FALSE),0)-IFERROR(VLOOKUP(B309,'วันที่ 7'!$B$8:$AH$105,27,FALSE),0)</f>
      </c>
      <c r="X309" s="53">
        <f>IFERROR(VLOOKUP(B309,'วันที่ 7'!$B$8:$AH$105,27,FALSE),0)</f>
      </c>
      <c r="Y309" s="53">
        <f>IFERROR(VLOOKUP(B309,'วันที่ 8'!$B$8:$AH$109,28,FALSE),0)-IFERROR(VLOOKUP(B309,'วันที่ 8'!$B$8:$AH$109,27,FALSE),0)</f>
      </c>
      <c r="Z309" s="53">
        <f>IFERROR(VLOOKUP(B309,'วันที่ 8'!$B$8:$AH$109,27,FALSE),0)</f>
      </c>
      <c r="AA309" s="53">
        <f>IFERROR(VLOOKUP(B309,'กะเช้าวันที่ 12'!$B$8:$AC$102,28,FALSE),0)-IFERROR(VLOOKUP(B309,'กะเช้าวันที่ 12'!$B$8:$AC$102,27,FALSE),0)</f>
      </c>
      <c r="AB309" s="53">
        <f>IFERROR(VLOOKUP(B309,'กะเช้าวันที่ 12'!$B$8:$AC$102,27,FALSE),0)</f>
      </c>
      <c r="AC309" s="53">
        <f>IFERROR(VLOOKUP(B309,'กะเช้าวันที่ 14'!$B$8:$AC$104,28,FALSE),0)-IFERROR(VLOOKUP(B309,'กะเช้าวันที่ 14'!$B$8:$AC$104,27,FALSE),0)</f>
      </c>
      <c r="AD309" s="53">
        <f>IFERROR(VLOOKUP(B309,'กะเช้าวันที่ 14'!$B$8:$AC$104,27,FALSE),0)</f>
      </c>
      <c r="AE309" s="53">
        <f>IFERROR(VLOOKUP(B309,'กะดึกวันที่ 13'!$B$8:$AC$105,28,FALSE),0)-IFERROR(VLOOKUP(B309,'กะดึกวันที่ 13'!$B$8:$AC$105,27,FALSE),0)</f>
      </c>
      <c r="AF309" s="53">
        <f>IFERROR(VLOOKUP(C309,'กะดึกวันที่ 13'!$B$8:$AC$105,27,FALSE),0)</f>
      </c>
      <c r="AG309" s="53">
        <f>IFERROR(VLOOKUP(B309,'วันที่ 12'!$B$8:$AH$105,28,FALSE),0)</f>
      </c>
      <c r="AH309" s="53">
        <f>IFERROR(VLOOKUP(B309,'วันที่ 14'!$B$8:$AH$106,28,FALSE),0)</f>
      </c>
      <c r="AI309" s="53">
        <f>IFERROR(VLOOKUP(B309,'วันที่ 15'!$B$8:$AH$106,28,FALSE),0)</f>
      </c>
      <c r="AJ309" s="53">
        <f>IFERROR(VLOOKUP(B309,'วันที่ 16'!$B$8:$AH$105,28,FALSE),0)</f>
      </c>
      <c r="AK309" s="53">
        <f>IFERROR(VLOOKUP(B309,'วันที่ 17'!$B$8:$AH$105,28,FALSE),0)</f>
      </c>
      <c r="AL309" s="53">
        <f>IFERROR(VLOOKUP(B309,'วันที่ 18'!$B$8:$AH$104,28,FALSE),0)</f>
      </c>
      <c r="AM309" s="53">
        <f>IFERROR(VLOOKUP(B309,'วันที่ 19'!$B$8:$AH$106,28,FALSE),0)</f>
      </c>
      <c r="AN309" s="53">
        <f>IFERROR(VLOOKUP(B309,'วันที่ 20'!$B$8:$AH$105,28,FALSE),0)</f>
      </c>
      <c r="AO309" s="53">
        <f>IFERROR(VLOOKUP(B309,'วันที่ 21'!$B$8:$AH$106,28,FALSE),0)</f>
      </c>
      <c r="AP309" s="53">
        <f>IFERROR(VLOOKUP(B309,'วันที่ 22'!$B$8:$AH$105,28,FALSE),0)</f>
      </c>
      <c r="AQ309" s="53">
        <f>IFERROR(VLOOKUP(B309,'วันที่ 23'!$B$8:$AH$107,28,FALSE),0)</f>
      </c>
      <c r="AR309" s="53">
        <f>IFERROR(VLOOKUP(B309,'วันที่ 24'!$B$8:$AH$104,28,FALSE),0)</f>
      </c>
      <c r="AS309" s="53">
        <f>IFERROR(VLOOKUP(B309,'วันที่ 25'!$B$8:$AH$106,28,FALSE),0)</f>
      </c>
      <c r="AT309" s="53">
        <f>IFERROR(VLOOKUP(B309,'วันที่ 26'!$B$8:$AH$105,28,FALSE),0)</f>
      </c>
      <c r="AU309" s="53">
        <f>IFERROR(VLOOKUP(B309,'วันที่ 26'!$B$8:$AH$104,28,FALSE),0)</f>
      </c>
      <c r="AV309" s="53">
        <f>IFERROR(VLOOKUP(B309,'วันที่ 30'!$B$8:$AH$107,28,FALSE),0)</f>
      </c>
      <c r="AW309" s="53">
        <f>IFERROR(VLOOKUP(B309,'วันที่ 31'!$B$8:$AG$105,28,FALSE),0)</f>
      </c>
      <c r="AX309" s="52">
        <f>SUM(E309:AW309)</f>
      </c>
    </row>
    <row r="310">
      <c r="A310" s="52"/>
      <c r="B310" s="56"/>
      <c r="C310" s="53">
        <f>IFERROR(VLOOKUP(B310,Members!B:C,2,FALSE),0)</f>
      </c>
      <c r="D310" s="53">
        <f>IFERROR(VLOOKUP(B310,Members!$B:$H,7,FALSE),0)</f>
      </c>
      <c r="E310" s="55">
        <f>IFERROR(VLOOKUP(B310,'วันที่ 1'!$B$8:$AH$103,28,FALSE),0) - IFERROR(VLOOKUP(B310,'วันที่ 1'!$B$8:$AH$103,27,FALSE),0)</f>
      </c>
      <c r="F310" s="55">
        <f>IFERROR(VLOOKUP(C310,'วันที่ 1'!$B$8:$AH$103,27,FALSE),0)</f>
      </c>
      <c r="G310" s="53">
        <f>IFERROR(VLOOKUP(B310,'วันที่ 1'!$B$8:$AH$103,28,FALSE),0)-IFERROR(VLOOKUP(B310,'วันที่ 1'!$B$8:$AH$103,27,FALSE),0)</f>
      </c>
      <c r="H310" s="55">
        <f>IFERROR(VLOOKUP(B310,'วันที่ 1'!$B$8:$AH$103,27,FALSE),0)</f>
      </c>
      <c r="I310" s="53">
        <f>IFERROR(VLOOKUP(B310,'วันที่ 2'!$B$8:$AF$106,28,FALSE),0)-IFERROR(VLOOKUP(B310,'วันที่ 2'!$B$8:$AF$106,27,FALSE),0)</f>
      </c>
      <c r="J310" s="53">
        <f>IFERROR(VLOOKUP(B310,'วันที่ 2'!$B$8:$AF$106,27,FALSE),0)</f>
      </c>
      <c r="K310" s="53">
        <f>IFERROR(VLOOKUP(B310,'วันที่ 3 กะเช้า'!$B$8:$AK$106,28,FALSE),0)-IFERROR(VLOOKUP(B310,'วันที่ 3 กะเช้า'!$B$8:$AK$106,27,FALSE),0)</f>
      </c>
      <c r="L310" s="53">
        <f>IFERROR(VLOOKUP(B310,'วันที่ 3 กะเช้า'!$B$8:$AK$106,27,FALSE),0)</f>
      </c>
      <c r="M310" s="53">
        <f>IFERROR(VLOOKUP(B310,'วันที่ 4 กะเช้า'!$B$8:$AG$107,28,FALSE),0)-IFERROR(VLOOKUP(B310,'วันที่ 4 กะเช้า'!$B$8:$AG$107,27,FALSE),0)</f>
      </c>
      <c r="N310" s="53">
        <f>IFERROR(VLOOKUP(B310,'วันที่ 4 กะเช้า'!$B$8:$AG$107,27,FALSE),0)</f>
      </c>
      <c r="O310" s="53">
        <f>IFERROR(VLOOKUP(B310,'วันที่ 4 กะเช้า'!$B$8:$AH$106,28,FALSE),0)-IFERROR(VLOOKUP(B310,'วันที่ 4 กะเช้า'!$B$8:$AH$106,27,FALSE),0)</f>
      </c>
      <c r="P310" s="53">
        <f>IFERROR(VLOOKUP(B310,'วันที่ 4 กะเช้า'!$B$8:$AH$106,27,FALSE),0)</f>
      </c>
      <c r="Q310" s="53">
        <f>IFERROR(VLOOKUP(B310,'วันที่ 4 กะเช้า'!$B$8:$AH$106,28,FALSE),0)-IFERROR(VLOOKUP(B310,'วันที่ 4 กะเช้า'!$B$8:$AH$106,27,FALSE),0)</f>
      </c>
      <c r="R310" s="53">
        <f>IFERROR(VLOOKUP(B310,'วันที่ 4 กะเช้า'!$B$8:$AH$106,27,FALSE),0)</f>
      </c>
      <c r="S310" s="53">
        <f>IFERROR(VLOOKUP(B310,'วันที่ 5 กะเช้า'!$B$8:$AH$107,28,FALSE),0)-IFERROR(VLOOKUP(B310,'วันที่ 5 กะเช้า'!$B$8:$AH$107,27,FALSE),0)</f>
      </c>
      <c r="T310" s="53">
        <f>IFERROR(VLOOKUP(B310,'วันที่ 5 กะเช้า'!$B$8:$AH$107,27,FALSE),0)</f>
      </c>
      <c r="U310" s="53">
        <f>IFERROR(VLOOKUP(B310,'วันที่ 5 กะดึก'!$B$8:$AH$106,27,FALSE),0)</f>
      </c>
      <c r="V310" s="53">
        <f>IFERROR(VLOOKUP(B310,'วันที่ 5 กะดึก'!$B$8:$AH$106,27,FALSE),0)</f>
      </c>
      <c r="W310" s="53">
        <f>IFERROR(VLOOKUP(B310,'วันที่ 7'!$B$8:$AH$105,28,FALSE),0)-IFERROR(VLOOKUP(B310,'วันที่ 7'!$B$8:$AH$105,27,FALSE),0)</f>
      </c>
      <c r="X310" s="53">
        <f>IFERROR(VLOOKUP(B310,'วันที่ 7'!$B$8:$AH$105,27,FALSE),0)</f>
      </c>
      <c r="Y310" s="53">
        <f>IFERROR(VLOOKUP(B310,'วันที่ 8'!$B$8:$AH$109,28,FALSE),0)-IFERROR(VLOOKUP(B310,'วันที่ 8'!$B$8:$AH$109,27,FALSE),0)</f>
      </c>
      <c r="Z310" s="53">
        <f>IFERROR(VLOOKUP(B310,'วันที่ 8'!$B$8:$AH$109,27,FALSE),0)</f>
      </c>
      <c r="AA310" s="53">
        <f>IFERROR(VLOOKUP(B310,'กะเช้าวันที่ 12'!$B$8:$AC$102,28,FALSE),0)-IFERROR(VLOOKUP(B310,'กะเช้าวันที่ 12'!$B$8:$AC$102,27,FALSE),0)</f>
      </c>
      <c r="AB310" s="53">
        <f>IFERROR(VLOOKUP(B310,'กะเช้าวันที่ 12'!$B$8:$AC$102,27,FALSE),0)</f>
      </c>
      <c r="AC310" s="53">
        <f>IFERROR(VLOOKUP(B310,'กะเช้าวันที่ 14'!$B$8:$AC$104,28,FALSE),0)-IFERROR(VLOOKUP(B310,'กะเช้าวันที่ 14'!$B$8:$AC$104,27,FALSE),0)</f>
      </c>
      <c r="AD310" s="53">
        <f>IFERROR(VLOOKUP(B310,'กะเช้าวันที่ 14'!$B$8:$AC$104,27,FALSE),0)</f>
      </c>
      <c r="AE310" s="53">
        <f>IFERROR(VLOOKUP(B310,'กะดึกวันที่ 13'!$B$8:$AC$105,28,FALSE),0)-IFERROR(VLOOKUP(B310,'กะดึกวันที่ 13'!$B$8:$AC$105,27,FALSE),0)</f>
      </c>
      <c r="AF310" s="53">
        <f>IFERROR(VLOOKUP(C310,'กะดึกวันที่ 13'!$B$8:$AC$105,27,FALSE),0)</f>
      </c>
      <c r="AG310" s="53">
        <f>IFERROR(VLOOKUP(B310,'วันที่ 12'!$B$8:$AH$105,28,FALSE),0)</f>
      </c>
      <c r="AH310" s="53">
        <f>IFERROR(VLOOKUP(B310,'วันที่ 14'!$B$8:$AH$106,28,FALSE),0)</f>
      </c>
      <c r="AI310" s="53">
        <f>IFERROR(VLOOKUP(B310,'วันที่ 15'!$B$8:$AH$106,28,FALSE),0)</f>
      </c>
      <c r="AJ310" s="53">
        <f>IFERROR(VLOOKUP(B310,'วันที่ 16'!$B$8:$AH$105,28,FALSE),0)</f>
      </c>
      <c r="AK310" s="53">
        <f>IFERROR(VLOOKUP(B310,'วันที่ 17'!$B$8:$AH$105,28,FALSE),0)</f>
      </c>
      <c r="AL310" s="53">
        <f>IFERROR(VLOOKUP(B310,'วันที่ 18'!$B$8:$AH$104,28,FALSE),0)</f>
      </c>
      <c r="AM310" s="53">
        <f>IFERROR(VLOOKUP(B310,'วันที่ 19'!$B$8:$AH$106,28,FALSE),0)</f>
      </c>
      <c r="AN310" s="53">
        <f>IFERROR(VLOOKUP(B310,'วันที่ 20'!$B$8:$AH$105,28,FALSE),0)</f>
      </c>
      <c r="AO310" s="53">
        <f>IFERROR(VLOOKUP(B310,'วันที่ 21'!$B$8:$AH$106,28,FALSE),0)</f>
      </c>
      <c r="AP310" s="53">
        <f>IFERROR(VLOOKUP(B310,'วันที่ 22'!$B$8:$AH$105,28,FALSE),0)</f>
      </c>
      <c r="AQ310" s="53">
        <f>IFERROR(VLOOKUP(B310,'วันที่ 23'!$B$8:$AH$107,28,FALSE),0)</f>
      </c>
      <c r="AR310" s="53">
        <f>IFERROR(VLOOKUP(B310,'วันที่ 24'!$B$8:$AH$104,28,FALSE),0)</f>
      </c>
      <c r="AS310" s="53">
        <f>IFERROR(VLOOKUP(B310,'วันที่ 25'!$B$8:$AH$106,28,FALSE),0)</f>
      </c>
      <c r="AT310" s="53">
        <f>IFERROR(VLOOKUP(B310,'วันที่ 26'!$B$8:$AH$105,28,FALSE),0)</f>
      </c>
      <c r="AU310" s="53">
        <f>IFERROR(VLOOKUP(B310,'วันที่ 26'!$B$8:$AH$104,28,FALSE),0)</f>
      </c>
      <c r="AV310" s="53">
        <f>IFERROR(VLOOKUP(B310,'วันที่ 30'!$B$8:$AH$107,28,FALSE),0)</f>
      </c>
      <c r="AW310" s="53">
        <f>IFERROR(VLOOKUP(B310,'วันที่ 31'!$B$8:$AG$105,28,FALSE),0)</f>
      </c>
      <c r="AX310" s="52">
        <f>SUM(E310:AW310)</f>
      </c>
    </row>
    <row r="311">
      <c r="A311" s="52"/>
      <c r="B311" s="56"/>
      <c r="C311" s="53">
        <f>IFERROR(VLOOKUP(B311,Members!B:C,2,FALSE),0)</f>
      </c>
      <c r="D311" s="53">
        <f>IFERROR(VLOOKUP(B311,Members!$B:$H,7,FALSE),0)</f>
      </c>
      <c r="E311" s="55">
        <f>IFERROR(VLOOKUP(B311,'วันที่ 1'!$B$8:$AH$103,28,FALSE),0) - IFERROR(VLOOKUP(B311,'วันที่ 1'!$B$8:$AH$103,27,FALSE),0)</f>
      </c>
      <c r="F311" s="55">
        <f>IFERROR(VLOOKUP(C311,'วันที่ 1'!$B$8:$AH$103,27,FALSE),0)</f>
      </c>
      <c r="G311" s="53">
        <f>IFERROR(VLOOKUP(B311,'วันที่ 1'!$B$8:$AH$103,28,FALSE),0)-IFERROR(VLOOKUP(B311,'วันที่ 1'!$B$8:$AH$103,27,FALSE),0)</f>
      </c>
      <c r="H311" s="55">
        <f>IFERROR(VLOOKUP(B311,'วันที่ 1'!$B$8:$AH$103,27,FALSE),0)</f>
      </c>
      <c r="I311" s="53">
        <f>IFERROR(VLOOKUP(B311,'วันที่ 2'!$B$8:$AF$106,28,FALSE),0)-IFERROR(VLOOKUP(B311,'วันที่ 2'!$B$8:$AF$106,27,FALSE),0)</f>
      </c>
      <c r="J311" s="53">
        <f>IFERROR(VLOOKUP(B311,'วันที่ 2'!$B$8:$AF$106,27,FALSE),0)</f>
      </c>
      <c r="K311" s="53">
        <f>IFERROR(VLOOKUP(B311,'วันที่ 3 กะเช้า'!$B$8:$AK$106,28,FALSE),0)-IFERROR(VLOOKUP(B311,'วันที่ 3 กะเช้า'!$B$8:$AK$106,27,FALSE),0)</f>
      </c>
      <c r="L311" s="53">
        <f>IFERROR(VLOOKUP(B311,'วันที่ 3 กะเช้า'!$B$8:$AK$106,27,FALSE),0)</f>
      </c>
      <c r="M311" s="53">
        <f>IFERROR(VLOOKUP(B311,'วันที่ 4 กะเช้า'!$B$8:$AG$107,28,FALSE),0)-IFERROR(VLOOKUP(B311,'วันที่ 4 กะเช้า'!$B$8:$AG$107,27,FALSE),0)</f>
      </c>
      <c r="N311" s="53">
        <f>IFERROR(VLOOKUP(B311,'วันที่ 4 กะเช้า'!$B$8:$AG$107,27,FALSE),0)</f>
      </c>
      <c r="O311" s="53">
        <f>IFERROR(VLOOKUP(B311,'วันที่ 4 กะเช้า'!$B$8:$AH$106,28,FALSE),0)-IFERROR(VLOOKUP(B311,'วันที่ 4 กะเช้า'!$B$8:$AH$106,27,FALSE),0)</f>
      </c>
      <c r="P311" s="53">
        <f>IFERROR(VLOOKUP(B311,'วันที่ 4 กะเช้า'!$B$8:$AH$106,27,FALSE),0)</f>
      </c>
      <c r="Q311" s="53">
        <f>IFERROR(VLOOKUP(B311,'วันที่ 4 กะเช้า'!$B$8:$AH$106,28,FALSE),0)-IFERROR(VLOOKUP(B311,'วันที่ 4 กะเช้า'!$B$8:$AH$106,27,FALSE),0)</f>
      </c>
      <c r="R311" s="53">
        <f>IFERROR(VLOOKUP(B311,'วันที่ 4 กะเช้า'!$B$8:$AH$106,27,FALSE),0)</f>
      </c>
      <c r="S311" s="53">
        <f>IFERROR(VLOOKUP(B311,'วันที่ 5 กะเช้า'!$B$8:$AH$107,28,FALSE),0)-IFERROR(VLOOKUP(B311,'วันที่ 5 กะเช้า'!$B$8:$AH$107,27,FALSE),0)</f>
      </c>
      <c r="T311" s="53">
        <f>IFERROR(VLOOKUP(B311,'วันที่ 5 กะเช้า'!$B$8:$AH$107,27,FALSE),0)</f>
      </c>
      <c r="U311" s="53">
        <f>IFERROR(VLOOKUP(B311,'วันที่ 5 กะดึก'!$B$8:$AH$106,27,FALSE),0)</f>
      </c>
      <c r="V311" s="53">
        <f>IFERROR(VLOOKUP(B311,'วันที่ 5 กะดึก'!$B$8:$AH$106,27,FALSE),0)</f>
      </c>
      <c r="W311" s="53">
        <f>IFERROR(VLOOKUP(B311,'วันที่ 7'!$B$8:$AH$105,28,FALSE),0)-IFERROR(VLOOKUP(B311,'วันที่ 7'!$B$8:$AH$105,27,FALSE),0)</f>
      </c>
      <c r="X311" s="53">
        <f>IFERROR(VLOOKUP(B311,'วันที่ 7'!$B$8:$AH$105,27,FALSE),0)</f>
      </c>
      <c r="Y311" s="53">
        <f>IFERROR(VLOOKUP(B311,'วันที่ 8'!$B$8:$AH$109,28,FALSE),0)-IFERROR(VLOOKUP(B311,'วันที่ 8'!$B$8:$AH$109,27,FALSE),0)</f>
      </c>
      <c r="Z311" s="53">
        <f>IFERROR(VLOOKUP(B311,'วันที่ 8'!$B$8:$AH$109,27,FALSE),0)</f>
      </c>
      <c r="AA311" s="53">
        <f>IFERROR(VLOOKUP(B311,'กะเช้าวันที่ 12'!$B$8:$AC$102,28,FALSE),0)-IFERROR(VLOOKUP(B311,'กะเช้าวันที่ 12'!$B$8:$AC$102,27,FALSE),0)</f>
      </c>
      <c r="AB311" s="53">
        <f>IFERROR(VLOOKUP(B311,'กะเช้าวันที่ 12'!$B$8:$AC$102,27,FALSE),0)</f>
      </c>
      <c r="AC311" s="53">
        <f>IFERROR(VLOOKUP(B311,'กะเช้าวันที่ 14'!$B$8:$AC$104,28,FALSE),0)-IFERROR(VLOOKUP(B311,'กะเช้าวันที่ 14'!$B$8:$AC$104,27,FALSE),0)</f>
      </c>
      <c r="AD311" s="53">
        <f>IFERROR(VLOOKUP(B311,'กะเช้าวันที่ 14'!$B$8:$AC$104,27,FALSE),0)</f>
      </c>
      <c r="AE311" s="53">
        <f>IFERROR(VLOOKUP(B311,'กะดึกวันที่ 13'!$B$8:$AC$105,28,FALSE),0)-IFERROR(VLOOKUP(B311,'กะดึกวันที่ 13'!$B$8:$AC$105,27,FALSE),0)</f>
      </c>
      <c r="AF311" s="53">
        <f>IFERROR(VLOOKUP(C311,'กะดึกวันที่ 13'!$B$8:$AC$105,27,FALSE),0)</f>
      </c>
      <c r="AG311" s="53">
        <f>IFERROR(VLOOKUP(B311,'วันที่ 12'!$B$8:$AH$105,28,FALSE),0)</f>
      </c>
      <c r="AH311" s="53">
        <f>IFERROR(VLOOKUP(B311,'วันที่ 14'!$B$8:$AH$106,28,FALSE),0)</f>
      </c>
      <c r="AI311" s="53">
        <f>IFERROR(VLOOKUP(B311,'วันที่ 15'!$B$8:$AH$106,28,FALSE),0)</f>
      </c>
      <c r="AJ311" s="53">
        <f>IFERROR(VLOOKUP(B311,'วันที่ 16'!$B$8:$AH$105,28,FALSE),0)</f>
      </c>
      <c r="AK311" s="53">
        <f>IFERROR(VLOOKUP(B311,'วันที่ 17'!$B$8:$AH$105,28,FALSE),0)</f>
      </c>
      <c r="AL311" s="53">
        <f>IFERROR(VLOOKUP(B311,'วันที่ 18'!$B$8:$AH$104,28,FALSE),0)</f>
      </c>
      <c r="AM311" s="53">
        <f>IFERROR(VLOOKUP(B311,'วันที่ 19'!$B$8:$AH$106,28,FALSE),0)</f>
      </c>
      <c r="AN311" s="53">
        <f>IFERROR(VLOOKUP(B311,'วันที่ 20'!$B$8:$AH$105,28,FALSE),0)</f>
      </c>
      <c r="AO311" s="53">
        <f>IFERROR(VLOOKUP(B311,'วันที่ 21'!$B$8:$AH$106,28,FALSE),0)</f>
      </c>
      <c r="AP311" s="53">
        <f>IFERROR(VLOOKUP(B311,'วันที่ 22'!$B$8:$AH$105,28,FALSE),0)</f>
      </c>
      <c r="AQ311" s="53">
        <f>IFERROR(VLOOKUP(B311,'วันที่ 23'!$B$8:$AH$107,28,FALSE),0)</f>
      </c>
      <c r="AR311" s="53">
        <f>IFERROR(VLOOKUP(B311,'วันที่ 24'!$B$8:$AH$104,28,FALSE),0)</f>
      </c>
      <c r="AS311" s="53">
        <f>IFERROR(VLOOKUP(B311,'วันที่ 25'!$B$8:$AH$106,28,FALSE),0)</f>
      </c>
      <c r="AT311" s="53">
        <f>IFERROR(VLOOKUP(B311,'วันที่ 26'!$B$8:$AH$105,28,FALSE),0)</f>
      </c>
      <c r="AU311" s="53">
        <f>IFERROR(VLOOKUP(B311,'วันที่ 26'!$B$8:$AH$104,28,FALSE),0)</f>
      </c>
      <c r="AV311" s="53">
        <f>IFERROR(VLOOKUP(B311,'วันที่ 30'!$B$8:$AH$107,28,FALSE),0)</f>
      </c>
      <c r="AW311" s="53">
        <f>IFERROR(VLOOKUP(B311,'วันที่ 31'!$B$8:$AG$105,28,FALSE),0)</f>
      </c>
      <c r="AX311" s="52">
        <f>SUM(E311:AW311)</f>
      </c>
    </row>
    <row r="312">
      <c r="A312" s="52"/>
      <c r="B312" s="56"/>
      <c r="C312" s="53">
        <f>IFERROR(VLOOKUP(B312,Members!B:C,2,FALSE),0)</f>
      </c>
      <c r="D312" s="53">
        <f>IFERROR(VLOOKUP(B312,Members!$B:$H,7,FALSE),0)</f>
      </c>
      <c r="E312" s="55">
        <f>IFERROR(VLOOKUP(B312,'วันที่ 1'!$B$8:$AH$103,28,FALSE),0) - IFERROR(VLOOKUP(B312,'วันที่ 1'!$B$8:$AH$103,27,FALSE),0)</f>
      </c>
      <c r="F312" s="55">
        <f>IFERROR(VLOOKUP(C312,'วันที่ 1'!$B$8:$AH$103,27,FALSE),0)</f>
      </c>
      <c r="G312" s="53">
        <f>IFERROR(VLOOKUP(B312,'วันที่ 1'!$B$8:$AH$103,28,FALSE),0)-IFERROR(VLOOKUP(B312,'วันที่ 1'!$B$8:$AH$103,27,FALSE),0)</f>
      </c>
      <c r="H312" s="55">
        <f>IFERROR(VLOOKUP(B312,'วันที่ 1'!$B$8:$AH$103,27,FALSE),0)</f>
      </c>
      <c r="I312" s="53">
        <f>IFERROR(VLOOKUP(B312,'วันที่ 2'!$B$8:$AF$106,28,FALSE),0)-IFERROR(VLOOKUP(B312,'วันที่ 2'!$B$8:$AF$106,27,FALSE),0)</f>
      </c>
      <c r="J312" s="53">
        <f>IFERROR(VLOOKUP(B312,'วันที่ 2'!$B$8:$AF$106,27,FALSE),0)</f>
      </c>
      <c r="K312" s="53">
        <f>IFERROR(VLOOKUP(B312,'วันที่ 3 กะเช้า'!$B$8:$AK$106,28,FALSE),0)-IFERROR(VLOOKUP(B312,'วันที่ 3 กะเช้า'!$B$8:$AK$106,27,FALSE),0)</f>
      </c>
      <c r="L312" s="53">
        <f>IFERROR(VLOOKUP(B312,'วันที่ 3 กะเช้า'!$B$8:$AK$106,27,FALSE),0)</f>
      </c>
      <c r="M312" s="53">
        <f>IFERROR(VLOOKUP(B312,'วันที่ 4 กะเช้า'!$B$8:$AG$107,28,FALSE),0)-IFERROR(VLOOKUP(B312,'วันที่ 4 กะเช้า'!$B$8:$AG$107,27,FALSE),0)</f>
      </c>
      <c r="N312" s="53">
        <f>IFERROR(VLOOKUP(B312,'วันที่ 4 กะเช้า'!$B$8:$AG$107,27,FALSE),0)</f>
      </c>
      <c r="O312" s="53">
        <f>IFERROR(VLOOKUP(B312,'วันที่ 4 กะเช้า'!$B$8:$AH$106,28,FALSE),0)-IFERROR(VLOOKUP(B312,'วันที่ 4 กะเช้า'!$B$8:$AH$106,27,FALSE),0)</f>
      </c>
      <c r="P312" s="53">
        <f>IFERROR(VLOOKUP(B312,'วันที่ 4 กะเช้า'!$B$8:$AH$106,27,FALSE),0)</f>
      </c>
      <c r="Q312" s="53">
        <f>IFERROR(VLOOKUP(B312,'วันที่ 4 กะเช้า'!$B$8:$AH$106,28,FALSE),0)-IFERROR(VLOOKUP(B312,'วันที่ 4 กะเช้า'!$B$8:$AH$106,27,FALSE),0)</f>
      </c>
      <c r="R312" s="53">
        <f>IFERROR(VLOOKUP(B312,'วันที่ 4 กะเช้า'!$B$8:$AH$106,27,FALSE),0)</f>
      </c>
      <c r="S312" s="53">
        <f>IFERROR(VLOOKUP(B312,'วันที่ 5 กะเช้า'!$B$8:$AH$107,28,FALSE),0)-IFERROR(VLOOKUP(B312,'วันที่ 5 กะเช้า'!$B$8:$AH$107,27,FALSE),0)</f>
      </c>
      <c r="T312" s="53">
        <f>IFERROR(VLOOKUP(B312,'วันที่ 5 กะเช้า'!$B$8:$AH$107,27,FALSE),0)</f>
      </c>
      <c r="U312" s="53">
        <f>IFERROR(VLOOKUP(B312,'วันที่ 5 กะดึก'!$B$8:$AH$106,27,FALSE),0)</f>
      </c>
      <c r="V312" s="53">
        <f>IFERROR(VLOOKUP(B312,'วันที่ 5 กะดึก'!$B$8:$AH$106,27,FALSE),0)</f>
      </c>
      <c r="W312" s="53">
        <f>IFERROR(VLOOKUP(B312,'วันที่ 7'!$B$8:$AH$105,28,FALSE),0)-IFERROR(VLOOKUP(B312,'วันที่ 7'!$B$8:$AH$105,27,FALSE),0)</f>
      </c>
      <c r="X312" s="53">
        <f>IFERROR(VLOOKUP(B312,'วันที่ 7'!$B$8:$AH$105,27,FALSE),0)</f>
      </c>
      <c r="Y312" s="53">
        <f>IFERROR(VLOOKUP(B312,'วันที่ 8'!$B$8:$AH$109,28,FALSE),0)-IFERROR(VLOOKUP(B312,'วันที่ 8'!$B$8:$AH$109,27,FALSE),0)</f>
      </c>
      <c r="Z312" s="53">
        <f>IFERROR(VLOOKUP(B312,'วันที่ 8'!$B$8:$AH$109,27,FALSE),0)</f>
      </c>
      <c r="AA312" s="53">
        <f>IFERROR(VLOOKUP(B312,'กะเช้าวันที่ 12'!$B$8:$AC$102,28,FALSE),0)-IFERROR(VLOOKUP(B312,'กะเช้าวันที่ 12'!$B$8:$AC$102,27,FALSE),0)</f>
      </c>
      <c r="AB312" s="53">
        <f>IFERROR(VLOOKUP(B312,'กะเช้าวันที่ 12'!$B$8:$AC$102,27,FALSE),0)</f>
      </c>
      <c r="AC312" s="53">
        <f>IFERROR(VLOOKUP(B312,'กะเช้าวันที่ 14'!$B$8:$AC$104,28,FALSE),0)-IFERROR(VLOOKUP(B312,'กะเช้าวันที่ 14'!$B$8:$AC$104,27,FALSE),0)</f>
      </c>
      <c r="AD312" s="53">
        <f>IFERROR(VLOOKUP(B312,'กะเช้าวันที่ 14'!$B$8:$AC$104,27,FALSE),0)</f>
      </c>
      <c r="AE312" s="53">
        <f>IFERROR(VLOOKUP(B312,'กะดึกวันที่ 13'!$B$8:$AC$105,28,FALSE),0)-IFERROR(VLOOKUP(B312,'กะดึกวันที่ 13'!$B$8:$AC$105,27,FALSE),0)</f>
      </c>
      <c r="AF312" s="53">
        <f>IFERROR(VLOOKUP(C312,'กะดึกวันที่ 13'!$B$8:$AC$105,27,FALSE),0)</f>
      </c>
      <c r="AG312" s="53">
        <f>IFERROR(VLOOKUP(B312,'วันที่ 12'!$B$8:$AH$105,28,FALSE),0)</f>
      </c>
      <c r="AH312" s="53">
        <f>IFERROR(VLOOKUP(B312,'วันที่ 14'!$B$8:$AH$106,28,FALSE),0)</f>
      </c>
      <c r="AI312" s="53">
        <f>IFERROR(VLOOKUP(B312,'วันที่ 15'!$B$8:$AH$106,28,FALSE),0)</f>
      </c>
      <c r="AJ312" s="53">
        <f>IFERROR(VLOOKUP(B312,'วันที่ 16'!$B$8:$AH$105,28,FALSE),0)</f>
      </c>
      <c r="AK312" s="53">
        <f>IFERROR(VLOOKUP(B312,'วันที่ 17'!$B$8:$AH$105,28,FALSE),0)</f>
      </c>
      <c r="AL312" s="53">
        <f>IFERROR(VLOOKUP(B312,'วันที่ 18'!$B$8:$AH$104,28,FALSE),0)</f>
      </c>
      <c r="AM312" s="53">
        <f>IFERROR(VLOOKUP(B312,'วันที่ 19'!$B$8:$AH$106,28,FALSE),0)</f>
      </c>
      <c r="AN312" s="53">
        <f>IFERROR(VLOOKUP(B312,'วันที่ 20'!$B$8:$AH$105,28,FALSE),0)</f>
      </c>
      <c r="AO312" s="53">
        <f>IFERROR(VLOOKUP(B312,'วันที่ 21'!$B$8:$AH$106,28,FALSE),0)</f>
      </c>
      <c r="AP312" s="53">
        <f>IFERROR(VLOOKUP(B312,'วันที่ 22'!$B$8:$AH$105,28,FALSE),0)</f>
      </c>
      <c r="AQ312" s="53">
        <f>IFERROR(VLOOKUP(B312,'วันที่ 23'!$B$8:$AH$107,28,FALSE),0)</f>
      </c>
      <c r="AR312" s="53">
        <f>IFERROR(VLOOKUP(B312,'วันที่ 24'!$B$8:$AH$104,28,FALSE),0)</f>
      </c>
      <c r="AS312" s="53">
        <f>IFERROR(VLOOKUP(B312,'วันที่ 25'!$B$8:$AH$106,28,FALSE),0)</f>
      </c>
      <c r="AT312" s="53">
        <f>IFERROR(VLOOKUP(B312,'วันที่ 26'!$B$8:$AH$105,28,FALSE),0)</f>
      </c>
      <c r="AU312" s="53">
        <f>IFERROR(VLOOKUP(B312,'วันที่ 26'!$B$8:$AH$104,28,FALSE),0)</f>
      </c>
      <c r="AV312" s="53">
        <f>IFERROR(VLOOKUP(B312,'วันที่ 30'!$B$8:$AH$107,28,FALSE),0)</f>
      </c>
      <c r="AW312" s="53">
        <f>IFERROR(VLOOKUP(B312,'วันที่ 31'!$B$8:$AG$105,28,FALSE),0)</f>
      </c>
      <c r="AX312" s="52">
        <f>SUM(E312:AW312)</f>
      </c>
    </row>
    <row r="313">
      <c r="A313" s="52"/>
      <c r="B313" s="56"/>
      <c r="C313" s="53">
        <f>IFERROR(VLOOKUP(B313,Members!B:C,2,FALSE),0)</f>
      </c>
      <c r="D313" s="53">
        <f>IFERROR(VLOOKUP(B313,Members!$B:$H,7,FALSE),0)</f>
      </c>
      <c r="E313" s="55">
        <f>IFERROR(VLOOKUP(B313,'วันที่ 1'!$B$8:$AH$103,28,FALSE),0) - IFERROR(VLOOKUP(B313,'วันที่ 1'!$B$8:$AH$103,27,FALSE),0)</f>
      </c>
      <c r="F313" s="55">
        <f>IFERROR(VLOOKUP(C313,'วันที่ 1'!$B$8:$AH$103,27,FALSE),0)</f>
      </c>
      <c r="G313" s="53">
        <f>IFERROR(VLOOKUP(B313,'วันที่ 1'!$B$8:$AH$103,28,FALSE),0)-IFERROR(VLOOKUP(B313,'วันที่ 1'!$B$8:$AH$103,27,FALSE),0)</f>
      </c>
      <c r="H313" s="55">
        <f>IFERROR(VLOOKUP(B313,'วันที่ 1'!$B$8:$AH$103,27,FALSE),0)</f>
      </c>
      <c r="I313" s="53">
        <f>IFERROR(VLOOKUP(B313,'วันที่ 2'!$B$8:$AF$106,28,FALSE),0)-IFERROR(VLOOKUP(B313,'วันที่ 2'!$B$8:$AF$106,27,FALSE),0)</f>
      </c>
      <c r="J313" s="53">
        <f>IFERROR(VLOOKUP(B313,'วันที่ 2'!$B$8:$AF$106,27,FALSE),0)</f>
      </c>
      <c r="K313" s="53">
        <f>IFERROR(VLOOKUP(B313,'วันที่ 3 กะเช้า'!$B$8:$AK$106,28,FALSE),0)-IFERROR(VLOOKUP(B313,'วันที่ 3 กะเช้า'!$B$8:$AK$106,27,FALSE),0)</f>
      </c>
      <c r="L313" s="53">
        <f>IFERROR(VLOOKUP(B313,'วันที่ 3 กะเช้า'!$B$8:$AK$106,27,FALSE),0)</f>
      </c>
      <c r="M313" s="53">
        <f>IFERROR(VLOOKUP(B313,'วันที่ 4 กะเช้า'!$B$8:$AG$107,28,FALSE),0)-IFERROR(VLOOKUP(B313,'วันที่ 4 กะเช้า'!$B$8:$AG$107,27,FALSE),0)</f>
      </c>
      <c r="N313" s="53">
        <f>IFERROR(VLOOKUP(B313,'วันที่ 4 กะเช้า'!$B$8:$AG$107,27,FALSE),0)</f>
      </c>
      <c r="O313" s="53">
        <f>IFERROR(VLOOKUP(B313,'วันที่ 4 กะเช้า'!$B$8:$AH$106,28,FALSE),0)-IFERROR(VLOOKUP(B313,'วันที่ 4 กะเช้า'!$B$8:$AH$106,27,FALSE),0)</f>
      </c>
      <c r="P313" s="53">
        <f>IFERROR(VLOOKUP(B313,'วันที่ 4 กะเช้า'!$B$8:$AH$106,27,FALSE),0)</f>
      </c>
      <c r="Q313" s="53">
        <f>IFERROR(VLOOKUP(B313,'วันที่ 4 กะเช้า'!$B$8:$AH$106,28,FALSE),0)-IFERROR(VLOOKUP(B313,'วันที่ 4 กะเช้า'!$B$8:$AH$106,27,FALSE),0)</f>
      </c>
      <c r="R313" s="53">
        <f>IFERROR(VLOOKUP(B313,'วันที่ 4 กะเช้า'!$B$8:$AH$106,27,FALSE),0)</f>
      </c>
      <c r="S313" s="53">
        <f>IFERROR(VLOOKUP(B313,'วันที่ 5 กะเช้า'!$B$8:$AH$107,28,FALSE),0)-IFERROR(VLOOKUP(B313,'วันที่ 5 กะเช้า'!$B$8:$AH$107,27,FALSE),0)</f>
      </c>
      <c r="T313" s="53">
        <f>IFERROR(VLOOKUP(B313,'วันที่ 5 กะเช้า'!$B$8:$AH$107,27,FALSE),0)</f>
      </c>
      <c r="U313" s="53">
        <f>IFERROR(VLOOKUP(B313,'วันที่ 5 กะดึก'!$B$8:$AH$106,27,FALSE),0)</f>
      </c>
      <c r="V313" s="53">
        <f>IFERROR(VLOOKUP(B313,'วันที่ 5 กะดึก'!$B$8:$AH$106,27,FALSE),0)</f>
      </c>
      <c r="W313" s="53">
        <f>IFERROR(VLOOKUP(B313,'วันที่ 7'!$B$8:$AH$105,28,FALSE),0)-IFERROR(VLOOKUP(B313,'วันที่ 7'!$B$8:$AH$105,27,FALSE),0)</f>
      </c>
      <c r="X313" s="53">
        <f>IFERROR(VLOOKUP(B313,'วันที่ 7'!$B$8:$AH$105,27,FALSE),0)</f>
      </c>
      <c r="Y313" s="53">
        <f>IFERROR(VLOOKUP(B313,'วันที่ 8'!$B$8:$AH$109,28,FALSE),0)-IFERROR(VLOOKUP(B313,'วันที่ 8'!$B$8:$AH$109,27,FALSE),0)</f>
      </c>
      <c r="Z313" s="53">
        <f>IFERROR(VLOOKUP(B313,'วันที่ 8'!$B$8:$AH$109,27,FALSE),0)</f>
      </c>
      <c r="AA313" s="53">
        <f>IFERROR(VLOOKUP(B313,'กะเช้าวันที่ 12'!$B$8:$AC$102,28,FALSE),0)-IFERROR(VLOOKUP(B313,'กะเช้าวันที่ 12'!$B$8:$AC$102,27,FALSE),0)</f>
      </c>
      <c r="AB313" s="53">
        <f>IFERROR(VLOOKUP(B313,'กะเช้าวันที่ 12'!$B$8:$AC$102,27,FALSE),0)</f>
      </c>
      <c r="AC313" s="53">
        <f>IFERROR(VLOOKUP(B313,'กะเช้าวันที่ 14'!$B$8:$AC$104,28,FALSE),0)-IFERROR(VLOOKUP(B313,'กะเช้าวันที่ 14'!$B$8:$AC$104,27,FALSE),0)</f>
      </c>
      <c r="AD313" s="53">
        <f>IFERROR(VLOOKUP(B313,'กะเช้าวันที่ 14'!$B$8:$AC$104,27,FALSE),0)</f>
      </c>
      <c r="AE313" s="53">
        <f>IFERROR(VLOOKUP(B313,'กะดึกวันที่ 13'!$B$8:$AC$105,28,FALSE),0)-IFERROR(VLOOKUP(B313,'กะดึกวันที่ 13'!$B$8:$AC$105,27,FALSE),0)</f>
      </c>
      <c r="AF313" s="53">
        <f>IFERROR(VLOOKUP(C313,'กะดึกวันที่ 13'!$B$8:$AC$105,27,FALSE),0)</f>
      </c>
      <c r="AG313" s="53">
        <f>IFERROR(VLOOKUP(B313,'วันที่ 12'!$B$8:$AH$105,28,FALSE),0)</f>
      </c>
      <c r="AH313" s="53">
        <f>IFERROR(VLOOKUP(B313,'วันที่ 14'!$B$8:$AH$106,28,FALSE),0)</f>
      </c>
      <c r="AI313" s="53">
        <f>IFERROR(VLOOKUP(B313,'วันที่ 15'!$B$8:$AH$106,28,FALSE),0)</f>
      </c>
      <c r="AJ313" s="53">
        <f>IFERROR(VLOOKUP(B313,'วันที่ 16'!$B$8:$AH$105,28,FALSE),0)</f>
      </c>
      <c r="AK313" s="53">
        <f>IFERROR(VLOOKUP(B313,'วันที่ 17'!$B$8:$AH$105,28,FALSE),0)</f>
      </c>
      <c r="AL313" s="53">
        <f>IFERROR(VLOOKUP(B313,'วันที่ 18'!$B$8:$AH$104,28,FALSE),0)</f>
      </c>
      <c r="AM313" s="53">
        <f>IFERROR(VLOOKUP(B313,'วันที่ 19'!$B$8:$AH$106,28,FALSE),0)</f>
      </c>
      <c r="AN313" s="53">
        <f>IFERROR(VLOOKUP(B313,'วันที่ 20'!$B$8:$AH$105,28,FALSE),0)</f>
      </c>
      <c r="AO313" s="53">
        <f>IFERROR(VLOOKUP(B313,'วันที่ 21'!$B$8:$AH$106,28,FALSE),0)</f>
      </c>
      <c r="AP313" s="53">
        <f>IFERROR(VLOOKUP(B313,'วันที่ 22'!$B$8:$AH$105,28,FALSE),0)</f>
      </c>
      <c r="AQ313" s="53">
        <f>IFERROR(VLOOKUP(B313,'วันที่ 23'!$B$8:$AH$107,28,FALSE),0)</f>
      </c>
      <c r="AR313" s="53">
        <f>IFERROR(VLOOKUP(B313,'วันที่ 24'!$B$8:$AH$104,28,FALSE),0)</f>
      </c>
      <c r="AS313" s="53">
        <f>IFERROR(VLOOKUP(B313,'วันที่ 25'!$B$8:$AH$106,28,FALSE),0)</f>
      </c>
      <c r="AT313" s="53">
        <f>IFERROR(VLOOKUP(B313,'วันที่ 26'!$B$8:$AH$105,28,FALSE),0)</f>
      </c>
      <c r="AU313" s="53">
        <f>IFERROR(VLOOKUP(B313,'วันที่ 26'!$B$8:$AH$104,28,FALSE),0)</f>
      </c>
      <c r="AV313" s="53">
        <f>IFERROR(VLOOKUP(B313,'วันที่ 30'!$B$8:$AH$107,28,FALSE),0)</f>
      </c>
      <c r="AW313" s="53">
        <f>IFERROR(VLOOKUP(B313,'วันที่ 31'!$B$8:$AG$105,28,FALSE),0)</f>
      </c>
      <c r="AX313" s="52">
        <f>SUM(E313:AW313)</f>
      </c>
    </row>
    <row r="314">
      <c r="A314" s="52"/>
      <c r="B314" s="56"/>
      <c r="C314" s="53">
        <f>IFERROR(VLOOKUP(B314,Members!B:C,2,FALSE),0)</f>
      </c>
      <c r="D314" s="53">
        <f>IFERROR(VLOOKUP(B314,Members!$B:$H,7,FALSE),0)</f>
      </c>
      <c r="E314" s="55">
        <f>IFERROR(VLOOKUP(B314,'วันที่ 1'!$B$8:$AH$103,28,FALSE),0) - IFERROR(VLOOKUP(B314,'วันที่ 1'!$B$8:$AH$103,27,FALSE),0)</f>
      </c>
      <c r="F314" s="55">
        <f>IFERROR(VLOOKUP(C314,'วันที่ 1'!$B$8:$AH$103,27,FALSE),0)</f>
      </c>
      <c r="G314" s="53">
        <f>IFERROR(VLOOKUP(B314,'วันที่ 1'!$B$8:$AH$103,28,FALSE),0)-IFERROR(VLOOKUP(B314,'วันที่ 1'!$B$8:$AH$103,27,FALSE),0)</f>
      </c>
      <c r="H314" s="55">
        <f>IFERROR(VLOOKUP(B314,'วันที่ 1'!$B$8:$AH$103,27,FALSE),0)</f>
      </c>
      <c r="I314" s="53">
        <f>IFERROR(VLOOKUP(B314,'วันที่ 2'!$B$8:$AF$106,28,FALSE),0)-IFERROR(VLOOKUP(B314,'วันที่ 2'!$B$8:$AF$106,27,FALSE),0)</f>
      </c>
      <c r="J314" s="53">
        <f>IFERROR(VLOOKUP(B314,'วันที่ 2'!$B$8:$AF$106,27,FALSE),0)</f>
      </c>
      <c r="K314" s="53">
        <f>IFERROR(VLOOKUP(B314,'วันที่ 3 กะเช้า'!$B$8:$AK$106,28,FALSE),0)-IFERROR(VLOOKUP(B314,'วันที่ 3 กะเช้า'!$B$8:$AK$106,27,FALSE),0)</f>
      </c>
      <c r="L314" s="53">
        <f>IFERROR(VLOOKUP(B314,'วันที่ 3 กะเช้า'!$B$8:$AK$106,27,FALSE),0)</f>
      </c>
      <c r="M314" s="53">
        <f>IFERROR(VLOOKUP(B314,'วันที่ 4 กะเช้า'!$B$8:$AG$107,28,FALSE),0)-IFERROR(VLOOKUP(B314,'วันที่ 4 กะเช้า'!$B$8:$AG$107,27,FALSE),0)</f>
      </c>
      <c r="N314" s="53">
        <f>IFERROR(VLOOKUP(B314,'วันที่ 4 กะเช้า'!$B$8:$AG$107,27,FALSE),0)</f>
      </c>
      <c r="O314" s="53">
        <f>IFERROR(VLOOKUP(B314,'วันที่ 4 กะเช้า'!$B$8:$AH$106,28,FALSE),0)-IFERROR(VLOOKUP(B314,'วันที่ 4 กะเช้า'!$B$8:$AH$106,27,FALSE),0)</f>
      </c>
      <c r="P314" s="53">
        <f>IFERROR(VLOOKUP(B314,'วันที่ 4 กะเช้า'!$B$8:$AH$106,27,FALSE),0)</f>
      </c>
      <c r="Q314" s="53">
        <f>IFERROR(VLOOKUP(B314,'วันที่ 4 กะเช้า'!$B$8:$AH$106,28,FALSE),0)-IFERROR(VLOOKUP(B314,'วันที่ 4 กะเช้า'!$B$8:$AH$106,27,FALSE),0)</f>
      </c>
      <c r="R314" s="53">
        <f>IFERROR(VLOOKUP(B314,'วันที่ 4 กะเช้า'!$B$8:$AH$106,27,FALSE),0)</f>
      </c>
      <c r="S314" s="53">
        <f>IFERROR(VLOOKUP(B314,'วันที่ 5 กะเช้า'!$B$8:$AH$107,28,FALSE),0)-IFERROR(VLOOKUP(B314,'วันที่ 5 กะเช้า'!$B$8:$AH$107,27,FALSE),0)</f>
      </c>
      <c r="T314" s="53">
        <f>IFERROR(VLOOKUP(B314,'วันที่ 5 กะเช้า'!$B$8:$AH$107,27,FALSE),0)</f>
      </c>
      <c r="U314" s="53">
        <f>IFERROR(VLOOKUP(B314,'วันที่ 5 กะดึก'!$B$8:$AH$106,27,FALSE),0)</f>
      </c>
      <c r="V314" s="53">
        <f>IFERROR(VLOOKUP(B314,'วันที่ 5 กะดึก'!$B$8:$AH$106,27,FALSE),0)</f>
      </c>
      <c r="W314" s="53">
        <f>IFERROR(VLOOKUP(B314,'วันที่ 7'!$B$8:$AH$105,28,FALSE),0)-IFERROR(VLOOKUP(B314,'วันที่ 7'!$B$8:$AH$105,27,FALSE),0)</f>
      </c>
      <c r="X314" s="53">
        <f>IFERROR(VLOOKUP(B314,'วันที่ 7'!$B$8:$AH$105,27,FALSE),0)</f>
      </c>
      <c r="Y314" s="53">
        <f>IFERROR(VLOOKUP(B314,'วันที่ 8'!$B$8:$AH$109,28,FALSE),0)-IFERROR(VLOOKUP(B314,'วันที่ 8'!$B$8:$AH$109,27,FALSE),0)</f>
      </c>
      <c r="Z314" s="53">
        <f>IFERROR(VLOOKUP(B314,'วันที่ 8'!$B$8:$AH$109,27,FALSE),0)</f>
      </c>
      <c r="AA314" s="53">
        <f>IFERROR(VLOOKUP(B314,'กะเช้าวันที่ 12'!$B$8:$AC$102,28,FALSE),0)-IFERROR(VLOOKUP(B314,'กะเช้าวันที่ 12'!$B$8:$AC$102,27,FALSE),0)</f>
      </c>
      <c r="AB314" s="53">
        <f>IFERROR(VLOOKUP(B314,'กะเช้าวันที่ 12'!$B$8:$AC$102,27,FALSE),0)</f>
      </c>
      <c r="AC314" s="53">
        <f>IFERROR(VLOOKUP(B314,'กะเช้าวันที่ 14'!$B$8:$AC$104,28,FALSE),0)-IFERROR(VLOOKUP(B314,'กะเช้าวันที่ 14'!$B$8:$AC$104,27,FALSE),0)</f>
      </c>
      <c r="AD314" s="53">
        <f>IFERROR(VLOOKUP(B314,'กะเช้าวันที่ 14'!$B$8:$AC$104,27,FALSE),0)</f>
      </c>
      <c r="AE314" s="53">
        <f>IFERROR(VLOOKUP(B314,'กะดึกวันที่ 13'!$B$8:$AC$105,28,FALSE),0)-IFERROR(VLOOKUP(B314,'กะดึกวันที่ 13'!$B$8:$AC$105,27,FALSE),0)</f>
      </c>
      <c r="AF314" s="53">
        <f>IFERROR(VLOOKUP(C314,'กะดึกวันที่ 13'!$B$8:$AC$105,27,FALSE),0)</f>
      </c>
      <c r="AG314" s="53">
        <f>IFERROR(VLOOKUP(B314,'วันที่ 12'!$B$8:$AH$105,28,FALSE),0)</f>
      </c>
      <c r="AH314" s="53">
        <f>IFERROR(VLOOKUP(B314,'วันที่ 14'!$B$8:$AH$106,28,FALSE),0)</f>
      </c>
      <c r="AI314" s="53">
        <f>IFERROR(VLOOKUP(B314,'วันที่ 15'!$B$8:$AH$106,28,FALSE),0)</f>
      </c>
      <c r="AJ314" s="53">
        <f>IFERROR(VLOOKUP(B314,'วันที่ 16'!$B$8:$AH$105,28,FALSE),0)</f>
      </c>
      <c r="AK314" s="53">
        <f>IFERROR(VLOOKUP(B314,'วันที่ 17'!$B$8:$AH$105,28,FALSE),0)</f>
      </c>
      <c r="AL314" s="53">
        <f>IFERROR(VLOOKUP(B314,'วันที่ 18'!$B$8:$AH$104,28,FALSE),0)</f>
      </c>
      <c r="AM314" s="53">
        <f>IFERROR(VLOOKUP(B314,'วันที่ 19'!$B$8:$AH$106,28,FALSE),0)</f>
      </c>
      <c r="AN314" s="53">
        <f>IFERROR(VLOOKUP(B314,'วันที่ 20'!$B$8:$AH$105,28,FALSE),0)</f>
      </c>
      <c r="AO314" s="53">
        <f>IFERROR(VLOOKUP(B314,'วันที่ 21'!$B$8:$AH$106,28,FALSE),0)</f>
      </c>
      <c r="AP314" s="53">
        <f>IFERROR(VLOOKUP(B314,'วันที่ 22'!$B$8:$AH$105,28,FALSE),0)</f>
      </c>
      <c r="AQ314" s="53">
        <f>IFERROR(VLOOKUP(B314,'วันที่ 23'!$B$8:$AH$107,28,FALSE),0)</f>
      </c>
      <c r="AR314" s="53">
        <f>IFERROR(VLOOKUP(B314,'วันที่ 24'!$B$8:$AH$104,28,FALSE),0)</f>
      </c>
      <c r="AS314" s="53">
        <f>IFERROR(VLOOKUP(B314,'วันที่ 25'!$B$8:$AH$106,28,FALSE),0)</f>
      </c>
      <c r="AT314" s="53">
        <f>IFERROR(VLOOKUP(B314,'วันที่ 26'!$B$8:$AH$105,28,FALSE),0)</f>
      </c>
      <c r="AU314" s="53">
        <f>IFERROR(VLOOKUP(B314,'วันที่ 26'!$B$8:$AH$104,28,FALSE),0)</f>
      </c>
      <c r="AV314" s="53">
        <f>IFERROR(VLOOKUP(B314,'วันที่ 30'!$B$8:$AH$107,28,FALSE),0)</f>
      </c>
      <c r="AW314" s="53">
        <f>IFERROR(VLOOKUP(B314,'วันที่ 31'!$B$8:$AG$105,28,FALSE),0)</f>
      </c>
      <c r="AX314" s="52">
        <f>SUM(E314:AW314)</f>
      </c>
    </row>
    <row r="315">
      <c r="A315" s="52"/>
      <c r="B315" s="56"/>
      <c r="C315" s="53">
        <f>IFERROR(VLOOKUP(B315,Members!B:C,2,FALSE),0)</f>
      </c>
      <c r="D315" s="53">
        <f>IFERROR(VLOOKUP(B315,Members!$B:$H,7,FALSE),0)</f>
      </c>
      <c r="E315" s="55">
        <f>IFERROR(VLOOKUP(B315,'วันที่ 1'!$B$8:$AH$103,28,FALSE),0) - IFERROR(VLOOKUP(B315,'วันที่ 1'!$B$8:$AH$103,27,FALSE),0)</f>
      </c>
      <c r="F315" s="55">
        <f>IFERROR(VLOOKUP(C315,'วันที่ 1'!$B$8:$AH$103,27,FALSE),0)</f>
      </c>
      <c r="G315" s="53">
        <f>IFERROR(VLOOKUP(B315,'วันที่ 1'!$B$8:$AH$103,28,FALSE),0)-IFERROR(VLOOKUP(B315,'วันที่ 1'!$B$8:$AH$103,27,FALSE),0)</f>
      </c>
      <c r="H315" s="55">
        <f>IFERROR(VLOOKUP(B315,'วันที่ 1'!$B$8:$AH$103,27,FALSE),0)</f>
      </c>
      <c r="I315" s="53">
        <f>IFERROR(VLOOKUP(B315,'วันที่ 2'!$B$8:$AF$106,28,FALSE),0)-IFERROR(VLOOKUP(B315,'วันที่ 2'!$B$8:$AF$106,27,FALSE),0)</f>
      </c>
      <c r="J315" s="53">
        <f>IFERROR(VLOOKUP(B315,'วันที่ 2'!$B$8:$AF$106,27,FALSE),0)</f>
      </c>
      <c r="K315" s="53">
        <f>IFERROR(VLOOKUP(B315,'วันที่ 3 กะเช้า'!$B$8:$AK$106,28,FALSE),0)-IFERROR(VLOOKUP(B315,'วันที่ 3 กะเช้า'!$B$8:$AK$106,27,FALSE),0)</f>
      </c>
      <c r="L315" s="53">
        <f>IFERROR(VLOOKUP(B315,'วันที่ 3 กะเช้า'!$B$8:$AK$106,27,FALSE),0)</f>
      </c>
      <c r="M315" s="53">
        <f>IFERROR(VLOOKUP(B315,'วันที่ 4 กะเช้า'!$B$8:$AG$107,28,FALSE),0)-IFERROR(VLOOKUP(B315,'วันที่ 4 กะเช้า'!$B$8:$AG$107,27,FALSE),0)</f>
      </c>
      <c r="N315" s="53">
        <f>IFERROR(VLOOKUP(B315,'วันที่ 4 กะเช้า'!$B$8:$AG$107,27,FALSE),0)</f>
      </c>
      <c r="O315" s="53">
        <f>IFERROR(VLOOKUP(B315,'วันที่ 4 กะเช้า'!$B$8:$AH$106,28,FALSE),0)-IFERROR(VLOOKUP(B315,'วันที่ 4 กะเช้า'!$B$8:$AH$106,27,FALSE),0)</f>
      </c>
      <c r="P315" s="53">
        <f>IFERROR(VLOOKUP(B315,'วันที่ 4 กะเช้า'!$B$8:$AH$106,27,FALSE),0)</f>
      </c>
      <c r="Q315" s="53">
        <f>IFERROR(VLOOKUP(B315,'วันที่ 4 กะเช้า'!$B$8:$AH$106,28,FALSE),0)-IFERROR(VLOOKUP(B315,'วันที่ 4 กะเช้า'!$B$8:$AH$106,27,FALSE),0)</f>
      </c>
      <c r="R315" s="53">
        <f>IFERROR(VLOOKUP(B315,'วันที่ 4 กะเช้า'!$B$8:$AH$106,27,FALSE),0)</f>
      </c>
      <c r="S315" s="53">
        <f>IFERROR(VLOOKUP(B315,'วันที่ 5 กะเช้า'!$B$8:$AH$107,28,FALSE),0)-IFERROR(VLOOKUP(B315,'วันที่ 5 กะเช้า'!$B$8:$AH$107,27,FALSE),0)</f>
      </c>
      <c r="T315" s="53">
        <f>IFERROR(VLOOKUP(B315,'วันที่ 5 กะเช้า'!$B$8:$AH$107,27,FALSE),0)</f>
      </c>
      <c r="U315" s="53">
        <f>IFERROR(VLOOKUP(B315,'วันที่ 5 กะดึก'!$B$8:$AH$106,27,FALSE),0)</f>
      </c>
      <c r="V315" s="53">
        <f>IFERROR(VLOOKUP(B315,'วันที่ 5 กะดึก'!$B$8:$AH$106,27,FALSE),0)</f>
      </c>
      <c r="W315" s="53">
        <f>IFERROR(VLOOKUP(B315,'วันที่ 7'!$B$8:$AH$105,28,FALSE),0)-IFERROR(VLOOKUP(B315,'วันที่ 7'!$B$8:$AH$105,27,FALSE),0)</f>
      </c>
      <c r="X315" s="53">
        <f>IFERROR(VLOOKUP(B315,'วันที่ 7'!$B$8:$AH$105,27,FALSE),0)</f>
      </c>
      <c r="Y315" s="53">
        <f>IFERROR(VLOOKUP(B315,'วันที่ 8'!$B$8:$AH$109,28,FALSE),0)-IFERROR(VLOOKUP(B315,'วันที่ 8'!$B$8:$AH$109,27,FALSE),0)</f>
      </c>
      <c r="Z315" s="53">
        <f>IFERROR(VLOOKUP(B315,'วันที่ 8'!$B$8:$AH$109,27,FALSE),0)</f>
      </c>
      <c r="AA315" s="53">
        <f>IFERROR(VLOOKUP(B315,'กะเช้าวันที่ 12'!$B$8:$AC$102,28,FALSE),0)-IFERROR(VLOOKUP(B315,'กะเช้าวันที่ 12'!$B$8:$AC$102,27,FALSE),0)</f>
      </c>
      <c r="AB315" s="53">
        <f>IFERROR(VLOOKUP(B315,'กะเช้าวันที่ 12'!$B$8:$AC$102,27,FALSE),0)</f>
      </c>
      <c r="AC315" s="53">
        <f>IFERROR(VLOOKUP(B315,'กะเช้าวันที่ 14'!$B$8:$AC$104,28,FALSE),0)-IFERROR(VLOOKUP(B315,'กะเช้าวันที่ 14'!$B$8:$AC$104,27,FALSE),0)</f>
      </c>
      <c r="AD315" s="53">
        <f>IFERROR(VLOOKUP(B315,'กะเช้าวันที่ 14'!$B$8:$AC$104,27,FALSE),0)</f>
      </c>
      <c r="AE315" s="53">
        <f>IFERROR(VLOOKUP(B315,'กะดึกวันที่ 13'!$B$8:$AC$105,28,FALSE),0)-IFERROR(VLOOKUP(B315,'กะดึกวันที่ 13'!$B$8:$AC$105,27,FALSE),0)</f>
      </c>
      <c r="AF315" s="53">
        <f>IFERROR(VLOOKUP(C315,'กะดึกวันที่ 13'!$B$8:$AC$105,27,FALSE),0)</f>
      </c>
      <c r="AG315" s="53">
        <f>IFERROR(VLOOKUP(B315,'วันที่ 12'!$B$8:$AH$105,28,FALSE),0)</f>
      </c>
      <c r="AH315" s="53">
        <f>IFERROR(VLOOKUP(B315,'วันที่ 14'!$B$8:$AH$106,28,FALSE),0)</f>
      </c>
      <c r="AI315" s="53">
        <f>IFERROR(VLOOKUP(B315,'วันที่ 15'!$B$8:$AH$106,28,FALSE),0)</f>
      </c>
      <c r="AJ315" s="53">
        <f>IFERROR(VLOOKUP(B315,'วันที่ 16'!$B$8:$AH$105,28,FALSE),0)</f>
      </c>
      <c r="AK315" s="53">
        <f>IFERROR(VLOOKUP(B315,'วันที่ 17'!$B$8:$AH$105,28,FALSE),0)</f>
      </c>
      <c r="AL315" s="53">
        <f>IFERROR(VLOOKUP(B315,'วันที่ 18'!$B$8:$AH$104,28,FALSE),0)</f>
      </c>
      <c r="AM315" s="53">
        <f>IFERROR(VLOOKUP(B315,'วันที่ 19'!$B$8:$AH$106,28,FALSE),0)</f>
      </c>
      <c r="AN315" s="53">
        <f>IFERROR(VLOOKUP(B315,'วันที่ 20'!$B$8:$AH$105,28,FALSE),0)</f>
      </c>
      <c r="AO315" s="53">
        <f>IFERROR(VLOOKUP(B315,'วันที่ 21'!$B$8:$AH$106,28,FALSE),0)</f>
      </c>
      <c r="AP315" s="53">
        <f>IFERROR(VLOOKUP(B315,'วันที่ 22'!$B$8:$AH$105,28,FALSE),0)</f>
      </c>
      <c r="AQ315" s="53">
        <f>IFERROR(VLOOKUP(B315,'วันที่ 23'!$B$8:$AH$107,28,FALSE),0)</f>
      </c>
      <c r="AR315" s="53">
        <f>IFERROR(VLOOKUP(B315,'วันที่ 24'!$B$8:$AH$104,28,FALSE),0)</f>
      </c>
      <c r="AS315" s="53">
        <f>IFERROR(VLOOKUP(B315,'วันที่ 25'!$B$8:$AH$106,28,FALSE),0)</f>
      </c>
      <c r="AT315" s="53">
        <f>IFERROR(VLOOKUP(B315,'วันที่ 26'!$B$8:$AH$105,28,FALSE),0)</f>
      </c>
      <c r="AU315" s="53">
        <f>IFERROR(VLOOKUP(B315,'วันที่ 26'!$B$8:$AH$104,28,FALSE),0)</f>
      </c>
      <c r="AV315" s="53">
        <f>IFERROR(VLOOKUP(B315,'วันที่ 30'!$B$8:$AH$107,28,FALSE),0)</f>
      </c>
      <c r="AW315" s="53">
        <f>IFERROR(VLOOKUP(B315,'วันที่ 31'!$B$8:$AG$105,28,FALSE),0)</f>
      </c>
      <c r="AX315" s="52">
        <f>SUM(E315:AW315)</f>
      </c>
    </row>
    <row r="316">
      <c r="A316" s="52"/>
      <c r="B316" s="56"/>
      <c r="C316" s="53">
        <f>IFERROR(VLOOKUP(B316,Members!B:C,2,FALSE),0)</f>
      </c>
      <c r="D316" s="53">
        <f>IFERROR(VLOOKUP(B316,Members!$B:$H,7,FALSE),0)</f>
      </c>
      <c r="E316" s="55">
        <f>IFERROR(VLOOKUP(B316,'วันที่ 1'!$B$8:$AH$103,28,FALSE),0) - IFERROR(VLOOKUP(B316,'วันที่ 1'!$B$8:$AH$103,27,FALSE),0)</f>
      </c>
      <c r="F316" s="55">
        <f>IFERROR(VLOOKUP(C316,'วันที่ 1'!$B$8:$AH$103,27,FALSE),0)</f>
      </c>
      <c r="G316" s="53">
        <f>IFERROR(VLOOKUP(B316,'วันที่ 1'!$B$8:$AH$103,28,FALSE),0)-IFERROR(VLOOKUP(B316,'วันที่ 1'!$B$8:$AH$103,27,FALSE),0)</f>
      </c>
      <c r="H316" s="55">
        <f>IFERROR(VLOOKUP(B316,'วันที่ 1'!$B$8:$AH$103,27,FALSE),0)</f>
      </c>
      <c r="I316" s="53">
        <f>IFERROR(VLOOKUP(B316,'วันที่ 2'!$B$8:$AF$106,28,FALSE),0)-IFERROR(VLOOKUP(B316,'วันที่ 2'!$B$8:$AF$106,27,FALSE),0)</f>
      </c>
      <c r="J316" s="53">
        <f>IFERROR(VLOOKUP(B316,'วันที่ 2'!$B$8:$AF$106,27,FALSE),0)</f>
      </c>
      <c r="K316" s="53">
        <f>IFERROR(VLOOKUP(B316,'วันที่ 3 กะเช้า'!$B$8:$AK$106,28,FALSE),0)-IFERROR(VLOOKUP(B316,'วันที่ 3 กะเช้า'!$B$8:$AK$106,27,FALSE),0)</f>
      </c>
      <c r="L316" s="53">
        <f>IFERROR(VLOOKUP(B316,'วันที่ 3 กะเช้า'!$B$8:$AK$106,27,FALSE),0)</f>
      </c>
      <c r="M316" s="53">
        <f>IFERROR(VLOOKUP(B316,'วันที่ 4 กะเช้า'!$B$8:$AG$107,28,FALSE),0)-IFERROR(VLOOKUP(B316,'วันที่ 4 กะเช้า'!$B$8:$AG$107,27,FALSE),0)</f>
      </c>
      <c r="N316" s="53">
        <f>IFERROR(VLOOKUP(B316,'วันที่ 4 กะเช้า'!$B$8:$AG$107,27,FALSE),0)</f>
      </c>
      <c r="O316" s="53">
        <f>IFERROR(VLOOKUP(B316,'วันที่ 4 กะเช้า'!$B$8:$AH$106,28,FALSE),0)-IFERROR(VLOOKUP(B316,'วันที่ 4 กะเช้า'!$B$8:$AH$106,27,FALSE),0)</f>
      </c>
      <c r="P316" s="53">
        <f>IFERROR(VLOOKUP(B316,'วันที่ 4 กะเช้า'!$B$8:$AH$106,27,FALSE),0)</f>
      </c>
      <c r="Q316" s="53">
        <f>IFERROR(VLOOKUP(B316,'วันที่ 4 กะเช้า'!$B$8:$AH$106,28,FALSE),0)-IFERROR(VLOOKUP(B316,'วันที่ 4 กะเช้า'!$B$8:$AH$106,27,FALSE),0)</f>
      </c>
      <c r="R316" s="53">
        <f>IFERROR(VLOOKUP(B316,'วันที่ 4 กะเช้า'!$B$8:$AH$106,27,FALSE),0)</f>
      </c>
      <c r="S316" s="53">
        <f>IFERROR(VLOOKUP(B316,'วันที่ 5 กะเช้า'!$B$8:$AH$107,28,FALSE),0)-IFERROR(VLOOKUP(B316,'วันที่ 5 กะเช้า'!$B$8:$AH$107,27,FALSE),0)</f>
      </c>
      <c r="T316" s="53">
        <f>IFERROR(VLOOKUP(B316,'วันที่ 5 กะเช้า'!$B$8:$AH$107,27,FALSE),0)</f>
      </c>
      <c r="U316" s="53">
        <f>IFERROR(VLOOKUP(B316,'วันที่ 5 กะดึก'!$B$8:$AH$106,27,FALSE),0)</f>
      </c>
      <c r="V316" s="53">
        <f>IFERROR(VLOOKUP(B316,'วันที่ 5 กะดึก'!$B$8:$AH$106,27,FALSE),0)</f>
      </c>
      <c r="W316" s="53">
        <f>IFERROR(VLOOKUP(B316,'วันที่ 7'!$B$8:$AH$105,28,FALSE),0)-IFERROR(VLOOKUP(B316,'วันที่ 7'!$B$8:$AH$105,27,FALSE),0)</f>
      </c>
      <c r="X316" s="53">
        <f>IFERROR(VLOOKUP(B316,'วันที่ 7'!$B$8:$AH$105,27,FALSE),0)</f>
      </c>
      <c r="Y316" s="53">
        <f>IFERROR(VLOOKUP(B316,'วันที่ 8'!$B$8:$AH$109,28,FALSE),0)-IFERROR(VLOOKUP(B316,'วันที่ 8'!$B$8:$AH$109,27,FALSE),0)</f>
      </c>
      <c r="Z316" s="53">
        <f>IFERROR(VLOOKUP(B316,'วันที่ 8'!$B$8:$AH$109,27,FALSE),0)</f>
      </c>
      <c r="AA316" s="53">
        <f>IFERROR(VLOOKUP(B316,'กะเช้าวันที่ 12'!$B$8:$AC$102,28,FALSE),0)-IFERROR(VLOOKUP(B316,'กะเช้าวันที่ 12'!$B$8:$AC$102,27,FALSE),0)</f>
      </c>
      <c r="AB316" s="53">
        <f>IFERROR(VLOOKUP(B316,'กะเช้าวันที่ 12'!$B$8:$AC$102,27,FALSE),0)</f>
      </c>
      <c r="AC316" s="53">
        <f>IFERROR(VLOOKUP(B316,'กะเช้าวันที่ 14'!$B$8:$AC$104,28,FALSE),0)-IFERROR(VLOOKUP(B316,'กะเช้าวันที่ 14'!$B$8:$AC$104,27,FALSE),0)</f>
      </c>
      <c r="AD316" s="53">
        <f>IFERROR(VLOOKUP(B316,'กะเช้าวันที่ 14'!$B$8:$AC$104,27,FALSE),0)</f>
      </c>
      <c r="AE316" s="53">
        <f>IFERROR(VLOOKUP(B316,'กะดึกวันที่ 13'!$B$8:$AC$105,28,FALSE),0)-IFERROR(VLOOKUP(B316,'กะดึกวันที่ 13'!$B$8:$AC$105,27,FALSE),0)</f>
      </c>
      <c r="AF316" s="53">
        <f>IFERROR(VLOOKUP(C316,'กะดึกวันที่ 13'!$B$8:$AC$105,27,FALSE),0)</f>
      </c>
      <c r="AG316" s="53">
        <f>IFERROR(VLOOKUP(B316,'วันที่ 12'!$B$8:$AH$105,28,FALSE),0)</f>
      </c>
      <c r="AH316" s="53">
        <f>IFERROR(VLOOKUP(B316,'วันที่ 14'!$B$8:$AH$106,28,FALSE),0)</f>
      </c>
      <c r="AI316" s="53">
        <f>IFERROR(VLOOKUP(B316,'วันที่ 15'!$B$8:$AH$106,28,FALSE),0)</f>
      </c>
      <c r="AJ316" s="53">
        <f>IFERROR(VLOOKUP(B316,'วันที่ 16'!$B$8:$AH$105,28,FALSE),0)</f>
      </c>
      <c r="AK316" s="53">
        <f>IFERROR(VLOOKUP(B316,'วันที่ 17'!$B$8:$AH$105,28,FALSE),0)</f>
      </c>
      <c r="AL316" s="53">
        <f>IFERROR(VLOOKUP(B316,'วันที่ 18'!$B$8:$AH$104,28,FALSE),0)</f>
      </c>
      <c r="AM316" s="53">
        <f>IFERROR(VLOOKUP(B316,'วันที่ 19'!$B$8:$AH$106,28,FALSE),0)</f>
      </c>
      <c r="AN316" s="53">
        <f>IFERROR(VLOOKUP(B316,'วันที่ 20'!$B$8:$AH$105,28,FALSE),0)</f>
      </c>
      <c r="AO316" s="53">
        <f>IFERROR(VLOOKUP(B316,'วันที่ 21'!$B$8:$AH$106,28,FALSE),0)</f>
      </c>
      <c r="AP316" s="53">
        <f>IFERROR(VLOOKUP(B316,'วันที่ 22'!$B$8:$AH$105,28,FALSE),0)</f>
      </c>
      <c r="AQ316" s="53">
        <f>IFERROR(VLOOKUP(B316,'วันที่ 23'!$B$8:$AH$107,28,FALSE),0)</f>
      </c>
      <c r="AR316" s="53">
        <f>IFERROR(VLOOKUP(B316,'วันที่ 24'!$B$8:$AH$104,28,FALSE),0)</f>
      </c>
      <c r="AS316" s="53">
        <f>IFERROR(VLOOKUP(B316,'วันที่ 25'!$B$8:$AH$106,28,FALSE),0)</f>
      </c>
      <c r="AT316" s="53">
        <f>IFERROR(VLOOKUP(B316,'วันที่ 26'!$B$8:$AH$105,28,FALSE),0)</f>
      </c>
      <c r="AU316" s="53">
        <f>IFERROR(VLOOKUP(B316,'วันที่ 26'!$B$8:$AH$104,28,FALSE),0)</f>
      </c>
      <c r="AV316" s="53">
        <f>IFERROR(VLOOKUP(B316,'วันที่ 30'!$B$8:$AH$107,28,FALSE),0)</f>
      </c>
      <c r="AW316" s="53">
        <f>IFERROR(VLOOKUP(B316,'วันที่ 31'!$B$8:$AG$105,28,FALSE),0)</f>
      </c>
      <c r="AX316" s="52">
        <f>SUM(E316:AW316)</f>
      </c>
    </row>
    <row r="317">
      <c r="A317" s="52"/>
      <c r="B317" s="56"/>
      <c r="C317" s="53">
        <f>IFERROR(VLOOKUP(B317,Members!B:C,2,FALSE),0)</f>
      </c>
      <c r="D317" s="53">
        <f>IFERROR(VLOOKUP(B317,Members!$B:$H,7,FALSE),0)</f>
      </c>
      <c r="E317" s="55">
        <f>IFERROR(VLOOKUP(B317,'วันที่ 1'!$B$8:$AH$103,28,FALSE),0) - IFERROR(VLOOKUP(B317,'วันที่ 1'!$B$8:$AH$103,27,FALSE),0)</f>
      </c>
      <c r="F317" s="55">
        <f>IFERROR(VLOOKUP(C317,'วันที่ 1'!$B$8:$AH$103,27,FALSE),0)</f>
      </c>
      <c r="G317" s="53">
        <f>IFERROR(VLOOKUP(B317,'วันที่ 1'!$B$8:$AH$103,28,FALSE),0)-IFERROR(VLOOKUP(B317,'วันที่ 1'!$B$8:$AH$103,27,FALSE),0)</f>
      </c>
      <c r="H317" s="55">
        <f>IFERROR(VLOOKUP(B317,'วันที่ 1'!$B$8:$AH$103,27,FALSE),0)</f>
      </c>
      <c r="I317" s="53">
        <f>IFERROR(VLOOKUP(B317,'วันที่ 2'!$B$8:$AF$106,28,FALSE),0)-IFERROR(VLOOKUP(B317,'วันที่ 2'!$B$8:$AF$106,27,FALSE),0)</f>
      </c>
      <c r="J317" s="53">
        <f>IFERROR(VLOOKUP(B317,'วันที่ 2'!$B$8:$AF$106,27,FALSE),0)</f>
      </c>
      <c r="K317" s="53">
        <f>IFERROR(VLOOKUP(B317,'วันที่ 3 กะเช้า'!$B$8:$AK$106,28,FALSE),0)-IFERROR(VLOOKUP(B317,'วันที่ 3 กะเช้า'!$B$8:$AK$106,27,FALSE),0)</f>
      </c>
      <c r="L317" s="53">
        <f>IFERROR(VLOOKUP(B317,'วันที่ 3 กะเช้า'!$B$8:$AK$106,27,FALSE),0)</f>
      </c>
      <c r="M317" s="53">
        <f>IFERROR(VLOOKUP(B317,'วันที่ 4 กะเช้า'!$B$8:$AG$107,28,FALSE),0)-IFERROR(VLOOKUP(B317,'วันที่ 4 กะเช้า'!$B$8:$AG$107,27,FALSE),0)</f>
      </c>
      <c r="N317" s="53">
        <f>IFERROR(VLOOKUP(B317,'วันที่ 4 กะเช้า'!$B$8:$AG$107,27,FALSE),0)</f>
      </c>
      <c r="O317" s="53">
        <f>IFERROR(VLOOKUP(B317,'วันที่ 4 กะเช้า'!$B$8:$AH$106,28,FALSE),0)-IFERROR(VLOOKUP(B317,'วันที่ 4 กะเช้า'!$B$8:$AH$106,27,FALSE),0)</f>
      </c>
      <c r="P317" s="53">
        <f>IFERROR(VLOOKUP(B317,'วันที่ 4 กะเช้า'!$B$8:$AH$106,27,FALSE),0)</f>
      </c>
      <c r="Q317" s="53">
        <f>IFERROR(VLOOKUP(B317,'วันที่ 4 กะเช้า'!$B$8:$AH$106,28,FALSE),0)-IFERROR(VLOOKUP(B317,'วันที่ 4 กะเช้า'!$B$8:$AH$106,27,FALSE),0)</f>
      </c>
      <c r="R317" s="53">
        <f>IFERROR(VLOOKUP(B317,'วันที่ 4 กะเช้า'!$B$8:$AH$106,27,FALSE),0)</f>
      </c>
      <c r="S317" s="53">
        <f>IFERROR(VLOOKUP(B317,'วันที่ 5 กะเช้า'!$B$8:$AH$107,28,FALSE),0)-IFERROR(VLOOKUP(B317,'วันที่ 5 กะเช้า'!$B$8:$AH$107,27,FALSE),0)</f>
      </c>
      <c r="T317" s="53">
        <f>IFERROR(VLOOKUP(B317,'วันที่ 5 กะเช้า'!$B$8:$AH$107,27,FALSE),0)</f>
      </c>
      <c r="U317" s="53">
        <f>IFERROR(VLOOKUP(B317,'วันที่ 5 กะดึก'!$B$8:$AH$106,27,FALSE),0)</f>
      </c>
      <c r="V317" s="53">
        <f>IFERROR(VLOOKUP(B317,'วันที่ 5 กะดึก'!$B$8:$AH$106,27,FALSE),0)</f>
      </c>
      <c r="W317" s="53">
        <f>IFERROR(VLOOKUP(B317,'วันที่ 7'!$B$8:$AH$105,28,FALSE),0)-IFERROR(VLOOKUP(B317,'วันที่ 7'!$B$8:$AH$105,27,FALSE),0)</f>
      </c>
      <c r="X317" s="53">
        <f>IFERROR(VLOOKUP(B317,'วันที่ 7'!$B$8:$AH$105,27,FALSE),0)</f>
      </c>
      <c r="Y317" s="53">
        <f>IFERROR(VLOOKUP(B317,'วันที่ 8'!$B$8:$AH$109,28,FALSE),0)-IFERROR(VLOOKUP(B317,'วันที่ 8'!$B$8:$AH$109,27,FALSE),0)</f>
      </c>
      <c r="Z317" s="53">
        <f>IFERROR(VLOOKUP(B317,'วันที่ 8'!$B$8:$AH$109,27,FALSE),0)</f>
      </c>
      <c r="AA317" s="53">
        <f>IFERROR(VLOOKUP(B317,'กะเช้าวันที่ 12'!$B$8:$AC$102,28,FALSE),0)-IFERROR(VLOOKUP(B317,'กะเช้าวันที่ 12'!$B$8:$AC$102,27,FALSE),0)</f>
      </c>
      <c r="AB317" s="53">
        <f>IFERROR(VLOOKUP(B317,'กะเช้าวันที่ 12'!$B$8:$AC$102,27,FALSE),0)</f>
      </c>
      <c r="AC317" s="53">
        <f>IFERROR(VLOOKUP(B317,'กะเช้าวันที่ 14'!$B$8:$AC$104,28,FALSE),0)-IFERROR(VLOOKUP(B317,'กะเช้าวันที่ 14'!$B$8:$AC$104,27,FALSE),0)</f>
      </c>
      <c r="AD317" s="53">
        <f>IFERROR(VLOOKUP(B317,'กะเช้าวันที่ 14'!$B$8:$AC$104,27,FALSE),0)</f>
      </c>
      <c r="AE317" s="53">
        <f>IFERROR(VLOOKUP(B317,'กะดึกวันที่ 13'!$B$8:$AC$105,28,FALSE),0)-IFERROR(VLOOKUP(B317,'กะดึกวันที่ 13'!$B$8:$AC$105,27,FALSE),0)</f>
      </c>
      <c r="AF317" s="53">
        <f>IFERROR(VLOOKUP(C317,'กะดึกวันที่ 13'!$B$8:$AC$105,27,FALSE),0)</f>
      </c>
      <c r="AG317" s="53">
        <f>IFERROR(VLOOKUP(B317,'วันที่ 12'!$B$8:$AH$105,28,FALSE),0)</f>
      </c>
      <c r="AH317" s="53">
        <f>IFERROR(VLOOKUP(B317,'วันที่ 14'!$B$8:$AH$106,28,FALSE),0)</f>
      </c>
      <c r="AI317" s="53">
        <f>IFERROR(VLOOKUP(B317,'วันที่ 15'!$B$8:$AH$106,28,FALSE),0)</f>
      </c>
      <c r="AJ317" s="53">
        <f>IFERROR(VLOOKUP(B317,'วันที่ 16'!$B$8:$AH$105,28,FALSE),0)</f>
      </c>
      <c r="AK317" s="53">
        <f>IFERROR(VLOOKUP(B317,'วันที่ 17'!$B$8:$AH$105,28,FALSE),0)</f>
      </c>
      <c r="AL317" s="53">
        <f>IFERROR(VLOOKUP(B317,'วันที่ 18'!$B$8:$AH$104,28,FALSE),0)</f>
      </c>
      <c r="AM317" s="53">
        <f>IFERROR(VLOOKUP(B317,'วันที่ 19'!$B$8:$AH$106,28,FALSE),0)</f>
      </c>
      <c r="AN317" s="53">
        <f>IFERROR(VLOOKUP(B317,'วันที่ 20'!$B$8:$AH$105,28,FALSE),0)</f>
      </c>
      <c r="AO317" s="53">
        <f>IFERROR(VLOOKUP(B317,'วันที่ 21'!$B$8:$AH$106,28,FALSE),0)</f>
      </c>
      <c r="AP317" s="53">
        <f>IFERROR(VLOOKUP(B317,'วันที่ 22'!$B$8:$AH$105,28,FALSE),0)</f>
      </c>
      <c r="AQ317" s="53">
        <f>IFERROR(VLOOKUP(B317,'วันที่ 23'!$B$8:$AH$107,28,FALSE),0)</f>
      </c>
      <c r="AR317" s="53">
        <f>IFERROR(VLOOKUP(B317,'วันที่ 24'!$B$8:$AH$104,28,FALSE),0)</f>
      </c>
      <c r="AS317" s="53">
        <f>IFERROR(VLOOKUP(B317,'วันที่ 25'!$B$8:$AH$106,28,FALSE),0)</f>
      </c>
      <c r="AT317" s="53">
        <f>IFERROR(VLOOKUP(B317,'วันที่ 26'!$B$8:$AH$105,28,FALSE),0)</f>
      </c>
      <c r="AU317" s="53">
        <f>IFERROR(VLOOKUP(B317,'วันที่ 26'!$B$8:$AH$104,28,FALSE),0)</f>
      </c>
      <c r="AV317" s="53">
        <f>IFERROR(VLOOKUP(B317,'วันที่ 30'!$B$8:$AH$107,28,FALSE),0)</f>
      </c>
      <c r="AW317" s="53">
        <f>IFERROR(VLOOKUP(B317,'วันที่ 31'!$B$8:$AG$105,28,FALSE),0)</f>
      </c>
      <c r="AX317" s="52">
        <f>SUM(E317:AW317)</f>
      </c>
    </row>
    <row r="318">
      <c r="A318" s="52"/>
      <c r="B318" s="56"/>
      <c r="C318" s="53">
        <f>IFERROR(VLOOKUP(B318,Members!B:C,2,FALSE),0)</f>
      </c>
      <c r="D318" s="53">
        <f>IFERROR(VLOOKUP(B318,Members!$B:$H,7,FALSE),0)</f>
      </c>
      <c r="E318" s="55">
        <f>IFERROR(VLOOKUP(B318,'วันที่ 1'!$B$8:$AH$103,28,FALSE),0) - IFERROR(VLOOKUP(B318,'วันที่ 1'!$B$8:$AH$103,27,FALSE),0)</f>
      </c>
      <c r="F318" s="55">
        <f>IFERROR(VLOOKUP(C318,'วันที่ 1'!$B$8:$AH$103,27,FALSE),0)</f>
      </c>
      <c r="G318" s="53">
        <f>IFERROR(VLOOKUP(B318,'วันที่ 1'!$B$8:$AH$103,28,FALSE),0)-IFERROR(VLOOKUP(B318,'วันที่ 1'!$B$8:$AH$103,27,FALSE),0)</f>
      </c>
      <c r="H318" s="55">
        <f>IFERROR(VLOOKUP(B318,'วันที่ 1'!$B$8:$AH$103,27,FALSE),0)</f>
      </c>
      <c r="I318" s="53">
        <f>IFERROR(VLOOKUP(B318,'วันที่ 2'!$B$8:$AF$106,28,FALSE),0)-IFERROR(VLOOKUP(B318,'วันที่ 2'!$B$8:$AF$106,27,FALSE),0)</f>
      </c>
      <c r="J318" s="53">
        <f>IFERROR(VLOOKUP(B318,'วันที่ 2'!$B$8:$AF$106,27,FALSE),0)</f>
      </c>
      <c r="K318" s="53">
        <f>IFERROR(VLOOKUP(B318,'วันที่ 3 กะเช้า'!$B$8:$AK$106,28,FALSE),0)-IFERROR(VLOOKUP(B318,'วันที่ 3 กะเช้า'!$B$8:$AK$106,27,FALSE),0)</f>
      </c>
      <c r="L318" s="53">
        <f>IFERROR(VLOOKUP(B318,'วันที่ 3 กะเช้า'!$B$8:$AK$106,27,FALSE),0)</f>
      </c>
      <c r="M318" s="53">
        <f>IFERROR(VLOOKUP(B318,'วันที่ 4 กะเช้า'!$B$8:$AG$107,28,FALSE),0)-IFERROR(VLOOKUP(B318,'วันที่ 4 กะเช้า'!$B$8:$AG$107,27,FALSE),0)</f>
      </c>
      <c r="N318" s="53">
        <f>IFERROR(VLOOKUP(B318,'วันที่ 4 กะเช้า'!$B$8:$AG$107,27,FALSE),0)</f>
      </c>
      <c r="O318" s="53">
        <f>IFERROR(VLOOKUP(B318,'วันที่ 4 กะเช้า'!$B$8:$AH$106,28,FALSE),0)-IFERROR(VLOOKUP(B318,'วันที่ 4 กะเช้า'!$B$8:$AH$106,27,FALSE),0)</f>
      </c>
      <c r="P318" s="53">
        <f>IFERROR(VLOOKUP(B318,'วันที่ 4 กะเช้า'!$B$8:$AH$106,27,FALSE),0)</f>
      </c>
      <c r="Q318" s="53">
        <f>IFERROR(VLOOKUP(B318,'วันที่ 4 กะเช้า'!$B$8:$AH$106,28,FALSE),0)-IFERROR(VLOOKUP(B318,'วันที่ 4 กะเช้า'!$B$8:$AH$106,27,FALSE),0)</f>
      </c>
      <c r="R318" s="53">
        <f>IFERROR(VLOOKUP(B318,'วันที่ 4 กะเช้า'!$B$8:$AH$106,27,FALSE),0)</f>
      </c>
      <c r="S318" s="53">
        <f>IFERROR(VLOOKUP(B318,'วันที่ 5 กะเช้า'!$B$8:$AH$107,28,FALSE),0)-IFERROR(VLOOKUP(B318,'วันที่ 5 กะเช้า'!$B$8:$AH$107,27,FALSE),0)</f>
      </c>
      <c r="T318" s="53">
        <f>IFERROR(VLOOKUP(B318,'วันที่ 5 กะเช้า'!$B$8:$AH$107,27,FALSE),0)</f>
      </c>
      <c r="U318" s="53">
        <f>IFERROR(VLOOKUP(B318,'วันที่ 5 กะดึก'!$B$8:$AH$106,27,FALSE),0)</f>
      </c>
      <c r="V318" s="53">
        <f>IFERROR(VLOOKUP(B318,'วันที่ 5 กะดึก'!$B$8:$AH$106,27,FALSE),0)</f>
      </c>
      <c r="W318" s="53">
        <f>IFERROR(VLOOKUP(B318,'วันที่ 7'!$B$8:$AH$105,28,FALSE),0)-IFERROR(VLOOKUP(B318,'วันที่ 7'!$B$8:$AH$105,27,FALSE),0)</f>
      </c>
      <c r="X318" s="53">
        <f>IFERROR(VLOOKUP(B318,'วันที่ 7'!$B$8:$AH$105,27,FALSE),0)</f>
      </c>
      <c r="Y318" s="53">
        <f>IFERROR(VLOOKUP(B318,'วันที่ 8'!$B$8:$AH$109,28,FALSE),0)-IFERROR(VLOOKUP(B318,'วันที่ 8'!$B$8:$AH$109,27,FALSE),0)</f>
      </c>
      <c r="Z318" s="53">
        <f>IFERROR(VLOOKUP(B318,'วันที่ 8'!$B$8:$AH$109,27,FALSE),0)</f>
      </c>
      <c r="AA318" s="53">
        <f>IFERROR(VLOOKUP(B318,'กะเช้าวันที่ 12'!$B$8:$AC$102,28,FALSE),0)-IFERROR(VLOOKUP(B318,'กะเช้าวันที่ 12'!$B$8:$AC$102,27,FALSE),0)</f>
      </c>
      <c r="AB318" s="53">
        <f>IFERROR(VLOOKUP(B318,'กะเช้าวันที่ 12'!$B$8:$AC$102,27,FALSE),0)</f>
      </c>
      <c r="AC318" s="53">
        <f>IFERROR(VLOOKUP(B318,'กะเช้าวันที่ 14'!$B$8:$AC$104,28,FALSE),0)-IFERROR(VLOOKUP(B318,'กะเช้าวันที่ 14'!$B$8:$AC$104,27,FALSE),0)</f>
      </c>
      <c r="AD318" s="53">
        <f>IFERROR(VLOOKUP(B318,'กะเช้าวันที่ 14'!$B$8:$AC$104,27,FALSE),0)</f>
      </c>
      <c r="AE318" s="53">
        <f>IFERROR(VLOOKUP(B318,'กะดึกวันที่ 13'!$B$8:$AC$105,28,FALSE),0)-IFERROR(VLOOKUP(B318,'กะดึกวันที่ 13'!$B$8:$AC$105,27,FALSE),0)</f>
      </c>
      <c r="AF318" s="53">
        <f>IFERROR(VLOOKUP(C318,'กะดึกวันที่ 13'!$B$8:$AC$105,27,FALSE),0)</f>
      </c>
      <c r="AG318" s="53">
        <f>IFERROR(VLOOKUP(B318,'วันที่ 12'!$B$8:$AH$105,28,FALSE),0)</f>
      </c>
      <c r="AH318" s="53">
        <f>IFERROR(VLOOKUP(B318,'วันที่ 14'!$B$8:$AH$106,28,FALSE),0)</f>
      </c>
      <c r="AI318" s="53">
        <f>IFERROR(VLOOKUP(B318,'วันที่ 15'!$B$8:$AH$106,28,FALSE),0)</f>
      </c>
      <c r="AJ318" s="53">
        <f>IFERROR(VLOOKUP(B318,'วันที่ 16'!$B$8:$AH$105,28,FALSE),0)</f>
      </c>
      <c r="AK318" s="53">
        <f>IFERROR(VLOOKUP(B318,'วันที่ 17'!$B$8:$AH$105,28,FALSE),0)</f>
      </c>
      <c r="AL318" s="53">
        <f>IFERROR(VLOOKUP(B318,'วันที่ 18'!$B$8:$AH$104,28,FALSE),0)</f>
      </c>
      <c r="AM318" s="53">
        <f>IFERROR(VLOOKUP(B318,'วันที่ 19'!$B$8:$AH$106,28,FALSE),0)</f>
      </c>
      <c r="AN318" s="53">
        <f>IFERROR(VLOOKUP(B318,'วันที่ 20'!$B$8:$AH$105,28,FALSE),0)</f>
      </c>
      <c r="AO318" s="53">
        <f>IFERROR(VLOOKUP(B318,'วันที่ 21'!$B$8:$AH$106,28,FALSE),0)</f>
      </c>
      <c r="AP318" s="53">
        <f>IFERROR(VLOOKUP(B318,'วันที่ 22'!$B$8:$AH$105,28,FALSE),0)</f>
      </c>
      <c r="AQ318" s="53">
        <f>IFERROR(VLOOKUP(B318,'วันที่ 23'!$B$8:$AH$107,28,FALSE),0)</f>
      </c>
      <c r="AR318" s="53">
        <f>IFERROR(VLOOKUP(B318,'วันที่ 24'!$B$8:$AH$104,28,FALSE),0)</f>
      </c>
      <c r="AS318" s="53">
        <f>IFERROR(VLOOKUP(B318,'วันที่ 25'!$B$8:$AH$106,28,FALSE),0)</f>
      </c>
      <c r="AT318" s="53">
        <f>IFERROR(VLOOKUP(B318,'วันที่ 26'!$B$8:$AH$105,28,FALSE),0)</f>
      </c>
      <c r="AU318" s="53">
        <f>IFERROR(VLOOKUP(B318,'วันที่ 26'!$B$8:$AH$104,28,FALSE),0)</f>
      </c>
      <c r="AV318" s="53">
        <f>IFERROR(VLOOKUP(B318,'วันที่ 30'!$B$8:$AH$107,28,FALSE),0)</f>
      </c>
      <c r="AW318" s="53">
        <f>IFERROR(VLOOKUP(B318,'วันที่ 31'!$B$8:$AG$105,28,FALSE),0)</f>
      </c>
      <c r="AX318" s="52">
        <f>SUM(E318:AW318)</f>
      </c>
    </row>
    <row r="319">
      <c r="A319" s="52"/>
      <c r="B319" s="56"/>
      <c r="C319" s="53">
        <f>IFERROR(VLOOKUP(B319,Members!B:C,2,FALSE),0)</f>
      </c>
      <c r="D319" s="53">
        <f>IFERROR(VLOOKUP(B319,Members!$B:$H,7,FALSE),0)</f>
      </c>
      <c r="E319" s="55">
        <f>IFERROR(VLOOKUP(B319,'วันที่ 1'!$B$8:$AH$103,28,FALSE),0) - IFERROR(VLOOKUP(B319,'วันที่ 1'!$B$8:$AH$103,27,FALSE),0)</f>
      </c>
      <c r="F319" s="55">
        <f>IFERROR(VLOOKUP(C319,'วันที่ 1'!$B$8:$AH$103,27,FALSE),0)</f>
      </c>
      <c r="G319" s="53">
        <f>IFERROR(VLOOKUP(B319,'วันที่ 1'!$B$8:$AH$103,28,FALSE),0)-IFERROR(VLOOKUP(B319,'วันที่ 1'!$B$8:$AH$103,27,FALSE),0)</f>
      </c>
      <c r="H319" s="55">
        <f>IFERROR(VLOOKUP(B319,'วันที่ 1'!$B$8:$AH$103,27,FALSE),0)</f>
      </c>
      <c r="I319" s="53">
        <f>IFERROR(VLOOKUP(B319,'วันที่ 2'!$B$8:$AF$106,28,FALSE),0)-IFERROR(VLOOKUP(B319,'วันที่ 2'!$B$8:$AF$106,27,FALSE),0)</f>
      </c>
      <c r="J319" s="53">
        <f>IFERROR(VLOOKUP(B319,'วันที่ 2'!$B$8:$AF$106,27,FALSE),0)</f>
      </c>
      <c r="K319" s="53">
        <f>IFERROR(VLOOKUP(B319,'วันที่ 3 กะเช้า'!$B$8:$AK$106,28,FALSE),0)-IFERROR(VLOOKUP(B319,'วันที่ 3 กะเช้า'!$B$8:$AK$106,27,FALSE),0)</f>
      </c>
      <c r="L319" s="53">
        <f>IFERROR(VLOOKUP(B319,'วันที่ 3 กะเช้า'!$B$8:$AK$106,27,FALSE),0)</f>
      </c>
      <c r="M319" s="53">
        <f>IFERROR(VLOOKUP(B319,'วันที่ 4 กะเช้า'!$B$8:$AG$107,28,FALSE),0)-IFERROR(VLOOKUP(B319,'วันที่ 4 กะเช้า'!$B$8:$AG$107,27,FALSE),0)</f>
      </c>
      <c r="N319" s="53">
        <f>IFERROR(VLOOKUP(B319,'วันที่ 4 กะเช้า'!$B$8:$AG$107,27,FALSE),0)</f>
      </c>
      <c r="O319" s="53">
        <f>IFERROR(VLOOKUP(B319,'วันที่ 4 กะเช้า'!$B$8:$AH$106,28,FALSE),0)-IFERROR(VLOOKUP(B319,'วันที่ 4 กะเช้า'!$B$8:$AH$106,27,FALSE),0)</f>
      </c>
      <c r="P319" s="53">
        <f>IFERROR(VLOOKUP(B319,'วันที่ 4 กะเช้า'!$B$8:$AH$106,27,FALSE),0)</f>
      </c>
      <c r="Q319" s="53">
        <f>IFERROR(VLOOKUP(B319,'วันที่ 4 กะเช้า'!$B$8:$AH$106,28,FALSE),0)-IFERROR(VLOOKUP(B319,'วันที่ 4 กะเช้า'!$B$8:$AH$106,27,FALSE),0)</f>
      </c>
      <c r="R319" s="53">
        <f>IFERROR(VLOOKUP(B319,'วันที่ 4 กะเช้า'!$B$8:$AH$106,27,FALSE),0)</f>
      </c>
      <c r="S319" s="53">
        <f>IFERROR(VLOOKUP(B319,'วันที่ 5 กะเช้า'!$B$8:$AH$107,28,FALSE),0)-IFERROR(VLOOKUP(B319,'วันที่ 5 กะเช้า'!$B$8:$AH$107,27,FALSE),0)</f>
      </c>
      <c r="T319" s="53">
        <f>IFERROR(VLOOKUP(B319,'วันที่ 5 กะเช้า'!$B$8:$AH$107,27,FALSE),0)</f>
      </c>
      <c r="U319" s="53">
        <f>IFERROR(VLOOKUP(B319,'วันที่ 5 กะดึก'!$B$8:$AH$106,27,FALSE),0)</f>
      </c>
      <c r="V319" s="53">
        <f>IFERROR(VLOOKUP(B319,'วันที่ 5 กะดึก'!$B$8:$AH$106,27,FALSE),0)</f>
      </c>
      <c r="W319" s="53">
        <f>IFERROR(VLOOKUP(B319,'วันที่ 7'!$B$8:$AH$105,28,FALSE),0)-IFERROR(VLOOKUP(B319,'วันที่ 7'!$B$8:$AH$105,27,FALSE),0)</f>
      </c>
      <c r="X319" s="53">
        <f>IFERROR(VLOOKUP(B319,'วันที่ 7'!$B$8:$AH$105,27,FALSE),0)</f>
      </c>
      <c r="Y319" s="53">
        <f>IFERROR(VLOOKUP(B319,'วันที่ 8'!$B$8:$AH$109,28,FALSE),0)-IFERROR(VLOOKUP(B319,'วันที่ 8'!$B$8:$AH$109,27,FALSE),0)</f>
      </c>
      <c r="Z319" s="53">
        <f>IFERROR(VLOOKUP(B319,'วันที่ 8'!$B$8:$AH$109,27,FALSE),0)</f>
      </c>
      <c r="AA319" s="53">
        <f>IFERROR(VLOOKUP(B319,'กะเช้าวันที่ 12'!$B$8:$AC$102,28,FALSE),0)-IFERROR(VLOOKUP(B319,'กะเช้าวันที่ 12'!$B$8:$AC$102,27,FALSE),0)</f>
      </c>
      <c r="AB319" s="53">
        <f>IFERROR(VLOOKUP(B319,'กะเช้าวันที่ 12'!$B$8:$AC$102,27,FALSE),0)</f>
      </c>
      <c r="AC319" s="53">
        <f>IFERROR(VLOOKUP(B319,'กะเช้าวันที่ 14'!$B$8:$AC$104,28,FALSE),0)-IFERROR(VLOOKUP(B319,'กะเช้าวันที่ 14'!$B$8:$AC$104,27,FALSE),0)</f>
      </c>
      <c r="AD319" s="53">
        <f>IFERROR(VLOOKUP(B319,'กะเช้าวันที่ 14'!$B$8:$AC$104,27,FALSE),0)</f>
      </c>
      <c r="AE319" s="53">
        <f>IFERROR(VLOOKUP(B319,'กะดึกวันที่ 13'!$B$8:$AC$105,28,FALSE),0)-IFERROR(VLOOKUP(B319,'กะดึกวันที่ 13'!$B$8:$AC$105,27,FALSE),0)</f>
      </c>
      <c r="AF319" s="53">
        <f>IFERROR(VLOOKUP(C319,'กะดึกวันที่ 13'!$B$8:$AC$105,27,FALSE),0)</f>
      </c>
      <c r="AG319" s="53">
        <f>IFERROR(VLOOKUP(B319,'วันที่ 12'!$B$8:$AH$105,28,FALSE),0)</f>
      </c>
      <c r="AH319" s="53">
        <f>IFERROR(VLOOKUP(B319,'วันที่ 14'!$B$8:$AH$106,28,FALSE),0)</f>
      </c>
      <c r="AI319" s="53">
        <f>IFERROR(VLOOKUP(B319,'วันที่ 15'!$B$8:$AH$106,28,FALSE),0)</f>
      </c>
      <c r="AJ319" s="53">
        <f>IFERROR(VLOOKUP(B319,'วันที่ 16'!$B$8:$AH$105,28,FALSE),0)</f>
      </c>
      <c r="AK319" s="53">
        <f>IFERROR(VLOOKUP(B319,'วันที่ 17'!$B$8:$AH$105,28,FALSE),0)</f>
      </c>
      <c r="AL319" s="53">
        <f>IFERROR(VLOOKUP(B319,'วันที่ 18'!$B$8:$AH$104,28,FALSE),0)</f>
      </c>
      <c r="AM319" s="53">
        <f>IFERROR(VLOOKUP(B319,'วันที่ 19'!$B$8:$AH$106,28,FALSE),0)</f>
      </c>
      <c r="AN319" s="53">
        <f>IFERROR(VLOOKUP(B319,'วันที่ 20'!$B$8:$AH$105,28,FALSE),0)</f>
      </c>
      <c r="AO319" s="53">
        <f>IFERROR(VLOOKUP(B319,'วันที่ 21'!$B$8:$AH$106,28,FALSE),0)</f>
      </c>
      <c r="AP319" s="53">
        <f>IFERROR(VLOOKUP(B319,'วันที่ 22'!$B$8:$AH$105,28,FALSE),0)</f>
      </c>
      <c r="AQ319" s="53">
        <f>IFERROR(VLOOKUP(B319,'วันที่ 23'!$B$8:$AH$107,28,FALSE),0)</f>
      </c>
      <c r="AR319" s="53">
        <f>IFERROR(VLOOKUP(B319,'วันที่ 24'!$B$8:$AH$104,28,FALSE),0)</f>
      </c>
      <c r="AS319" s="53">
        <f>IFERROR(VLOOKUP(B319,'วันที่ 25'!$B$8:$AH$106,28,FALSE),0)</f>
      </c>
      <c r="AT319" s="53">
        <f>IFERROR(VLOOKUP(B319,'วันที่ 26'!$B$8:$AH$105,28,FALSE),0)</f>
      </c>
      <c r="AU319" s="53">
        <f>IFERROR(VLOOKUP(B319,'วันที่ 26'!$B$8:$AH$104,28,FALSE),0)</f>
      </c>
      <c r="AV319" s="53">
        <f>IFERROR(VLOOKUP(B319,'วันที่ 30'!$B$8:$AH$107,28,FALSE),0)</f>
      </c>
      <c r="AW319" s="53">
        <f>IFERROR(VLOOKUP(B319,'วันที่ 31'!$B$8:$AG$105,28,FALSE),0)</f>
      </c>
      <c r="AX319" s="52">
        <f>SUM(E319:AW319)</f>
      </c>
    </row>
    <row r="320">
      <c r="A320" s="52"/>
      <c r="B320" s="56"/>
      <c r="C320" s="53">
        <f>IFERROR(VLOOKUP(B320,Members!B:C,2,FALSE),0)</f>
      </c>
      <c r="D320" s="53">
        <f>IFERROR(VLOOKUP(B320,Members!$B:$H,7,FALSE),0)</f>
      </c>
      <c r="E320" s="55">
        <f>IFERROR(VLOOKUP(B320,'วันที่ 1'!$B$8:$AH$103,28,FALSE),0) - IFERROR(VLOOKUP(B320,'วันที่ 1'!$B$8:$AH$103,27,FALSE),0)</f>
      </c>
      <c r="F320" s="55">
        <f>IFERROR(VLOOKUP(C320,'วันที่ 1'!$B$8:$AH$103,27,FALSE),0)</f>
      </c>
      <c r="G320" s="53">
        <f>IFERROR(VLOOKUP(B320,'วันที่ 1'!$B$8:$AH$103,28,FALSE),0)-IFERROR(VLOOKUP(B320,'วันที่ 1'!$B$8:$AH$103,27,FALSE),0)</f>
      </c>
      <c r="H320" s="55">
        <f>IFERROR(VLOOKUP(B320,'วันที่ 1'!$B$8:$AH$103,27,FALSE),0)</f>
      </c>
      <c r="I320" s="53">
        <f>IFERROR(VLOOKUP(B320,'วันที่ 2'!$B$8:$AF$106,28,FALSE),0)-IFERROR(VLOOKUP(B320,'วันที่ 2'!$B$8:$AF$106,27,FALSE),0)</f>
      </c>
      <c r="J320" s="53">
        <f>IFERROR(VLOOKUP(B320,'วันที่ 2'!$B$8:$AF$106,27,FALSE),0)</f>
      </c>
      <c r="K320" s="53">
        <f>IFERROR(VLOOKUP(B320,'วันที่ 3 กะเช้า'!$B$8:$AK$106,28,FALSE),0)-IFERROR(VLOOKUP(B320,'วันที่ 3 กะเช้า'!$B$8:$AK$106,27,FALSE),0)</f>
      </c>
      <c r="L320" s="53">
        <f>IFERROR(VLOOKUP(B320,'วันที่ 3 กะเช้า'!$B$8:$AK$106,27,FALSE),0)</f>
      </c>
      <c r="M320" s="53">
        <f>IFERROR(VLOOKUP(B320,'วันที่ 4 กะเช้า'!$B$8:$AG$107,28,FALSE),0)-IFERROR(VLOOKUP(B320,'วันที่ 4 กะเช้า'!$B$8:$AG$107,27,FALSE),0)</f>
      </c>
      <c r="N320" s="53">
        <f>IFERROR(VLOOKUP(B320,'วันที่ 4 กะเช้า'!$B$8:$AG$107,27,FALSE),0)</f>
      </c>
      <c r="O320" s="53">
        <f>IFERROR(VLOOKUP(B320,'วันที่ 4 กะเช้า'!$B$8:$AH$106,28,FALSE),0)-IFERROR(VLOOKUP(B320,'วันที่ 4 กะเช้า'!$B$8:$AH$106,27,FALSE),0)</f>
      </c>
      <c r="P320" s="53">
        <f>IFERROR(VLOOKUP(B320,'วันที่ 4 กะเช้า'!$B$8:$AH$106,27,FALSE),0)</f>
      </c>
      <c r="Q320" s="53">
        <f>IFERROR(VLOOKUP(B320,'วันที่ 4 กะเช้า'!$B$8:$AH$106,28,FALSE),0)-IFERROR(VLOOKUP(B320,'วันที่ 4 กะเช้า'!$B$8:$AH$106,27,FALSE),0)</f>
      </c>
      <c r="R320" s="53">
        <f>IFERROR(VLOOKUP(B320,'วันที่ 4 กะเช้า'!$B$8:$AH$106,27,FALSE),0)</f>
      </c>
      <c r="S320" s="53">
        <f>IFERROR(VLOOKUP(B320,'วันที่ 5 กะเช้า'!$B$8:$AH$107,28,FALSE),0)-IFERROR(VLOOKUP(B320,'วันที่ 5 กะเช้า'!$B$8:$AH$107,27,FALSE),0)</f>
      </c>
      <c r="T320" s="53">
        <f>IFERROR(VLOOKUP(B320,'วันที่ 5 กะเช้า'!$B$8:$AH$107,27,FALSE),0)</f>
      </c>
      <c r="U320" s="53">
        <f>IFERROR(VLOOKUP(B320,'วันที่ 5 กะดึก'!$B$8:$AH$106,27,FALSE),0)</f>
      </c>
      <c r="V320" s="53">
        <f>IFERROR(VLOOKUP(B320,'วันที่ 5 กะดึก'!$B$8:$AH$106,27,FALSE),0)</f>
      </c>
      <c r="W320" s="53">
        <f>IFERROR(VLOOKUP(B320,'วันที่ 7'!$B$8:$AH$105,28,FALSE),0)-IFERROR(VLOOKUP(B320,'วันที่ 7'!$B$8:$AH$105,27,FALSE),0)</f>
      </c>
      <c r="X320" s="53">
        <f>IFERROR(VLOOKUP(B320,'วันที่ 7'!$B$8:$AH$105,27,FALSE),0)</f>
      </c>
      <c r="Y320" s="53">
        <f>IFERROR(VLOOKUP(B320,'วันที่ 8'!$B$8:$AH$109,28,FALSE),0)-IFERROR(VLOOKUP(B320,'วันที่ 8'!$B$8:$AH$109,27,FALSE),0)</f>
      </c>
      <c r="Z320" s="53">
        <f>IFERROR(VLOOKUP(B320,'วันที่ 8'!$B$8:$AH$109,27,FALSE),0)</f>
      </c>
      <c r="AA320" s="53">
        <f>IFERROR(VLOOKUP(B320,'กะเช้าวันที่ 12'!$B$8:$AC$102,28,FALSE),0)-IFERROR(VLOOKUP(B320,'กะเช้าวันที่ 12'!$B$8:$AC$102,27,FALSE),0)</f>
      </c>
      <c r="AB320" s="53">
        <f>IFERROR(VLOOKUP(B320,'กะเช้าวันที่ 12'!$B$8:$AC$102,27,FALSE),0)</f>
      </c>
      <c r="AC320" s="53">
        <f>IFERROR(VLOOKUP(B320,'กะเช้าวันที่ 14'!$B$8:$AC$104,28,FALSE),0)-IFERROR(VLOOKUP(B320,'กะเช้าวันที่ 14'!$B$8:$AC$104,27,FALSE),0)</f>
      </c>
      <c r="AD320" s="53">
        <f>IFERROR(VLOOKUP(B320,'กะเช้าวันที่ 14'!$B$8:$AC$104,27,FALSE),0)</f>
      </c>
      <c r="AE320" s="53">
        <f>IFERROR(VLOOKUP(B320,'กะดึกวันที่ 13'!$B$8:$AC$105,28,FALSE),0)-IFERROR(VLOOKUP(B320,'กะดึกวันที่ 13'!$B$8:$AC$105,27,FALSE),0)</f>
      </c>
      <c r="AF320" s="53">
        <f>IFERROR(VLOOKUP(C320,'กะดึกวันที่ 13'!$B$8:$AC$105,27,FALSE),0)</f>
      </c>
      <c r="AG320" s="53">
        <f>IFERROR(VLOOKUP(B320,'วันที่ 12'!$B$8:$AH$105,28,FALSE),0)</f>
      </c>
      <c r="AH320" s="53">
        <f>IFERROR(VLOOKUP(B320,'วันที่ 14'!$B$8:$AH$106,28,FALSE),0)</f>
      </c>
      <c r="AI320" s="53">
        <f>IFERROR(VLOOKUP(B320,'วันที่ 15'!$B$8:$AH$106,28,FALSE),0)</f>
      </c>
      <c r="AJ320" s="53">
        <f>IFERROR(VLOOKUP(B320,'วันที่ 16'!$B$8:$AH$105,28,FALSE),0)</f>
      </c>
      <c r="AK320" s="53">
        <f>IFERROR(VLOOKUP(B320,'วันที่ 17'!$B$8:$AH$105,28,FALSE),0)</f>
      </c>
      <c r="AL320" s="53">
        <f>IFERROR(VLOOKUP(B320,'วันที่ 18'!$B$8:$AH$104,28,FALSE),0)</f>
      </c>
      <c r="AM320" s="53">
        <f>IFERROR(VLOOKUP(B320,'วันที่ 19'!$B$8:$AH$106,28,FALSE),0)</f>
      </c>
      <c r="AN320" s="53">
        <f>IFERROR(VLOOKUP(B320,'วันที่ 20'!$B$8:$AH$105,28,FALSE),0)</f>
      </c>
      <c r="AO320" s="53">
        <f>IFERROR(VLOOKUP(B320,'วันที่ 21'!$B$8:$AH$106,28,FALSE),0)</f>
      </c>
      <c r="AP320" s="53">
        <f>IFERROR(VLOOKUP(B320,'วันที่ 22'!$B$8:$AH$105,28,FALSE),0)</f>
      </c>
      <c r="AQ320" s="53">
        <f>IFERROR(VLOOKUP(B320,'วันที่ 23'!$B$8:$AH$107,28,FALSE),0)</f>
      </c>
      <c r="AR320" s="53">
        <f>IFERROR(VLOOKUP(B320,'วันที่ 24'!$B$8:$AH$104,28,FALSE),0)</f>
      </c>
      <c r="AS320" s="53">
        <f>IFERROR(VLOOKUP(B320,'วันที่ 25'!$B$8:$AH$106,28,FALSE),0)</f>
      </c>
      <c r="AT320" s="53">
        <f>IFERROR(VLOOKUP(B320,'วันที่ 26'!$B$8:$AH$105,28,FALSE),0)</f>
      </c>
      <c r="AU320" s="53">
        <f>IFERROR(VLOOKUP(B320,'วันที่ 26'!$B$8:$AH$104,28,FALSE),0)</f>
      </c>
      <c r="AV320" s="53">
        <f>IFERROR(VLOOKUP(B320,'วันที่ 30'!$B$8:$AH$107,28,FALSE),0)</f>
      </c>
      <c r="AW320" s="53">
        <f>IFERROR(VLOOKUP(B320,'วันที่ 31'!$B$8:$AG$105,28,FALSE),0)</f>
      </c>
      <c r="AX320" s="52">
        <f>SUM(E320:AW320)</f>
      </c>
    </row>
    <row r="321">
      <c r="A321" s="52"/>
      <c r="B321" s="56"/>
      <c r="C321" s="53">
        <f>IFERROR(VLOOKUP(B321,Members!B:C,2,FALSE),0)</f>
      </c>
      <c r="D321" s="53">
        <f>IFERROR(VLOOKUP(B321,Members!$B:$H,7,FALSE),0)</f>
      </c>
      <c r="E321" s="55">
        <f>IFERROR(VLOOKUP(B321,'วันที่ 1'!$B$8:$AH$103,28,FALSE),0) - IFERROR(VLOOKUP(B321,'วันที่ 1'!$B$8:$AH$103,27,FALSE),0)</f>
      </c>
      <c r="F321" s="55">
        <f>IFERROR(VLOOKUP(C321,'วันที่ 1'!$B$8:$AH$103,27,FALSE),0)</f>
      </c>
      <c r="G321" s="53">
        <f>IFERROR(VLOOKUP(B321,'วันที่ 1'!$B$8:$AH$103,28,FALSE),0)-IFERROR(VLOOKUP(B321,'วันที่ 1'!$B$8:$AH$103,27,FALSE),0)</f>
      </c>
      <c r="H321" s="55">
        <f>IFERROR(VLOOKUP(B321,'วันที่ 1'!$B$8:$AH$103,27,FALSE),0)</f>
      </c>
      <c r="I321" s="53">
        <f>IFERROR(VLOOKUP(B321,'วันที่ 2'!$B$8:$AF$106,28,FALSE),0)-IFERROR(VLOOKUP(B321,'วันที่ 2'!$B$8:$AF$106,27,FALSE),0)</f>
      </c>
      <c r="J321" s="53">
        <f>IFERROR(VLOOKUP(B321,'วันที่ 2'!$B$8:$AF$106,27,FALSE),0)</f>
      </c>
      <c r="K321" s="53">
        <f>IFERROR(VLOOKUP(B321,'วันที่ 3 กะเช้า'!$B$8:$AK$106,28,FALSE),0)-IFERROR(VLOOKUP(B321,'วันที่ 3 กะเช้า'!$B$8:$AK$106,27,FALSE),0)</f>
      </c>
      <c r="L321" s="53">
        <f>IFERROR(VLOOKUP(B321,'วันที่ 3 กะเช้า'!$B$8:$AK$106,27,FALSE),0)</f>
      </c>
      <c r="M321" s="53">
        <f>IFERROR(VLOOKUP(B321,'วันที่ 4 กะเช้า'!$B$8:$AG$107,28,FALSE),0)-IFERROR(VLOOKUP(B321,'วันที่ 4 กะเช้า'!$B$8:$AG$107,27,FALSE),0)</f>
      </c>
      <c r="N321" s="53">
        <f>IFERROR(VLOOKUP(B321,'วันที่ 4 กะเช้า'!$B$8:$AG$107,27,FALSE),0)</f>
      </c>
      <c r="O321" s="53">
        <f>IFERROR(VLOOKUP(B321,'วันที่ 4 กะเช้า'!$B$8:$AH$106,28,FALSE),0)-IFERROR(VLOOKUP(B321,'วันที่ 4 กะเช้า'!$B$8:$AH$106,27,FALSE),0)</f>
      </c>
      <c r="P321" s="53">
        <f>IFERROR(VLOOKUP(B321,'วันที่ 4 กะเช้า'!$B$8:$AH$106,27,FALSE),0)</f>
      </c>
      <c r="Q321" s="53">
        <f>IFERROR(VLOOKUP(B321,'วันที่ 4 กะเช้า'!$B$8:$AH$106,28,FALSE),0)-IFERROR(VLOOKUP(B321,'วันที่ 4 กะเช้า'!$B$8:$AH$106,27,FALSE),0)</f>
      </c>
      <c r="R321" s="53">
        <f>IFERROR(VLOOKUP(B321,'วันที่ 4 กะเช้า'!$B$8:$AH$106,27,FALSE),0)</f>
      </c>
      <c r="S321" s="53">
        <f>IFERROR(VLOOKUP(B321,'วันที่ 5 กะเช้า'!$B$8:$AH$107,28,FALSE),0)-IFERROR(VLOOKUP(B321,'วันที่ 5 กะเช้า'!$B$8:$AH$107,27,FALSE),0)</f>
      </c>
      <c r="T321" s="53">
        <f>IFERROR(VLOOKUP(B321,'วันที่ 5 กะเช้า'!$B$8:$AH$107,27,FALSE),0)</f>
      </c>
      <c r="U321" s="53">
        <f>IFERROR(VLOOKUP(B321,'วันที่ 5 กะดึก'!$B$8:$AH$106,27,FALSE),0)</f>
      </c>
      <c r="V321" s="53">
        <f>IFERROR(VLOOKUP(B321,'วันที่ 5 กะดึก'!$B$8:$AH$106,27,FALSE),0)</f>
      </c>
      <c r="W321" s="53">
        <f>IFERROR(VLOOKUP(B321,'วันที่ 7'!$B$8:$AH$105,28,FALSE),0)-IFERROR(VLOOKUP(B321,'วันที่ 7'!$B$8:$AH$105,27,FALSE),0)</f>
      </c>
      <c r="X321" s="53">
        <f>IFERROR(VLOOKUP(B321,'วันที่ 7'!$B$8:$AH$105,27,FALSE),0)</f>
      </c>
      <c r="Y321" s="53">
        <f>IFERROR(VLOOKUP(B321,'วันที่ 8'!$B$8:$AH$109,28,FALSE),0)-IFERROR(VLOOKUP(B321,'วันที่ 8'!$B$8:$AH$109,27,FALSE),0)</f>
      </c>
      <c r="Z321" s="53">
        <f>IFERROR(VLOOKUP(B321,'วันที่ 8'!$B$8:$AH$109,27,FALSE),0)</f>
      </c>
      <c r="AA321" s="53">
        <f>IFERROR(VLOOKUP(B321,'กะเช้าวันที่ 12'!$B$8:$AC$102,28,FALSE),0)-IFERROR(VLOOKUP(B321,'กะเช้าวันที่ 12'!$B$8:$AC$102,27,FALSE),0)</f>
      </c>
      <c r="AB321" s="53">
        <f>IFERROR(VLOOKUP(B321,'กะเช้าวันที่ 12'!$B$8:$AC$102,27,FALSE),0)</f>
      </c>
      <c r="AC321" s="53">
        <f>IFERROR(VLOOKUP(B321,'กะเช้าวันที่ 14'!$B$8:$AC$104,28,FALSE),0)-IFERROR(VLOOKUP(B321,'กะเช้าวันที่ 14'!$B$8:$AC$104,27,FALSE),0)</f>
      </c>
      <c r="AD321" s="53">
        <f>IFERROR(VLOOKUP(B321,'กะเช้าวันที่ 14'!$B$8:$AC$104,27,FALSE),0)</f>
      </c>
      <c r="AE321" s="53">
        <f>IFERROR(VLOOKUP(B321,'กะดึกวันที่ 13'!$B$8:$AC$105,28,FALSE),0)-IFERROR(VLOOKUP(B321,'กะดึกวันที่ 13'!$B$8:$AC$105,27,FALSE),0)</f>
      </c>
      <c r="AF321" s="53">
        <f>IFERROR(VLOOKUP(C321,'กะดึกวันที่ 13'!$B$8:$AC$105,27,FALSE),0)</f>
      </c>
      <c r="AG321" s="53">
        <f>IFERROR(VLOOKUP(B321,'วันที่ 12'!$B$8:$AH$105,28,FALSE),0)</f>
      </c>
      <c r="AH321" s="53">
        <f>IFERROR(VLOOKUP(B321,'วันที่ 14'!$B$8:$AH$106,28,FALSE),0)</f>
      </c>
      <c r="AI321" s="53">
        <f>IFERROR(VLOOKUP(B321,'วันที่ 15'!$B$8:$AH$106,28,FALSE),0)</f>
      </c>
      <c r="AJ321" s="53">
        <f>IFERROR(VLOOKUP(B321,'วันที่ 16'!$B$8:$AH$105,28,FALSE),0)</f>
      </c>
      <c r="AK321" s="53">
        <f>IFERROR(VLOOKUP(B321,'วันที่ 17'!$B$8:$AH$105,28,FALSE),0)</f>
      </c>
      <c r="AL321" s="53">
        <f>IFERROR(VLOOKUP(B321,'วันที่ 18'!$B$8:$AH$104,28,FALSE),0)</f>
      </c>
      <c r="AM321" s="53">
        <f>IFERROR(VLOOKUP(B321,'วันที่ 19'!$B$8:$AH$106,28,FALSE),0)</f>
      </c>
      <c r="AN321" s="53">
        <f>IFERROR(VLOOKUP(B321,'วันที่ 20'!$B$8:$AH$105,28,FALSE),0)</f>
      </c>
      <c r="AO321" s="53">
        <f>IFERROR(VLOOKUP(B321,'วันที่ 21'!$B$8:$AH$106,28,FALSE),0)</f>
      </c>
      <c r="AP321" s="53">
        <f>IFERROR(VLOOKUP(B321,'วันที่ 22'!$B$8:$AH$105,28,FALSE),0)</f>
      </c>
      <c r="AQ321" s="53">
        <f>IFERROR(VLOOKUP(B321,'วันที่ 23'!$B$8:$AH$107,28,FALSE),0)</f>
      </c>
      <c r="AR321" s="53">
        <f>IFERROR(VLOOKUP(B321,'วันที่ 24'!$B$8:$AH$104,28,FALSE),0)</f>
      </c>
      <c r="AS321" s="53">
        <f>IFERROR(VLOOKUP(B321,'วันที่ 25'!$B$8:$AH$106,28,FALSE),0)</f>
      </c>
      <c r="AT321" s="53">
        <f>IFERROR(VLOOKUP(B321,'วันที่ 26'!$B$8:$AH$105,28,FALSE),0)</f>
      </c>
      <c r="AU321" s="53">
        <f>IFERROR(VLOOKUP(B321,'วันที่ 26'!$B$8:$AH$104,28,FALSE),0)</f>
      </c>
      <c r="AV321" s="53">
        <f>IFERROR(VLOOKUP(B321,'วันที่ 30'!$B$8:$AH$107,28,FALSE),0)</f>
      </c>
      <c r="AW321" s="53">
        <f>IFERROR(VLOOKUP(B321,'วันที่ 31'!$B$8:$AG$105,28,FALSE),0)</f>
      </c>
      <c r="AX321" s="52">
        <f>SUM(E321:AW321)</f>
      </c>
    </row>
    <row r="322">
      <c r="A322" s="52"/>
      <c r="B322" s="56"/>
      <c r="C322" s="53">
        <f>IFERROR(VLOOKUP(B322,Members!B:C,2,FALSE),0)</f>
      </c>
      <c r="D322" s="53">
        <f>IFERROR(VLOOKUP(B322,Members!$B:$H,7,FALSE),0)</f>
      </c>
      <c r="E322" s="55">
        <f>IFERROR(VLOOKUP(B322,'วันที่ 1'!$B$8:$AH$103,28,FALSE),0) - IFERROR(VLOOKUP(B322,'วันที่ 1'!$B$8:$AH$103,27,FALSE),0)</f>
      </c>
      <c r="F322" s="55">
        <f>IFERROR(VLOOKUP(C322,'วันที่ 1'!$B$8:$AH$103,27,FALSE),0)</f>
      </c>
      <c r="G322" s="53">
        <f>IFERROR(VLOOKUP(B322,'วันที่ 1'!$B$8:$AH$103,28,FALSE),0)-IFERROR(VLOOKUP(B322,'วันที่ 1'!$B$8:$AH$103,27,FALSE),0)</f>
      </c>
      <c r="H322" s="55">
        <f>IFERROR(VLOOKUP(B322,'วันที่ 1'!$B$8:$AH$103,27,FALSE),0)</f>
      </c>
      <c r="I322" s="53">
        <f>IFERROR(VLOOKUP(B322,'วันที่ 2'!$B$8:$AF$106,28,FALSE),0)-IFERROR(VLOOKUP(B322,'วันที่ 2'!$B$8:$AF$106,27,FALSE),0)</f>
      </c>
      <c r="J322" s="53">
        <f>IFERROR(VLOOKUP(B322,'วันที่ 2'!$B$8:$AF$106,27,FALSE),0)</f>
      </c>
      <c r="K322" s="53">
        <f>IFERROR(VLOOKUP(B322,'วันที่ 3 กะเช้า'!$B$8:$AK$106,28,FALSE),0)-IFERROR(VLOOKUP(B322,'วันที่ 3 กะเช้า'!$B$8:$AK$106,27,FALSE),0)</f>
      </c>
      <c r="L322" s="53">
        <f>IFERROR(VLOOKUP(B322,'วันที่ 3 กะเช้า'!$B$8:$AK$106,27,FALSE),0)</f>
      </c>
      <c r="M322" s="53">
        <f>IFERROR(VLOOKUP(B322,'วันที่ 4 กะเช้า'!$B$8:$AG$107,28,FALSE),0)-IFERROR(VLOOKUP(B322,'วันที่ 4 กะเช้า'!$B$8:$AG$107,27,FALSE),0)</f>
      </c>
      <c r="N322" s="53">
        <f>IFERROR(VLOOKUP(B322,'วันที่ 4 กะเช้า'!$B$8:$AG$107,27,FALSE),0)</f>
      </c>
      <c r="O322" s="53">
        <f>IFERROR(VLOOKUP(B322,'วันที่ 4 กะเช้า'!$B$8:$AH$106,28,FALSE),0)-IFERROR(VLOOKUP(B322,'วันที่ 4 กะเช้า'!$B$8:$AH$106,27,FALSE),0)</f>
      </c>
      <c r="P322" s="53">
        <f>IFERROR(VLOOKUP(B322,'วันที่ 4 กะเช้า'!$B$8:$AH$106,27,FALSE),0)</f>
      </c>
      <c r="Q322" s="53">
        <f>IFERROR(VLOOKUP(B322,'วันที่ 4 กะเช้า'!$B$8:$AH$106,28,FALSE),0)-IFERROR(VLOOKUP(B322,'วันที่ 4 กะเช้า'!$B$8:$AH$106,27,FALSE),0)</f>
      </c>
      <c r="R322" s="53">
        <f>IFERROR(VLOOKUP(B322,'วันที่ 4 กะเช้า'!$B$8:$AH$106,27,FALSE),0)</f>
      </c>
      <c r="S322" s="53">
        <f>IFERROR(VLOOKUP(B322,'วันที่ 5 กะเช้า'!$B$8:$AH$107,28,FALSE),0)-IFERROR(VLOOKUP(B322,'วันที่ 5 กะเช้า'!$B$8:$AH$107,27,FALSE),0)</f>
      </c>
      <c r="T322" s="53">
        <f>IFERROR(VLOOKUP(B322,'วันที่ 5 กะเช้า'!$B$8:$AH$107,27,FALSE),0)</f>
      </c>
      <c r="U322" s="53">
        <f>IFERROR(VLOOKUP(B322,'วันที่ 5 กะดึก'!$B$8:$AH$106,27,FALSE),0)</f>
      </c>
      <c r="V322" s="53">
        <f>IFERROR(VLOOKUP(B322,'วันที่ 5 กะดึก'!$B$8:$AH$106,27,FALSE),0)</f>
      </c>
      <c r="W322" s="53">
        <f>IFERROR(VLOOKUP(B322,'วันที่ 7'!$B$8:$AH$105,28,FALSE),0)-IFERROR(VLOOKUP(B322,'วันที่ 7'!$B$8:$AH$105,27,FALSE),0)</f>
      </c>
      <c r="X322" s="53">
        <f>IFERROR(VLOOKUP(B322,'วันที่ 7'!$B$8:$AH$105,27,FALSE),0)</f>
      </c>
      <c r="Y322" s="53">
        <f>IFERROR(VLOOKUP(B322,'วันที่ 8'!$B$8:$AH$109,28,FALSE),0)-IFERROR(VLOOKUP(B322,'วันที่ 8'!$B$8:$AH$109,27,FALSE),0)</f>
      </c>
      <c r="Z322" s="53">
        <f>IFERROR(VLOOKUP(B322,'วันที่ 8'!$B$8:$AH$109,27,FALSE),0)</f>
      </c>
      <c r="AA322" s="53">
        <f>IFERROR(VLOOKUP(B322,'กะเช้าวันที่ 12'!$B$8:$AC$102,28,FALSE),0)-IFERROR(VLOOKUP(B322,'กะเช้าวันที่ 12'!$B$8:$AC$102,27,FALSE),0)</f>
      </c>
      <c r="AB322" s="53">
        <f>IFERROR(VLOOKUP(B322,'กะเช้าวันที่ 12'!$B$8:$AC$102,27,FALSE),0)</f>
      </c>
      <c r="AC322" s="53">
        <f>IFERROR(VLOOKUP(B322,'กะเช้าวันที่ 14'!$B$8:$AC$104,28,FALSE),0)-IFERROR(VLOOKUP(B322,'กะเช้าวันที่ 14'!$B$8:$AC$104,27,FALSE),0)</f>
      </c>
      <c r="AD322" s="53">
        <f>IFERROR(VLOOKUP(B322,'กะเช้าวันที่ 14'!$B$8:$AC$104,27,FALSE),0)</f>
      </c>
      <c r="AE322" s="53">
        <f>IFERROR(VLOOKUP(B322,'กะดึกวันที่ 13'!$B$8:$AC$105,28,FALSE),0)-IFERROR(VLOOKUP(B322,'กะดึกวันที่ 13'!$B$8:$AC$105,27,FALSE),0)</f>
      </c>
      <c r="AF322" s="53">
        <f>IFERROR(VLOOKUP(C322,'กะดึกวันที่ 13'!$B$8:$AC$105,27,FALSE),0)</f>
      </c>
      <c r="AG322" s="53">
        <f>IFERROR(VLOOKUP(B322,'วันที่ 12'!$B$8:$AH$105,28,FALSE),0)</f>
      </c>
      <c r="AH322" s="53">
        <f>IFERROR(VLOOKUP(B322,'วันที่ 14'!$B$8:$AH$106,28,FALSE),0)</f>
      </c>
      <c r="AI322" s="53">
        <f>IFERROR(VLOOKUP(B322,'วันที่ 15'!$B$8:$AH$106,28,FALSE),0)</f>
      </c>
      <c r="AJ322" s="53">
        <f>IFERROR(VLOOKUP(B322,'วันที่ 16'!$B$8:$AH$105,28,FALSE),0)</f>
      </c>
      <c r="AK322" s="53">
        <f>IFERROR(VLOOKUP(B322,'วันที่ 17'!$B$8:$AH$105,28,FALSE),0)</f>
      </c>
      <c r="AL322" s="53">
        <f>IFERROR(VLOOKUP(B322,'วันที่ 18'!$B$8:$AH$104,28,FALSE),0)</f>
      </c>
      <c r="AM322" s="53">
        <f>IFERROR(VLOOKUP(B322,'วันที่ 19'!$B$8:$AH$106,28,FALSE),0)</f>
      </c>
      <c r="AN322" s="53">
        <f>IFERROR(VLOOKUP(B322,'วันที่ 20'!$B$8:$AH$105,28,FALSE),0)</f>
      </c>
      <c r="AO322" s="53">
        <f>IFERROR(VLOOKUP(B322,'วันที่ 21'!$B$8:$AH$106,28,FALSE),0)</f>
      </c>
      <c r="AP322" s="53">
        <f>IFERROR(VLOOKUP(B322,'วันที่ 22'!$B$8:$AH$105,28,FALSE),0)</f>
      </c>
      <c r="AQ322" s="53">
        <f>IFERROR(VLOOKUP(B322,'วันที่ 23'!$B$8:$AH$107,28,FALSE),0)</f>
      </c>
      <c r="AR322" s="53">
        <f>IFERROR(VLOOKUP(B322,'วันที่ 24'!$B$8:$AH$104,28,FALSE),0)</f>
      </c>
      <c r="AS322" s="53">
        <f>IFERROR(VLOOKUP(B322,'วันที่ 25'!$B$8:$AH$106,28,FALSE),0)</f>
      </c>
      <c r="AT322" s="53">
        <f>IFERROR(VLOOKUP(B322,'วันที่ 26'!$B$8:$AH$105,28,FALSE),0)</f>
      </c>
      <c r="AU322" s="53">
        <f>IFERROR(VLOOKUP(B322,'วันที่ 26'!$B$8:$AH$104,28,FALSE),0)</f>
      </c>
      <c r="AV322" s="53">
        <f>IFERROR(VLOOKUP(B322,'วันที่ 30'!$B$8:$AH$107,28,FALSE),0)</f>
      </c>
      <c r="AW322" s="53">
        <f>IFERROR(VLOOKUP(B322,'วันที่ 31'!$B$8:$AG$105,28,FALSE),0)</f>
      </c>
      <c r="AX322" s="52">
        <f>SUM(E322:AW322)</f>
      </c>
    </row>
    <row r="323">
      <c r="A323" s="52"/>
      <c r="B323" s="56"/>
      <c r="C323" s="53">
        <f>IFERROR(VLOOKUP(B323,Members!B:C,2,FALSE),0)</f>
      </c>
      <c r="D323" s="53">
        <f>IFERROR(VLOOKUP(B323,Members!$B:$H,7,FALSE),0)</f>
      </c>
      <c r="E323" s="55">
        <f>IFERROR(VLOOKUP(B323,'วันที่ 1'!$B$8:$AH$103,28,FALSE),0) - IFERROR(VLOOKUP(B323,'วันที่ 1'!$B$8:$AH$103,27,FALSE),0)</f>
      </c>
      <c r="F323" s="55">
        <f>IFERROR(VLOOKUP(C323,'วันที่ 1'!$B$8:$AH$103,27,FALSE),0)</f>
      </c>
      <c r="G323" s="53">
        <f>IFERROR(VLOOKUP(B323,'วันที่ 1'!$B$8:$AH$103,28,FALSE),0)-IFERROR(VLOOKUP(B323,'วันที่ 1'!$B$8:$AH$103,27,FALSE),0)</f>
      </c>
      <c r="H323" s="55">
        <f>IFERROR(VLOOKUP(B323,'วันที่ 1'!$B$8:$AH$103,27,FALSE),0)</f>
      </c>
      <c r="I323" s="53">
        <f>IFERROR(VLOOKUP(B323,'วันที่ 2'!$B$8:$AF$106,28,FALSE),0)-IFERROR(VLOOKUP(B323,'วันที่ 2'!$B$8:$AF$106,27,FALSE),0)</f>
      </c>
      <c r="J323" s="53">
        <f>IFERROR(VLOOKUP(B323,'วันที่ 2'!$B$8:$AF$106,27,FALSE),0)</f>
      </c>
      <c r="K323" s="53">
        <f>IFERROR(VLOOKUP(B323,'วันที่ 3 กะเช้า'!$B$8:$AK$106,28,FALSE),0)-IFERROR(VLOOKUP(B323,'วันที่ 3 กะเช้า'!$B$8:$AK$106,27,FALSE),0)</f>
      </c>
      <c r="L323" s="53">
        <f>IFERROR(VLOOKUP(B323,'วันที่ 3 กะเช้า'!$B$8:$AK$106,27,FALSE),0)</f>
      </c>
      <c r="M323" s="53">
        <f>IFERROR(VLOOKUP(B323,'วันที่ 4 กะเช้า'!$B$8:$AG$107,28,FALSE),0)-IFERROR(VLOOKUP(B323,'วันที่ 4 กะเช้า'!$B$8:$AG$107,27,FALSE),0)</f>
      </c>
      <c r="N323" s="53">
        <f>IFERROR(VLOOKUP(B323,'วันที่ 4 กะเช้า'!$B$8:$AG$107,27,FALSE),0)</f>
      </c>
      <c r="O323" s="53">
        <f>IFERROR(VLOOKUP(B323,'วันที่ 4 กะเช้า'!$B$8:$AH$106,28,FALSE),0)-IFERROR(VLOOKUP(B323,'วันที่ 4 กะเช้า'!$B$8:$AH$106,27,FALSE),0)</f>
      </c>
      <c r="P323" s="53">
        <f>IFERROR(VLOOKUP(B323,'วันที่ 4 กะเช้า'!$B$8:$AH$106,27,FALSE),0)</f>
      </c>
      <c r="Q323" s="53">
        <f>IFERROR(VLOOKUP(B323,'วันที่ 4 กะเช้า'!$B$8:$AH$106,28,FALSE),0)-IFERROR(VLOOKUP(B323,'วันที่ 4 กะเช้า'!$B$8:$AH$106,27,FALSE),0)</f>
      </c>
      <c r="R323" s="53">
        <f>IFERROR(VLOOKUP(B323,'วันที่ 4 กะเช้า'!$B$8:$AH$106,27,FALSE),0)</f>
      </c>
      <c r="S323" s="53">
        <f>IFERROR(VLOOKUP(B323,'วันที่ 5 กะเช้า'!$B$8:$AH$107,28,FALSE),0)-IFERROR(VLOOKUP(B323,'วันที่ 5 กะเช้า'!$B$8:$AH$107,27,FALSE),0)</f>
      </c>
      <c r="T323" s="53">
        <f>IFERROR(VLOOKUP(B323,'วันที่ 5 กะเช้า'!$B$8:$AH$107,27,FALSE),0)</f>
      </c>
      <c r="U323" s="53">
        <f>IFERROR(VLOOKUP(B323,'วันที่ 5 กะดึก'!$B$8:$AH$106,27,FALSE),0)</f>
      </c>
      <c r="V323" s="53">
        <f>IFERROR(VLOOKUP(B323,'วันที่ 5 กะดึก'!$B$8:$AH$106,27,FALSE),0)</f>
      </c>
      <c r="W323" s="53">
        <f>IFERROR(VLOOKUP(B323,'วันที่ 7'!$B$8:$AH$105,28,FALSE),0)-IFERROR(VLOOKUP(B323,'วันที่ 7'!$B$8:$AH$105,27,FALSE),0)</f>
      </c>
      <c r="X323" s="53">
        <f>IFERROR(VLOOKUP(B323,'วันที่ 7'!$B$8:$AH$105,27,FALSE),0)</f>
      </c>
      <c r="Y323" s="53">
        <f>IFERROR(VLOOKUP(B323,'วันที่ 8'!$B$8:$AH$109,28,FALSE),0)-IFERROR(VLOOKUP(B323,'วันที่ 8'!$B$8:$AH$109,27,FALSE),0)</f>
      </c>
      <c r="Z323" s="53">
        <f>IFERROR(VLOOKUP(B323,'วันที่ 8'!$B$8:$AH$109,27,FALSE),0)</f>
      </c>
      <c r="AA323" s="53">
        <f>IFERROR(VLOOKUP(B323,'กะเช้าวันที่ 12'!$B$8:$AC$102,28,FALSE),0)-IFERROR(VLOOKUP(B323,'กะเช้าวันที่ 12'!$B$8:$AC$102,27,FALSE),0)</f>
      </c>
      <c r="AB323" s="53">
        <f>IFERROR(VLOOKUP(B323,'กะเช้าวันที่ 12'!$B$8:$AC$102,27,FALSE),0)</f>
      </c>
      <c r="AC323" s="53">
        <f>IFERROR(VLOOKUP(B323,'กะเช้าวันที่ 14'!$B$8:$AC$104,28,FALSE),0)-IFERROR(VLOOKUP(B323,'กะเช้าวันที่ 14'!$B$8:$AC$104,27,FALSE),0)</f>
      </c>
      <c r="AD323" s="53">
        <f>IFERROR(VLOOKUP(B323,'กะเช้าวันที่ 14'!$B$8:$AC$104,27,FALSE),0)</f>
      </c>
      <c r="AE323" s="53">
        <f>IFERROR(VLOOKUP(B323,'กะดึกวันที่ 13'!$B$8:$AC$105,28,FALSE),0)-IFERROR(VLOOKUP(B323,'กะดึกวันที่ 13'!$B$8:$AC$105,27,FALSE),0)</f>
      </c>
      <c r="AF323" s="53">
        <f>IFERROR(VLOOKUP(C323,'กะดึกวันที่ 13'!$B$8:$AC$105,27,FALSE),0)</f>
      </c>
      <c r="AG323" s="53">
        <f>IFERROR(VLOOKUP(B323,'วันที่ 12'!$B$8:$AH$105,28,FALSE),0)</f>
      </c>
      <c r="AH323" s="53">
        <f>IFERROR(VLOOKUP(B323,'วันที่ 14'!$B$8:$AH$106,28,FALSE),0)</f>
      </c>
      <c r="AI323" s="53">
        <f>IFERROR(VLOOKUP(B323,'วันที่ 15'!$B$8:$AH$106,28,FALSE),0)</f>
      </c>
      <c r="AJ323" s="53">
        <f>IFERROR(VLOOKUP(B323,'วันที่ 16'!$B$8:$AH$105,28,FALSE),0)</f>
      </c>
      <c r="AK323" s="53">
        <f>IFERROR(VLOOKUP(B323,'วันที่ 17'!$B$8:$AH$105,28,FALSE),0)</f>
      </c>
      <c r="AL323" s="53">
        <f>IFERROR(VLOOKUP(B323,'วันที่ 18'!$B$8:$AH$104,28,FALSE),0)</f>
      </c>
      <c r="AM323" s="53">
        <f>IFERROR(VLOOKUP(B323,'วันที่ 19'!$B$8:$AH$106,28,FALSE),0)</f>
      </c>
      <c r="AN323" s="53">
        <f>IFERROR(VLOOKUP(B323,'วันที่ 20'!$B$8:$AH$105,28,FALSE),0)</f>
      </c>
      <c r="AO323" s="53">
        <f>IFERROR(VLOOKUP(B323,'วันที่ 21'!$B$8:$AH$106,28,FALSE),0)</f>
      </c>
      <c r="AP323" s="53">
        <f>IFERROR(VLOOKUP(B323,'วันที่ 22'!$B$8:$AH$105,28,FALSE),0)</f>
      </c>
      <c r="AQ323" s="53">
        <f>IFERROR(VLOOKUP(B323,'วันที่ 23'!$B$8:$AH$107,28,FALSE),0)</f>
      </c>
      <c r="AR323" s="53">
        <f>IFERROR(VLOOKUP(B323,'วันที่ 24'!$B$8:$AH$104,28,FALSE),0)</f>
      </c>
      <c r="AS323" s="53">
        <f>IFERROR(VLOOKUP(B323,'วันที่ 25'!$B$8:$AH$106,28,FALSE),0)</f>
      </c>
      <c r="AT323" s="53">
        <f>IFERROR(VLOOKUP(B323,'วันที่ 26'!$B$8:$AH$105,28,FALSE),0)</f>
      </c>
      <c r="AU323" s="53">
        <f>IFERROR(VLOOKUP(B323,'วันที่ 26'!$B$8:$AH$104,28,FALSE),0)</f>
      </c>
      <c r="AV323" s="53">
        <f>IFERROR(VLOOKUP(B323,'วันที่ 30'!$B$8:$AH$107,28,FALSE),0)</f>
      </c>
      <c r="AW323" s="53">
        <f>IFERROR(VLOOKUP(B323,'วันที่ 31'!$B$8:$AG$105,28,FALSE),0)</f>
      </c>
      <c r="AX323" s="52">
        <f>SUM(E323:AW323)</f>
      </c>
    </row>
    <row r="324">
      <c r="A324" s="52"/>
      <c r="B324" s="56"/>
      <c r="C324" s="53">
        <f>IFERROR(VLOOKUP(B324,Members!B:C,2,FALSE),0)</f>
      </c>
      <c r="D324" s="53">
        <f>IFERROR(VLOOKUP(B324,Members!$B:$H,7,FALSE),0)</f>
      </c>
      <c r="E324" s="55">
        <f>IFERROR(VLOOKUP(B324,'วันที่ 1'!$B$8:$AH$103,28,FALSE),0) - IFERROR(VLOOKUP(B324,'วันที่ 1'!$B$8:$AH$103,27,FALSE),0)</f>
      </c>
      <c r="F324" s="55">
        <f>IFERROR(VLOOKUP(C324,'วันที่ 1'!$B$8:$AH$103,27,FALSE),0)</f>
      </c>
      <c r="G324" s="53">
        <f>IFERROR(VLOOKUP(B324,'วันที่ 1'!$B$8:$AH$103,28,FALSE),0)-IFERROR(VLOOKUP(B324,'วันที่ 1'!$B$8:$AH$103,27,FALSE),0)</f>
      </c>
      <c r="H324" s="55">
        <f>IFERROR(VLOOKUP(B324,'วันที่ 1'!$B$8:$AH$103,27,FALSE),0)</f>
      </c>
      <c r="I324" s="53">
        <f>IFERROR(VLOOKUP(B324,'วันที่ 2'!$B$8:$AF$106,28,FALSE),0)-IFERROR(VLOOKUP(B324,'วันที่ 2'!$B$8:$AF$106,27,FALSE),0)</f>
      </c>
      <c r="J324" s="53">
        <f>IFERROR(VLOOKUP(B324,'วันที่ 2'!$B$8:$AF$106,27,FALSE),0)</f>
      </c>
      <c r="K324" s="53">
        <f>IFERROR(VLOOKUP(B324,'วันที่ 3 กะเช้า'!$B$8:$AK$106,28,FALSE),0)-IFERROR(VLOOKUP(B324,'วันที่ 3 กะเช้า'!$B$8:$AK$106,27,FALSE),0)</f>
      </c>
      <c r="L324" s="53">
        <f>IFERROR(VLOOKUP(B324,'วันที่ 3 กะเช้า'!$B$8:$AK$106,27,FALSE),0)</f>
      </c>
      <c r="M324" s="53">
        <f>IFERROR(VLOOKUP(B324,'วันที่ 4 กะเช้า'!$B$8:$AG$107,28,FALSE),0)-IFERROR(VLOOKUP(B324,'วันที่ 4 กะเช้า'!$B$8:$AG$107,27,FALSE),0)</f>
      </c>
      <c r="N324" s="53">
        <f>IFERROR(VLOOKUP(B324,'วันที่ 4 กะเช้า'!$B$8:$AG$107,27,FALSE),0)</f>
      </c>
      <c r="O324" s="53">
        <f>IFERROR(VLOOKUP(B324,'วันที่ 4 กะเช้า'!$B$8:$AH$106,28,FALSE),0)-IFERROR(VLOOKUP(B324,'วันที่ 4 กะเช้า'!$B$8:$AH$106,27,FALSE),0)</f>
      </c>
      <c r="P324" s="53">
        <f>IFERROR(VLOOKUP(B324,'วันที่ 4 กะเช้า'!$B$8:$AH$106,27,FALSE),0)</f>
      </c>
      <c r="Q324" s="53">
        <f>IFERROR(VLOOKUP(B324,'วันที่ 4 กะเช้า'!$B$8:$AH$106,28,FALSE),0)-IFERROR(VLOOKUP(B324,'วันที่ 4 กะเช้า'!$B$8:$AH$106,27,FALSE),0)</f>
      </c>
      <c r="R324" s="53">
        <f>IFERROR(VLOOKUP(B324,'วันที่ 4 กะเช้า'!$B$8:$AH$106,27,FALSE),0)</f>
      </c>
      <c r="S324" s="53">
        <f>IFERROR(VLOOKUP(B324,'วันที่ 5 กะเช้า'!$B$8:$AH$107,28,FALSE),0)-IFERROR(VLOOKUP(B324,'วันที่ 5 กะเช้า'!$B$8:$AH$107,27,FALSE),0)</f>
      </c>
      <c r="T324" s="53">
        <f>IFERROR(VLOOKUP(B324,'วันที่ 5 กะเช้า'!$B$8:$AH$107,27,FALSE),0)</f>
      </c>
      <c r="U324" s="53">
        <f>IFERROR(VLOOKUP(B324,'วันที่ 5 กะดึก'!$B$8:$AH$106,27,FALSE),0)</f>
      </c>
      <c r="V324" s="53">
        <f>IFERROR(VLOOKUP(B324,'วันที่ 5 กะดึก'!$B$8:$AH$106,27,FALSE),0)</f>
      </c>
      <c r="W324" s="53">
        <f>IFERROR(VLOOKUP(B324,'วันที่ 7'!$B$8:$AH$105,28,FALSE),0)-IFERROR(VLOOKUP(B324,'วันที่ 7'!$B$8:$AH$105,27,FALSE),0)</f>
      </c>
      <c r="X324" s="53">
        <f>IFERROR(VLOOKUP(B324,'วันที่ 7'!$B$8:$AH$105,27,FALSE),0)</f>
      </c>
      <c r="Y324" s="53">
        <f>IFERROR(VLOOKUP(B324,'วันที่ 8'!$B$8:$AH$109,28,FALSE),0)-IFERROR(VLOOKUP(B324,'วันที่ 8'!$B$8:$AH$109,27,FALSE),0)</f>
      </c>
      <c r="Z324" s="53">
        <f>IFERROR(VLOOKUP(B324,'วันที่ 8'!$B$8:$AH$109,27,FALSE),0)</f>
      </c>
      <c r="AA324" s="53">
        <f>IFERROR(VLOOKUP(B324,'กะเช้าวันที่ 12'!$B$8:$AC$102,28,FALSE),0)-IFERROR(VLOOKUP(B324,'กะเช้าวันที่ 12'!$B$8:$AC$102,27,FALSE),0)</f>
      </c>
      <c r="AB324" s="53">
        <f>IFERROR(VLOOKUP(B324,'กะเช้าวันที่ 12'!$B$8:$AC$102,27,FALSE),0)</f>
      </c>
      <c r="AC324" s="53">
        <f>IFERROR(VLOOKUP(B324,'กะเช้าวันที่ 14'!$B$8:$AC$104,28,FALSE),0)-IFERROR(VLOOKUP(B324,'กะเช้าวันที่ 14'!$B$8:$AC$104,27,FALSE),0)</f>
      </c>
      <c r="AD324" s="53">
        <f>IFERROR(VLOOKUP(B324,'กะเช้าวันที่ 14'!$B$8:$AC$104,27,FALSE),0)</f>
      </c>
      <c r="AE324" s="53">
        <f>IFERROR(VLOOKUP(B324,'กะดึกวันที่ 13'!$B$8:$AC$105,28,FALSE),0)-IFERROR(VLOOKUP(B324,'กะดึกวันที่ 13'!$B$8:$AC$105,27,FALSE),0)</f>
      </c>
      <c r="AF324" s="53">
        <f>IFERROR(VLOOKUP(C324,'กะดึกวันที่ 13'!$B$8:$AC$105,27,FALSE),0)</f>
      </c>
      <c r="AG324" s="53">
        <f>IFERROR(VLOOKUP(B324,'วันที่ 12'!$B$8:$AH$105,28,FALSE),0)</f>
      </c>
      <c r="AH324" s="53">
        <f>IFERROR(VLOOKUP(B324,'วันที่ 14'!$B$8:$AH$106,28,FALSE),0)</f>
      </c>
      <c r="AI324" s="53">
        <f>IFERROR(VLOOKUP(B324,'วันที่ 15'!$B$8:$AH$106,28,FALSE),0)</f>
      </c>
      <c r="AJ324" s="53">
        <f>IFERROR(VLOOKUP(B324,'วันที่ 16'!$B$8:$AH$105,28,FALSE),0)</f>
      </c>
      <c r="AK324" s="53">
        <f>IFERROR(VLOOKUP(B324,'วันที่ 17'!$B$8:$AH$105,28,FALSE),0)</f>
      </c>
      <c r="AL324" s="53">
        <f>IFERROR(VLOOKUP(B324,'วันที่ 18'!$B$8:$AH$104,28,FALSE),0)</f>
      </c>
      <c r="AM324" s="53">
        <f>IFERROR(VLOOKUP(B324,'วันที่ 19'!$B$8:$AH$106,28,FALSE),0)</f>
      </c>
      <c r="AN324" s="53">
        <f>IFERROR(VLOOKUP(B324,'วันที่ 20'!$B$8:$AH$105,28,FALSE),0)</f>
      </c>
      <c r="AO324" s="53">
        <f>IFERROR(VLOOKUP(B324,'วันที่ 21'!$B$8:$AH$106,28,FALSE),0)</f>
      </c>
      <c r="AP324" s="53">
        <f>IFERROR(VLOOKUP(B324,'วันที่ 22'!$B$8:$AH$105,28,FALSE),0)</f>
      </c>
      <c r="AQ324" s="53">
        <f>IFERROR(VLOOKUP(B324,'วันที่ 23'!$B$8:$AH$107,28,FALSE),0)</f>
      </c>
      <c r="AR324" s="53">
        <f>IFERROR(VLOOKUP(B324,'วันที่ 24'!$B$8:$AH$104,28,FALSE),0)</f>
      </c>
      <c r="AS324" s="53">
        <f>IFERROR(VLOOKUP(B324,'วันที่ 25'!$B$8:$AH$106,28,FALSE),0)</f>
      </c>
      <c r="AT324" s="53">
        <f>IFERROR(VLOOKUP(B324,'วันที่ 26'!$B$8:$AH$105,28,FALSE),0)</f>
      </c>
      <c r="AU324" s="53">
        <f>IFERROR(VLOOKUP(B324,'วันที่ 26'!$B$8:$AH$104,28,FALSE),0)</f>
      </c>
      <c r="AV324" s="53">
        <f>IFERROR(VLOOKUP(B324,'วันที่ 30'!$B$8:$AH$107,28,FALSE),0)</f>
      </c>
      <c r="AW324" s="53">
        <f>IFERROR(VLOOKUP(B324,'วันที่ 31'!$B$8:$AG$105,28,FALSE),0)</f>
      </c>
      <c r="AX324" s="52">
        <f>SUM(E324:AW324)</f>
      </c>
    </row>
    <row r="325">
      <c r="A325" s="52"/>
      <c r="B325" s="56"/>
      <c r="C325" s="53">
        <f>IFERROR(VLOOKUP(B325,Members!B:C,2,FALSE),0)</f>
      </c>
      <c r="D325" s="53">
        <f>IFERROR(VLOOKUP(B325,Members!$B:$H,7,FALSE),0)</f>
      </c>
      <c r="E325" s="55">
        <f>IFERROR(VLOOKUP(B325,'วันที่ 1'!$B$8:$AH$103,28,FALSE),0) - IFERROR(VLOOKUP(B325,'วันที่ 1'!$B$8:$AH$103,27,FALSE),0)</f>
      </c>
      <c r="F325" s="55">
        <f>IFERROR(VLOOKUP(C325,'วันที่ 1'!$B$8:$AH$103,27,FALSE),0)</f>
      </c>
      <c r="G325" s="53">
        <f>IFERROR(VLOOKUP(B325,'วันที่ 1'!$B$8:$AH$103,28,FALSE),0)-IFERROR(VLOOKUP(B325,'วันที่ 1'!$B$8:$AH$103,27,FALSE),0)</f>
      </c>
      <c r="H325" s="55">
        <f>IFERROR(VLOOKUP(B325,'วันที่ 1'!$B$8:$AH$103,27,FALSE),0)</f>
      </c>
      <c r="I325" s="53">
        <f>IFERROR(VLOOKUP(B325,'วันที่ 2'!$B$8:$AF$106,28,FALSE),0)-IFERROR(VLOOKUP(B325,'วันที่ 2'!$B$8:$AF$106,27,FALSE),0)</f>
      </c>
      <c r="J325" s="53">
        <f>IFERROR(VLOOKUP(B325,'วันที่ 2'!$B$8:$AF$106,27,FALSE),0)</f>
      </c>
      <c r="K325" s="53">
        <f>IFERROR(VLOOKUP(B325,'วันที่ 3 กะเช้า'!$B$8:$AK$106,28,FALSE),0)-IFERROR(VLOOKUP(B325,'วันที่ 3 กะเช้า'!$B$8:$AK$106,27,FALSE),0)</f>
      </c>
      <c r="L325" s="53">
        <f>IFERROR(VLOOKUP(B325,'วันที่ 3 กะเช้า'!$B$8:$AK$106,27,FALSE),0)</f>
      </c>
      <c r="M325" s="53">
        <f>IFERROR(VLOOKUP(B325,'วันที่ 4 กะเช้า'!$B$8:$AG$107,28,FALSE),0)-IFERROR(VLOOKUP(B325,'วันที่ 4 กะเช้า'!$B$8:$AG$107,27,FALSE),0)</f>
      </c>
      <c r="N325" s="53">
        <f>IFERROR(VLOOKUP(B325,'วันที่ 4 กะเช้า'!$B$8:$AG$107,27,FALSE),0)</f>
      </c>
      <c r="O325" s="53">
        <f>IFERROR(VLOOKUP(B325,'วันที่ 4 กะเช้า'!$B$8:$AH$106,28,FALSE),0)-IFERROR(VLOOKUP(B325,'วันที่ 4 กะเช้า'!$B$8:$AH$106,27,FALSE),0)</f>
      </c>
      <c r="P325" s="53">
        <f>IFERROR(VLOOKUP(B325,'วันที่ 4 กะเช้า'!$B$8:$AH$106,27,FALSE),0)</f>
      </c>
      <c r="Q325" s="53">
        <f>IFERROR(VLOOKUP(B325,'วันที่ 4 กะเช้า'!$B$8:$AH$106,28,FALSE),0)-IFERROR(VLOOKUP(B325,'วันที่ 4 กะเช้า'!$B$8:$AH$106,27,FALSE),0)</f>
      </c>
      <c r="R325" s="53">
        <f>IFERROR(VLOOKUP(B325,'วันที่ 4 กะเช้า'!$B$8:$AH$106,27,FALSE),0)</f>
      </c>
      <c r="S325" s="53">
        <f>IFERROR(VLOOKUP(B325,'วันที่ 5 กะเช้า'!$B$8:$AH$107,28,FALSE),0)-IFERROR(VLOOKUP(B325,'วันที่ 5 กะเช้า'!$B$8:$AH$107,27,FALSE),0)</f>
      </c>
      <c r="T325" s="53">
        <f>IFERROR(VLOOKUP(B325,'วันที่ 5 กะเช้า'!$B$8:$AH$107,27,FALSE),0)</f>
      </c>
      <c r="U325" s="53">
        <f>IFERROR(VLOOKUP(B325,'วันที่ 5 กะดึก'!$B$8:$AH$106,27,FALSE),0)</f>
      </c>
      <c r="V325" s="53">
        <f>IFERROR(VLOOKUP(B325,'วันที่ 5 กะดึก'!$B$8:$AH$106,27,FALSE),0)</f>
      </c>
      <c r="W325" s="53">
        <f>IFERROR(VLOOKUP(B325,'วันที่ 7'!$B$8:$AH$105,28,FALSE),0)-IFERROR(VLOOKUP(B325,'วันที่ 7'!$B$8:$AH$105,27,FALSE),0)</f>
      </c>
      <c r="X325" s="53">
        <f>IFERROR(VLOOKUP(B325,'วันที่ 7'!$B$8:$AH$105,27,FALSE),0)</f>
      </c>
      <c r="Y325" s="53">
        <f>IFERROR(VLOOKUP(B325,'วันที่ 8'!$B$8:$AH$109,28,FALSE),0)-IFERROR(VLOOKUP(B325,'วันที่ 8'!$B$8:$AH$109,27,FALSE),0)</f>
      </c>
      <c r="Z325" s="53">
        <f>IFERROR(VLOOKUP(B325,'วันที่ 8'!$B$8:$AH$109,27,FALSE),0)</f>
      </c>
      <c r="AA325" s="53">
        <f>IFERROR(VLOOKUP(B325,'กะเช้าวันที่ 12'!$B$8:$AC$102,28,FALSE),0)-IFERROR(VLOOKUP(B325,'กะเช้าวันที่ 12'!$B$8:$AC$102,27,FALSE),0)</f>
      </c>
      <c r="AB325" s="53">
        <f>IFERROR(VLOOKUP(B325,'กะเช้าวันที่ 12'!$B$8:$AC$102,27,FALSE),0)</f>
      </c>
      <c r="AC325" s="53">
        <f>IFERROR(VLOOKUP(B325,'กะเช้าวันที่ 14'!$B$8:$AC$104,28,FALSE),0)-IFERROR(VLOOKUP(B325,'กะเช้าวันที่ 14'!$B$8:$AC$104,27,FALSE),0)</f>
      </c>
      <c r="AD325" s="53">
        <f>IFERROR(VLOOKUP(B325,'กะเช้าวันที่ 14'!$B$8:$AC$104,27,FALSE),0)</f>
      </c>
      <c r="AE325" s="53">
        <f>IFERROR(VLOOKUP(B325,'กะดึกวันที่ 13'!$B$8:$AC$105,28,FALSE),0)-IFERROR(VLOOKUP(B325,'กะดึกวันที่ 13'!$B$8:$AC$105,27,FALSE),0)</f>
      </c>
      <c r="AF325" s="53">
        <f>IFERROR(VLOOKUP(C325,'กะดึกวันที่ 13'!$B$8:$AC$105,27,FALSE),0)</f>
      </c>
      <c r="AG325" s="53">
        <f>IFERROR(VLOOKUP(B325,'วันที่ 12'!$B$8:$AH$105,28,FALSE),0)</f>
      </c>
      <c r="AH325" s="53">
        <f>IFERROR(VLOOKUP(B325,'วันที่ 14'!$B$8:$AH$106,28,FALSE),0)</f>
      </c>
      <c r="AI325" s="53">
        <f>IFERROR(VLOOKUP(B325,'วันที่ 15'!$B$8:$AH$106,28,FALSE),0)</f>
      </c>
      <c r="AJ325" s="53">
        <f>IFERROR(VLOOKUP(B325,'วันที่ 16'!$B$8:$AH$105,28,FALSE),0)</f>
      </c>
      <c r="AK325" s="53">
        <f>IFERROR(VLOOKUP(B325,'วันที่ 17'!$B$8:$AH$105,28,FALSE),0)</f>
      </c>
      <c r="AL325" s="53">
        <f>IFERROR(VLOOKUP(B325,'วันที่ 18'!$B$8:$AH$104,28,FALSE),0)</f>
      </c>
      <c r="AM325" s="53">
        <f>IFERROR(VLOOKUP(B325,'วันที่ 19'!$B$8:$AH$106,28,FALSE),0)</f>
      </c>
      <c r="AN325" s="53">
        <f>IFERROR(VLOOKUP(B325,'วันที่ 20'!$B$8:$AH$105,28,FALSE),0)</f>
      </c>
      <c r="AO325" s="53">
        <f>IFERROR(VLOOKUP(B325,'วันที่ 21'!$B$8:$AH$106,28,FALSE),0)</f>
      </c>
      <c r="AP325" s="53">
        <f>IFERROR(VLOOKUP(B325,'วันที่ 22'!$B$8:$AH$105,28,FALSE),0)</f>
      </c>
      <c r="AQ325" s="53">
        <f>IFERROR(VLOOKUP(B325,'วันที่ 23'!$B$8:$AH$107,28,FALSE),0)</f>
      </c>
      <c r="AR325" s="53">
        <f>IFERROR(VLOOKUP(B325,'วันที่ 24'!$B$8:$AH$104,28,FALSE),0)</f>
      </c>
      <c r="AS325" s="53">
        <f>IFERROR(VLOOKUP(B325,'วันที่ 25'!$B$8:$AH$106,28,FALSE),0)</f>
      </c>
      <c r="AT325" s="53">
        <f>IFERROR(VLOOKUP(B325,'วันที่ 26'!$B$8:$AH$105,28,FALSE),0)</f>
      </c>
      <c r="AU325" s="53">
        <f>IFERROR(VLOOKUP(B325,'วันที่ 26'!$B$8:$AH$104,28,FALSE),0)</f>
      </c>
      <c r="AV325" s="53">
        <f>IFERROR(VLOOKUP(B325,'วันที่ 30'!$B$8:$AH$107,28,FALSE),0)</f>
      </c>
      <c r="AW325" s="53">
        <f>IFERROR(VLOOKUP(B325,'วันที่ 31'!$B$8:$AG$105,28,FALSE),0)</f>
      </c>
      <c r="AX325" s="52">
        <f>SUM(E325:AW325)</f>
      </c>
    </row>
    <row r="326">
      <c r="A326" s="52"/>
      <c r="B326" s="56"/>
      <c r="C326" s="53">
        <f>IFERROR(VLOOKUP(B326,Members!B:C,2,FALSE),0)</f>
      </c>
      <c r="D326" s="53">
        <f>IFERROR(VLOOKUP(B326,Members!$B:$H,7,FALSE),0)</f>
      </c>
      <c r="E326" s="55">
        <f>IFERROR(VLOOKUP(B326,'วันที่ 1'!$B$8:$AH$103,28,FALSE),0) - IFERROR(VLOOKUP(B326,'วันที่ 1'!$B$8:$AH$103,27,FALSE),0)</f>
      </c>
      <c r="F326" s="55">
        <f>IFERROR(VLOOKUP(C326,'วันที่ 1'!$B$8:$AH$103,27,FALSE),0)</f>
      </c>
      <c r="G326" s="53">
        <f>IFERROR(VLOOKUP(B326,'วันที่ 1'!$B$8:$AH$103,28,FALSE),0)-IFERROR(VLOOKUP(B326,'วันที่ 1'!$B$8:$AH$103,27,FALSE),0)</f>
      </c>
      <c r="H326" s="55">
        <f>IFERROR(VLOOKUP(B326,'วันที่ 1'!$B$8:$AH$103,27,FALSE),0)</f>
      </c>
      <c r="I326" s="53">
        <f>IFERROR(VLOOKUP(B326,'วันที่ 2'!$B$8:$AF$106,28,FALSE),0)-IFERROR(VLOOKUP(B326,'วันที่ 2'!$B$8:$AF$106,27,FALSE),0)</f>
      </c>
      <c r="J326" s="53">
        <f>IFERROR(VLOOKUP(B326,'วันที่ 2'!$B$8:$AF$106,27,FALSE),0)</f>
      </c>
      <c r="K326" s="53">
        <f>IFERROR(VLOOKUP(B326,'วันที่ 3 กะเช้า'!$B$8:$AK$106,28,FALSE),0)-IFERROR(VLOOKUP(B326,'วันที่ 3 กะเช้า'!$B$8:$AK$106,27,FALSE),0)</f>
      </c>
      <c r="L326" s="53">
        <f>IFERROR(VLOOKUP(B326,'วันที่ 3 กะเช้า'!$B$8:$AK$106,27,FALSE),0)</f>
      </c>
      <c r="M326" s="53">
        <f>IFERROR(VLOOKUP(B326,'วันที่ 4 กะเช้า'!$B$8:$AG$107,28,FALSE),0)-IFERROR(VLOOKUP(B326,'วันที่ 4 กะเช้า'!$B$8:$AG$107,27,FALSE),0)</f>
      </c>
      <c r="N326" s="53">
        <f>IFERROR(VLOOKUP(B326,'วันที่ 4 กะเช้า'!$B$8:$AG$107,27,FALSE),0)</f>
      </c>
      <c r="O326" s="53">
        <f>IFERROR(VLOOKUP(B326,'วันที่ 4 กะเช้า'!$B$8:$AH$106,28,FALSE),0)-IFERROR(VLOOKUP(B326,'วันที่ 4 กะเช้า'!$B$8:$AH$106,27,FALSE),0)</f>
      </c>
      <c r="P326" s="53">
        <f>IFERROR(VLOOKUP(B326,'วันที่ 4 กะเช้า'!$B$8:$AH$106,27,FALSE),0)</f>
      </c>
      <c r="Q326" s="53">
        <f>IFERROR(VLOOKUP(B326,'วันที่ 4 กะเช้า'!$B$8:$AH$106,28,FALSE),0)-IFERROR(VLOOKUP(B326,'วันที่ 4 กะเช้า'!$B$8:$AH$106,27,FALSE),0)</f>
      </c>
      <c r="R326" s="53">
        <f>IFERROR(VLOOKUP(B326,'วันที่ 4 กะเช้า'!$B$8:$AH$106,27,FALSE),0)</f>
      </c>
      <c r="S326" s="53">
        <f>IFERROR(VLOOKUP(B326,'วันที่ 5 กะเช้า'!$B$8:$AH$107,28,FALSE),0)-IFERROR(VLOOKUP(B326,'วันที่ 5 กะเช้า'!$B$8:$AH$107,27,FALSE),0)</f>
      </c>
      <c r="T326" s="53">
        <f>IFERROR(VLOOKUP(B326,'วันที่ 5 กะเช้า'!$B$8:$AH$107,27,FALSE),0)</f>
      </c>
      <c r="U326" s="53">
        <f>IFERROR(VLOOKUP(B326,'วันที่ 5 กะดึก'!$B$8:$AH$106,27,FALSE),0)</f>
      </c>
      <c r="V326" s="53">
        <f>IFERROR(VLOOKUP(B326,'วันที่ 5 กะดึก'!$B$8:$AH$106,27,FALSE),0)</f>
      </c>
      <c r="W326" s="53">
        <f>IFERROR(VLOOKUP(B326,'วันที่ 7'!$B$8:$AH$105,28,FALSE),0)-IFERROR(VLOOKUP(B326,'วันที่ 7'!$B$8:$AH$105,27,FALSE),0)</f>
      </c>
      <c r="X326" s="53">
        <f>IFERROR(VLOOKUP(B326,'วันที่ 7'!$B$8:$AH$105,27,FALSE),0)</f>
      </c>
      <c r="Y326" s="53">
        <f>IFERROR(VLOOKUP(B326,'วันที่ 8'!$B$8:$AH$109,28,FALSE),0)-IFERROR(VLOOKUP(B326,'วันที่ 8'!$B$8:$AH$109,27,FALSE),0)</f>
      </c>
      <c r="Z326" s="53">
        <f>IFERROR(VLOOKUP(B326,'วันที่ 8'!$B$8:$AH$109,27,FALSE),0)</f>
      </c>
      <c r="AA326" s="53">
        <f>IFERROR(VLOOKUP(B326,'กะเช้าวันที่ 12'!$B$8:$AC$102,28,FALSE),0)-IFERROR(VLOOKUP(B326,'กะเช้าวันที่ 12'!$B$8:$AC$102,27,FALSE),0)</f>
      </c>
      <c r="AB326" s="53">
        <f>IFERROR(VLOOKUP(B326,'กะเช้าวันที่ 12'!$B$8:$AC$102,27,FALSE),0)</f>
      </c>
      <c r="AC326" s="53">
        <f>IFERROR(VLOOKUP(B326,'กะเช้าวันที่ 14'!$B$8:$AC$104,28,FALSE),0)-IFERROR(VLOOKUP(B326,'กะเช้าวันที่ 14'!$B$8:$AC$104,27,FALSE),0)</f>
      </c>
      <c r="AD326" s="53">
        <f>IFERROR(VLOOKUP(B326,'กะเช้าวันที่ 14'!$B$8:$AC$104,27,FALSE),0)</f>
      </c>
      <c r="AE326" s="53">
        <f>IFERROR(VLOOKUP(B326,'กะดึกวันที่ 13'!$B$8:$AC$105,28,FALSE),0)-IFERROR(VLOOKUP(B326,'กะดึกวันที่ 13'!$B$8:$AC$105,27,FALSE),0)</f>
      </c>
      <c r="AF326" s="53">
        <f>IFERROR(VLOOKUP(C326,'กะดึกวันที่ 13'!$B$8:$AC$105,27,FALSE),0)</f>
      </c>
      <c r="AG326" s="53">
        <f>IFERROR(VLOOKUP(B326,'วันที่ 12'!$B$8:$AH$105,28,FALSE),0)</f>
      </c>
      <c r="AH326" s="53">
        <f>IFERROR(VLOOKUP(B326,'วันที่ 14'!$B$8:$AH$106,28,FALSE),0)</f>
      </c>
      <c r="AI326" s="53">
        <f>IFERROR(VLOOKUP(B326,'วันที่ 15'!$B$8:$AH$106,28,FALSE),0)</f>
      </c>
      <c r="AJ326" s="53">
        <f>IFERROR(VLOOKUP(B326,'วันที่ 16'!$B$8:$AH$105,28,FALSE),0)</f>
      </c>
      <c r="AK326" s="53">
        <f>IFERROR(VLOOKUP(B326,'วันที่ 17'!$B$8:$AH$105,28,FALSE),0)</f>
      </c>
      <c r="AL326" s="53">
        <f>IFERROR(VLOOKUP(B326,'วันที่ 18'!$B$8:$AH$104,28,FALSE),0)</f>
      </c>
      <c r="AM326" s="53">
        <f>IFERROR(VLOOKUP(B326,'วันที่ 19'!$B$8:$AH$106,28,FALSE),0)</f>
      </c>
      <c r="AN326" s="53">
        <f>IFERROR(VLOOKUP(B326,'วันที่ 20'!$B$8:$AH$105,28,FALSE),0)</f>
      </c>
      <c r="AO326" s="53">
        <f>IFERROR(VLOOKUP(B326,'วันที่ 21'!$B$8:$AH$106,28,FALSE),0)</f>
      </c>
      <c r="AP326" s="53">
        <f>IFERROR(VLOOKUP(B326,'วันที่ 22'!$B$8:$AH$105,28,FALSE),0)</f>
      </c>
      <c r="AQ326" s="53">
        <f>IFERROR(VLOOKUP(B326,'วันที่ 23'!$B$8:$AH$107,28,FALSE),0)</f>
      </c>
      <c r="AR326" s="53">
        <f>IFERROR(VLOOKUP(B326,'วันที่ 24'!$B$8:$AH$104,28,FALSE),0)</f>
      </c>
      <c r="AS326" s="53">
        <f>IFERROR(VLOOKUP(B326,'วันที่ 25'!$B$8:$AH$106,28,FALSE),0)</f>
      </c>
      <c r="AT326" s="53">
        <f>IFERROR(VLOOKUP(B326,'วันที่ 26'!$B$8:$AH$105,28,FALSE),0)</f>
      </c>
      <c r="AU326" s="53">
        <f>IFERROR(VLOOKUP(B326,'วันที่ 26'!$B$8:$AH$104,28,FALSE),0)</f>
      </c>
      <c r="AV326" s="53">
        <f>IFERROR(VLOOKUP(B326,'วันที่ 30'!$B$8:$AH$107,28,FALSE),0)</f>
      </c>
      <c r="AW326" s="53">
        <f>IFERROR(VLOOKUP(B326,'วันที่ 31'!$B$8:$AG$105,28,FALSE),0)</f>
      </c>
      <c r="AX326" s="52">
        <f>SUM(E326:AW326)</f>
      </c>
    </row>
    <row r="327">
      <c r="A327" s="52"/>
      <c r="B327" s="56"/>
      <c r="C327" s="53">
        <f>IFERROR(VLOOKUP(B327,Members!B:C,2,FALSE),0)</f>
      </c>
      <c r="D327" s="53">
        <f>IFERROR(VLOOKUP(B327,Members!$B:$H,7,FALSE),0)</f>
      </c>
      <c r="E327" s="55">
        <f>IFERROR(VLOOKUP(B327,'วันที่ 1'!$B$8:$AH$103,28,FALSE),0) - IFERROR(VLOOKUP(B327,'วันที่ 1'!$B$8:$AH$103,27,FALSE),0)</f>
      </c>
      <c r="F327" s="55">
        <f>IFERROR(VLOOKUP(C327,'วันที่ 1'!$B$8:$AH$103,27,FALSE),0)</f>
      </c>
      <c r="G327" s="53">
        <f>IFERROR(VLOOKUP(B327,'วันที่ 1'!$B$8:$AH$103,28,FALSE),0)-IFERROR(VLOOKUP(B327,'วันที่ 1'!$B$8:$AH$103,27,FALSE),0)</f>
      </c>
      <c r="H327" s="55">
        <f>IFERROR(VLOOKUP(B327,'วันที่ 1'!$B$8:$AH$103,27,FALSE),0)</f>
      </c>
      <c r="I327" s="53">
        <f>IFERROR(VLOOKUP(B327,'วันที่ 2'!$B$8:$AF$106,28,FALSE),0)-IFERROR(VLOOKUP(B327,'วันที่ 2'!$B$8:$AF$106,27,FALSE),0)</f>
      </c>
      <c r="J327" s="53">
        <f>IFERROR(VLOOKUP(B327,'วันที่ 2'!$B$8:$AF$106,27,FALSE),0)</f>
      </c>
      <c r="K327" s="53">
        <f>IFERROR(VLOOKUP(B327,'วันที่ 3 กะเช้า'!$B$8:$AK$106,28,FALSE),0)-IFERROR(VLOOKUP(B327,'วันที่ 3 กะเช้า'!$B$8:$AK$106,27,FALSE),0)</f>
      </c>
      <c r="L327" s="53">
        <f>IFERROR(VLOOKUP(B327,'วันที่ 3 กะเช้า'!$B$8:$AK$106,27,FALSE),0)</f>
      </c>
      <c r="M327" s="53">
        <f>IFERROR(VLOOKUP(B327,'วันที่ 4 กะเช้า'!$B$8:$AG$107,28,FALSE),0)-IFERROR(VLOOKUP(B327,'วันที่ 4 กะเช้า'!$B$8:$AG$107,27,FALSE),0)</f>
      </c>
      <c r="N327" s="53">
        <f>IFERROR(VLOOKUP(B327,'วันที่ 4 กะเช้า'!$B$8:$AG$107,27,FALSE),0)</f>
      </c>
      <c r="O327" s="53">
        <f>IFERROR(VLOOKUP(B327,'วันที่ 4 กะเช้า'!$B$8:$AH$106,28,FALSE),0)-IFERROR(VLOOKUP(B327,'วันที่ 4 กะเช้า'!$B$8:$AH$106,27,FALSE),0)</f>
      </c>
      <c r="P327" s="53">
        <f>IFERROR(VLOOKUP(B327,'วันที่ 4 กะเช้า'!$B$8:$AH$106,27,FALSE),0)</f>
      </c>
      <c r="Q327" s="53">
        <f>IFERROR(VLOOKUP(B327,'วันที่ 4 กะเช้า'!$B$8:$AH$106,28,FALSE),0)-IFERROR(VLOOKUP(B327,'วันที่ 4 กะเช้า'!$B$8:$AH$106,27,FALSE),0)</f>
      </c>
      <c r="R327" s="53">
        <f>IFERROR(VLOOKUP(B327,'วันที่ 4 กะเช้า'!$B$8:$AH$106,27,FALSE),0)</f>
      </c>
      <c r="S327" s="53">
        <f>IFERROR(VLOOKUP(B327,'วันที่ 5 กะเช้า'!$B$8:$AH$107,28,FALSE),0)-IFERROR(VLOOKUP(B327,'วันที่ 5 กะเช้า'!$B$8:$AH$107,27,FALSE),0)</f>
      </c>
      <c r="T327" s="53">
        <f>IFERROR(VLOOKUP(B327,'วันที่ 5 กะเช้า'!$B$8:$AH$107,27,FALSE),0)</f>
      </c>
      <c r="U327" s="53">
        <f>IFERROR(VLOOKUP(B327,'วันที่ 5 กะดึก'!$B$8:$AH$106,27,FALSE),0)</f>
      </c>
      <c r="V327" s="53">
        <f>IFERROR(VLOOKUP(B327,'วันที่ 5 กะดึก'!$B$8:$AH$106,27,FALSE),0)</f>
      </c>
      <c r="W327" s="53">
        <f>IFERROR(VLOOKUP(B327,'วันที่ 7'!$B$8:$AH$105,28,FALSE),0)-IFERROR(VLOOKUP(B327,'วันที่ 7'!$B$8:$AH$105,27,FALSE),0)</f>
      </c>
      <c r="X327" s="53">
        <f>IFERROR(VLOOKUP(B327,'วันที่ 7'!$B$8:$AH$105,27,FALSE),0)</f>
      </c>
      <c r="Y327" s="53">
        <f>IFERROR(VLOOKUP(B327,'วันที่ 8'!$B$8:$AH$109,28,FALSE),0)-IFERROR(VLOOKUP(B327,'วันที่ 8'!$B$8:$AH$109,27,FALSE),0)</f>
      </c>
      <c r="Z327" s="53">
        <f>IFERROR(VLOOKUP(B327,'วันที่ 8'!$B$8:$AH$109,27,FALSE),0)</f>
      </c>
      <c r="AA327" s="53">
        <f>IFERROR(VLOOKUP(B327,'กะเช้าวันที่ 12'!$B$8:$AC$102,28,FALSE),0)-IFERROR(VLOOKUP(B327,'กะเช้าวันที่ 12'!$B$8:$AC$102,27,FALSE),0)</f>
      </c>
      <c r="AB327" s="53">
        <f>IFERROR(VLOOKUP(B327,'กะเช้าวันที่ 12'!$B$8:$AC$102,27,FALSE),0)</f>
      </c>
      <c r="AC327" s="53">
        <f>IFERROR(VLOOKUP(B327,'กะเช้าวันที่ 14'!$B$8:$AC$104,28,FALSE),0)-IFERROR(VLOOKUP(B327,'กะเช้าวันที่ 14'!$B$8:$AC$104,27,FALSE),0)</f>
      </c>
      <c r="AD327" s="53">
        <f>IFERROR(VLOOKUP(B327,'กะเช้าวันที่ 14'!$B$8:$AC$104,27,FALSE),0)</f>
      </c>
      <c r="AE327" s="53">
        <f>IFERROR(VLOOKUP(B327,'กะดึกวันที่ 13'!$B$8:$AC$105,28,FALSE),0)-IFERROR(VLOOKUP(B327,'กะดึกวันที่ 13'!$B$8:$AC$105,27,FALSE),0)</f>
      </c>
      <c r="AF327" s="53">
        <f>IFERROR(VLOOKUP(C327,'กะดึกวันที่ 13'!$B$8:$AC$105,27,FALSE),0)</f>
      </c>
      <c r="AG327" s="53">
        <f>IFERROR(VLOOKUP(B327,'วันที่ 12'!$B$8:$AH$105,28,FALSE),0)</f>
      </c>
      <c r="AH327" s="53">
        <f>IFERROR(VLOOKUP(B327,'วันที่ 14'!$B$8:$AH$106,28,FALSE),0)</f>
      </c>
      <c r="AI327" s="53">
        <f>IFERROR(VLOOKUP(B327,'วันที่ 15'!$B$8:$AH$106,28,FALSE),0)</f>
      </c>
      <c r="AJ327" s="53">
        <f>IFERROR(VLOOKUP(B327,'วันที่ 16'!$B$8:$AH$105,28,FALSE),0)</f>
      </c>
      <c r="AK327" s="53">
        <f>IFERROR(VLOOKUP(B327,'วันที่ 17'!$B$8:$AH$105,28,FALSE),0)</f>
      </c>
      <c r="AL327" s="53">
        <f>IFERROR(VLOOKUP(B327,'วันที่ 18'!$B$8:$AH$104,28,FALSE),0)</f>
      </c>
      <c r="AM327" s="53">
        <f>IFERROR(VLOOKUP(B327,'วันที่ 19'!$B$8:$AH$106,28,FALSE),0)</f>
      </c>
      <c r="AN327" s="53">
        <f>IFERROR(VLOOKUP(B327,'วันที่ 20'!$B$8:$AH$105,28,FALSE),0)</f>
      </c>
      <c r="AO327" s="53">
        <f>IFERROR(VLOOKUP(B327,'วันที่ 21'!$B$8:$AH$106,28,FALSE),0)</f>
      </c>
      <c r="AP327" s="53">
        <f>IFERROR(VLOOKUP(B327,'วันที่ 22'!$B$8:$AH$105,28,FALSE),0)</f>
      </c>
      <c r="AQ327" s="53">
        <f>IFERROR(VLOOKUP(B327,'วันที่ 23'!$B$8:$AH$107,28,FALSE),0)</f>
      </c>
      <c r="AR327" s="53">
        <f>IFERROR(VLOOKUP(B327,'วันที่ 24'!$B$8:$AH$104,28,FALSE),0)</f>
      </c>
      <c r="AS327" s="53">
        <f>IFERROR(VLOOKUP(B327,'วันที่ 25'!$B$8:$AH$106,28,FALSE),0)</f>
      </c>
      <c r="AT327" s="53">
        <f>IFERROR(VLOOKUP(B327,'วันที่ 26'!$B$8:$AH$105,28,FALSE),0)</f>
      </c>
      <c r="AU327" s="53">
        <f>IFERROR(VLOOKUP(B327,'วันที่ 26'!$B$8:$AH$104,28,FALSE),0)</f>
      </c>
      <c r="AV327" s="53">
        <f>IFERROR(VLOOKUP(B327,'วันที่ 30'!$B$8:$AH$107,28,FALSE),0)</f>
      </c>
      <c r="AW327" s="53">
        <f>IFERROR(VLOOKUP(B327,'วันที่ 31'!$B$8:$AG$105,28,FALSE),0)</f>
      </c>
      <c r="AX327" s="52">
        <f>SUM(E327:AW327)</f>
      </c>
    </row>
    <row r="328">
      <c r="A328" s="52"/>
      <c r="B328" s="56"/>
      <c r="C328" s="53">
        <f>IFERROR(VLOOKUP(B328,Members!B:C,2,FALSE),0)</f>
      </c>
      <c r="D328" s="53">
        <f>IFERROR(VLOOKUP(B328,Members!$B:$H,7,FALSE),0)</f>
      </c>
      <c r="E328" s="55">
        <f>IFERROR(VLOOKUP(B328,'วันที่ 1'!$B$8:$AH$103,28,FALSE),0) - IFERROR(VLOOKUP(B328,'วันที่ 1'!$B$8:$AH$103,27,FALSE),0)</f>
      </c>
      <c r="F328" s="55">
        <f>IFERROR(VLOOKUP(C328,'วันที่ 1'!$B$8:$AH$103,27,FALSE),0)</f>
      </c>
      <c r="G328" s="53">
        <f>IFERROR(VLOOKUP(B328,'วันที่ 1'!$B$8:$AH$103,28,FALSE),0)-IFERROR(VLOOKUP(B328,'วันที่ 1'!$B$8:$AH$103,27,FALSE),0)</f>
      </c>
      <c r="H328" s="55">
        <f>IFERROR(VLOOKUP(B328,'วันที่ 1'!$B$8:$AH$103,27,FALSE),0)</f>
      </c>
      <c r="I328" s="53">
        <f>IFERROR(VLOOKUP(B328,'วันที่ 2'!$B$8:$AF$106,28,FALSE),0)-IFERROR(VLOOKUP(B328,'วันที่ 2'!$B$8:$AF$106,27,FALSE),0)</f>
      </c>
      <c r="J328" s="53">
        <f>IFERROR(VLOOKUP(B328,'วันที่ 2'!$B$8:$AF$106,27,FALSE),0)</f>
      </c>
      <c r="K328" s="53">
        <f>IFERROR(VLOOKUP(B328,'วันที่ 3 กะเช้า'!$B$8:$AK$106,28,FALSE),0)-IFERROR(VLOOKUP(B328,'วันที่ 3 กะเช้า'!$B$8:$AK$106,27,FALSE),0)</f>
      </c>
      <c r="L328" s="53">
        <f>IFERROR(VLOOKUP(B328,'วันที่ 3 กะเช้า'!$B$8:$AK$106,27,FALSE),0)</f>
      </c>
      <c r="M328" s="53">
        <f>IFERROR(VLOOKUP(B328,'วันที่ 4 กะเช้า'!$B$8:$AG$107,28,FALSE),0)-IFERROR(VLOOKUP(B328,'วันที่ 4 กะเช้า'!$B$8:$AG$107,27,FALSE),0)</f>
      </c>
      <c r="N328" s="53">
        <f>IFERROR(VLOOKUP(B328,'วันที่ 4 กะเช้า'!$B$8:$AG$107,27,FALSE),0)</f>
      </c>
      <c r="O328" s="53">
        <f>IFERROR(VLOOKUP(B328,'วันที่ 4 กะเช้า'!$B$8:$AH$106,28,FALSE),0)-IFERROR(VLOOKUP(B328,'วันที่ 4 กะเช้า'!$B$8:$AH$106,27,FALSE),0)</f>
      </c>
      <c r="P328" s="53">
        <f>IFERROR(VLOOKUP(B328,'วันที่ 4 กะเช้า'!$B$8:$AH$106,27,FALSE),0)</f>
      </c>
      <c r="Q328" s="53">
        <f>IFERROR(VLOOKUP(B328,'วันที่ 4 กะเช้า'!$B$8:$AH$106,28,FALSE),0)-IFERROR(VLOOKUP(B328,'วันที่ 4 กะเช้า'!$B$8:$AH$106,27,FALSE),0)</f>
      </c>
      <c r="R328" s="53">
        <f>IFERROR(VLOOKUP(B328,'วันที่ 4 กะเช้า'!$B$8:$AH$106,27,FALSE),0)</f>
      </c>
      <c r="S328" s="53">
        <f>IFERROR(VLOOKUP(B328,'วันที่ 5 กะเช้า'!$B$8:$AH$107,28,FALSE),0)-IFERROR(VLOOKUP(B328,'วันที่ 5 กะเช้า'!$B$8:$AH$107,27,FALSE),0)</f>
      </c>
      <c r="T328" s="53">
        <f>IFERROR(VLOOKUP(B328,'วันที่ 5 กะเช้า'!$B$8:$AH$107,27,FALSE),0)</f>
      </c>
      <c r="U328" s="53">
        <f>IFERROR(VLOOKUP(B328,'วันที่ 5 กะดึก'!$B$8:$AH$106,27,FALSE),0)</f>
      </c>
      <c r="V328" s="53">
        <f>IFERROR(VLOOKUP(B328,'วันที่ 5 กะดึก'!$B$8:$AH$106,27,FALSE),0)</f>
      </c>
      <c r="W328" s="53">
        <f>IFERROR(VLOOKUP(B328,'วันที่ 7'!$B$8:$AH$105,28,FALSE),0)-IFERROR(VLOOKUP(B328,'วันที่ 7'!$B$8:$AH$105,27,FALSE),0)</f>
      </c>
      <c r="X328" s="53">
        <f>IFERROR(VLOOKUP(B328,'วันที่ 7'!$B$8:$AH$105,27,FALSE),0)</f>
      </c>
      <c r="Y328" s="53">
        <f>IFERROR(VLOOKUP(B328,'วันที่ 8'!$B$8:$AH$109,28,FALSE),0)-IFERROR(VLOOKUP(B328,'วันที่ 8'!$B$8:$AH$109,27,FALSE),0)</f>
      </c>
      <c r="Z328" s="53">
        <f>IFERROR(VLOOKUP(B328,'วันที่ 8'!$B$8:$AH$109,27,FALSE),0)</f>
      </c>
      <c r="AA328" s="53">
        <f>IFERROR(VLOOKUP(B328,'กะเช้าวันที่ 12'!$B$8:$AC$102,28,FALSE),0)-IFERROR(VLOOKUP(B328,'กะเช้าวันที่ 12'!$B$8:$AC$102,27,FALSE),0)</f>
      </c>
      <c r="AB328" s="53">
        <f>IFERROR(VLOOKUP(B328,'กะเช้าวันที่ 12'!$B$8:$AC$102,27,FALSE),0)</f>
      </c>
      <c r="AC328" s="53">
        <f>IFERROR(VLOOKUP(B328,'กะเช้าวันที่ 14'!$B$8:$AC$104,28,FALSE),0)-IFERROR(VLOOKUP(B328,'กะเช้าวันที่ 14'!$B$8:$AC$104,27,FALSE),0)</f>
      </c>
      <c r="AD328" s="53">
        <f>IFERROR(VLOOKUP(B328,'กะเช้าวันที่ 14'!$B$8:$AC$104,27,FALSE),0)</f>
      </c>
      <c r="AE328" s="53">
        <f>IFERROR(VLOOKUP(B328,'กะดึกวันที่ 13'!$B$8:$AC$105,28,FALSE),0)-IFERROR(VLOOKUP(B328,'กะดึกวันที่ 13'!$B$8:$AC$105,27,FALSE),0)</f>
      </c>
      <c r="AF328" s="53">
        <f>IFERROR(VLOOKUP(C328,'กะดึกวันที่ 13'!$B$8:$AC$105,27,FALSE),0)</f>
      </c>
      <c r="AG328" s="53">
        <f>IFERROR(VLOOKUP(B328,'วันที่ 12'!$B$8:$AH$105,28,FALSE),0)</f>
      </c>
      <c r="AH328" s="53">
        <f>IFERROR(VLOOKUP(B328,'วันที่ 14'!$B$8:$AH$106,28,FALSE),0)</f>
      </c>
      <c r="AI328" s="53">
        <f>IFERROR(VLOOKUP(B328,'วันที่ 15'!$B$8:$AH$106,28,FALSE),0)</f>
      </c>
      <c r="AJ328" s="53">
        <f>IFERROR(VLOOKUP(B328,'วันที่ 16'!$B$8:$AH$105,28,FALSE),0)</f>
      </c>
      <c r="AK328" s="53">
        <f>IFERROR(VLOOKUP(B328,'วันที่ 17'!$B$8:$AH$105,28,FALSE),0)</f>
      </c>
      <c r="AL328" s="53">
        <f>IFERROR(VLOOKUP(B328,'วันที่ 18'!$B$8:$AH$104,28,FALSE),0)</f>
      </c>
      <c r="AM328" s="53">
        <f>IFERROR(VLOOKUP(B328,'วันที่ 19'!$B$8:$AH$106,28,FALSE),0)</f>
      </c>
      <c r="AN328" s="53">
        <f>IFERROR(VLOOKUP(B328,'วันที่ 20'!$B$8:$AH$105,28,FALSE),0)</f>
      </c>
      <c r="AO328" s="53">
        <f>IFERROR(VLOOKUP(B328,'วันที่ 21'!$B$8:$AH$106,28,FALSE),0)</f>
      </c>
      <c r="AP328" s="53">
        <f>IFERROR(VLOOKUP(B328,'วันที่ 22'!$B$8:$AH$105,28,FALSE),0)</f>
      </c>
      <c r="AQ328" s="53">
        <f>IFERROR(VLOOKUP(B328,'วันที่ 23'!$B$8:$AH$107,28,FALSE),0)</f>
      </c>
      <c r="AR328" s="53">
        <f>IFERROR(VLOOKUP(B328,'วันที่ 24'!$B$8:$AH$104,28,FALSE),0)</f>
      </c>
      <c r="AS328" s="53">
        <f>IFERROR(VLOOKUP(B328,'วันที่ 25'!$B$8:$AH$106,28,FALSE),0)</f>
      </c>
      <c r="AT328" s="53">
        <f>IFERROR(VLOOKUP(B328,'วันที่ 26'!$B$8:$AH$105,28,FALSE),0)</f>
      </c>
      <c r="AU328" s="53">
        <f>IFERROR(VLOOKUP(B328,'วันที่ 26'!$B$8:$AH$104,28,FALSE),0)</f>
      </c>
      <c r="AV328" s="53">
        <f>IFERROR(VLOOKUP(B328,'วันที่ 30'!$B$8:$AH$107,28,FALSE),0)</f>
      </c>
      <c r="AW328" s="53">
        <f>IFERROR(VLOOKUP(B328,'วันที่ 31'!$B$8:$AG$105,28,FALSE),0)</f>
      </c>
      <c r="AX328" s="52">
        <f>SUM(E328:AW328)</f>
      </c>
    </row>
    <row r="329">
      <c r="A329" s="52"/>
      <c r="B329" s="56"/>
      <c r="C329" s="53">
        <f>IFERROR(VLOOKUP(B329,Members!B:C,2,FALSE),0)</f>
      </c>
      <c r="D329" s="53">
        <f>IFERROR(VLOOKUP(B329,Members!$B:$H,7,FALSE),0)</f>
      </c>
      <c r="E329" s="55">
        <f>IFERROR(VLOOKUP(B329,'วันที่ 1'!$B$8:$AH$103,28,FALSE),0) - IFERROR(VLOOKUP(B329,'วันที่ 1'!$B$8:$AH$103,27,FALSE),0)</f>
      </c>
      <c r="F329" s="55">
        <f>IFERROR(VLOOKUP(C329,'วันที่ 1'!$B$8:$AH$103,27,FALSE),0)</f>
      </c>
      <c r="G329" s="53">
        <f>IFERROR(VLOOKUP(B329,'วันที่ 1'!$B$8:$AH$103,28,FALSE),0)-IFERROR(VLOOKUP(B329,'วันที่ 1'!$B$8:$AH$103,27,FALSE),0)</f>
      </c>
      <c r="H329" s="55">
        <f>IFERROR(VLOOKUP(B329,'วันที่ 1'!$B$8:$AH$103,27,FALSE),0)</f>
      </c>
      <c r="I329" s="53">
        <f>IFERROR(VLOOKUP(B329,'วันที่ 2'!$B$8:$AF$106,28,FALSE),0)-IFERROR(VLOOKUP(B329,'วันที่ 2'!$B$8:$AF$106,27,FALSE),0)</f>
      </c>
      <c r="J329" s="53">
        <f>IFERROR(VLOOKUP(B329,'วันที่ 2'!$B$8:$AF$106,27,FALSE),0)</f>
      </c>
      <c r="K329" s="53">
        <f>IFERROR(VLOOKUP(B329,'วันที่ 3 กะเช้า'!$B$8:$AK$106,28,FALSE),0)-IFERROR(VLOOKUP(B329,'วันที่ 3 กะเช้า'!$B$8:$AK$106,27,FALSE),0)</f>
      </c>
      <c r="L329" s="53">
        <f>IFERROR(VLOOKUP(B329,'วันที่ 3 กะเช้า'!$B$8:$AK$106,27,FALSE),0)</f>
      </c>
      <c r="M329" s="53">
        <f>IFERROR(VLOOKUP(B329,'วันที่ 4 กะเช้า'!$B$8:$AG$107,28,FALSE),0)-IFERROR(VLOOKUP(B329,'วันที่ 4 กะเช้า'!$B$8:$AG$107,27,FALSE),0)</f>
      </c>
      <c r="N329" s="53">
        <f>IFERROR(VLOOKUP(B329,'วันที่ 4 กะเช้า'!$B$8:$AG$107,27,FALSE),0)</f>
      </c>
      <c r="O329" s="53">
        <f>IFERROR(VLOOKUP(B329,'วันที่ 4 กะเช้า'!$B$8:$AH$106,28,FALSE),0)-IFERROR(VLOOKUP(B329,'วันที่ 4 กะเช้า'!$B$8:$AH$106,27,FALSE),0)</f>
      </c>
      <c r="P329" s="53">
        <f>IFERROR(VLOOKUP(B329,'วันที่ 4 กะเช้า'!$B$8:$AH$106,27,FALSE),0)</f>
      </c>
      <c r="Q329" s="53">
        <f>IFERROR(VLOOKUP(B329,'วันที่ 4 กะเช้า'!$B$8:$AH$106,28,FALSE),0)-IFERROR(VLOOKUP(B329,'วันที่ 4 กะเช้า'!$B$8:$AH$106,27,FALSE),0)</f>
      </c>
      <c r="R329" s="53">
        <f>IFERROR(VLOOKUP(B329,'วันที่ 4 กะเช้า'!$B$8:$AH$106,27,FALSE),0)</f>
      </c>
      <c r="S329" s="53">
        <f>IFERROR(VLOOKUP(B329,'วันที่ 5 กะเช้า'!$B$8:$AH$107,28,FALSE),0)-IFERROR(VLOOKUP(B329,'วันที่ 5 กะเช้า'!$B$8:$AH$107,27,FALSE),0)</f>
      </c>
      <c r="T329" s="53">
        <f>IFERROR(VLOOKUP(B329,'วันที่ 5 กะเช้า'!$B$8:$AH$107,27,FALSE),0)</f>
      </c>
      <c r="U329" s="53">
        <f>IFERROR(VLOOKUP(B329,'วันที่ 5 กะดึก'!$B$8:$AH$106,27,FALSE),0)</f>
      </c>
      <c r="V329" s="53">
        <f>IFERROR(VLOOKUP(B329,'วันที่ 5 กะดึก'!$B$8:$AH$106,27,FALSE),0)</f>
      </c>
      <c r="W329" s="53">
        <f>IFERROR(VLOOKUP(B329,'วันที่ 7'!$B$8:$AH$105,28,FALSE),0)-IFERROR(VLOOKUP(B329,'วันที่ 7'!$B$8:$AH$105,27,FALSE),0)</f>
      </c>
      <c r="X329" s="53">
        <f>IFERROR(VLOOKUP(B329,'วันที่ 7'!$B$8:$AH$105,27,FALSE),0)</f>
      </c>
      <c r="Y329" s="53">
        <f>IFERROR(VLOOKUP(B329,'วันที่ 8'!$B$8:$AH$109,28,FALSE),0)-IFERROR(VLOOKUP(B329,'วันที่ 8'!$B$8:$AH$109,27,FALSE),0)</f>
      </c>
      <c r="Z329" s="53">
        <f>IFERROR(VLOOKUP(B329,'วันที่ 8'!$B$8:$AH$109,27,FALSE),0)</f>
      </c>
      <c r="AA329" s="53">
        <f>IFERROR(VLOOKUP(B329,'กะเช้าวันที่ 12'!$B$8:$AC$102,28,FALSE),0)-IFERROR(VLOOKUP(B329,'กะเช้าวันที่ 12'!$B$8:$AC$102,27,FALSE),0)</f>
      </c>
      <c r="AB329" s="53">
        <f>IFERROR(VLOOKUP(B329,'กะเช้าวันที่ 12'!$B$8:$AC$102,27,FALSE),0)</f>
      </c>
      <c r="AC329" s="53">
        <f>IFERROR(VLOOKUP(B329,'กะเช้าวันที่ 14'!$B$8:$AC$104,28,FALSE),0)-IFERROR(VLOOKUP(B329,'กะเช้าวันที่ 14'!$B$8:$AC$104,27,FALSE),0)</f>
      </c>
      <c r="AD329" s="53">
        <f>IFERROR(VLOOKUP(B329,'กะเช้าวันที่ 14'!$B$8:$AC$104,27,FALSE),0)</f>
      </c>
      <c r="AE329" s="53">
        <f>IFERROR(VLOOKUP(B329,'กะดึกวันที่ 13'!$B$8:$AC$105,28,FALSE),0)-IFERROR(VLOOKUP(B329,'กะดึกวันที่ 13'!$B$8:$AC$105,27,FALSE),0)</f>
      </c>
      <c r="AF329" s="53">
        <f>IFERROR(VLOOKUP(C329,'กะดึกวันที่ 13'!$B$8:$AC$105,27,FALSE),0)</f>
      </c>
      <c r="AG329" s="53">
        <f>IFERROR(VLOOKUP(B329,'วันที่ 12'!$B$8:$AH$105,28,FALSE),0)</f>
      </c>
      <c r="AH329" s="53">
        <f>IFERROR(VLOOKUP(B329,'วันที่ 14'!$B$8:$AH$106,28,FALSE),0)</f>
      </c>
      <c r="AI329" s="53">
        <f>IFERROR(VLOOKUP(B329,'วันที่ 15'!$B$8:$AH$106,28,FALSE),0)</f>
      </c>
      <c r="AJ329" s="53">
        <f>IFERROR(VLOOKUP(B329,'วันที่ 16'!$B$8:$AH$105,28,FALSE),0)</f>
      </c>
      <c r="AK329" s="53">
        <f>IFERROR(VLOOKUP(B329,'วันที่ 17'!$B$8:$AH$105,28,FALSE),0)</f>
      </c>
      <c r="AL329" s="53">
        <f>IFERROR(VLOOKUP(B329,'วันที่ 18'!$B$8:$AH$104,28,FALSE),0)</f>
      </c>
      <c r="AM329" s="53">
        <f>IFERROR(VLOOKUP(B329,'วันที่ 19'!$B$8:$AH$106,28,FALSE),0)</f>
      </c>
      <c r="AN329" s="53">
        <f>IFERROR(VLOOKUP(B329,'วันที่ 20'!$B$8:$AH$105,28,FALSE),0)</f>
      </c>
      <c r="AO329" s="53">
        <f>IFERROR(VLOOKUP(B329,'วันที่ 21'!$B$8:$AH$106,28,FALSE),0)</f>
      </c>
      <c r="AP329" s="53">
        <f>IFERROR(VLOOKUP(B329,'วันที่ 22'!$B$8:$AH$105,28,FALSE),0)</f>
      </c>
      <c r="AQ329" s="53">
        <f>IFERROR(VLOOKUP(B329,'วันที่ 23'!$B$8:$AH$107,28,FALSE),0)</f>
      </c>
      <c r="AR329" s="53">
        <f>IFERROR(VLOOKUP(B329,'วันที่ 24'!$B$8:$AH$104,28,FALSE),0)</f>
      </c>
      <c r="AS329" s="53">
        <f>IFERROR(VLOOKUP(B329,'วันที่ 25'!$B$8:$AH$106,28,FALSE),0)</f>
      </c>
      <c r="AT329" s="53">
        <f>IFERROR(VLOOKUP(B329,'วันที่ 26'!$B$8:$AH$105,28,FALSE),0)</f>
      </c>
      <c r="AU329" s="53">
        <f>IFERROR(VLOOKUP(B329,'วันที่ 26'!$B$8:$AH$104,28,FALSE),0)</f>
      </c>
      <c r="AV329" s="53">
        <f>IFERROR(VLOOKUP(B329,'วันที่ 30'!$B$8:$AH$107,28,FALSE),0)</f>
      </c>
      <c r="AW329" s="53">
        <f>IFERROR(VLOOKUP(B329,'วันที่ 31'!$B$8:$AG$105,28,FALSE),0)</f>
      </c>
      <c r="AX329" s="52">
        <f>SUM(E329:AW329)</f>
      </c>
    </row>
    <row r="330">
      <c r="A330" s="52"/>
      <c r="B330" s="56"/>
      <c r="C330" s="53">
        <f>IFERROR(VLOOKUP(B330,Members!B:C,2,FALSE),0)</f>
      </c>
      <c r="D330" s="53">
        <f>IFERROR(VLOOKUP(B330,Members!$B:$H,7,FALSE),0)</f>
      </c>
      <c r="E330" s="55">
        <f>IFERROR(VLOOKUP(B330,'วันที่ 1'!$B$8:$AH$103,28,FALSE),0) - IFERROR(VLOOKUP(B330,'วันที่ 1'!$B$8:$AH$103,27,FALSE),0)</f>
      </c>
      <c r="F330" s="55">
        <f>IFERROR(VLOOKUP(C330,'วันที่ 1'!$B$8:$AH$103,27,FALSE),0)</f>
      </c>
      <c r="G330" s="53">
        <f>IFERROR(VLOOKUP(B330,'วันที่ 1'!$B$8:$AH$103,28,FALSE),0)-IFERROR(VLOOKUP(B330,'วันที่ 1'!$B$8:$AH$103,27,FALSE),0)</f>
      </c>
      <c r="H330" s="55">
        <f>IFERROR(VLOOKUP(B330,'วันที่ 1'!$B$8:$AH$103,27,FALSE),0)</f>
      </c>
      <c r="I330" s="53">
        <f>IFERROR(VLOOKUP(B330,'วันที่ 2'!$B$8:$AF$106,28,FALSE),0)-IFERROR(VLOOKUP(B330,'วันที่ 2'!$B$8:$AF$106,27,FALSE),0)</f>
      </c>
      <c r="J330" s="53">
        <f>IFERROR(VLOOKUP(B330,'วันที่ 2'!$B$8:$AF$106,27,FALSE),0)</f>
      </c>
      <c r="K330" s="53">
        <f>IFERROR(VLOOKUP(B330,'วันที่ 3 กะเช้า'!$B$8:$AK$106,28,FALSE),0)-IFERROR(VLOOKUP(B330,'วันที่ 3 กะเช้า'!$B$8:$AK$106,27,FALSE),0)</f>
      </c>
      <c r="L330" s="53">
        <f>IFERROR(VLOOKUP(B330,'วันที่ 3 กะเช้า'!$B$8:$AK$106,27,FALSE),0)</f>
      </c>
      <c r="M330" s="53">
        <f>IFERROR(VLOOKUP(B330,'วันที่ 4 กะเช้า'!$B$8:$AG$107,28,FALSE),0)-IFERROR(VLOOKUP(B330,'วันที่ 4 กะเช้า'!$B$8:$AG$107,27,FALSE),0)</f>
      </c>
      <c r="N330" s="53">
        <f>IFERROR(VLOOKUP(B330,'วันที่ 4 กะเช้า'!$B$8:$AG$107,27,FALSE),0)</f>
      </c>
      <c r="O330" s="53">
        <f>IFERROR(VLOOKUP(B330,'วันที่ 4 กะเช้า'!$B$8:$AH$106,28,FALSE),0)-IFERROR(VLOOKUP(B330,'วันที่ 4 กะเช้า'!$B$8:$AH$106,27,FALSE),0)</f>
      </c>
      <c r="P330" s="53">
        <f>IFERROR(VLOOKUP(B330,'วันที่ 4 กะเช้า'!$B$8:$AH$106,27,FALSE),0)</f>
      </c>
      <c r="Q330" s="53">
        <f>IFERROR(VLOOKUP(B330,'วันที่ 4 กะเช้า'!$B$8:$AH$106,28,FALSE),0)-IFERROR(VLOOKUP(B330,'วันที่ 4 กะเช้า'!$B$8:$AH$106,27,FALSE),0)</f>
      </c>
      <c r="R330" s="53">
        <f>IFERROR(VLOOKUP(B330,'วันที่ 4 กะเช้า'!$B$8:$AH$106,27,FALSE),0)</f>
      </c>
      <c r="S330" s="53">
        <f>IFERROR(VLOOKUP(B330,'วันที่ 5 กะเช้า'!$B$8:$AH$107,28,FALSE),0)-IFERROR(VLOOKUP(B330,'วันที่ 5 กะเช้า'!$B$8:$AH$107,27,FALSE),0)</f>
      </c>
      <c r="T330" s="53">
        <f>IFERROR(VLOOKUP(B330,'วันที่ 5 กะเช้า'!$B$8:$AH$107,27,FALSE),0)</f>
      </c>
      <c r="U330" s="53">
        <f>IFERROR(VLOOKUP(B330,'วันที่ 5 กะดึก'!$B$8:$AH$106,27,FALSE),0)</f>
      </c>
      <c r="V330" s="53">
        <f>IFERROR(VLOOKUP(B330,'วันที่ 5 กะดึก'!$B$8:$AH$106,27,FALSE),0)</f>
      </c>
      <c r="W330" s="53">
        <f>IFERROR(VLOOKUP(B330,'วันที่ 7'!$B$8:$AH$105,28,FALSE),0)-IFERROR(VLOOKUP(B330,'วันที่ 7'!$B$8:$AH$105,27,FALSE),0)</f>
      </c>
      <c r="X330" s="53">
        <f>IFERROR(VLOOKUP(B330,'วันที่ 7'!$B$8:$AH$105,27,FALSE),0)</f>
      </c>
      <c r="Y330" s="53">
        <f>IFERROR(VLOOKUP(B330,'วันที่ 8'!$B$8:$AH$109,28,FALSE),0)-IFERROR(VLOOKUP(B330,'วันที่ 8'!$B$8:$AH$109,27,FALSE),0)</f>
      </c>
      <c r="Z330" s="53">
        <f>IFERROR(VLOOKUP(B330,'วันที่ 8'!$B$8:$AH$109,27,FALSE),0)</f>
      </c>
      <c r="AA330" s="53">
        <f>IFERROR(VLOOKUP(B330,'กะเช้าวันที่ 12'!$B$8:$AC$102,28,FALSE),0)-IFERROR(VLOOKUP(B330,'กะเช้าวันที่ 12'!$B$8:$AC$102,27,FALSE),0)</f>
      </c>
      <c r="AB330" s="53">
        <f>IFERROR(VLOOKUP(B330,'กะเช้าวันที่ 12'!$B$8:$AC$102,27,FALSE),0)</f>
      </c>
      <c r="AC330" s="53">
        <f>IFERROR(VLOOKUP(B330,'กะเช้าวันที่ 14'!$B$8:$AC$104,28,FALSE),0)-IFERROR(VLOOKUP(B330,'กะเช้าวันที่ 14'!$B$8:$AC$104,27,FALSE),0)</f>
      </c>
      <c r="AD330" s="53">
        <f>IFERROR(VLOOKUP(B330,'กะเช้าวันที่ 14'!$B$8:$AC$104,27,FALSE),0)</f>
      </c>
      <c r="AE330" s="53">
        <f>IFERROR(VLOOKUP(B330,'กะดึกวันที่ 13'!$B$8:$AC$105,28,FALSE),0)-IFERROR(VLOOKUP(B330,'กะดึกวันที่ 13'!$B$8:$AC$105,27,FALSE),0)</f>
      </c>
      <c r="AF330" s="53">
        <f>IFERROR(VLOOKUP(C330,'กะดึกวันที่ 13'!$B$8:$AC$105,27,FALSE),0)</f>
      </c>
      <c r="AG330" s="53">
        <f>IFERROR(VLOOKUP(B330,'วันที่ 12'!$B$8:$AH$105,28,FALSE),0)</f>
      </c>
      <c r="AH330" s="53">
        <f>IFERROR(VLOOKUP(B330,'วันที่ 14'!$B$8:$AH$106,28,FALSE),0)</f>
      </c>
      <c r="AI330" s="53">
        <f>IFERROR(VLOOKUP(B330,'วันที่ 15'!$B$8:$AH$106,28,FALSE),0)</f>
      </c>
      <c r="AJ330" s="53">
        <f>IFERROR(VLOOKUP(B330,'วันที่ 16'!$B$8:$AH$105,28,FALSE),0)</f>
      </c>
      <c r="AK330" s="53">
        <f>IFERROR(VLOOKUP(B330,'วันที่ 17'!$B$8:$AH$105,28,FALSE),0)</f>
      </c>
      <c r="AL330" s="53">
        <f>IFERROR(VLOOKUP(B330,'วันที่ 18'!$B$8:$AH$104,28,FALSE),0)</f>
      </c>
      <c r="AM330" s="53">
        <f>IFERROR(VLOOKUP(B330,'วันที่ 19'!$B$8:$AH$106,28,FALSE),0)</f>
      </c>
      <c r="AN330" s="53">
        <f>IFERROR(VLOOKUP(B330,'วันที่ 20'!$B$8:$AH$105,28,FALSE),0)</f>
      </c>
      <c r="AO330" s="53">
        <f>IFERROR(VLOOKUP(B330,'วันที่ 21'!$B$8:$AH$106,28,FALSE),0)</f>
      </c>
      <c r="AP330" s="53">
        <f>IFERROR(VLOOKUP(B330,'วันที่ 22'!$B$8:$AH$105,28,FALSE),0)</f>
      </c>
      <c r="AQ330" s="53">
        <f>IFERROR(VLOOKUP(B330,'วันที่ 23'!$B$8:$AH$107,28,FALSE),0)</f>
      </c>
      <c r="AR330" s="53">
        <f>IFERROR(VLOOKUP(B330,'วันที่ 24'!$B$8:$AH$104,28,FALSE),0)</f>
      </c>
      <c r="AS330" s="53">
        <f>IFERROR(VLOOKUP(B330,'วันที่ 25'!$B$8:$AH$106,28,FALSE),0)</f>
      </c>
      <c r="AT330" s="53">
        <f>IFERROR(VLOOKUP(B330,'วันที่ 26'!$B$8:$AH$105,28,FALSE),0)</f>
      </c>
      <c r="AU330" s="53">
        <f>IFERROR(VLOOKUP(B330,'วันที่ 26'!$B$8:$AH$104,28,FALSE),0)</f>
      </c>
      <c r="AV330" s="53">
        <f>IFERROR(VLOOKUP(B330,'วันที่ 30'!$B$8:$AH$107,28,FALSE),0)</f>
      </c>
      <c r="AW330" s="53">
        <f>IFERROR(VLOOKUP(B330,'วันที่ 31'!$B$8:$AG$105,28,FALSE),0)</f>
      </c>
      <c r="AX330" s="52">
        <f>SUM(E330:AW330)</f>
      </c>
    </row>
    <row r="331">
      <c r="A331" s="52"/>
      <c r="B331" s="56"/>
      <c r="C331" s="53">
        <f>IFERROR(VLOOKUP(B331,Members!B:C,2,FALSE),0)</f>
      </c>
      <c r="D331" s="53">
        <f>IFERROR(VLOOKUP(B331,Members!$B:$H,7,FALSE),0)</f>
      </c>
      <c r="E331" s="55">
        <f>IFERROR(VLOOKUP(B331,'วันที่ 1'!$B$8:$AH$103,28,FALSE),0) - IFERROR(VLOOKUP(B331,'วันที่ 1'!$B$8:$AH$103,27,FALSE),0)</f>
      </c>
      <c r="F331" s="55">
        <f>IFERROR(VLOOKUP(C331,'วันที่ 1'!$B$8:$AH$103,27,FALSE),0)</f>
      </c>
      <c r="G331" s="53">
        <f>IFERROR(VLOOKUP(B331,'วันที่ 1'!$B$8:$AH$103,28,FALSE),0)-IFERROR(VLOOKUP(B331,'วันที่ 1'!$B$8:$AH$103,27,FALSE),0)</f>
      </c>
      <c r="H331" s="55">
        <f>IFERROR(VLOOKUP(B331,'วันที่ 1'!$B$8:$AH$103,27,FALSE),0)</f>
      </c>
      <c r="I331" s="53">
        <f>IFERROR(VLOOKUP(B331,'วันที่ 2'!$B$8:$AF$106,28,FALSE),0)-IFERROR(VLOOKUP(B331,'วันที่ 2'!$B$8:$AF$106,27,FALSE),0)</f>
      </c>
      <c r="J331" s="53">
        <f>IFERROR(VLOOKUP(B331,'วันที่ 2'!$B$8:$AF$106,27,FALSE),0)</f>
      </c>
      <c r="K331" s="53">
        <f>IFERROR(VLOOKUP(B331,'วันที่ 3 กะเช้า'!$B$8:$AK$106,28,FALSE),0)-IFERROR(VLOOKUP(B331,'วันที่ 3 กะเช้า'!$B$8:$AK$106,27,FALSE),0)</f>
      </c>
      <c r="L331" s="53">
        <f>IFERROR(VLOOKUP(B331,'วันที่ 3 กะเช้า'!$B$8:$AK$106,27,FALSE),0)</f>
      </c>
      <c r="M331" s="53">
        <f>IFERROR(VLOOKUP(B331,'วันที่ 4 กะเช้า'!$B$8:$AG$107,28,FALSE),0)-IFERROR(VLOOKUP(B331,'วันที่ 4 กะเช้า'!$B$8:$AG$107,27,FALSE),0)</f>
      </c>
      <c r="N331" s="53">
        <f>IFERROR(VLOOKUP(B331,'วันที่ 4 กะเช้า'!$B$8:$AG$107,27,FALSE),0)</f>
      </c>
      <c r="O331" s="53">
        <f>IFERROR(VLOOKUP(B331,'วันที่ 4 กะเช้า'!$B$8:$AH$106,28,FALSE),0)-IFERROR(VLOOKUP(B331,'วันที่ 4 กะเช้า'!$B$8:$AH$106,27,FALSE),0)</f>
      </c>
      <c r="P331" s="53">
        <f>IFERROR(VLOOKUP(B331,'วันที่ 4 กะเช้า'!$B$8:$AH$106,27,FALSE),0)</f>
      </c>
      <c r="Q331" s="53">
        <f>IFERROR(VLOOKUP(B331,'วันที่ 4 กะเช้า'!$B$8:$AH$106,28,FALSE),0)-IFERROR(VLOOKUP(B331,'วันที่ 4 กะเช้า'!$B$8:$AH$106,27,FALSE),0)</f>
      </c>
      <c r="R331" s="53">
        <f>IFERROR(VLOOKUP(B331,'วันที่ 4 กะเช้า'!$B$8:$AH$106,27,FALSE),0)</f>
      </c>
      <c r="S331" s="53">
        <f>IFERROR(VLOOKUP(B331,'วันที่ 5 กะเช้า'!$B$8:$AH$107,28,FALSE),0)-IFERROR(VLOOKUP(B331,'วันที่ 5 กะเช้า'!$B$8:$AH$107,27,FALSE),0)</f>
      </c>
      <c r="T331" s="53">
        <f>IFERROR(VLOOKUP(B331,'วันที่ 5 กะเช้า'!$B$8:$AH$107,27,FALSE),0)</f>
      </c>
      <c r="U331" s="53">
        <f>IFERROR(VLOOKUP(B331,'วันที่ 5 กะดึก'!$B$8:$AH$106,27,FALSE),0)</f>
      </c>
      <c r="V331" s="53">
        <f>IFERROR(VLOOKUP(B331,'วันที่ 5 กะดึก'!$B$8:$AH$106,27,FALSE),0)</f>
      </c>
      <c r="W331" s="53">
        <f>IFERROR(VLOOKUP(B331,'วันที่ 7'!$B$8:$AH$105,28,FALSE),0)-IFERROR(VLOOKUP(B331,'วันที่ 7'!$B$8:$AH$105,27,FALSE),0)</f>
      </c>
      <c r="X331" s="53">
        <f>IFERROR(VLOOKUP(B331,'วันที่ 7'!$B$8:$AH$105,27,FALSE),0)</f>
      </c>
      <c r="Y331" s="53">
        <f>IFERROR(VLOOKUP(B331,'วันที่ 8'!$B$8:$AH$109,28,FALSE),0)-IFERROR(VLOOKUP(B331,'วันที่ 8'!$B$8:$AH$109,27,FALSE),0)</f>
      </c>
      <c r="Z331" s="53">
        <f>IFERROR(VLOOKUP(B331,'วันที่ 8'!$B$8:$AH$109,27,FALSE),0)</f>
      </c>
      <c r="AA331" s="53">
        <f>IFERROR(VLOOKUP(B331,'กะเช้าวันที่ 12'!$B$8:$AC$102,28,FALSE),0)-IFERROR(VLOOKUP(B331,'กะเช้าวันที่ 12'!$B$8:$AC$102,27,FALSE),0)</f>
      </c>
      <c r="AB331" s="53">
        <f>IFERROR(VLOOKUP(B331,'กะเช้าวันที่ 12'!$B$8:$AC$102,27,FALSE),0)</f>
      </c>
      <c r="AC331" s="53">
        <f>IFERROR(VLOOKUP(B331,'กะเช้าวันที่ 14'!$B$8:$AC$104,28,FALSE),0)-IFERROR(VLOOKUP(B331,'กะเช้าวันที่ 14'!$B$8:$AC$104,27,FALSE),0)</f>
      </c>
      <c r="AD331" s="53">
        <f>IFERROR(VLOOKUP(B331,'กะเช้าวันที่ 14'!$B$8:$AC$104,27,FALSE),0)</f>
      </c>
      <c r="AE331" s="53">
        <f>IFERROR(VLOOKUP(B331,'กะดึกวันที่ 13'!$B$8:$AC$105,28,FALSE),0)-IFERROR(VLOOKUP(B331,'กะดึกวันที่ 13'!$B$8:$AC$105,27,FALSE),0)</f>
      </c>
      <c r="AF331" s="53">
        <f>IFERROR(VLOOKUP(C331,'กะดึกวันที่ 13'!$B$8:$AC$105,27,FALSE),0)</f>
      </c>
      <c r="AG331" s="53">
        <f>IFERROR(VLOOKUP(B331,'วันที่ 12'!$B$8:$AH$105,28,FALSE),0)</f>
      </c>
      <c r="AH331" s="53">
        <f>IFERROR(VLOOKUP(B331,'วันที่ 14'!$B$8:$AH$106,28,FALSE),0)</f>
      </c>
      <c r="AI331" s="53">
        <f>IFERROR(VLOOKUP(B331,'วันที่ 15'!$B$8:$AH$106,28,FALSE),0)</f>
      </c>
      <c r="AJ331" s="53">
        <f>IFERROR(VLOOKUP(B331,'วันที่ 16'!$B$8:$AH$105,28,FALSE),0)</f>
      </c>
      <c r="AK331" s="53">
        <f>IFERROR(VLOOKUP(B331,'วันที่ 17'!$B$8:$AH$105,28,FALSE),0)</f>
      </c>
      <c r="AL331" s="53">
        <f>IFERROR(VLOOKUP(B331,'วันที่ 18'!$B$8:$AH$104,28,FALSE),0)</f>
      </c>
      <c r="AM331" s="53">
        <f>IFERROR(VLOOKUP(B331,'วันที่ 19'!$B$8:$AH$106,28,FALSE),0)</f>
      </c>
      <c r="AN331" s="53">
        <f>IFERROR(VLOOKUP(B331,'วันที่ 20'!$B$8:$AH$105,28,FALSE),0)</f>
      </c>
      <c r="AO331" s="53">
        <f>IFERROR(VLOOKUP(B331,'วันที่ 21'!$B$8:$AH$106,28,FALSE),0)</f>
      </c>
      <c r="AP331" s="53">
        <f>IFERROR(VLOOKUP(B331,'วันที่ 22'!$B$8:$AH$105,28,FALSE),0)</f>
      </c>
      <c r="AQ331" s="53">
        <f>IFERROR(VLOOKUP(B331,'วันที่ 23'!$B$8:$AH$107,28,FALSE),0)</f>
      </c>
      <c r="AR331" s="53">
        <f>IFERROR(VLOOKUP(B331,'วันที่ 24'!$B$8:$AH$104,28,FALSE),0)</f>
      </c>
      <c r="AS331" s="53">
        <f>IFERROR(VLOOKUP(B331,'วันที่ 25'!$B$8:$AH$106,28,FALSE),0)</f>
      </c>
      <c r="AT331" s="53">
        <f>IFERROR(VLOOKUP(B331,'วันที่ 26'!$B$8:$AH$105,28,FALSE),0)</f>
      </c>
      <c r="AU331" s="53">
        <f>IFERROR(VLOOKUP(B331,'วันที่ 26'!$B$8:$AH$104,28,FALSE),0)</f>
      </c>
      <c r="AV331" s="53">
        <f>IFERROR(VLOOKUP(B331,'วันที่ 30'!$B$8:$AH$107,28,FALSE),0)</f>
      </c>
      <c r="AW331" s="53">
        <f>IFERROR(VLOOKUP(B331,'วันที่ 31'!$B$8:$AG$105,28,FALSE),0)</f>
      </c>
      <c r="AX331" s="52">
        <f>SUM(E331:AW331)</f>
      </c>
    </row>
    <row r="332">
      <c r="A332" s="52"/>
      <c r="B332" s="56"/>
      <c r="C332" s="53">
        <f>IFERROR(VLOOKUP(B332,Members!B:C,2,FALSE),0)</f>
      </c>
      <c r="D332" s="53">
        <f>IFERROR(VLOOKUP(B332,Members!$B:$H,7,FALSE),0)</f>
      </c>
      <c r="E332" s="55">
        <f>IFERROR(VLOOKUP(B332,'วันที่ 1'!$B$8:$AH$103,28,FALSE),0) - IFERROR(VLOOKUP(B332,'วันที่ 1'!$B$8:$AH$103,27,FALSE),0)</f>
      </c>
      <c r="F332" s="55">
        <f>IFERROR(VLOOKUP(C332,'วันที่ 1'!$B$8:$AH$103,27,FALSE),0)</f>
      </c>
      <c r="G332" s="53">
        <f>IFERROR(VLOOKUP(B332,'วันที่ 1'!$B$8:$AH$103,28,FALSE),0)-IFERROR(VLOOKUP(B332,'วันที่ 1'!$B$8:$AH$103,27,FALSE),0)</f>
      </c>
      <c r="H332" s="55">
        <f>IFERROR(VLOOKUP(B332,'วันที่ 1'!$B$8:$AH$103,27,FALSE),0)</f>
      </c>
      <c r="I332" s="53">
        <f>IFERROR(VLOOKUP(B332,'วันที่ 2'!$B$8:$AF$106,28,FALSE),0)-IFERROR(VLOOKUP(B332,'วันที่ 2'!$B$8:$AF$106,27,FALSE),0)</f>
      </c>
      <c r="J332" s="53">
        <f>IFERROR(VLOOKUP(B332,'วันที่ 2'!$B$8:$AF$106,27,FALSE),0)</f>
      </c>
      <c r="K332" s="53">
        <f>IFERROR(VLOOKUP(B332,'วันที่ 3 กะเช้า'!$B$8:$AK$106,28,FALSE),0)-IFERROR(VLOOKUP(B332,'วันที่ 3 กะเช้า'!$B$8:$AK$106,27,FALSE),0)</f>
      </c>
      <c r="L332" s="53">
        <f>IFERROR(VLOOKUP(B332,'วันที่ 3 กะเช้า'!$B$8:$AK$106,27,FALSE),0)</f>
      </c>
      <c r="M332" s="53">
        <f>IFERROR(VLOOKUP(B332,'วันที่ 4 กะเช้า'!$B$8:$AG$107,28,FALSE),0)-IFERROR(VLOOKUP(B332,'วันที่ 4 กะเช้า'!$B$8:$AG$107,27,FALSE),0)</f>
      </c>
      <c r="N332" s="53">
        <f>IFERROR(VLOOKUP(B332,'วันที่ 4 กะเช้า'!$B$8:$AG$107,27,FALSE),0)</f>
      </c>
      <c r="O332" s="53">
        <f>IFERROR(VLOOKUP(B332,'วันที่ 4 กะเช้า'!$B$8:$AH$106,28,FALSE),0)-IFERROR(VLOOKUP(B332,'วันที่ 4 กะเช้า'!$B$8:$AH$106,27,FALSE),0)</f>
      </c>
      <c r="P332" s="53">
        <f>IFERROR(VLOOKUP(B332,'วันที่ 4 กะเช้า'!$B$8:$AH$106,27,FALSE),0)</f>
      </c>
      <c r="Q332" s="53">
        <f>IFERROR(VLOOKUP(B332,'วันที่ 4 กะเช้า'!$B$8:$AH$106,28,FALSE),0)-IFERROR(VLOOKUP(B332,'วันที่ 4 กะเช้า'!$B$8:$AH$106,27,FALSE),0)</f>
      </c>
      <c r="R332" s="53">
        <f>IFERROR(VLOOKUP(B332,'วันที่ 4 กะเช้า'!$B$8:$AH$106,27,FALSE),0)</f>
      </c>
      <c r="S332" s="53">
        <f>IFERROR(VLOOKUP(B332,'วันที่ 5 กะเช้า'!$B$8:$AH$107,28,FALSE),0)-IFERROR(VLOOKUP(B332,'วันที่ 5 กะเช้า'!$B$8:$AH$107,27,FALSE),0)</f>
      </c>
      <c r="T332" s="53">
        <f>IFERROR(VLOOKUP(B332,'วันที่ 5 กะเช้า'!$B$8:$AH$107,27,FALSE),0)</f>
      </c>
      <c r="U332" s="53">
        <f>IFERROR(VLOOKUP(B332,'วันที่ 5 กะดึก'!$B$8:$AH$106,27,FALSE),0)</f>
      </c>
      <c r="V332" s="53">
        <f>IFERROR(VLOOKUP(B332,'วันที่ 5 กะดึก'!$B$8:$AH$106,27,FALSE),0)</f>
      </c>
      <c r="W332" s="53">
        <f>IFERROR(VLOOKUP(B332,'วันที่ 7'!$B$8:$AH$105,28,FALSE),0)-IFERROR(VLOOKUP(B332,'วันที่ 7'!$B$8:$AH$105,27,FALSE),0)</f>
      </c>
      <c r="X332" s="53">
        <f>IFERROR(VLOOKUP(B332,'วันที่ 7'!$B$8:$AH$105,27,FALSE),0)</f>
      </c>
      <c r="Y332" s="53">
        <f>IFERROR(VLOOKUP(B332,'วันที่ 8'!$B$8:$AH$109,28,FALSE),0)-IFERROR(VLOOKUP(B332,'วันที่ 8'!$B$8:$AH$109,27,FALSE),0)</f>
      </c>
      <c r="Z332" s="53">
        <f>IFERROR(VLOOKUP(B332,'วันที่ 8'!$B$8:$AH$109,27,FALSE),0)</f>
      </c>
      <c r="AA332" s="53">
        <f>IFERROR(VLOOKUP(B332,'กะเช้าวันที่ 12'!$B$8:$AC$102,28,FALSE),0)-IFERROR(VLOOKUP(B332,'กะเช้าวันที่ 12'!$B$8:$AC$102,27,FALSE),0)</f>
      </c>
      <c r="AB332" s="53">
        <f>IFERROR(VLOOKUP(B332,'กะเช้าวันที่ 12'!$B$8:$AC$102,27,FALSE),0)</f>
      </c>
      <c r="AC332" s="53">
        <f>IFERROR(VLOOKUP(B332,'กะเช้าวันที่ 14'!$B$8:$AC$104,28,FALSE),0)-IFERROR(VLOOKUP(B332,'กะเช้าวันที่ 14'!$B$8:$AC$104,27,FALSE),0)</f>
      </c>
      <c r="AD332" s="53">
        <f>IFERROR(VLOOKUP(B332,'กะเช้าวันที่ 14'!$B$8:$AC$104,27,FALSE),0)</f>
      </c>
      <c r="AE332" s="53">
        <f>IFERROR(VLOOKUP(B332,'กะดึกวันที่ 13'!$B$8:$AC$105,28,FALSE),0)-IFERROR(VLOOKUP(B332,'กะดึกวันที่ 13'!$B$8:$AC$105,27,FALSE),0)</f>
      </c>
      <c r="AF332" s="53">
        <f>IFERROR(VLOOKUP(C332,'กะดึกวันที่ 13'!$B$8:$AC$105,27,FALSE),0)</f>
      </c>
      <c r="AG332" s="53">
        <f>IFERROR(VLOOKUP(B332,'วันที่ 12'!$B$8:$AH$105,28,FALSE),0)</f>
      </c>
      <c r="AH332" s="53">
        <f>IFERROR(VLOOKUP(B332,'วันที่ 14'!$B$8:$AH$106,28,FALSE),0)</f>
      </c>
      <c r="AI332" s="53">
        <f>IFERROR(VLOOKUP(B332,'วันที่ 15'!$B$8:$AH$106,28,FALSE),0)</f>
      </c>
      <c r="AJ332" s="53">
        <f>IFERROR(VLOOKUP(B332,'วันที่ 16'!$B$8:$AH$105,28,FALSE),0)</f>
      </c>
      <c r="AK332" s="53">
        <f>IFERROR(VLOOKUP(B332,'วันที่ 17'!$B$8:$AH$105,28,FALSE),0)</f>
      </c>
      <c r="AL332" s="53">
        <f>IFERROR(VLOOKUP(B332,'วันที่ 18'!$B$8:$AH$104,28,FALSE),0)</f>
      </c>
      <c r="AM332" s="53">
        <f>IFERROR(VLOOKUP(B332,'วันที่ 19'!$B$8:$AH$106,28,FALSE),0)</f>
      </c>
      <c r="AN332" s="53">
        <f>IFERROR(VLOOKUP(B332,'วันที่ 20'!$B$8:$AH$105,28,FALSE),0)</f>
      </c>
      <c r="AO332" s="53">
        <f>IFERROR(VLOOKUP(B332,'วันที่ 21'!$B$8:$AH$106,28,FALSE),0)</f>
      </c>
      <c r="AP332" s="53">
        <f>IFERROR(VLOOKUP(B332,'วันที่ 22'!$B$8:$AH$105,28,FALSE),0)</f>
      </c>
      <c r="AQ332" s="53">
        <f>IFERROR(VLOOKUP(B332,'วันที่ 23'!$B$8:$AH$107,28,FALSE),0)</f>
      </c>
      <c r="AR332" s="53">
        <f>IFERROR(VLOOKUP(B332,'วันที่ 24'!$B$8:$AH$104,28,FALSE),0)</f>
      </c>
      <c r="AS332" s="53">
        <f>IFERROR(VLOOKUP(B332,'วันที่ 25'!$B$8:$AH$106,28,FALSE),0)</f>
      </c>
      <c r="AT332" s="53">
        <f>IFERROR(VLOOKUP(B332,'วันที่ 26'!$B$8:$AH$105,28,FALSE),0)</f>
      </c>
      <c r="AU332" s="53">
        <f>IFERROR(VLOOKUP(B332,'วันที่ 26'!$B$8:$AH$104,28,FALSE),0)</f>
      </c>
      <c r="AV332" s="53">
        <f>IFERROR(VLOOKUP(B332,'วันที่ 30'!$B$8:$AH$107,28,FALSE),0)</f>
      </c>
      <c r="AW332" s="53">
        <f>IFERROR(VLOOKUP(B332,'วันที่ 31'!$B$8:$AG$105,28,FALSE),0)</f>
      </c>
      <c r="AX332" s="52">
        <f>SUM(E332:AW332)</f>
      </c>
    </row>
    <row r="333">
      <c r="A333" s="52"/>
      <c r="B333" s="56"/>
      <c r="C333" s="53">
        <f>IFERROR(VLOOKUP(B333,Members!B:C,2,FALSE),0)</f>
      </c>
      <c r="D333" s="53">
        <f>IFERROR(VLOOKUP(B333,Members!$B:$H,7,FALSE),0)</f>
      </c>
      <c r="E333" s="55">
        <f>IFERROR(VLOOKUP(B333,'วันที่ 1'!$B$8:$AH$103,28,FALSE),0) - IFERROR(VLOOKUP(B333,'วันที่ 1'!$B$8:$AH$103,27,FALSE),0)</f>
      </c>
      <c r="F333" s="55">
        <f>IFERROR(VLOOKUP(C333,'วันที่ 1'!$B$8:$AH$103,27,FALSE),0)</f>
      </c>
      <c r="G333" s="53">
        <f>IFERROR(VLOOKUP(B333,'วันที่ 1'!$B$8:$AH$103,28,FALSE),0)-IFERROR(VLOOKUP(B333,'วันที่ 1'!$B$8:$AH$103,27,FALSE),0)</f>
      </c>
      <c r="H333" s="55">
        <f>IFERROR(VLOOKUP(B333,'วันที่ 1'!$B$8:$AH$103,27,FALSE),0)</f>
      </c>
      <c r="I333" s="53">
        <f>IFERROR(VLOOKUP(B333,'วันที่ 2'!$B$8:$AF$106,28,FALSE),0)-IFERROR(VLOOKUP(B333,'วันที่ 2'!$B$8:$AF$106,27,FALSE),0)</f>
      </c>
      <c r="J333" s="53">
        <f>IFERROR(VLOOKUP(B333,'วันที่ 2'!$B$8:$AF$106,27,FALSE),0)</f>
      </c>
      <c r="K333" s="53">
        <f>IFERROR(VLOOKUP(B333,'วันที่ 3 กะเช้า'!$B$8:$AK$106,28,FALSE),0)-IFERROR(VLOOKUP(B333,'วันที่ 3 กะเช้า'!$B$8:$AK$106,27,FALSE),0)</f>
      </c>
      <c r="L333" s="53">
        <f>IFERROR(VLOOKUP(B333,'วันที่ 3 กะเช้า'!$B$8:$AK$106,27,FALSE),0)</f>
      </c>
      <c r="M333" s="53">
        <f>IFERROR(VLOOKUP(B333,'วันที่ 4 กะเช้า'!$B$8:$AG$107,28,FALSE),0)-IFERROR(VLOOKUP(B333,'วันที่ 4 กะเช้า'!$B$8:$AG$107,27,FALSE),0)</f>
      </c>
      <c r="N333" s="53">
        <f>IFERROR(VLOOKUP(B333,'วันที่ 4 กะเช้า'!$B$8:$AG$107,27,FALSE),0)</f>
      </c>
      <c r="O333" s="53">
        <f>IFERROR(VLOOKUP(B333,'วันที่ 4 กะเช้า'!$B$8:$AH$106,28,FALSE),0)-IFERROR(VLOOKUP(B333,'วันที่ 4 กะเช้า'!$B$8:$AH$106,27,FALSE),0)</f>
      </c>
      <c r="P333" s="53">
        <f>IFERROR(VLOOKUP(B333,'วันที่ 4 กะเช้า'!$B$8:$AH$106,27,FALSE),0)</f>
      </c>
      <c r="Q333" s="53">
        <f>IFERROR(VLOOKUP(B333,'วันที่ 4 กะเช้า'!$B$8:$AH$106,28,FALSE),0)-IFERROR(VLOOKUP(B333,'วันที่ 4 กะเช้า'!$B$8:$AH$106,27,FALSE),0)</f>
      </c>
      <c r="R333" s="53">
        <f>IFERROR(VLOOKUP(B333,'วันที่ 4 กะเช้า'!$B$8:$AH$106,27,FALSE),0)</f>
      </c>
      <c r="S333" s="53">
        <f>IFERROR(VLOOKUP(B333,'วันที่ 5 กะเช้า'!$B$8:$AH$107,28,FALSE),0)-IFERROR(VLOOKUP(B333,'วันที่ 5 กะเช้า'!$B$8:$AH$107,27,FALSE),0)</f>
      </c>
      <c r="T333" s="53">
        <f>IFERROR(VLOOKUP(B333,'วันที่ 5 กะเช้า'!$B$8:$AH$107,27,FALSE),0)</f>
      </c>
      <c r="U333" s="53">
        <f>IFERROR(VLOOKUP(B333,'วันที่ 5 กะดึก'!$B$8:$AH$106,27,FALSE),0)</f>
      </c>
      <c r="V333" s="53">
        <f>IFERROR(VLOOKUP(B333,'วันที่ 5 กะดึก'!$B$8:$AH$106,27,FALSE),0)</f>
      </c>
      <c r="W333" s="53">
        <f>IFERROR(VLOOKUP(B333,'วันที่ 7'!$B$8:$AH$105,28,FALSE),0)-IFERROR(VLOOKUP(B333,'วันที่ 7'!$B$8:$AH$105,27,FALSE),0)</f>
      </c>
      <c r="X333" s="53">
        <f>IFERROR(VLOOKUP(B333,'วันที่ 7'!$B$8:$AH$105,27,FALSE),0)</f>
      </c>
      <c r="Y333" s="53">
        <f>IFERROR(VLOOKUP(B333,'วันที่ 8'!$B$8:$AH$109,28,FALSE),0)-IFERROR(VLOOKUP(B333,'วันที่ 8'!$B$8:$AH$109,27,FALSE),0)</f>
      </c>
      <c r="Z333" s="53">
        <f>IFERROR(VLOOKUP(B333,'วันที่ 8'!$B$8:$AH$109,27,FALSE),0)</f>
      </c>
      <c r="AA333" s="53">
        <f>IFERROR(VLOOKUP(B333,'กะเช้าวันที่ 12'!$B$8:$AC$102,28,FALSE),0)-IFERROR(VLOOKUP(B333,'กะเช้าวันที่ 12'!$B$8:$AC$102,27,FALSE),0)</f>
      </c>
      <c r="AB333" s="53">
        <f>IFERROR(VLOOKUP(B333,'กะเช้าวันที่ 12'!$B$8:$AC$102,27,FALSE),0)</f>
      </c>
      <c r="AC333" s="53">
        <f>IFERROR(VLOOKUP(B333,'กะเช้าวันที่ 14'!$B$8:$AC$104,28,FALSE),0)-IFERROR(VLOOKUP(B333,'กะเช้าวันที่ 14'!$B$8:$AC$104,27,FALSE),0)</f>
      </c>
      <c r="AD333" s="53">
        <f>IFERROR(VLOOKUP(B333,'กะเช้าวันที่ 14'!$B$8:$AC$104,27,FALSE),0)</f>
      </c>
      <c r="AE333" s="53">
        <f>IFERROR(VLOOKUP(B333,'กะดึกวันที่ 13'!$B$8:$AC$105,28,FALSE),0)-IFERROR(VLOOKUP(B333,'กะดึกวันที่ 13'!$B$8:$AC$105,27,FALSE),0)</f>
      </c>
      <c r="AF333" s="53">
        <f>IFERROR(VLOOKUP(C333,'กะดึกวันที่ 13'!$B$8:$AC$105,27,FALSE),0)</f>
      </c>
      <c r="AG333" s="53">
        <f>IFERROR(VLOOKUP(B333,'วันที่ 12'!$B$8:$AH$105,28,FALSE),0)</f>
      </c>
      <c r="AH333" s="53">
        <f>IFERROR(VLOOKUP(B333,'วันที่ 14'!$B$8:$AH$106,28,FALSE),0)</f>
      </c>
      <c r="AI333" s="53">
        <f>IFERROR(VLOOKUP(B333,'วันที่ 15'!$B$8:$AH$106,28,FALSE),0)</f>
      </c>
      <c r="AJ333" s="53">
        <f>IFERROR(VLOOKUP(B333,'วันที่ 16'!$B$8:$AH$105,28,FALSE),0)</f>
      </c>
      <c r="AK333" s="53">
        <f>IFERROR(VLOOKUP(B333,'วันที่ 17'!$B$8:$AH$105,28,FALSE),0)</f>
      </c>
      <c r="AL333" s="53">
        <f>IFERROR(VLOOKUP(B333,'วันที่ 18'!$B$8:$AH$104,28,FALSE),0)</f>
      </c>
      <c r="AM333" s="53">
        <f>IFERROR(VLOOKUP(B333,'วันที่ 19'!$B$8:$AH$106,28,FALSE),0)</f>
      </c>
      <c r="AN333" s="53">
        <f>IFERROR(VLOOKUP(B333,'วันที่ 20'!$B$8:$AH$105,28,FALSE),0)</f>
      </c>
      <c r="AO333" s="53">
        <f>IFERROR(VLOOKUP(B333,'วันที่ 21'!$B$8:$AH$106,28,FALSE),0)</f>
      </c>
      <c r="AP333" s="53">
        <f>IFERROR(VLOOKUP(B333,'วันที่ 22'!$B$8:$AH$105,28,FALSE),0)</f>
      </c>
      <c r="AQ333" s="53">
        <f>IFERROR(VLOOKUP(B333,'วันที่ 23'!$B$8:$AH$107,28,FALSE),0)</f>
      </c>
      <c r="AR333" s="53">
        <f>IFERROR(VLOOKUP(B333,'วันที่ 24'!$B$8:$AH$104,28,FALSE),0)</f>
      </c>
      <c r="AS333" s="53">
        <f>IFERROR(VLOOKUP(B333,'วันที่ 25'!$B$8:$AH$106,28,FALSE),0)</f>
      </c>
      <c r="AT333" s="53">
        <f>IFERROR(VLOOKUP(B333,'วันที่ 26'!$B$8:$AH$105,28,FALSE),0)</f>
      </c>
      <c r="AU333" s="53">
        <f>IFERROR(VLOOKUP(B333,'วันที่ 26'!$B$8:$AH$104,28,FALSE),0)</f>
      </c>
      <c r="AV333" s="53">
        <f>IFERROR(VLOOKUP(B333,'วันที่ 30'!$B$8:$AH$107,28,FALSE),0)</f>
      </c>
      <c r="AW333" s="53">
        <f>IFERROR(VLOOKUP(B333,'วันที่ 31'!$B$8:$AG$105,28,FALSE),0)</f>
      </c>
      <c r="AX333" s="52">
        <f>SUM(E333:AW333)</f>
      </c>
    </row>
    <row r="334">
      <c r="A334" s="52"/>
      <c r="B334" s="56"/>
      <c r="C334" s="53">
        <f>IFERROR(VLOOKUP(B334,Members!B:C,2,FALSE),0)</f>
      </c>
      <c r="D334" s="53">
        <f>IFERROR(VLOOKUP(B334,Members!$B:$H,7,FALSE),0)</f>
      </c>
      <c r="E334" s="55">
        <f>IFERROR(VLOOKUP(B334,'วันที่ 1'!$B$8:$AH$103,28,FALSE),0) - IFERROR(VLOOKUP(B334,'วันที่ 1'!$B$8:$AH$103,27,FALSE),0)</f>
      </c>
      <c r="F334" s="55">
        <f>IFERROR(VLOOKUP(C334,'วันที่ 1'!$B$8:$AH$103,27,FALSE),0)</f>
      </c>
      <c r="G334" s="53">
        <f>IFERROR(VLOOKUP(B334,'วันที่ 1'!$B$8:$AH$103,28,FALSE),0)-IFERROR(VLOOKUP(B334,'วันที่ 1'!$B$8:$AH$103,27,FALSE),0)</f>
      </c>
      <c r="H334" s="55">
        <f>IFERROR(VLOOKUP(B334,'วันที่ 1'!$B$8:$AH$103,27,FALSE),0)</f>
      </c>
      <c r="I334" s="53">
        <f>IFERROR(VLOOKUP(B334,'วันที่ 2'!$B$8:$AF$106,28,FALSE),0)-IFERROR(VLOOKUP(B334,'วันที่ 2'!$B$8:$AF$106,27,FALSE),0)</f>
      </c>
      <c r="J334" s="53">
        <f>IFERROR(VLOOKUP(B334,'วันที่ 2'!$B$8:$AF$106,27,FALSE),0)</f>
      </c>
      <c r="K334" s="53">
        <f>IFERROR(VLOOKUP(B334,'วันที่ 3 กะเช้า'!$B$8:$AK$106,28,FALSE),0)-IFERROR(VLOOKUP(B334,'วันที่ 3 กะเช้า'!$B$8:$AK$106,27,FALSE),0)</f>
      </c>
      <c r="L334" s="53">
        <f>IFERROR(VLOOKUP(B334,'วันที่ 3 กะเช้า'!$B$8:$AK$106,27,FALSE),0)</f>
      </c>
      <c r="M334" s="53">
        <f>IFERROR(VLOOKUP(B334,'วันที่ 4 กะเช้า'!$B$8:$AG$107,28,FALSE),0)-IFERROR(VLOOKUP(B334,'วันที่ 4 กะเช้า'!$B$8:$AG$107,27,FALSE),0)</f>
      </c>
      <c r="N334" s="53">
        <f>IFERROR(VLOOKUP(B334,'วันที่ 4 กะเช้า'!$B$8:$AG$107,27,FALSE),0)</f>
      </c>
      <c r="O334" s="53">
        <f>IFERROR(VLOOKUP(B334,'วันที่ 4 กะเช้า'!$B$8:$AH$106,28,FALSE),0)-IFERROR(VLOOKUP(B334,'วันที่ 4 กะเช้า'!$B$8:$AH$106,27,FALSE),0)</f>
      </c>
      <c r="P334" s="53">
        <f>IFERROR(VLOOKUP(B334,'วันที่ 4 กะเช้า'!$B$8:$AH$106,27,FALSE),0)</f>
      </c>
      <c r="Q334" s="53">
        <f>IFERROR(VLOOKUP(B334,'วันที่ 4 กะเช้า'!$B$8:$AH$106,28,FALSE),0)-IFERROR(VLOOKUP(B334,'วันที่ 4 กะเช้า'!$B$8:$AH$106,27,FALSE),0)</f>
      </c>
      <c r="R334" s="53">
        <f>IFERROR(VLOOKUP(B334,'วันที่ 4 กะเช้า'!$B$8:$AH$106,27,FALSE),0)</f>
      </c>
      <c r="S334" s="53">
        <f>IFERROR(VLOOKUP(B334,'วันที่ 5 กะเช้า'!$B$8:$AH$107,28,FALSE),0)-IFERROR(VLOOKUP(B334,'วันที่ 5 กะเช้า'!$B$8:$AH$107,27,FALSE),0)</f>
      </c>
      <c r="T334" s="53">
        <f>IFERROR(VLOOKUP(B334,'วันที่ 5 กะเช้า'!$B$8:$AH$107,27,FALSE),0)</f>
      </c>
      <c r="U334" s="53">
        <f>IFERROR(VLOOKUP(B334,'วันที่ 5 กะดึก'!$B$8:$AH$106,27,FALSE),0)</f>
      </c>
      <c r="V334" s="53">
        <f>IFERROR(VLOOKUP(B334,'วันที่ 5 กะดึก'!$B$8:$AH$106,27,FALSE),0)</f>
      </c>
      <c r="W334" s="53">
        <f>IFERROR(VLOOKUP(B334,'วันที่ 7'!$B$8:$AH$105,28,FALSE),0)-IFERROR(VLOOKUP(B334,'วันที่ 7'!$B$8:$AH$105,27,FALSE),0)</f>
      </c>
      <c r="X334" s="53">
        <f>IFERROR(VLOOKUP(B334,'วันที่ 7'!$B$8:$AH$105,27,FALSE),0)</f>
      </c>
      <c r="Y334" s="53">
        <f>IFERROR(VLOOKUP(B334,'วันที่ 8'!$B$8:$AH$109,28,FALSE),0)-IFERROR(VLOOKUP(B334,'วันที่ 8'!$B$8:$AH$109,27,FALSE),0)</f>
      </c>
      <c r="Z334" s="53">
        <f>IFERROR(VLOOKUP(B334,'วันที่ 8'!$B$8:$AH$109,27,FALSE),0)</f>
      </c>
      <c r="AA334" s="53">
        <f>IFERROR(VLOOKUP(B334,'กะเช้าวันที่ 12'!$B$8:$AC$102,28,FALSE),0)-IFERROR(VLOOKUP(B334,'กะเช้าวันที่ 12'!$B$8:$AC$102,27,FALSE),0)</f>
      </c>
      <c r="AB334" s="53">
        <f>IFERROR(VLOOKUP(B334,'กะเช้าวันที่ 12'!$B$8:$AC$102,27,FALSE),0)</f>
      </c>
      <c r="AC334" s="53">
        <f>IFERROR(VLOOKUP(B334,'กะเช้าวันที่ 14'!$B$8:$AC$104,28,FALSE),0)-IFERROR(VLOOKUP(B334,'กะเช้าวันที่ 14'!$B$8:$AC$104,27,FALSE),0)</f>
      </c>
      <c r="AD334" s="53">
        <f>IFERROR(VLOOKUP(B334,'กะเช้าวันที่ 14'!$B$8:$AC$104,27,FALSE),0)</f>
      </c>
      <c r="AE334" s="53">
        <f>IFERROR(VLOOKUP(B334,'กะดึกวันที่ 13'!$B$8:$AC$105,28,FALSE),0)-IFERROR(VLOOKUP(B334,'กะดึกวันที่ 13'!$B$8:$AC$105,27,FALSE),0)</f>
      </c>
      <c r="AF334" s="53">
        <f>IFERROR(VLOOKUP(C334,'กะดึกวันที่ 13'!$B$8:$AC$105,27,FALSE),0)</f>
      </c>
      <c r="AG334" s="53">
        <f>IFERROR(VLOOKUP(B334,'วันที่ 12'!$B$8:$AH$105,28,FALSE),0)</f>
      </c>
      <c r="AH334" s="53">
        <f>IFERROR(VLOOKUP(B334,'วันที่ 14'!$B$8:$AH$106,28,FALSE),0)</f>
      </c>
      <c r="AI334" s="53">
        <f>IFERROR(VLOOKUP(B334,'วันที่ 15'!$B$8:$AH$106,28,FALSE),0)</f>
      </c>
      <c r="AJ334" s="53">
        <f>IFERROR(VLOOKUP(B334,'วันที่ 16'!$B$8:$AH$105,28,FALSE),0)</f>
      </c>
      <c r="AK334" s="53">
        <f>IFERROR(VLOOKUP(B334,'วันที่ 17'!$B$8:$AH$105,28,FALSE),0)</f>
      </c>
      <c r="AL334" s="53">
        <f>IFERROR(VLOOKUP(B334,'วันที่ 18'!$B$8:$AH$104,28,FALSE),0)</f>
      </c>
      <c r="AM334" s="53">
        <f>IFERROR(VLOOKUP(B334,'วันที่ 19'!$B$8:$AH$106,28,FALSE),0)</f>
      </c>
      <c r="AN334" s="53">
        <f>IFERROR(VLOOKUP(B334,'วันที่ 20'!$B$8:$AH$105,28,FALSE),0)</f>
      </c>
      <c r="AO334" s="53">
        <f>IFERROR(VLOOKUP(B334,'วันที่ 21'!$B$8:$AH$106,28,FALSE),0)</f>
      </c>
      <c r="AP334" s="53">
        <f>IFERROR(VLOOKUP(B334,'วันที่ 22'!$B$8:$AH$105,28,FALSE),0)</f>
      </c>
      <c r="AQ334" s="53">
        <f>IFERROR(VLOOKUP(B334,'วันที่ 23'!$B$8:$AH$107,28,FALSE),0)</f>
      </c>
      <c r="AR334" s="53">
        <f>IFERROR(VLOOKUP(B334,'วันที่ 24'!$B$8:$AH$104,28,FALSE),0)</f>
      </c>
      <c r="AS334" s="53">
        <f>IFERROR(VLOOKUP(B334,'วันที่ 25'!$B$8:$AH$106,28,FALSE),0)</f>
      </c>
      <c r="AT334" s="53">
        <f>IFERROR(VLOOKUP(B334,'วันที่ 26'!$B$8:$AH$105,28,FALSE),0)</f>
      </c>
      <c r="AU334" s="53">
        <f>IFERROR(VLOOKUP(B334,'วันที่ 26'!$B$8:$AH$104,28,FALSE),0)</f>
      </c>
      <c r="AV334" s="53">
        <f>IFERROR(VLOOKUP(B334,'วันที่ 30'!$B$8:$AH$107,28,FALSE),0)</f>
      </c>
      <c r="AW334" s="53">
        <f>IFERROR(VLOOKUP(B334,'วันที่ 31'!$B$8:$AG$105,28,FALSE),0)</f>
      </c>
      <c r="AX334" s="52">
        <f>SUM(E334:AW334)</f>
      </c>
    </row>
    <row r="335">
      <c r="A335" s="52"/>
      <c r="B335" s="56"/>
      <c r="C335" s="53">
        <f>IFERROR(VLOOKUP(B335,Members!B:C,2,FALSE),0)</f>
      </c>
      <c r="D335" s="53">
        <f>IFERROR(VLOOKUP(B335,Members!$B:$H,7,FALSE),0)</f>
      </c>
      <c r="E335" s="55">
        <f>IFERROR(VLOOKUP(B335,'วันที่ 1'!$B$8:$AH$103,28,FALSE),0) - IFERROR(VLOOKUP(B335,'วันที่ 1'!$B$8:$AH$103,27,FALSE),0)</f>
      </c>
      <c r="F335" s="55">
        <f>IFERROR(VLOOKUP(C335,'วันที่ 1'!$B$8:$AH$103,27,FALSE),0)</f>
      </c>
      <c r="G335" s="53">
        <f>IFERROR(VLOOKUP(B335,'วันที่ 1'!$B$8:$AH$103,28,FALSE),0)-IFERROR(VLOOKUP(B335,'วันที่ 1'!$B$8:$AH$103,27,FALSE),0)</f>
      </c>
      <c r="H335" s="55">
        <f>IFERROR(VLOOKUP(B335,'วันที่ 1'!$B$8:$AH$103,27,FALSE),0)</f>
      </c>
      <c r="I335" s="53">
        <f>IFERROR(VLOOKUP(B335,'วันที่ 2'!$B$8:$AF$106,28,FALSE),0)-IFERROR(VLOOKUP(B335,'วันที่ 2'!$B$8:$AF$106,27,FALSE),0)</f>
      </c>
      <c r="J335" s="53">
        <f>IFERROR(VLOOKUP(B335,'วันที่ 2'!$B$8:$AF$106,27,FALSE),0)</f>
      </c>
      <c r="K335" s="53">
        <f>IFERROR(VLOOKUP(B335,'วันที่ 3 กะเช้า'!$B$8:$AK$106,28,FALSE),0)-IFERROR(VLOOKUP(B335,'วันที่ 3 กะเช้า'!$B$8:$AK$106,27,FALSE),0)</f>
      </c>
      <c r="L335" s="53">
        <f>IFERROR(VLOOKUP(B335,'วันที่ 3 กะเช้า'!$B$8:$AK$106,27,FALSE),0)</f>
      </c>
      <c r="M335" s="53">
        <f>IFERROR(VLOOKUP(B335,'วันที่ 4 กะเช้า'!$B$8:$AG$107,28,FALSE),0)-IFERROR(VLOOKUP(B335,'วันที่ 4 กะเช้า'!$B$8:$AG$107,27,FALSE),0)</f>
      </c>
      <c r="N335" s="53">
        <f>IFERROR(VLOOKUP(B335,'วันที่ 4 กะเช้า'!$B$8:$AG$107,27,FALSE),0)</f>
      </c>
      <c r="O335" s="53">
        <f>IFERROR(VLOOKUP(B335,'วันที่ 4 กะเช้า'!$B$8:$AH$106,28,FALSE),0)-IFERROR(VLOOKUP(B335,'วันที่ 4 กะเช้า'!$B$8:$AH$106,27,FALSE),0)</f>
      </c>
      <c r="P335" s="53">
        <f>IFERROR(VLOOKUP(B335,'วันที่ 4 กะเช้า'!$B$8:$AH$106,27,FALSE),0)</f>
      </c>
      <c r="Q335" s="53">
        <f>IFERROR(VLOOKUP(B335,'วันที่ 4 กะเช้า'!$B$8:$AH$106,28,FALSE),0)-IFERROR(VLOOKUP(B335,'วันที่ 4 กะเช้า'!$B$8:$AH$106,27,FALSE),0)</f>
      </c>
      <c r="R335" s="53">
        <f>IFERROR(VLOOKUP(B335,'วันที่ 4 กะเช้า'!$B$8:$AH$106,27,FALSE),0)</f>
      </c>
      <c r="S335" s="53">
        <f>IFERROR(VLOOKUP(B335,'วันที่ 5 กะเช้า'!$B$8:$AH$107,28,FALSE),0)-IFERROR(VLOOKUP(B335,'วันที่ 5 กะเช้า'!$B$8:$AH$107,27,FALSE),0)</f>
      </c>
      <c r="T335" s="53">
        <f>IFERROR(VLOOKUP(B335,'วันที่ 5 กะเช้า'!$B$8:$AH$107,27,FALSE),0)</f>
      </c>
      <c r="U335" s="53">
        <f>IFERROR(VLOOKUP(B335,'วันที่ 5 กะดึก'!$B$8:$AH$106,27,FALSE),0)</f>
      </c>
      <c r="V335" s="53">
        <f>IFERROR(VLOOKUP(B335,'วันที่ 5 กะดึก'!$B$8:$AH$106,27,FALSE),0)</f>
      </c>
      <c r="W335" s="53">
        <f>IFERROR(VLOOKUP(B335,'วันที่ 7'!$B$8:$AH$105,28,FALSE),0)-IFERROR(VLOOKUP(B335,'วันที่ 7'!$B$8:$AH$105,27,FALSE),0)</f>
      </c>
      <c r="X335" s="53">
        <f>IFERROR(VLOOKUP(B335,'วันที่ 7'!$B$8:$AH$105,27,FALSE),0)</f>
      </c>
      <c r="Y335" s="53">
        <f>IFERROR(VLOOKUP(B335,'วันที่ 8'!$B$8:$AH$109,28,FALSE),0)-IFERROR(VLOOKUP(B335,'วันที่ 8'!$B$8:$AH$109,27,FALSE),0)</f>
      </c>
      <c r="Z335" s="53">
        <f>IFERROR(VLOOKUP(B335,'วันที่ 8'!$B$8:$AH$109,27,FALSE),0)</f>
      </c>
      <c r="AA335" s="53">
        <f>IFERROR(VLOOKUP(B335,'กะเช้าวันที่ 12'!$B$8:$AC$102,28,FALSE),0)-IFERROR(VLOOKUP(B335,'กะเช้าวันที่ 12'!$B$8:$AC$102,27,FALSE),0)</f>
      </c>
      <c r="AB335" s="53">
        <f>IFERROR(VLOOKUP(B335,'กะเช้าวันที่ 12'!$B$8:$AC$102,27,FALSE),0)</f>
      </c>
      <c r="AC335" s="53">
        <f>IFERROR(VLOOKUP(B335,'กะเช้าวันที่ 14'!$B$8:$AC$104,28,FALSE),0)-IFERROR(VLOOKUP(B335,'กะเช้าวันที่ 14'!$B$8:$AC$104,27,FALSE),0)</f>
      </c>
      <c r="AD335" s="53">
        <f>IFERROR(VLOOKUP(B335,'กะเช้าวันที่ 14'!$B$8:$AC$104,27,FALSE),0)</f>
      </c>
      <c r="AE335" s="53">
        <f>IFERROR(VLOOKUP(B335,'กะดึกวันที่ 13'!$B$8:$AC$105,28,FALSE),0)-IFERROR(VLOOKUP(B335,'กะดึกวันที่ 13'!$B$8:$AC$105,27,FALSE),0)</f>
      </c>
      <c r="AF335" s="53">
        <f>IFERROR(VLOOKUP(C335,'กะดึกวันที่ 13'!$B$8:$AC$105,27,FALSE),0)</f>
      </c>
      <c r="AG335" s="53">
        <f>IFERROR(VLOOKUP(B335,'วันที่ 12'!$B$8:$AH$105,28,FALSE),0)</f>
      </c>
      <c r="AH335" s="53">
        <f>IFERROR(VLOOKUP(B335,'วันที่ 14'!$B$8:$AH$106,28,FALSE),0)</f>
      </c>
      <c r="AI335" s="53">
        <f>IFERROR(VLOOKUP(B335,'วันที่ 15'!$B$8:$AH$106,28,FALSE),0)</f>
      </c>
      <c r="AJ335" s="53">
        <f>IFERROR(VLOOKUP(B335,'วันที่ 16'!$B$8:$AH$105,28,FALSE),0)</f>
      </c>
      <c r="AK335" s="53">
        <f>IFERROR(VLOOKUP(B335,'วันที่ 17'!$B$8:$AH$105,28,FALSE),0)</f>
      </c>
      <c r="AL335" s="53">
        <f>IFERROR(VLOOKUP(B335,'วันที่ 18'!$B$8:$AH$104,28,FALSE),0)</f>
      </c>
      <c r="AM335" s="53">
        <f>IFERROR(VLOOKUP(B335,'วันที่ 19'!$B$8:$AH$106,28,FALSE),0)</f>
      </c>
      <c r="AN335" s="53">
        <f>IFERROR(VLOOKUP(B335,'วันที่ 20'!$B$8:$AH$105,28,FALSE),0)</f>
      </c>
      <c r="AO335" s="53">
        <f>IFERROR(VLOOKUP(B335,'วันที่ 21'!$B$8:$AH$106,28,FALSE),0)</f>
      </c>
      <c r="AP335" s="53">
        <f>IFERROR(VLOOKUP(B335,'วันที่ 22'!$B$8:$AH$105,28,FALSE),0)</f>
      </c>
      <c r="AQ335" s="53">
        <f>IFERROR(VLOOKUP(B335,'วันที่ 23'!$B$8:$AH$107,28,FALSE),0)</f>
      </c>
      <c r="AR335" s="53">
        <f>IFERROR(VLOOKUP(B335,'วันที่ 24'!$B$8:$AH$104,28,FALSE),0)</f>
      </c>
      <c r="AS335" s="53">
        <f>IFERROR(VLOOKUP(B335,'วันที่ 25'!$B$8:$AH$106,28,FALSE),0)</f>
      </c>
      <c r="AT335" s="53">
        <f>IFERROR(VLOOKUP(B335,'วันที่ 26'!$B$8:$AH$105,28,FALSE),0)</f>
      </c>
      <c r="AU335" s="53">
        <f>IFERROR(VLOOKUP(B335,'วันที่ 26'!$B$8:$AH$104,28,FALSE),0)</f>
      </c>
      <c r="AV335" s="53">
        <f>IFERROR(VLOOKUP(B335,'วันที่ 30'!$B$8:$AH$107,28,FALSE),0)</f>
      </c>
      <c r="AW335" s="53">
        <f>IFERROR(VLOOKUP(B335,'วันที่ 31'!$B$8:$AG$105,28,FALSE),0)</f>
      </c>
      <c r="AX335" s="52">
        <f>SUM(E335:AW335)</f>
      </c>
    </row>
    <row r="336">
      <c r="A336" s="52"/>
      <c r="B336" s="56"/>
      <c r="C336" s="53">
        <f>IFERROR(VLOOKUP(B336,Members!B:C,2,FALSE),0)</f>
      </c>
      <c r="D336" s="53">
        <f>IFERROR(VLOOKUP(B336,Members!$B:$H,7,FALSE),0)</f>
      </c>
      <c r="E336" s="55">
        <f>IFERROR(VLOOKUP(B336,'วันที่ 1'!$B$8:$AH$103,28,FALSE),0) - IFERROR(VLOOKUP(B336,'วันที่ 1'!$B$8:$AH$103,27,FALSE),0)</f>
      </c>
      <c r="F336" s="55">
        <f>IFERROR(VLOOKUP(C336,'วันที่ 1'!$B$8:$AH$103,27,FALSE),0)</f>
      </c>
      <c r="G336" s="53">
        <f>IFERROR(VLOOKUP(B336,'วันที่ 1'!$B$8:$AH$103,28,FALSE),0)-IFERROR(VLOOKUP(B336,'วันที่ 1'!$B$8:$AH$103,27,FALSE),0)</f>
      </c>
      <c r="H336" s="55">
        <f>IFERROR(VLOOKUP(B336,'วันที่ 1'!$B$8:$AH$103,27,FALSE),0)</f>
      </c>
      <c r="I336" s="53">
        <f>IFERROR(VLOOKUP(B336,'วันที่ 2'!$B$8:$AF$106,28,FALSE),0)-IFERROR(VLOOKUP(B336,'วันที่ 2'!$B$8:$AF$106,27,FALSE),0)</f>
      </c>
      <c r="J336" s="53">
        <f>IFERROR(VLOOKUP(B336,'วันที่ 2'!$B$8:$AF$106,27,FALSE),0)</f>
      </c>
      <c r="K336" s="53">
        <f>IFERROR(VLOOKUP(B336,'วันที่ 3 กะเช้า'!$B$8:$AK$106,28,FALSE),0)-IFERROR(VLOOKUP(B336,'วันที่ 3 กะเช้า'!$B$8:$AK$106,27,FALSE),0)</f>
      </c>
      <c r="L336" s="53">
        <f>IFERROR(VLOOKUP(B336,'วันที่ 3 กะเช้า'!$B$8:$AK$106,27,FALSE),0)</f>
      </c>
      <c r="M336" s="53">
        <f>IFERROR(VLOOKUP(B336,'วันที่ 4 กะเช้า'!$B$8:$AG$107,28,FALSE),0)-IFERROR(VLOOKUP(B336,'วันที่ 4 กะเช้า'!$B$8:$AG$107,27,FALSE),0)</f>
      </c>
      <c r="N336" s="53">
        <f>IFERROR(VLOOKUP(B336,'วันที่ 4 กะเช้า'!$B$8:$AG$107,27,FALSE),0)</f>
      </c>
      <c r="O336" s="53">
        <f>IFERROR(VLOOKUP(B336,'วันที่ 4 กะเช้า'!$B$8:$AH$106,28,FALSE),0)-IFERROR(VLOOKUP(B336,'วันที่ 4 กะเช้า'!$B$8:$AH$106,27,FALSE),0)</f>
      </c>
      <c r="P336" s="53">
        <f>IFERROR(VLOOKUP(B336,'วันที่ 4 กะเช้า'!$B$8:$AH$106,27,FALSE),0)</f>
      </c>
      <c r="Q336" s="53">
        <f>IFERROR(VLOOKUP(B336,'วันที่ 4 กะเช้า'!$B$8:$AH$106,28,FALSE),0)-IFERROR(VLOOKUP(B336,'วันที่ 4 กะเช้า'!$B$8:$AH$106,27,FALSE),0)</f>
      </c>
      <c r="R336" s="53">
        <f>IFERROR(VLOOKUP(B336,'วันที่ 4 กะเช้า'!$B$8:$AH$106,27,FALSE),0)</f>
      </c>
      <c r="S336" s="53">
        <f>IFERROR(VLOOKUP(B336,'วันที่ 5 กะเช้า'!$B$8:$AH$107,28,FALSE),0)-IFERROR(VLOOKUP(B336,'วันที่ 5 กะเช้า'!$B$8:$AH$107,27,FALSE),0)</f>
      </c>
      <c r="T336" s="53">
        <f>IFERROR(VLOOKUP(B336,'วันที่ 5 กะเช้า'!$B$8:$AH$107,27,FALSE),0)</f>
      </c>
      <c r="U336" s="53">
        <f>IFERROR(VLOOKUP(B336,'วันที่ 5 กะดึก'!$B$8:$AH$106,27,FALSE),0)</f>
      </c>
      <c r="V336" s="53">
        <f>IFERROR(VLOOKUP(B336,'วันที่ 5 กะดึก'!$B$8:$AH$106,27,FALSE),0)</f>
      </c>
      <c r="W336" s="53">
        <f>IFERROR(VLOOKUP(B336,'วันที่ 7'!$B$8:$AH$105,28,FALSE),0)-IFERROR(VLOOKUP(B336,'วันที่ 7'!$B$8:$AH$105,27,FALSE),0)</f>
      </c>
      <c r="X336" s="53">
        <f>IFERROR(VLOOKUP(B336,'วันที่ 7'!$B$8:$AH$105,27,FALSE),0)</f>
      </c>
      <c r="Y336" s="53">
        <f>IFERROR(VLOOKUP(B336,'วันที่ 8'!$B$8:$AH$109,28,FALSE),0)-IFERROR(VLOOKUP(B336,'วันที่ 8'!$B$8:$AH$109,27,FALSE),0)</f>
      </c>
      <c r="Z336" s="53">
        <f>IFERROR(VLOOKUP(B336,'วันที่ 8'!$B$8:$AH$109,27,FALSE),0)</f>
      </c>
      <c r="AA336" s="53">
        <f>IFERROR(VLOOKUP(B336,'กะเช้าวันที่ 12'!$B$8:$AC$102,28,FALSE),0)-IFERROR(VLOOKUP(B336,'กะเช้าวันที่ 12'!$B$8:$AC$102,27,FALSE),0)</f>
      </c>
      <c r="AB336" s="53">
        <f>IFERROR(VLOOKUP(B336,'กะเช้าวันที่ 12'!$B$8:$AC$102,27,FALSE),0)</f>
      </c>
      <c r="AC336" s="53">
        <f>IFERROR(VLOOKUP(B336,'กะเช้าวันที่ 14'!$B$8:$AC$104,28,FALSE),0)-IFERROR(VLOOKUP(B336,'กะเช้าวันที่ 14'!$B$8:$AC$104,27,FALSE),0)</f>
      </c>
      <c r="AD336" s="53">
        <f>IFERROR(VLOOKUP(B336,'กะเช้าวันที่ 14'!$B$8:$AC$104,27,FALSE),0)</f>
      </c>
      <c r="AE336" s="53">
        <f>IFERROR(VLOOKUP(B336,'กะดึกวันที่ 13'!$B$8:$AC$105,28,FALSE),0)-IFERROR(VLOOKUP(B336,'กะดึกวันที่ 13'!$B$8:$AC$105,27,FALSE),0)</f>
      </c>
      <c r="AF336" s="53">
        <f>IFERROR(VLOOKUP(C336,'กะดึกวันที่ 13'!$B$8:$AC$105,27,FALSE),0)</f>
      </c>
      <c r="AG336" s="53">
        <f>IFERROR(VLOOKUP(B336,'วันที่ 12'!$B$8:$AH$105,28,FALSE),0)</f>
      </c>
      <c r="AH336" s="53">
        <f>IFERROR(VLOOKUP(B336,'วันที่ 14'!$B$8:$AH$106,28,FALSE),0)</f>
      </c>
      <c r="AI336" s="53">
        <f>IFERROR(VLOOKUP(B336,'วันที่ 15'!$B$8:$AH$106,28,FALSE),0)</f>
      </c>
      <c r="AJ336" s="53">
        <f>IFERROR(VLOOKUP(B336,'วันที่ 16'!$B$8:$AH$105,28,FALSE),0)</f>
      </c>
      <c r="AK336" s="53">
        <f>IFERROR(VLOOKUP(B336,'วันที่ 17'!$B$8:$AH$105,28,FALSE),0)</f>
      </c>
      <c r="AL336" s="53">
        <f>IFERROR(VLOOKUP(B336,'วันที่ 18'!$B$8:$AH$104,28,FALSE),0)</f>
      </c>
      <c r="AM336" s="53">
        <f>IFERROR(VLOOKUP(B336,'วันที่ 19'!$B$8:$AH$106,28,FALSE),0)</f>
      </c>
      <c r="AN336" s="53">
        <f>IFERROR(VLOOKUP(B336,'วันที่ 20'!$B$8:$AH$105,28,FALSE),0)</f>
      </c>
      <c r="AO336" s="53">
        <f>IFERROR(VLOOKUP(B336,'วันที่ 21'!$B$8:$AH$106,28,FALSE),0)</f>
      </c>
      <c r="AP336" s="53">
        <f>IFERROR(VLOOKUP(B336,'วันที่ 22'!$B$8:$AH$105,28,FALSE),0)</f>
      </c>
      <c r="AQ336" s="53">
        <f>IFERROR(VLOOKUP(B336,'วันที่ 23'!$B$8:$AH$107,28,FALSE),0)</f>
      </c>
      <c r="AR336" s="53">
        <f>IFERROR(VLOOKUP(B336,'วันที่ 24'!$B$8:$AH$104,28,FALSE),0)</f>
      </c>
      <c r="AS336" s="53">
        <f>IFERROR(VLOOKUP(B336,'วันที่ 25'!$B$8:$AH$106,28,FALSE),0)</f>
      </c>
      <c r="AT336" s="53">
        <f>IFERROR(VLOOKUP(B336,'วันที่ 26'!$B$8:$AH$105,28,FALSE),0)</f>
      </c>
      <c r="AU336" s="53">
        <f>IFERROR(VLOOKUP(B336,'วันที่ 26'!$B$8:$AH$104,28,FALSE),0)</f>
      </c>
      <c r="AV336" s="53">
        <f>IFERROR(VLOOKUP(B336,'วันที่ 30'!$B$8:$AH$107,28,FALSE),0)</f>
      </c>
      <c r="AW336" s="53">
        <f>IFERROR(VLOOKUP(B336,'วันที่ 31'!$B$8:$AG$105,28,FALSE),0)</f>
      </c>
      <c r="AX336" s="52">
        <f>SUM(E336:AW336)</f>
      </c>
    </row>
    <row r="337">
      <c r="A337" s="52"/>
      <c r="B337" s="56"/>
      <c r="C337" s="53">
        <f>IFERROR(VLOOKUP(B337,Members!B:C,2,FALSE),0)</f>
      </c>
      <c r="D337" s="53">
        <f>IFERROR(VLOOKUP(B337,Members!$B:$H,7,FALSE),0)</f>
      </c>
      <c r="E337" s="55">
        <f>IFERROR(VLOOKUP(B337,'วันที่ 1'!$B$8:$AH$103,28,FALSE),0) - IFERROR(VLOOKUP(B337,'วันที่ 1'!$B$8:$AH$103,27,FALSE),0)</f>
      </c>
      <c r="F337" s="55">
        <f>IFERROR(VLOOKUP(C337,'วันที่ 1'!$B$8:$AH$103,27,FALSE),0)</f>
      </c>
      <c r="G337" s="53">
        <f>IFERROR(VLOOKUP(B337,'วันที่ 1'!$B$8:$AH$103,28,FALSE),0)-IFERROR(VLOOKUP(B337,'วันที่ 1'!$B$8:$AH$103,27,FALSE),0)</f>
      </c>
      <c r="H337" s="55">
        <f>IFERROR(VLOOKUP(B337,'วันที่ 1'!$B$8:$AH$103,27,FALSE),0)</f>
      </c>
      <c r="I337" s="53">
        <f>IFERROR(VLOOKUP(B337,'วันที่ 2'!$B$8:$AF$106,28,FALSE),0)-IFERROR(VLOOKUP(B337,'วันที่ 2'!$B$8:$AF$106,27,FALSE),0)</f>
      </c>
      <c r="J337" s="53">
        <f>IFERROR(VLOOKUP(B337,'วันที่ 2'!$B$8:$AF$106,27,FALSE),0)</f>
      </c>
      <c r="K337" s="53">
        <f>IFERROR(VLOOKUP(B337,'วันที่ 3 กะเช้า'!$B$8:$AK$106,28,FALSE),0)-IFERROR(VLOOKUP(B337,'วันที่ 3 กะเช้า'!$B$8:$AK$106,27,FALSE),0)</f>
      </c>
      <c r="L337" s="53">
        <f>IFERROR(VLOOKUP(B337,'วันที่ 3 กะเช้า'!$B$8:$AK$106,27,FALSE),0)</f>
      </c>
      <c r="M337" s="53">
        <f>IFERROR(VLOOKUP(B337,'วันที่ 4 กะเช้า'!$B$8:$AG$107,28,FALSE),0)-IFERROR(VLOOKUP(B337,'วันที่ 4 กะเช้า'!$B$8:$AG$107,27,FALSE),0)</f>
      </c>
      <c r="N337" s="53">
        <f>IFERROR(VLOOKUP(B337,'วันที่ 4 กะเช้า'!$B$8:$AG$107,27,FALSE),0)</f>
      </c>
      <c r="O337" s="53">
        <f>IFERROR(VLOOKUP(B337,'วันที่ 4 กะเช้า'!$B$8:$AH$106,28,FALSE),0)-IFERROR(VLOOKUP(B337,'วันที่ 4 กะเช้า'!$B$8:$AH$106,27,FALSE),0)</f>
      </c>
      <c r="P337" s="53">
        <f>IFERROR(VLOOKUP(B337,'วันที่ 4 กะเช้า'!$B$8:$AH$106,27,FALSE),0)</f>
      </c>
      <c r="Q337" s="53">
        <f>IFERROR(VLOOKUP(B337,'วันที่ 4 กะเช้า'!$B$8:$AH$106,28,FALSE),0)-IFERROR(VLOOKUP(B337,'วันที่ 4 กะเช้า'!$B$8:$AH$106,27,FALSE),0)</f>
      </c>
      <c r="R337" s="53">
        <f>IFERROR(VLOOKUP(B337,'วันที่ 4 กะเช้า'!$B$8:$AH$106,27,FALSE),0)</f>
      </c>
      <c r="S337" s="53">
        <f>IFERROR(VLOOKUP(B337,'วันที่ 5 กะเช้า'!$B$8:$AH$107,28,FALSE),0)-IFERROR(VLOOKUP(B337,'วันที่ 5 กะเช้า'!$B$8:$AH$107,27,FALSE),0)</f>
      </c>
      <c r="T337" s="53">
        <f>IFERROR(VLOOKUP(B337,'วันที่ 5 กะเช้า'!$B$8:$AH$107,27,FALSE),0)</f>
      </c>
      <c r="U337" s="53">
        <f>IFERROR(VLOOKUP(B337,'วันที่ 5 กะดึก'!$B$8:$AH$106,27,FALSE),0)</f>
      </c>
      <c r="V337" s="53">
        <f>IFERROR(VLOOKUP(B337,'วันที่ 5 กะดึก'!$B$8:$AH$106,27,FALSE),0)</f>
      </c>
      <c r="W337" s="53">
        <f>IFERROR(VLOOKUP(B337,'วันที่ 7'!$B$8:$AH$105,28,FALSE),0)-IFERROR(VLOOKUP(B337,'วันที่ 7'!$B$8:$AH$105,27,FALSE),0)</f>
      </c>
      <c r="X337" s="53">
        <f>IFERROR(VLOOKUP(B337,'วันที่ 7'!$B$8:$AH$105,27,FALSE),0)</f>
      </c>
      <c r="Y337" s="53">
        <f>IFERROR(VLOOKUP(B337,'วันที่ 8'!$B$8:$AH$109,28,FALSE),0)-IFERROR(VLOOKUP(B337,'วันที่ 8'!$B$8:$AH$109,27,FALSE),0)</f>
      </c>
      <c r="Z337" s="53">
        <f>IFERROR(VLOOKUP(B337,'วันที่ 8'!$B$8:$AH$109,27,FALSE),0)</f>
      </c>
      <c r="AA337" s="53">
        <f>IFERROR(VLOOKUP(B337,'กะเช้าวันที่ 12'!$B$8:$AC$102,28,FALSE),0)-IFERROR(VLOOKUP(B337,'กะเช้าวันที่ 12'!$B$8:$AC$102,27,FALSE),0)</f>
      </c>
      <c r="AB337" s="53">
        <f>IFERROR(VLOOKUP(B337,'กะเช้าวันที่ 12'!$B$8:$AC$102,27,FALSE),0)</f>
      </c>
      <c r="AC337" s="53">
        <f>IFERROR(VLOOKUP(B337,'กะเช้าวันที่ 14'!$B$8:$AC$104,28,FALSE),0)-IFERROR(VLOOKUP(B337,'กะเช้าวันที่ 14'!$B$8:$AC$104,27,FALSE),0)</f>
      </c>
      <c r="AD337" s="53">
        <f>IFERROR(VLOOKUP(B337,'กะเช้าวันที่ 14'!$B$8:$AC$104,27,FALSE),0)</f>
      </c>
      <c r="AE337" s="53">
        <f>IFERROR(VLOOKUP(B337,'กะดึกวันที่ 13'!$B$8:$AC$105,28,FALSE),0)-IFERROR(VLOOKUP(B337,'กะดึกวันที่ 13'!$B$8:$AC$105,27,FALSE),0)</f>
      </c>
      <c r="AF337" s="53">
        <f>IFERROR(VLOOKUP(C337,'กะดึกวันที่ 13'!$B$8:$AC$105,27,FALSE),0)</f>
      </c>
      <c r="AG337" s="53">
        <f>IFERROR(VLOOKUP(B337,'วันที่ 12'!$B$8:$AH$105,28,FALSE),0)</f>
      </c>
      <c r="AH337" s="53">
        <f>IFERROR(VLOOKUP(B337,'วันที่ 14'!$B$8:$AH$106,28,FALSE),0)</f>
      </c>
      <c r="AI337" s="53">
        <f>IFERROR(VLOOKUP(B337,'วันที่ 15'!$B$8:$AH$106,28,FALSE),0)</f>
      </c>
      <c r="AJ337" s="53">
        <f>IFERROR(VLOOKUP(B337,'วันที่ 16'!$B$8:$AH$105,28,FALSE),0)</f>
      </c>
      <c r="AK337" s="53">
        <f>IFERROR(VLOOKUP(B337,'วันที่ 17'!$B$8:$AH$105,28,FALSE),0)</f>
      </c>
      <c r="AL337" s="53">
        <f>IFERROR(VLOOKUP(B337,'วันที่ 18'!$B$8:$AH$104,28,FALSE),0)</f>
      </c>
      <c r="AM337" s="53">
        <f>IFERROR(VLOOKUP(B337,'วันที่ 19'!$B$8:$AH$106,28,FALSE),0)</f>
      </c>
      <c r="AN337" s="53">
        <f>IFERROR(VLOOKUP(B337,'วันที่ 20'!$B$8:$AH$105,28,FALSE),0)</f>
      </c>
      <c r="AO337" s="53">
        <f>IFERROR(VLOOKUP(B337,'วันที่ 21'!$B$8:$AH$106,28,FALSE),0)</f>
      </c>
      <c r="AP337" s="53">
        <f>IFERROR(VLOOKUP(B337,'วันที่ 22'!$B$8:$AH$105,28,FALSE),0)</f>
      </c>
      <c r="AQ337" s="53">
        <f>IFERROR(VLOOKUP(B337,'วันที่ 23'!$B$8:$AH$107,28,FALSE),0)</f>
      </c>
      <c r="AR337" s="53">
        <f>IFERROR(VLOOKUP(B337,'วันที่ 24'!$B$8:$AH$104,28,FALSE),0)</f>
      </c>
      <c r="AS337" s="53">
        <f>IFERROR(VLOOKUP(B337,'วันที่ 25'!$B$8:$AH$106,28,FALSE),0)</f>
      </c>
      <c r="AT337" s="53">
        <f>IFERROR(VLOOKUP(B337,'วันที่ 26'!$B$8:$AH$105,28,FALSE),0)</f>
      </c>
      <c r="AU337" s="53">
        <f>IFERROR(VLOOKUP(B337,'วันที่ 26'!$B$8:$AH$104,28,FALSE),0)</f>
      </c>
      <c r="AV337" s="53">
        <f>IFERROR(VLOOKUP(B337,'วันที่ 30'!$B$8:$AH$107,28,FALSE),0)</f>
      </c>
      <c r="AW337" s="53">
        <f>IFERROR(VLOOKUP(B337,'วันที่ 31'!$B$8:$AG$105,28,FALSE),0)</f>
      </c>
      <c r="AX337" s="52">
        <f>SUM(E337:AW337)</f>
      </c>
    </row>
    <row r="338">
      <c r="A338" s="52"/>
      <c r="B338" s="56"/>
      <c r="C338" s="53">
        <f>IFERROR(VLOOKUP(B338,Members!B:C,2,FALSE),0)</f>
      </c>
      <c r="D338" s="53">
        <f>IFERROR(VLOOKUP(B338,Members!$B:$H,7,FALSE),0)</f>
      </c>
      <c r="E338" s="55">
        <f>IFERROR(VLOOKUP(B338,'วันที่ 1'!$B$8:$AH$103,28,FALSE),0) - IFERROR(VLOOKUP(B338,'วันที่ 1'!$B$8:$AH$103,27,FALSE),0)</f>
      </c>
      <c r="F338" s="55">
        <f>IFERROR(VLOOKUP(C338,'วันที่ 1'!$B$8:$AH$103,27,FALSE),0)</f>
      </c>
      <c r="G338" s="53">
        <f>IFERROR(VLOOKUP(B338,'วันที่ 1'!$B$8:$AH$103,28,FALSE),0)-IFERROR(VLOOKUP(B338,'วันที่ 1'!$B$8:$AH$103,27,FALSE),0)</f>
      </c>
      <c r="H338" s="55">
        <f>IFERROR(VLOOKUP(B338,'วันที่ 1'!$B$8:$AH$103,27,FALSE),0)</f>
      </c>
      <c r="I338" s="53">
        <f>IFERROR(VLOOKUP(B338,'วันที่ 2'!$B$8:$AF$106,28,FALSE),0)-IFERROR(VLOOKUP(B338,'วันที่ 2'!$B$8:$AF$106,27,FALSE),0)</f>
      </c>
      <c r="J338" s="53">
        <f>IFERROR(VLOOKUP(B338,'วันที่ 2'!$B$8:$AF$106,27,FALSE),0)</f>
      </c>
      <c r="K338" s="53">
        <f>IFERROR(VLOOKUP(B338,'วันที่ 3 กะเช้า'!$B$8:$AK$106,28,FALSE),0)-IFERROR(VLOOKUP(B338,'วันที่ 3 กะเช้า'!$B$8:$AK$106,27,FALSE),0)</f>
      </c>
      <c r="L338" s="53">
        <f>IFERROR(VLOOKUP(B338,'วันที่ 3 กะเช้า'!$B$8:$AK$106,27,FALSE),0)</f>
      </c>
      <c r="M338" s="53">
        <f>IFERROR(VLOOKUP(B338,'วันที่ 4 กะเช้า'!$B$8:$AG$107,28,FALSE),0)-IFERROR(VLOOKUP(B338,'วันที่ 4 กะเช้า'!$B$8:$AG$107,27,FALSE),0)</f>
      </c>
      <c r="N338" s="53">
        <f>IFERROR(VLOOKUP(B338,'วันที่ 4 กะเช้า'!$B$8:$AG$107,27,FALSE),0)</f>
      </c>
      <c r="O338" s="53">
        <f>IFERROR(VLOOKUP(B338,'วันที่ 4 กะเช้า'!$B$8:$AH$106,28,FALSE),0)-IFERROR(VLOOKUP(B338,'วันที่ 4 กะเช้า'!$B$8:$AH$106,27,FALSE),0)</f>
      </c>
      <c r="P338" s="53">
        <f>IFERROR(VLOOKUP(B338,'วันที่ 4 กะเช้า'!$B$8:$AH$106,27,FALSE),0)</f>
      </c>
      <c r="Q338" s="53">
        <f>IFERROR(VLOOKUP(B338,'วันที่ 4 กะเช้า'!$B$8:$AH$106,28,FALSE),0)-IFERROR(VLOOKUP(B338,'วันที่ 4 กะเช้า'!$B$8:$AH$106,27,FALSE),0)</f>
      </c>
      <c r="R338" s="53">
        <f>IFERROR(VLOOKUP(B338,'วันที่ 4 กะเช้า'!$B$8:$AH$106,27,FALSE),0)</f>
      </c>
      <c r="S338" s="53">
        <f>IFERROR(VLOOKUP(B338,'วันที่ 5 กะเช้า'!$B$8:$AH$107,28,FALSE),0)-IFERROR(VLOOKUP(B338,'วันที่ 5 กะเช้า'!$B$8:$AH$107,27,FALSE),0)</f>
      </c>
      <c r="T338" s="53">
        <f>IFERROR(VLOOKUP(B338,'วันที่ 5 กะเช้า'!$B$8:$AH$107,27,FALSE),0)</f>
      </c>
      <c r="U338" s="53">
        <f>IFERROR(VLOOKUP(B338,'วันที่ 5 กะดึก'!$B$8:$AH$106,27,FALSE),0)</f>
      </c>
      <c r="V338" s="53">
        <f>IFERROR(VLOOKUP(B338,'วันที่ 5 กะดึก'!$B$8:$AH$106,27,FALSE),0)</f>
      </c>
      <c r="W338" s="53">
        <f>IFERROR(VLOOKUP(B338,'วันที่ 7'!$B$8:$AH$105,28,FALSE),0)-IFERROR(VLOOKUP(B338,'วันที่ 7'!$B$8:$AH$105,27,FALSE),0)</f>
      </c>
      <c r="X338" s="53">
        <f>IFERROR(VLOOKUP(B338,'วันที่ 7'!$B$8:$AH$105,27,FALSE),0)</f>
      </c>
      <c r="Y338" s="53">
        <f>IFERROR(VLOOKUP(B338,'วันที่ 8'!$B$8:$AH$109,28,FALSE),0)-IFERROR(VLOOKUP(B338,'วันที่ 8'!$B$8:$AH$109,27,FALSE),0)</f>
      </c>
      <c r="Z338" s="53">
        <f>IFERROR(VLOOKUP(B338,'วันที่ 8'!$B$8:$AH$109,27,FALSE),0)</f>
      </c>
      <c r="AA338" s="53">
        <f>IFERROR(VLOOKUP(B338,'กะเช้าวันที่ 12'!$B$8:$AC$102,28,FALSE),0)-IFERROR(VLOOKUP(B338,'กะเช้าวันที่ 12'!$B$8:$AC$102,27,FALSE),0)</f>
      </c>
      <c r="AB338" s="53">
        <f>IFERROR(VLOOKUP(B338,'กะเช้าวันที่ 12'!$B$8:$AC$102,27,FALSE),0)</f>
      </c>
      <c r="AC338" s="53">
        <f>IFERROR(VLOOKUP(B338,'กะเช้าวันที่ 14'!$B$8:$AC$104,28,FALSE),0)-IFERROR(VLOOKUP(B338,'กะเช้าวันที่ 14'!$B$8:$AC$104,27,FALSE),0)</f>
      </c>
      <c r="AD338" s="53">
        <f>IFERROR(VLOOKUP(B338,'กะเช้าวันที่ 14'!$B$8:$AC$104,27,FALSE),0)</f>
      </c>
      <c r="AE338" s="53">
        <f>IFERROR(VLOOKUP(B338,'กะดึกวันที่ 13'!$B$8:$AC$105,28,FALSE),0)-IFERROR(VLOOKUP(B338,'กะดึกวันที่ 13'!$B$8:$AC$105,27,FALSE),0)</f>
      </c>
      <c r="AF338" s="53">
        <f>IFERROR(VLOOKUP(C338,'กะดึกวันที่ 13'!$B$8:$AC$105,27,FALSE),0)</f>
      </c>
      <c r="AG338" s="53">
        <f>IFERROR(VLOOKUP(B338,'วันที่ 12'!$B$8:$AH$105,28,FALSE),0)</f>
      </c>
      <c r="AH338" s="53">
        <f>IFERROR(VLOOKUP(B338,'วันที่ 14'!$B$8:$AH$106,28,FALSE),0)</f>
      </c>
      <c r="AI338" s="53">
        <f>IFERROR(VLOOKUP(B338,'วันที่ 15'!$B$8:$AH$106,28,FALSE),0)</f>
      </c>
      <c r="AJ338" s="53">
        <f>IFERROR(VLOOKUP(B338,'วันที่ 16'!$B$8:$AH$105,28,FALSE),0)</f>
      </c>
      <c r="AK338" s="53">
        <f>IFERROR(VLOOKUP(B338,'วันที่ 17'!$B$8:$AH$105,28,FALSE),0)</f>
      </c>
      <c r="AL338" s="53">
        <f>IFERROR(VLOOKUP(B338,'วันที่ 18'!$B$8:$AH$104,28,FALSE),0)</f>
      </c>
      <c r="AM338" s="53">
        <f>IFERROR(VLOOKUP(B338,'วันที่ 19'!$B$8:$AH$106,28,FALSE),0)</f>
      </c>
      <c r="AN338" s="53">
        <f>IFERROR(VLOOKUP(B338,'วันที่ 20'!$B$8:$AH$105,28,FALSE),0)</f>
      </c>
      <c r="AO338" s="53">
        <f>IFERROR(VLOOKUP(B338,'วันที่ 21'!$B$8:$AH$106,28,FALSE),0)</f>
      </c>
      <c r="AP338" s="53">
        <f>IFERROR(VLOOKUP(B338,'วันที่ 22'!$B$8:$AH$105,28,FALSE),0)</f>
      </c>
      <c r="AQ338" s="53">
        <f>IFERROR(VLOOKUP(B338,'วันที่ 23'!$B$8:$AH$107,28,FALSE),0)</f>
      </c>
      <c r="AR338" s="53">
        <f>IFERROR(VLOOKUP(B338,'วันที่ 24'!$B$8:$AH$104,28,FALSE),0)</f>
      </c>
      <c r="AS338" s="53">
        <f>IFERROR(VLOOKUP(B338,'วันที่ 25'!$B$8:$AH$106,28,FALSE),0)</f>
      </c>
      <c r="AT338" s="53">
        <f>IFERROR(VLOOKUP(B338,'วันที่ 26'!$B$8:$AH$105,28,FALSE),0)</f>
      </c>
      <c r="AU338" s="53">
        <f>IFERROR(VLOOKUP(B338,'วันที่ 26'!$B$8:$AH$104,28,FALSE),0)</f>
      </c>
      <c r="AV338" s="53">
        <f>IFERROR(VLOOKUP(B338,'วันที่ 30'!$B$8:$AH$107,28,FALSE),0)</f>
      </c>
      <c r="AW338" s="53">
        <f>IFERROR(VLOOKUP(B338,'วันที่ 31'!$B$8:$AG$105,28,FALSE),0)</f>
      </c>
      <c r="AX338" s="52">
        <f>SUM(E338:AW338)</f>
      </c>
    </row>
    <row r="339">
      <c r="A339" s="52"/>
      <c r="B339" s="56"/>
      <c r="C339" s="53">
        <f>IFERROR(VLOOKUP(B339,Members!B:C,2,FALSE),0)</f>
      </c>
      <c r="D339" s="53">
        <f>IFERROR(VLOOKUP(B339,Members!$B:$H,7,FALSE),0)</f>
      </c>
      <c r="E339" s="55">
        <f>IFERROR(VLOOKUP(B339,'วันที่ 1'!$B$8:$AH$103,28,FALSE),0) - IFERROR(VLOOKUP(B339,'วันที่ 1'!$B$8:$AH$103,27,FALSE),0)</f>
      </c>
      <c r="F339" s="55">
        <f>IFERROR(VLOOKUP(C339,'วันที่ 1'!$B$8:$AH$103,27,FALSE),0)</f>
      </c>
      <c r="G339" s="53">
        <f>IFERROR(VLOOKUP(B339,'วันที่ 1'!$B$8:$AH$103,28,FALSE),0)-IFERROR(VLOOKUP(B339,'วันที่ 1'!$B$8:$AH$103,27,FALSE),0)</f>
      </c>
      <c r="H339" s="55">
        <f>IFERROR(VLOOKUP(B339,'วันที่ 1'!$B$8:$AH$103,27,FALSE),0)</f>
      </c>
      <c r="I339" s="53">
        <f>IFERROR(VLOOKUP(B339,'วันที่ 2'!$B$8:$AF$106,28,FALSE),0)-IFERROR(VLOOKUP(B339,'วันที่ 2'!$B$8:$AF$106,27,FALSE),0)</f>
      </c>
      <c r="J339" s="53">
        <f>IFERROR(VLOOKUP(B339,'วันที่ 2'!$B$8:$AF$106,27,FALSE),0)</f>
      </c>
      <c r="K339" s="53">
        <f>IFERROR(VLOOKUP(B339,'วันที่ 3 กะเช้า'!$B$8:$AK$106,28,FALSE),0)-IFERROR(VLOOKUP(B339,'วันที่ 3 กะเช้า'!$B$8:$AK$106,27,FALSE),0)</f>
      </c>
      <c r="L339" s="53">
        <f>IFERROR(VLOOKUP(B339,'วันที่ 3 กะเช้า'!$B$8:$AK$106,27,FALSE),0)</f>
      </c>
      <c r="M339" s="53">
        <f>IFERROR(VLOOKUP(B339,'วันที่ 4 กะเช้า'!$B$8:$AG$107,28,FALSE),0)-IFERROR(VLOOKUP(B339,'วันที่ 4 กะเช้า'!$B$8:$AG$107,27,FALSE),0)</f>
      </c>
      <c r="N339" s="53">
        <f>IFERROR(VLOOKUP(B339,'วันที่ 4 กะเช้า'!$B$8:$AG$107,27,FALSE),0)</f>
      </c>
      <c r="O339" s="53">
        <f>IFERROR(VLOOKUP(B339,'วันที่ 4 กะเช้า'!$B$8:$AH$106,28,FALSE),0)-IFERROR(VLOOKUP(B339,'วันที่ 4 กะเช้า'!$B$8:$AH$106,27,FALSE),0)</f>
      </c>
      <c r="P339" s="53">
        <f>IFERROR(VLOOKUP(B339,'วันที่ 4 กะเช้า'!$B$8:$AH$106,27,FALSE),0)</f>
      </c>
      <c r="Q339" s="53">
        <f>IFERROR(VLOOKUP(B339,'วันที่ 4 กะเช้า'!$B$8:$AH$106,28,FALSE),0)-IFERROR(VLOOKUP(B339,'วันที่ 4 กะเช้า'!$B$8:$AH$106,27,FALSE),0)</f>
      </c>
      <c r="R339" s="53">
        <f>IFERROR(VLOOKUP(B339,'วันที่ 4 กะเช้า'!$B$8:$AH$106,27,FALSE),0)</f>
      </c>
      <c r="S339" s="53">
        <f>IFERROR(VLOOKUP(B339,'วันที่ 5 กะเช้า'!$B$8:$AH$107,28,FALSE),0)-IFERROR(VLOOKUP(B339,'วันที่ 5 กะเช้า'!$B$8:$AH$107,27,FALSE),0)</f>
      </c>
      <c r="T339" s="53">
        <f>IFERROR(VLOOKUP(B339,'วันที่ 5 กะเช้า'!$B$8:$AH$107,27,FALSE),0)</f>
      </c>
      <c r="U339" s="53">
        <f>IFERROR(VLOOKUP(B339,'วันที่ 5 กะดึก'!$B$8:$AH$106,27,FALSE),0)</f>
      </c>
      <c r="V339" s="53">
        <f>IFERROR(VLOOKUP(B339,'วันที่ 5 กะดึก'!$B$8:$AH$106,27,FALSE),0)</f>
      </c>
      <c r="W339" s="53">
        <f>IFERROR(VLOOKUP(B339,'วันที่ 7'!$B$8:$AH$105,28,FALSE),0)-IFERROR(VLOOKUP(B339,'วันที่ 7'!$B$8:$AH$105,27,FALSE),0)</f>
      </c>
      <c r="X339" s="53">
        <f>IFERROR(VLOOKUP(B339,'วันที่ 7'!$B$8:$AH$105,27,FALSE),0)</f>
      </c>
      <c r="Y339" s="53">
        <f>IFERROR(VLOOKUP(B339,'วันที่ 8'!$B$8:$AH$109,28,FALSE),0)-IFERROR(VLOOKUP(B339,'วันที่ 8'!$B$8:$AH$109,27,FALSE),0)</f>
      </c>
      <c r="Z339" s="53">
        <f>IFERROR(VLOOKUP(B339,'วันที่ 8'!$B$8:$AH$109,27,FALSE),0)</f>
      </c>
      <c r="AA339" s="53">
        <f>IFERROR(VLOOKUP(B339,'กะเช้าวันที่ 12'!$B$8:$AC$102,28,FALSE),0)-IFERROR(VLOOKUP(B339,'กะเช้าวันที่ 12'!$B$8:$AC$102,27,FALSE),0)</f>
      </c>
      <c r="AB339" s="53">
        <f>IFERROR(VLOOKUP(B339,'กะเช้าวันที่ 12'!$B$8:$AC$102,27,FALSE),0)</f>
      </c>
      <c r="AC339" s="53">
        <f>IFERROR(VLOOKUP(B339,'กะเช้าวันที่ 14'!$B$8:$AC$104,28,FALSE),0)-IFERROR(VLOOKUP(B339,'กะเช้าวันที่ 14'!$B$8:$AC$104,27,FALSE),0)</f>
      </c>
      <c r="AD339" s="53">
        <f>IFERROR(VLOOKUP(B339,'กะเช้าวันที่ 14'!$B$8:$AC$104,27,FALSE),0)</f>
      </c>
      <c r="AE339" s="53">
        <f>IFERROR(VLOOKUP(B339,'กะดึกวันที่ 13'!$B$8:$AC$105,28,FALSE),0)-IFERROR(VLOOKUP(B339,'กะดึกวันที่ 13'!$B$8:$AC$105,27,FALSE),0)</f>
      </c>
      <c r="AF339" s="53">
        <f>IFERROR(VLOOKUP(C339,'กะดึกวันที่ 13'!$B$8:$AC$105,27,FALSE),0)</f>
      </c>
      <c r="AG339" s="53">
        <f>IFERROR(VLOOKUP(B339,'วันที่ 12'!$B$8:$AH$105,28,FALSE),0)</f>
      </c>
      <c r="AH339" s="53">
        <f>IFERROR(VLOOKUP(B339,'วันที่ 14'!$B$8:$AH$106,28,FALSE),0)</f>
      </c>
      <c r="AI339" s="53">
        <f>IFERROR(VLOOKUP(B339,'วันที่ 15'!$B$8:$AH$106,28,FALSE),0)</f>
      </c>
      <c r="AJ339" s="53">
        <f>IFERROR(VLOOKUP(B339,'วันที่ 16'!$B$8:$AH$105,28,FALSE),0)</f>
      </c>
      <c r="AK339" s="53">
        <f>IFERROR(VLOOKUP(B339,'วันที่ 17'!$B$8:$AH$105,28,FALSE),0)</f>
      </c>
      <c r="AL339" s="53">
        <f>IFERROR(VLOOKUP(B339,'วันที่ 18'!$B$8:$AH$104,28,FALSE),0)</f>
      </c>
      <c r="AM339" s="53">
        <f>IFERROR(VLOOKUP(B339,'วันที่ 19'!$B$8:$AH$106,28,FALSE),0)</f>
      </c>
      <c r="AN339" s="53">
        <f>IFERROR(VLOOKUP(B339,'วันที่ 20'!$B$8:$AH$105,28,FALSE),0)</f>
      </c>
      <c r="AO339" s="53">
        <f>IFERROR(VLOOKUP(B339,'วันที่ 21'!$B$8:$AH$106,28,FALSE),0)</f>
      </c>
      <c r="AP339" s="53">
        <f>IFERROR(VLOOKUP(B339,'วันที่ 22'!$B$8:$AH$105,28,FALSE),0)</f>
      </c>
      <c r="AQ339" s="53">
        <f>IFERROR(VLOOKUP(B339,'วันที่ 23'!$B$8:$AH$107,28,FALSE),0)</f>
      </c>
      <c r="AR339" s="53">
        <f>IFERROR(VLOOKUP(B339,'วันที่ 24'!$B$8:$AH$104,28,FALSE),0)</f>
      </c>
      <c r="AS339" s="53">
        <f>IFERROR(VLOOKUP(B339,'วันที่ 25'!$B$8:$AH$106,28,FALSE),0)</f>
      </c>
      <c r="AT339" s="53">
        <f>IFERROR(VLOOKUP(B339,'วันที่ 26'!$B$8:$AH$105,28,FALSE),0)</f>
      </c>
      <c r="AU339" s="53">
        <f>IFERROR(VLOOKUP(B339,'วันที่ 26'!$B$8:$AH$104,28,FALSE),0)</f>
      </c>
      <c r="AV339" s="53">
        <f>IFERROR(VLOOKUP(B339,'วันที่ 30'!$B$8:$AH$107,28,FALSE),0)</f>
      </c>
      <c r="AW339" s="53">
        <f>IFERROR(VLOOKUP(B339,'วันที่ 31'!$B$8:$AG$105,28,FALSE),0)</f>
      </c>
      <c r="AX339" s="52">
        <f>SUM(E339:AW339)</f>
      </c>
    </row>
    <row r="340">
      <c r="A340" s="52"/>
      <c r="B340" s="56"/>
      <c r="C340" s="53">
        <f>IFERROR(VLOOKUP(B340,Members!B:C,2,FALSE),0)</f>
      </c>
      <c r="D340" s="53">
        <f>IFERROR(VLOOKUP(B340,Members!$B:$H,7,FALSE),0)</f>
      </c>
      <c r="E340" s="55">
        <f>IFERROR(VLOOKUP(B340,'วันที่ 1'!$B$8:$AH$103,28,FALSE),0) - IFERROR(VLOOKUP(B340,'วันที่ 1'!$B$8:$AH$103,27,FALSE),0)</f>
      </c>
      <c r="F340" s="55">
        <f>IFERROR(VLOOKUP(C340,'วันที่ 1'!$B$8:$AH$103,27,FALSE),0)</f>
      </c>
      <c r="G340" s="53">
        <f>IFERROR(VLOOKUP(B340,'วันที่ 1'!$B$8:$AH$103,28,FALSE),0)-IFERROR(VLOOKUP(B340,'วันที่ 1'!$B$8:$AH$103,27,FALSE),0)</f>
      </c>
      <c r="H340" s="55">
        <f>IFERROR(VLOOKUP(B340,'วันที่ 1'!$B$8:$AH$103,27,FALSE),0)</f>
      </c>
      <c r="I340" s="53">
        <f>IFERROR(VLOOKUP(B340,'วันที่ 2'!$B$8:$AF$106,28,FALSE),0)-IFERROR(VLOOKUP(B340,'วันที่ 2'!$B$8:$AF$106,27,FALSE),0)</f>
      </c>
      <c r="J340" s="53">
        <f>IFERROR(VLOOKUP(B340,'วันที่ 2'!$B$8:$AF$106,27,FALSE),0)</f>
      </c>
      <c r="K340" s="53">
        <f>IFERROR(VLOOKUP(B340,'วันที่ 3 กะเช้า'!$B$8:$AK$106,28,FALSE),0)-IFERROR(VLOOKUP(B340,'วันที่ 3 กะเช้า'!$B$8:$AK$106,27,FALSE),0)</f>
      </c>
      <c r="L340" s="53">
        <f>IFERROR(VLOOKUP(B340,'วันที่ 3 กะเช้า'!$B$8:$AK$106,27,FALSE),0)</f>
      </c>
      <c r="M340" s="53">
        <f>IFERROR(VLOOKUP(B340,'วันที่ 4 กะเช้า'!$B$8:$AG$107,28,FALSE),0)-IFERROR(VLOOKUP(B340,'วันที่ 4 กะเช้า'!$B$8:$AG$107,27,FALSE),0)</f>
      </c>
      <c r="N340" s="53">
        <f>IFERROR(VLOOKUP(B340,'วันที่ 4 กะเช้า'!$B$8:$AG$107,27,FALSE),0)</f>
      </c>
      <c r="O340" s="53">
        <f>IFERROR(VLOOKUP(B340,'วันที่ 4 กะเช้า'!$B$8:$AH$106,28,FALSE),0)-IFERROR(VLOOKUP(B340,'วันที่ 4 กะเช้า'!$B$8:$AH$106,27,FALSE),0)</f>
      </c>
      <c r="P340" s="53">
        <f>IFERROR(VLOOKUP(B340,'วันที่ 4 กะเช้า'!$B$8:$AH$106,27,FALSE),0)</f>
      </c>
      <c r="Q340" s="53">
        <f>IFERROR(VLOOKUP(B340,'วันที่ 4 กะเช้า'!$B$8:$AH$106,28,FALSE),0)-IFERROR(VLOOKUP(B340,'วันที่ 4 กะเช้า'!$B$8:$AH$106,27,FALSE),0)</f>
      </c>
      <c r="R340" s="53">
        <f>IFERROR(VLOOKUP(B340,'วันที่ 4 กะเช้า'!$B$8:$AH$106,27,FALSE),0)</f>
      </c>
      <c r="S340" s="53">
        <f>IFERROR(VLOOKUP(B340,'วันที่ 5 กะเช้า'!$B$8:$AH$107,28,FALSE),0)-IFERROR(VLOOKUP(B340,'วันที่ 5 กะเช้า'!$B$8:$AH$107,27,FALSE),0)</f>
      </c>
      <c r="T340" s="53">
        <f>IFERROR(VLOOKUP(B340,'วันที่ 5 กะเช้า'!$B$8:$AH$107,27,FALSE),0)</f>
      </c>
      <c r="U340" s="53">
        <f>IFERROR(VLOOKUP(B340,'วันที่ 5 กะดึก'!$B$8:$AH$106,27,FALSE),0)</f>
      </c>
      <c r="V340" s="53">
        <f>IFERROR(VLOOKUP(B340,'วันที่ 5 กะดึก'!$B$8:$AH$106,27,FALSE),0)</f>
      </c>
      <c r="W340" s="53">
        <f>IFERROR(VLOOKUP(B340,'วันที่ 7'!$B$8:$AH$105,28,FALSE),0)-IFERROR(VLOOKUP(B340,'วันที่ 7'!$B$8:$AH$105,27,FALSE),0)</f>
      </c>
      <c r="X340" s="53">
        <f>IFERROR(VLOOKUP(B340,'วันที่ 7'!$B$8:$AH$105,27,FALSE),0)</f>
      </c>
      <c r="Y340" s="53">
        <f>IFERROR(VLOOKUP(B340,'วันที่ 8'!$B$8:$AH$109,28,FALSE),0)-IFERROR(VLOOKUP(B340,'วันที่ 8'!$B$8:$AH$109,27,FALSE),0)</f>
      </c>
      <c r="Z340" s="53">
        <f>IFERROR(VLOOKUP(B340,'วันที่ 8'!$B$8:$AH$109,27,FALSE),0)</f>
      </c>
      <c r="AA340" s="53">
        <f>IFERROR(VLOOKUP(B340,'กะเช้าวันที่ 12'!$B$8:$AC$102,28,FALSE),0)-IFERROR(VLOOKUP(B340,'กะเช้าวันที่ 12'!$B$8:$AC$102,27,FALSE),0)</f>
      </c>
      <c r="AB340" s="53">
        <f>IFERROR(VLOOKUP(B340,'กะเช้าวันที่ 12'!$B$8:$AC$102,27,FALSE),0)</f>
      </c>
      <c r="AC340" s="53">
        <f>IFERROR(VLOOKUP(B340,'กะเช้าวันที่ 14'!$B$8:$AC$104,28,FALSE),0)-IFERROR(VLOOKUP(B340,'กะเช้าวันที่ 14'!$B$8:$AC$104,27,FALSE),0)</f>
      </c>
      <c r="AD340" s="53">
        <f>IFERROR(VLOOKUP(B340,'กะเช้าวันที่ 14'!$B$8:$AC$104,27,FALSE),0)</f>
      </c>
      <c r="AE340" s="53">
        <f>IFERROR(VLOOKUP(B340,'กะดึกวันที่ 13'!$B$8:$AC$105,28,FALSE),0)-IFERROR(VLOOKUP(B340,'กะดึกวันที่ 13'!$B$8:$AC$105,27,FALSE),0)</f>
      </c>
      <c r="AF340" s="53">
        <f>IFERROR(VLOOKUP(C340,'กะดึกวันที่ 13'!$B$8:$AC$105,27,FALSE),0)</f>
      </c>
      <c r="AG340" s="53">
        <f>IFERROR(VLOOKUP(B340,'วันที่ 12'!$B$8:$AH$105,28,FALSE),0)</f>
      </c>
      <c r="AH340" s="53">
        <f>IFERROR(VLOOKUP(B340,'วันที่ 14'!$B$8:$AH$106,28,FALSE),0)</f>
      </c>
      <c r="AI340" s="53">
        <f>IFERROR(VLOOKUP(B340,'วันที่ 15'!$B$8:$AH$106,28,FALSE),0)</f>
      </c>
      <c r="AJ340" s="53">
        <f>IFERROR(VLOOKUP(B340,'วันที่ 16'!$B$8:$AH$105,28,FALSE),0)</f>
      </c>
      <c r="AK340" s="53">
        <f>IFERROR(VLOOKUP(B340,'วันที่ 17'!$B$8:$AH$105,28,FALSE),0)</f>
      </c>
      <c r="AL340" s="53">
        <f>IFERROR(VLOOKUP(B340,'วันที่ 18'!$B$8:$AH$104,28,FALSE),0)</f>
      </c>
      <c r="AM340" s="53">
        <f>IFERROR(VLOOKUP(B340,'วันที่ 19'!$B$8:$AH$106,28,FALSE),0)</f>
      </c>
      <c r="AN340" s="53">
        <f>IFERROR(VLOOKUP(B340,'วันที่ 20'!$B$8:$AH$105,28,FALSE),0)</f>
      </c>
      <c r="AO340" s="53">
        <f>IFERROR(VLOOKUP(B340,'วันที่ 21'!$B$8:$AH$106,28,FALSE),0)</f>
      </c>
      <c r="AP340" s="53">
        <f>IFERROR(VLOOKUP(B340,'วันที่ 22'!$B$8:$AH$105,28,FALSE),0)</f>
      </c>
      <c r="AQ340" s="53">
        <f>IFERROR(VLOOKUP(B340,'วันที่ 23'!$B$8:$AH$107,28,FALSE),0)</f>
      </c>
      <c r="AR340" s="53">
        <f>IFERROR(VLOOKUP(B340,'วันที่ 24'!$B$8:$AH$104,28,FALSE),0)</f>
      </c>
      <c r="AS340" s="53">
        <f>IFERROR(VLOOKUP(B340,'วันที่ 25'!$B$8:$AH$106,28,FALSE),0)</f>
      </c>
      <c r="AT340" s="53">
        <f>IFERROR(VLOOKUP(B340,'วันที่ 26'!$B$8:$AH$105,28,FALSE),0)</f>
      </c>
      <c r="AU340" s="53">
        <f>IFERROR(VLOOKUP(B340,'วันที่ 26'!$B$8:$AH$104,28,FALSE),0)</f>
      </c>
      <c r="AV340" s="53">
        <f>IFERROR(VLOOKUP(B340,'วันที่ 30'!$B$8:$AH$107,28,FALSE),0)</f>
      </c>
      <c r="AW340" s="53">
        <f>IFERROR(VLOOKUP(B340,'วันที่ 31'!$B$8:$AG$105,28,FALSE),0)</f>
      </c>
      <c r="AX340" s="52">
        <f>SUM(E340:AW340)</f>
      </c>
    </row>
    <row r="341">
      <c r="A341" s="52"/>
      <c r="B341" s="56"/>
      <c r="C341" s="53">
        <f>IFERROR(VLOOKUP(B341,Members!B:C,2,FALSE),0)</f>
      </c>
      <c r="D341" s="53">
        <f>IFERROR(VLOOKUP(B341,Members!$B:$H,7,FALSE),0)</f>
      </c>
      <c r="E341" s="55">
        <f>IFERROR(VLOOKUP(B341,'วันที่ 1'!$B$8:$AH$103,28,FALSE),0) - IFERROR(VLOOKUP(B341,'วันที่ 1'!$B$8:$AH$103,27,FALSE),0)</f>
      </c>
      <c r="F341" s="55">
        <f>IFERROR(VLOOKUP(C341,'วันที่ 1'!$B$8:$AH$103,27,FALSE),0)</f>
      </c>
      <c r="G341" s="53">
        <f>IFERROR(VLOOKUP(B341,'วันที่ 1'!$B$8:$AH$103,28,FALSE),0)-IFERROR(VLOOKUP(B341,'วันที่ 1'!$B$8:$AH$103,27,FALSE),0)</f>
      </c>
      <c r="H341" s="55">
        <f>IFERROR(VLOOKUP(B341,'วันที่ 1'!$B$8:$AH$103,27,FALSE),0)</f>
      </c>
      <c r="I341" s="53">
        <f>IFERROR(VLOOKUP(B341,'วันที่ 2'!$B$8:$AF$106,28,FALSE),0)-IFERROR(VLOOKUP(B341,'วันที่ 2'!$B$8:$AF$106,27,FALSE),0)</f>
      </c>
      <c r="J341" s="53">
        <f>IFERROR(VLOOKUP(B341,'วันที่ 2'!$B$8:$AF$106,27,FALSE),0)</f>
      </c>
      <c r="K341" s="53">
        <f>IFERROR(VLOOKUP(B341,'วันที่ 3 กะเช้า'!$B$8:$AK$106,28,FALSE),0)-IFERROR(VLOOKUP(B341,'วันที่ 3 กะเช้า'!$B$8:$AK$106,27,FALSE),0)</f>
      </c>
      <c r="L341" s="53">
        <f>IFERROR(VLOOKUP(B341,'วันที่ 3 กะเช้า'!$B$8:$AK$106,27,FALSE),0)</f>
      </c>
      <c r="M341" s="53">
        <f>IFERROR(VLOOKUP(B341,'วันที่ 4 กะเช้า'!$B$8:$AG$107,28,FALSE),0)-IFERROR(VLOOKUP(B341,'วันที่ 4 กะเช้า'!$B$8:$AG$107,27,FALSE),0)</f>
      </c>
      <c r="N341" s="53">
        <f>IFERROR(VLOOKUP(B341,'วันที่ 4 กะเช้า'!$B$8:$AG$107,27,FALSE),0)</f>
      </c>
      <c r="O341" s="53">
        <f>IFERROR(VLOOKUP(B341,'วันที่ 4 กะเช้า'!$B$8:$AH$106,28,FALSE),0)-IFERROR(VLOOKUP(B341,'วันที่ 4 กะเช้า'!$B$8:$AH$106,27,FALSE),0)</f>
      </c>
      <c r="P341" s="53">
        <f>IFERROR(VLOOKUP(B341,'วันที่ 4 กะเช้า'!$B$8:$AH$106,27,FALSE),0)</f>
      </c>
      <c r="Q341" s="53">
        <f>IFERROR(VLOOKUP(B341,'วันที่ 4 กะเช้า'!$B$8:$AH$106,28,FALSE),0)-IFERROR(VLOOKUP(B341,'วันที่ 4 กะเช้า'!$B$8:$AH$106,27,FALSE),0)</f>
      </c>
      <c r="R341" s="53">
        <f>IFERROR(VLOOKUP(B341,'วันที่ 4 กะเช้า'!$B$8:$AH$106,27,FALSE),0)</f>
      </c>
      <c r="S341" s="53">
        <f>IFERROR(VLOOKUP(B341,'วันที่ 5 กะเช้า'!$B$8:$AH$107,28,FALSE),0)-IFERROR(VLOOKUP(B341,'วันที่ 5 กะเช้า'!$B$8:$AH$107,27,FALSE),0)</f>
      </c>
      <c r="T341" s="53">
        <f>IFERROR(VLOOKUP(B341,'วันที่ 5 กะเช้า'!$B$8:$AH$107,27,FALSE),0)</f>
      </c>
      <c r="U341" s="53">
        <f>IFERROR(VLOOKUP(B341,'วันที่ 5 กะดึก'!$B$8:$AH$106,27,FALSE),0)</f>
      </c>
      <c r="V341" s="53">
        <f>IFERROR(VLOOKUP(B341,'วันที่ 5 กะดึก'!$B$8:$AH$106,27,FALSE),0)</f>
      </c>
      <c r="W341" s="53">
        <f>IFERROR(VLOOKUP(B341,'วันที่ 7'!$B$8:$AH$105,28,FALSE),0)-IFERROR(VLOOKUP(B341,'วันที่ 7'!$B$8:$AH$105,27,FALSE),0)</f>
      </c>
      <c r="X341" s="53">
        <f>IFERROR(VLOOKUP(B341,'วันที่ 7'!$B$8:$AH$105,27,FALSE),0)</f>
      </c>
      <c r="Y341" s="53">
        <f>IFERROR(VLOOKUP(B341,'วันที่ 8'!$B$8:$AH$109,28,FALSE),0)-IFERROR(VLOOKUP(B341,'วันที่ 8'!$B$8:$AH$109,27,FALSE),0)</f>
      </c>
      <c r="Z341" s="53">
        <f>IFERROR(VLOOKUP(B341,'วันที่ 8'!$B$8:$AH$109,27,FALSE),0)</f>
      </c>
      <c r="AA341" s="53">
        <f>IFERROR(VLOOKUP(B341,'กะเช้าวันที่ 12'!$B$8:$AC$102,28,FALSE),0)-IFERROR(VLOOKUP(B341,'กะเช้าวันที่ 12'!$B$8:$AC$102,27,FALSE),0)</f>
      </c>
      <c r="AB341" s="53">
        <f>IFERROR(VLOOKUP(B341,'กะเช้าวันที่ 12'!$B$8:$AC$102,27,FALSE),0)</f>
      </c>
      <c r="AC341" s="53">
        <f>IFERROR(VLOOKUP(B341,'กะเช้าวันที่ 14'!$B$8:$AC$104,28,FALSE),0)-IFERROR(VLOOKUP(B341,'กะเช้าวันที่ 14'!$B$8:$AC$104,27,FALSE),0)</f>
      </c>
      <c r="AD341" s="53">
        <f>IFERROR(VLOOKUP(B341,'กะเช้าวันที่ 14'!$B$8:$AC$104,27,FALSE),0)</f>
      </c>
      <c r="AE341" s="53">
        <f>IFERROR(VLOOKUP(B341,'กะดึกวันที่ 13'!$B$8:$AC$105,28,FALSE),0)-IFERROR(VLOOKUP(B341,'กะดึกวันที่ 13'!$B$8:$AC$105,27,FALSE),0)</f>
      </c>
      <c r="AF341" s="53">
        <f>IFERROR(VLOOKUP(C341,'กะดึกวันที่ 13'!$B$8:$AC$105,27,FALSE),0)</f>
      </c>
      <c r="AG341" s="53">
        <f>IFERROR(VLOOKUP(B341,'วันที่ 12'!$B$8:$AH$105,28,FALSE),0)</f>
      </c>
      <c r="AH341" s="53">
        <f>IFERROR(VLOOKUP(B341,'วันที่ 14'!$B$8:$AH$106,28,FALSE),0)</f>
      </c>
      <c r="AI341" s="53">
        <f>IFERROR(VLOOKUP(B341,'วันที่ 15'!$B$8:$AH$106,28,FALSE),0)</f>
      </c>
      <c r="AJ341" s="53">
        <f>IFERROR(VLOOKUP(B341,'วันที่ 16'!$B$8:$AH$105,28,FALSE),0)</f>
      </c>
      <c r="AK341" s="53">
        <f>IFERROR(VLOOKUP(B341,'วันที่ 17'!$B$8:$AH$105,28,FALSE),0)</f>
      </c>
      <c r="AL341" s="53">
        <f>IFERROR(VLOOKUP(B341,'วันที่ 18'!$B$8:$AH$104,28,FALSE),0)</f>
      </c>
      <c r="AM341" s="53">
        <f>IFERROR(VLOOKUP(B341,'วันที่ 19'!$B$8:$AH$106,28,FALSE),0)</f>
      </c>
      <c r="AN341" s="53">
        <f>IFERROR(VLOOKUP(B341,'วันที่ 20'!$B$8:$AH$105,28,FALSE),0)</f>
      </c>
      <c r="AO341" s="53">
        <f>IFERROR(VLOOKUP(B341,'วันที่ 21'!$B$8:$AH$106,28,FALSE),0)</f>
      </c>
      <c r="AP341" s="53">
        <f>IFERROR(VLOOKUP(B341,'วันที่ 22'!$B$8:$AH$105,28,FALSE),0)</f>
      </c>
      <c r="AQ341" s="53">
        <f>IFERROR(VLOOKUP(B341,'วันที่ 23'!$B$8:$AH$107,28,FALSE),0)</f>
      </c>
      <c r="AR341" s="53">
        <f>IFERROR(VLOOKUP(B341,'วันที่ 24'!$B$8:$AH$104,28,FALSE),0)</f>
      </c>
      <c r="AS341" s="53">
        <f>IFERROR(VLOOKUP(B341,'วันที่ 25'!$B$8:$AH$106,28,FALSE),0)</f>
      </c>
      <c r="AT341" s="53">
        <f>IFERROR(VLOOKUP(B341,'วันที่ 26'!$B$8:$AH$105,28,FALSE),0)</f>
      </c>
      <c r="AU341" s="53">
        <f>IFERROR(VLOOKUP(B341,'วันที่ 26'!$B$8:$AH$104,28,FALSE),0)</f>
      </c>
      <c r="AV341" s="53">
        <f>IFERROR(VLOOKUP(B341,'วันที่ 30'!$B$8:$AH$107,28,FALSE),0)</f>
      </c>
      <c r="AW341" s="53">
        <f>IFERROR(VLOOKUP(B341,'วันที่ 31'!$B$8:$AG$105,28,FALSE),0)</f>
      </c>
      <c r="AX341" s="52">
        <f>SUM(E341:AW341)</f>
      </c>
    </row>
    <row r="342">
      <c r="A342" s="52"/>
      <c r="B342" s="56"/>
      <c r="C342" s="53">
        <f>IFERROR(VLOOKUP(B342,Members!B:C,2,FALSE),0)</f>
      </c>
      <c r="D342" s="53">
        <f>IFERROR(VLOOKUP(B342,Members!$B:$H,7,FALSE),0)</f>
      </c>
      <c r="E342" s="55">
        <f>IFERROR(VLOOKUP(B342,'วันที่ 1'!$B$8:$AH$103,28,FALSE),0) - IFERROR(VLOOKUP(B342,'วันที่ 1'!$B$8:$AH$103,27,FALSE),0)</f>
      </c>
      <c r="F342" s="55">
        <f>IFERROR(VLOOKUP(C342,'วันที่ 1'!$B$8:$AH$103,27,FALSE),0)</f>
      </c>
      <c r="G342" s="53">
        <f>IFERROR(VLOOKUP(B342,'วันที่ 1'!$B$8:$AH$103,28,FALSE),0)-IFERROR(VLOOKUP(B342,'วันที่ 1'!$B$8:$AH$103,27,FALSE),0)</f>
      </c>
      <c r="H342" s="55">
        <f>IFERROR(VLOOKUP(B342,'วันที่ 1'!$B$8:$AH$103,27,FALSE),0)</f>
      </c>
      <c r="I342" s="53">
        <f>IFERROR(VLOOKUP(B342,'วันที่ 2'!$B$8:$AF$106,28,FALSE),0)-IFERROR(VLOOKUP(B342,'วันที่ 2'!$B$8:$AF$106,27,FALSE),0)</f>
      </c>
      <c r="J342" s="53">
        <f>IFERROR(VLOOKUP(B342,'วันที่ 2'!$B$8:$AF$106,27,FALSE),0)</f>
      </c>
      <c r="K342" s="53">
        <f>IFERROR(VLOOKUP(B342,'วันที่ 3 กะเช้า'!$B$8:$AK$106,28,FALSE),0)-IFERROR(VLOOKUP(B342,'วันที่ 3 กะเช้า'!$B$8:$AK$106,27,FALSE),0)</f>
      </c>
      <c r="L342" s="53">
        <f>IFERROR(VLOOKUP(B342,'วันที่ 3 กะเช้า'!$B$8:$AK$106,27,FALSE),0)</f>
      </c>
      <c r="M342" s="53">
        <f>IFERROR(VLOOKUP(B342,'วันที่ 4 กะเช้า'!$B$8:$AG$107,28,FALSE),0)-IFERROR(VLOOKUP(B342,'วันที่ 4 กะเช้า'!$B$8:$AG$107,27,FALSE),0)</f>
      </c>
      <c r="N342" s="53">
        <f>IFERROR(VLOOKUP(B342,'วันที่ 4 กะเช้า'!$B$8:$AG$107,27,FALSE),0)</f>
      </c>
      <c r="O342" s="53">
        <f>IFERROR(VLOOKUP(B342,'วันที่ 4 กะเช้า'!$B$8:$AH$106,28,FALSE),0)-IFERROR(VLOOKUP(B342,'วันที่ 4 กะเช้า'!$B$8:$AH$106,27,FALSE),0)</f>
      </c>
      <c r="P342" s="53">
        <f>IFERROR(VLOOKUP(B342,'วันที่ 4 กะเช้า'!$B$8:$AH$106,27,FALSE),0)</f>
      </c>
      <c r="Q342" s="53">
        <f>IFERROR(VLOOKUP(B342,'วันที่ 4 กะเช้า'!$B$8:$AH$106,28,FALSE),0)-IFERROR(VLOOKUP(B342,'วันที่ 4 กะเช้า'!$B$8:$AH$106,27,FALSE),0)</f>
      </c>
      <c r="R342" s="53">
        <f>IFERROR(VLOOKUP(B342,'วันที่ 4 กะเช้า'!$B$8:$AH$106,27,FALSE),0)</f>
      </c>
      <c r="S342" s="53">
        <f>IFERROR(VLOOKUP(B342,'วันที่ 5 กะเช้า'!$B$8:$AH$107,28,FALSE),0)-IFERROR(VLOOKUP(B342,'วันที่ 5 กะเช้า'!$B$8:$AH$107,27,FALSE),0)</f>
      </c>
      <c r="T342" s="53">
        <f>IFERROR(VLOOKUP(B342,'วันที่ 5 กะเช้า'!$B$8:$AH$107,27,FALSE),0)</f>
      </c>
      <c r="U342" s="53">
        <f>IFERROR(VLOOKUP(B342,'วันที่ 5 กะดึก'!$B$8:$AH$106,27,FALSE),0)</f>
      </c>
      <c r="V342" s="53">
        <f>IFERROR(VLOOKUP(B342,'วันที่ 5 กะดึก'!$B$8:$AH$106,27,FALSE),0)</f>
      </c>
      <c r="W342" s="53">
        <f>IFERROR(VLOOKUP(B342,'วันที่ 7'!$B$8:$AH$105,28,FALSE),0)-IFERROR(VLOOKUP(B342,'วันที่ 7'!$B$8:$AH$105,27,FALSE),0)</f>
      </c>
      <c r="X342" s="53">
        <f>IFERROR(VLOOKUP(B342,'วันที่ 7'!$B$8:$AH$105,27,FALSE),0)</f>
      </c>
      <c r="Y342" s="53">
        <f>IFERROR(VLOOKUP(B342,'วันที่ 8'!$B$8:$AH$109,28,FALSE),0)-IFERROR(VLOOKUP(B342,'วันที่ 8'!$B$8:$AH$109,27,FALSE),0)</f>
      </c>
      <c r="Z342" s="53">
        <f>IFERROR(VLOOKUP(B342,'วันที่ 8'!$B$8:$AH$109,27,FALSE),0)</f>
      </c>
      <c r="AA342" s="53">
        <f>IFERROR(VLOOKUP(B342,'กะเช้าวันที่ 12'!$B$8:$AC$102,28,FALSE),0)-IFERROR(VLOOKUP(B342,'กะเช้าวันที่ 12'!$B$8:$AC$102,27,FALSE),0)</f>
      </c>
      <c r="AB342" s="53">
        <f>IFERROR(VLOOKUP(B342,'กะเช้าวันที่ 12'!$B$8:$AC$102,27,FALSE),0)</f>
      </c>
      <c r="AC342" s="53">
        <f>IFERROR(VLOOKUP(B342,'กะเช้าวันที่ 14'!$B$8:$AC$104,28,FALSE),0)-IFERROR(VLOOKUP(B342,'กะเช้าวันที่ 14'!$B$8:$AC$104,27,FALSE),0)</f>
      </c>
      <c r="AD342" s="53">
        <f>IFERROR(VLOOKUP(B342,'กะเช้าวันที่ 14'!$B$8:$AC$104,27,FALSE),0)</f>
      </c>
      <c r="AE342" s="53">
        <f>IFERROR(VLOOKUP(B342,'กะดึกวันที่ 13'!$B$8:$AC$105,28,FALSE),0)-IFERROR(VLOOKUP(B342,'กะดึกวันที่ 13'!$B$8:$AC$105,27,FALSE),0)</f>
      </c>
      <c r="AF342" s="53">
        <f>IFERROR(VLOOKUP(C342,'กะดึกวันที่ 13'!$B$8:$AC$105,27,FALSE),0)</f>
      </c>
      <c r="AG342" s="53">
        <f>IFERROR(VLOOKUP(B342,'วันที่ 12'!$B$8:$AH$105,28,FALSE),0)</f>
      </c>
      <c r="AH342" s="53">
        <f>IFERROR(VLOOKUP(B342,'วันที่ 14'!$B$8:$AH$106,28,FALSE),0)</f>
      </c>
      <c r="AI342" s="53">
        <f>IFERROR(VLOOKUP(B342,'วันที่ 15'!$B$8:$AH$106,28,FALSE),0)</f>
      </c>
      <c r="AJ342" s="53">
        <f>IFERROR(VLOOKUP(B342,'วันที่ 16'!$B$8:$AH$105,28,FALSE),0)</f>
      </c>
      <c r="AK342" s="53">
        <f>IFERROR(VLOOKUP(B342,'วันที่ 17'!$B$8:$AH$105,28,FALSE),0)</f>
      </c>
      <c r="AL342" s="53">
        <f>IFERROR(VLOOKUP(B342,'วันที่ 18'!$B$8:$AH$104,28,FALSE),0)</f>
      </c>
      <c r="AM342" s="53">
        <f>IFERROR(VLOOKUP(B342,'วันที่ 19'!$B$8:$AH$106,28,FALSE),0)</f>
      </c>
      <c r="AN342" s="53">
        <f>IFERROR(VLOOKUP(B342,'วันที่ 20'!$B$8:$AH$105,28,FALSE),0)</f>
      </c>
      <c r="AO342" s="53">
        <f>IFERROR(VLOOKUP(B342,'วันที่ 21'!$B$8:$AH$106,28,FALSE),0)</f>
      </c>
      <c r="AP342" s="53">
        <f>IFERROR(VLOOKUP(B342,'วันที่ 22'!$B$8:$AH$105,28,FALSE),0)</f>
      </c>
      <c r="AQ342" s="53">
        <f>IFERROR(VLOOKUP(B342,'วันที่ 23'!$B$8:$AH$107,28,FALSE),0)</f>
      </c>
      <c r="AR342" s="53">
        <f>IFERROR(VLOOKUP(B342,'วันที่ 24'!$B$8:$AH$104,28,FALSE),0)</f>
      </c>
      <c r="AS342" s="53">
        <f>IFERROR(VLOOKUP(B342,'วันที่ 25'!$B$8:$AH$106,28,FALSE),0)</f>
      </c>
      <c r="AT342" s="53">
        <f>IFERROR(VLOOKUP(B342,'วันที่ 26'!$B$8:$AH$105,28,FALSE),0)</f>
      </c>
      <c r="AU342" s="53">
        <f>IFERROR(VLOOKUP(B342,'วันที่ 26'!$B$8:$AH$104,28,FALSE),0)</f>
      </c>
      <c r="AV342" s="53">
        <f>IFERROR(VLOOKUP(B342,'วันที่ 30'!$B$8:$AH$107,28,FALSE),0)</f>
      </c>
      <c r="AW342" s="53">
        <f>IFERROR(VLOOKUP(B342,'วันที่ 31'!$B$8:$AG$105,28,FALSE),0)</f>
      </c>
      <c r="AX342" s="52">
        <f>SUM(E342:AW342)</f>
      </c>
    </row>
    <row r="343">
      <c r="A343" s="52"/>
      <c r="B343" s="56"/>
      <c r="C343" s="53">
        <f>IFERROR(VLOOKUP(B343,Members!B:C,2,FALSE),0)</f>
      </c>
      <c r="D343" s="53">
        <f>IFERROR(VLOOKUP(B343,Members!$B:$H,7,FALSE),0)</f>
      </c>
      <c r="E343" s="55">
        <f>IFERROR(VLOOKUP(B343,'วันที่ 1'!$B$8:$AH$103,28,FALSE),0) - IFERROR(VLOOKUP(B343,'วันที่ 1'!$B$8:$AH$103,27,FALSE),0)</f>
      </c>
      <c r="F343" s="55">
        <f>IFERROR(VLOOKUP(C343,'วันที่ 1'!$B$8:$AH$103,27,FALSE),0)</f>
      </c>
      <c r="G343" s="53">
        <f>IFERROR(VLOOKUP(B343,'วันที่ 1'!$B$8:$AH$103,28,FALSE),0)-IFERROR(VLOOKUP(B343,'วันที่ 1'!$B$8:$AH$103,27,FALSE),0)</f>
      </c>
      <c r="H343" s="55">
        <f>IFERROR(VLOOKUP(B343,'วันที่ 1'!$B$8:$AH$103,27,FALSE),0)</f>
      </c>
      <c r="I343" s="53">
        <f>IFERROR(VLOOKUP(B343,'วันที่ 2'!$B$8:$AF$106,28,FALSE),0)-IFERROR(VLOOKUP(B343,'วันที่ 2'!$B$8:$AF$106,27,FALSE),0)</f>
      </c>
      <c r="J343" s="53">
        <f>IFERROR(VLOOKUP(B343,'วันที่ 2'!$B$8:$AF$106,27,FALSE),0)</f>
      </c>
      <c r="K343" s="53">
        <f>IFERROR(VLOOKUP(B343,'วันที่ 3 กะเช้า'!$B$8:$AK$106,28,FALSE),0)-IFERROR(VLOOKUP(B343,'วันที่ 3 กะเช้า'!$B$8:$AK$106,27,FALSE),0)</f>
      </c>
      <c r="L343" s="53">
        <f>IFERROR(VLOOKUP(B343,'วันที่ 3 กะเช้า'!$B$8:$AK$106,27,FALSE),0)</f>
      </c>
      <c r="M343" s="53">
        <f>IFERROR(VLOOKUP(B343,'วันที่ 4 กะเช้า'!$B$8:$AG$107,28,FALSE),0)-IFERROR(VLOOKUP(B343,'วันที่ 4 กะเช้า'!$B$8:$AG$107,27,FALSE),0)</f>
      </c>
      <c r="N343" s="53">
        <f>IFERROR(VLOOKUP(B343,'วันที่ 4 กะเช้า'!$B$8:$AG$107,27,FALSE),0)</f>
      </c>
      <c r="O343" s="53">
        <f>IFERROR(VLOOKUP(B343,'วันที่ 4 กะเช้า'!$B$8:$AH$106,28,FALSE),0)-IFERROR(VLOOKUP(B343,'วันที่ 4 กะเช้า'!$B$8:$AH$106,27,FALSE),0)</f>
      </c>
      <c r="P343" s="53">
        <f>IFERROR(VLOOKUP(B343,'วันที่ 4 กะเช้า'!$B$8:$AH$106,27,FALSE),0)</f>
      </c>
      <c r="Q343" s="53">
        <f>IFERROR(VLOOKUP(B343,'วันที่ 4 กะเช้า'!$B$8:$AH$106,28,FALSE),0)-IFERROR(VLOOKUP(B343,'วันที่ 4 กะเช้า'!$B$8:$AH$106,27,FALSE),0)</f>
      </c>
      <c r="R343" s="53">
        <f>IFERROR(VLOOKUP(B343,'วันที่ 4 กะเช้า'!$B$8:$AH$106,27,FALSE),0)</f>
      </c>
      <c r="S343" s="53">
        <f>IFERROR(VLOOKUP(B343,'วันที่ 5 กะเช้า'!$B$8:$AH$107,28,FALSE),0)-IFERROR(VLOOKUP(B343,'วันที่ 5 กะเช้า'!$B$8:$AH$107,27,FALSE),0)</f>
      </c>
      <c r="T343" s="53">
        <f>IFERROR(VLOOKUP(B343,'วันที่ 5 กะเช้า'!$B$8:$AH$107,27,FALSE),0)</f>
      </c>
      <c r="U343" s="53">
        <f>IFERROR(VLOOKUP(B343,'วันที่ 5 กะดึก'!$B$8:$AH$106,27,FALSE),0)</f>
      </c>
      <c r="V343" s="53">
        <f>IFERROR(VLOOKUP(B343,'วันที่ 5 กะดึก'!$B$8:$AH$106,27,FALSE),0)</f>
      </c>
      <c r="W343" s="53">
        <f>IFERROR(VLOOKUP(B343,'วันที่ 7'!$B$8:$AH$105,28,FALSE),0)-IFERROR(VLOOKUP(B343,'วันที่ 7'!$B$8:$AH$105,27,FALSE),0)</f>
      </c>
      <c r="X343" s="53">
        <f>IFERROR(VLOOKUP(B343,'วันที่ 7'!$B$8:$AH$105,27,FALSE),0)</f>
      </c>
      <c r="Y343" s="53">
        <f>IFERROR(VLOOKUP(B343,'วันที่ 8'!$B$8:$AH$109,28,FALSE),0)-IFERROR(VLOOKUP(B343,'วันที่ 8'!$B$8:$AH$109,27,FALSE),0)</f>
      </c>
      <c r="Z343" s="53">
        <f>IFERROR(VLOOKUP(B343,'วันที่ 8'!$B$8:$AH$109,27,FALSE),0)</f>
      </c>
      <c r="AA343" s="53">
        <f>IFERROR(VLOOKUP(B343,'กะเช้าวันที่ 12'!$B$8:$AC$102,28,FALSE),0)-IFERROR(VLOOKUP(B343,'กะเช้าวันที่ 12'!$B$8:$AC$102,27,FALSE),0)</f>
      </c>
      <c r="AB343" s="53">
        <f>IFERROR(VLOOKUP(B343,'กะเช้าวันที่ 12'!$B$8:$AC$102,27,FALSE),0)</f>
      </c>
      <c r="AC343" s="53">
        <f>IFERROR(VLOOKUP(B343,'กะเช้าวันที่ 14'!$B$8:$AC$104,28,FALSE),0)-IFERROR(VLOOKUP(B343,'กะเช้าวันที่ 14'!$B$8:$AC$104,27,FALSE),0)</f>
      </c>
      <c r="AD343" s="53">
        <f>IFERROR(VLOOKUP(B343,'กะเช้าวันที่ 14'!$B$8:$AC$104,27,FALSE),0)</f>
      </c>
      <c r="AE343" s="53">
        <f>IFERROR(VLOOKUP(B343,'กะดึกวันที่ 13'!$B$8:$AC$105,28,FALSE),0)-IFERROR(VLOOKUP(B343,'กะดึกวันที่ 13'!$B$8:$AC$105,27,FALSE),0)</f>
      </c>
      <c r="AF343" s="53">
        <f>IFERROR(VLOOKUP(C343,'กะดึกวันที่ 13'!$B$8:$AC$105,27,FALSE),0)</f>
      </c>
      <c r="AG343" s="53">
        <f>IFERROR(VLOOKUP(B343,'วันที่ 12'!$B$8:$AH$105,28,FALSE),0)</f>
      </c>
      <c r="AH343" s="53">
        <f>IFERROR(VLOOKUP(B343,'วันที่ 14'!$B$8:$AH$106,28,FALSE),0)</f>
      </c>
      <c r="AI343" s="53">
        <f>IFERROR(VLOOKUP(B343,'วันที่ 15'!$B$8:$AH$106,28,FALSE),0)</f>
      </c>
      <c r="AJ343" s="53">
        <f>IFERROR(VLOOKUP(B343,'วันที่ 16'!$B$8:$AH$105,28,FALSE),0)</f>
      </c>
      <c r="AK343" s="53">
        <f>IFERROR(VLOOKUP(B343,'วันที่ 17'!$B$8:$AH$105,28,FALSE),0)</f>
      </c>
      <c r="AL343" s="53">
        <f>IFERROR(VLOOKUP(B343,'วันที่ 18'!$B$8:$AH$104,28,FALSE),0)</f>
      </c>
      <c r="AM343" s="53">
        <f>IFERROR(VLOOKUP(B343,'วันที่ 19'!$B$8:$AH$106,28,FALSE),0)</f>
      </c>
      <c r="AN343" s="53">
        <f>IFERROR(VLOOKUP(B343,'วันที่ 20'!$B$8:$AH$105,28,FALSE),0)</f>
      </c>
      <c r="AO343" s="53">
        <f>IFERROR(VLOOKUP(B343,'วันที่ 21'!$B$8:$AH$106,28,FALSE),0)</f>
      </c>
      <c r="AP343" s="53">
        <f>IFERROR(VLOOKUP(B343,'วันที่ 22'!$B$8:$AH$105,28,FALSE),0)</f>
      </c>
      <c r="AQ343" s="53">
        <f>IFERROR(VLOOKUP(B343,'วันที่ 23'!$B$8:$AH$107,28,FALSE),0)</f>
      </c>
      <c r="AR343" s="53">
        <f>IFERROR(VLOOKUP(B343,'วันที่ 24'!$B$8:$AH$104,28,FALSE),0)</f>
      </c>
      <c r="AS343" s="53">
        <f>IFERROR(VLOOKUP(B343,'วันที่ 25'!$B$8:$AH$106,28,FALSE),0)</f>
      </c>
      <c r="AT343" s="53">
        <f>IFERROR(VLOOKUP(B343,'วันที่ 26'!$B$8:$AH$105,28,FALSE),0)</f>
      </c>
      <c r="AU343" s="53">
        <f>IFERROR(VLOOKUP(B343,'วันที่ 26'!$B$8:$AH$104,28,FALSE),0)</f>
      </c>
      <c r="AV343" s="53">
        <f>IFERROR(VLOOKUP(B343,'วันที่ 30'!$B$8:$AH$107,28,FALSE),0)</f>
      </c>
      <c r="AW343" s="53">
        <f>IFERROR(VLOOKUP(B343,'วันที่ 31'!$B$8:$AG$105,28,FALSE),0)</f>
      </c>
      <c r="AX343" s="52">
        <f>SUM(E343:AW343)</f>
      </c>
    </row>
    <row r="344">
      <c r="A344" s="52"/>
      <c r="B344" s="56"/>
      <c r="C344" s="53">
        <f>IFERROR(VLOOKUP(B344,Members!B:C,2,FALSE),0)</f>
      </c>
      <c r="D344" s="53">
        <f>IFERROR(VLOOKUP(B344,Members!$B:$H,7,FALSE),0)</f>
      </c>
      <c r="E344" s="55">
        <f>IFERROR(VLOOKUP(B344,'วันที่ 1'!$B$8:$AH$103,28,FALSE),0) - IFERROR(VLOOKUP(B344,'วันที่ 1'!$B$8:$AH$103,27,FALSE),0)</f>
      </c>
      <c r="F344" s="55">
        <f>IFERROR(VLOOKUP(C344,'วันที่ 1'!$B$8:$AH$103,27,FALSE),0)</f>
      </c>
      <c r="G344" s="53">
        <f>IFERROR(VLOOKUP(B344,'วันที่ 1'!$B$8:$AH$103,28,FALSE),0)-IFERROR(VLOOKUP(B344,'วันที่ 1'!$B$8:$AH$103,27,FALSE),0)</f>
      </c>
      <c r="H344" s="55">
        <f>IFERROR(VLOOKUP(B344,'วันที่ 1'!$B$8:$AH$103,27,FALSE),0)</f>
      </c>
      <c r="I344" s="53">
        <f>IFERROR(VLOOKUP(B344,'วันที่ 2'!$B$8:$AF$106,28,FALSE),0)-IFERROR(VLOOKUP(B344,'วันที่ 2'!$B$8:$AF$106,27,FALSE),0)</f>
      </c>
      <c r="J344" s="53">
        <f>IFERROR(VLOOKUP(B344,'วันที่ 2'!$B$8:$AF$106,27,FALSE),0)</f>
      </c>
      <c r="K344" s="53">
        <f>IFERROR(VLOOKUP(B344,'วันที่ 3 กะเช้า'!$B$8:$AK$106,28,FALSE),0)-IFERROR(VLOOKUP(B344,'วันที่ 3 กะเช้า'!$B$8:$AK$106,27,FALSE),0)</f>
      </c>
      <c r="L344" s="53">
        <f>IFERROR(VLOOKUP(B344,'วันที่ 3 กะเช้า'!$B$8:$AK$106,27,FALSE),0)</f>
      </c>
      <c r="M344" s="53">
        <f>IFERROR(VLOOKUP(B344,'วันที่ 4 กะเช้า'!$B$8:$AG$107,28,FALSE),0)-IFERROR(VLOOKUP(B344,'วันที่ 4 กะเช้า'!$B$8:$AG$107,27,FALSE),0)</f>
      </c>
      <c r="N344" s="53">
        <f>IFERROR(VLOOKUP(B344,'วันที่ 4 กะเช้า'!$B$8:$AG$107,27,FALSE),0)</f>
      </c>
      <c r="O344" s="53">
        <f>IFERROR(VLOOKUP(B344,'วันที่ 4 กะเช้า'!$B$8:$AH$106,28,FALSE),0)-IFERROR(VLOOKUP(B344,'วันที่ 4 กะเช้า'!$B$8:$AH$106,27,FALSE),0)</f>
      </c>
      <c r="P344" s="53">
        <f>IFERROR(VLOOKUP(B344,'วันที่ 4 กะเช้า'!$B$8:$AH$106,27,FALSE),0)</f>
      </c>
      <c r="Q344" s="53">
        <f>IFERROR(VLOOKUP(B344,'วันที่ 4 กะเช้า'!$B$8:$AH$106,28,FALSE),0)-IFERROR(VLOOKUP(B344,'วันที่ 4 กะเช้า'!$B$8:$AH$106,27,FALSE),0)</f>
      </c>
      <c r="R344" s="53">
        <f>IFERROR(VLOOKUP(B344,'วันที่ 4 กะเช้า'!$B$8:$AH$106,27,FALSE),0)</f>
      </c>
      <c r="S344" s="53">
        <f>IFERROR(VLOOKUP(B344,'วันที่ 5 กะเช้า'!$B$8:$AH$107,28,FALSE),0)-IFERROR(VLOOKUP(B344,'วันที่ 5 กะเช้า'!$B$8:$AH$107,27,FALSE),0)</f>
      </c>
      <c r="T344" s="53">
        <f>IFERROR(VLOOKUP(B344,'วันที่ 5 กะเช้า'!$B$8:$AH$107,27,FALSE),0)</f>
      </c>
      <c r="U344" s="53">
        <f>IFERROR(VLOOKUP(B344,'วันที่ 5 กะดึก'!$B$8:$AH$106,27,FALSE),0)</f>
      </c>
      <c r="V344" s="53">
        <f>IFERROR(VLOOKUP(B344,'วันที่ 5 กะดึก'!$B$8:$AH$106,27,FALSE),0)</f>
      </c>
      <c r="W344" s="53">
        <f>IFERROR(VLOOKUP(B344,'วันที่ 7'!$B$8:$AH$105,28,FALSE),0)-IFERROR(VLOOKUP(B344,'วันที่ 7'!$B$8:$AH$105,27,FALSE),0)</f>
      </c>
      <c r="X344" s="53">
        <f>IFERROR(VLOOKUP(B344,'วันที่ 7'!$B$8:$AH$105,27,FALSE),0)</f>
      </c>
      <c r="Y344" s="53">
        <f>IFERROR(VLOOKUP(B344,'วันที่ 8'!$B$8:$AH$109,28,FALSE),0)-IFERROR(VLOOKUP(B344,'วันที่ 8'!$B$8:$AH$109,27,FALSE),0)</f>
      </c>
      <c r="Z344" s="53">
        <f>IFERROR(VLOOKUP(B344,'วันที่ 8'!$B$8:$AH$109,27,FALSE),0)</f>
      </c>
      <c r="AA344" s="53">
        <f>IFERROR(VLOOKUP(B344,'กะเช้าวันที่ 12'!$B$8:$AC$102,28,FALSE),0)-IFERROR(VLOOKUP(B344,'กะเช้าวันที่ 12'!$B$8:$AC$102,27,FALSE),0)</f>
      </c>
      <c r="AB344" s="53">
        <f>IFERROR(VLOOKUP(B344,'กะเช้าวันที่ 12'!$B$8:$AC$102,27,FALSE),0)</f>
      </c>
      <c r="AC344" s="53">
        <f>IFERROR(VLOOKUP(B344,'กะเช้าวันที่ 14'!$B$8:$AC$104,28,FALSE),0)-IFERROR(VLOOKUP(B344,'กะเช้าวันที่ 14'!$B$8:$AC$104,27,FALSE),0)</f>
      </c>
      <c r="AD344" s="53">
        <f>IFERROR(VLOOKUP(B344,'กะเช้าวันที่ 14'!$B$8:$AC$104,27,FALSE),0)</f>
      </c>
      <c r="AE344" s="53">
        <f>IFERROR(VLOOKUP(B344,'กะดึกวันที่ 13'!$B$8:$AC$105,28,FALSE),0)-IFERROR(VLOOKUP(B344,'กะดึกวันที่ 13'!$B$8:$AC$105,27,FALSE),0)</f>
      </c>
      <c r="AF344" s="53">
        <f>IFERROR(VLOOKUP(C344,'กะดึกวันที่ 13'!$B$8:$AC$105,27,FALSE),0)</f>
      </c>
      <c r="AG344" s="53">
        <f>IFERROR(VLOOKUP(B344,'วันที่ 12'!$B$8:$AH$105,28,FALSE),0)</f>
      </c>
      <c r="AH344" s="53">
        <f>IFERROR(VLOOKUP(B344,'วันที่ 14'!$B$8:$AH$106,28,FALSE),0)</f>
      </c>
      <c r="AI344" s="53">
        <f>IFERROR(VLOOKUP(B344,'วันที่ 15'!$B$8:$AH$106,28,FALSE),0)</f>
      </c>
      <c r="AJ344" s="53">
        <f>IFERROR(VLOOKUP(B344,'วันที่ 16'!$B$8:$AH$105,28,FALSE),0)</f>
      </c>
      <c r="AK344" s="53">
        <f>IFERROR(VLOOKUP(B344,'วันที่ 17'!$B$8:$AH$105,28,FALSE),0)</f>
      </c>
      <c r="AL344" s="53">
        <f>IFERROR(VLOOKUP(B344,'วันที่ 18'!$B$8:$AH$104,28,FALSE),0)</f>
      </c>
      <c r="AM344" s="53">
        <f>IFERROR(VLOOKUP(B344,'วันที่ 19'!$B$8:$AH$106,28,FALSE),0)</f>
      </c>
      <c r="AN344" s="53">
        <f>IFERROR(VLOOKUP(B344,'วันที่ 20'!$B$8:$AH$105,28,FALSE),0)</f>
      </c>
      <c r="AO344" s="53">
        <f>IFERROR(VLOOKUP(B344,'วันที่ 21'!$B$8:$AH$106,28,FALSE),0)</f>
      </c>
      <c r="AP344" s="53">
        <f>IFERROR(VLOOKUP(B344,'วันที่ 22'!$B$8:$AH$105,28,FALSE),0)</f>
      </c>
      <c r="AQ344" s="53">
        <f>IFERROR(VLOOKUP(B344,'วันที่ 23'!$B$8:$AH$107,28,FALSE),0)</f>
      </c>
      <c r="AR344" s="53">
        <f>IFERROR(VLOOKUP(B344,'วันที่ 24'!$B$8:$AH$104,28,FALSE),0)</f>
      </c>
      <c r="AS344" s="53">
        <f>IFERROR(VLOOKUP(B344,'วันที่ 25'!$B$8:$AH$106,28,FALSE),0)</f>
      </c>
      <c r="AT344" s="53">
        <f>IFERROR(VLOOKUP(B344,'วันที่ 26'!$B$8:$AH$105,28,FALSE),0)</f>
      </c>
      <c r="AU344" s="53">
        <f>IFERROR(VLOOKUP(B344,'วันที่ 26'!$B$8:$AH$104,28,FALSE),0)</f>
      </c>
      <c r="AV344" s="53">
        <f>IFERROR(VLOOKUP(B344,'วันที่ 30'!$B$8:$AH$107,28,FALSE),0)</f>
      </c>
      <c r="AW344" s="53">
        <f>IFERROR(VLOOKUP(B344,'วันที่ 31'!$B$8:$AG$105,28,FALSE),0)</f>
      </c>
      <c r="AX344" s="52">
        <f>SUM(E344:AW344)</f>
      </c>
    </row>
    <row r="345">
      <c r="A345" s="52"/>
      <c r="B345" s="56"/>
      <c r="C345" s="53">
        <f>IFERROR(VLOOKUP(B345,Members!B:C,2,FALSE),0)</f>
      </c>
      <c r="D345" s="53">
        <f>IFERROR(VLOOKUP(B345,Members!$B:$H,7,FALSE),0)</f>
      </c>
      <c r="E345" s="55">
        <f>IFERROR(VLOOKUP(B345,'วันที่ 1'!$B$8:$AH$103,28,FALSE),0) - IFERROR(VLOOKUP(B345,'วันที่ 1'!$B$8:$AH$103,27,FALSE),0)</f>
      </c>
      <c r="F345" s="55">
        <f>IFERROR(VLOOKUP(C345,'วันที่ 1'!$B$8:$AH$103,27,FALSE),0)</f>
      </c>
      <c r="G345" s="53">
        <f>IFERROR(VLOOKUP(B345,'วันที่ 1'!$B$8:$AH$103,28,FALSE),0)-IFERROR(VLOOKUP(B345,'วันที่ 1'!$B$8:$AH$103,27,FALSE),0)</f>
      </c>
      <c r="H345" s="55">
        <f>IFERROR(VLOOKUP(B345,'วันที่ 1'!$B$8:$AH$103,27,FALSE),0)</f>
      </c>
      <c r="I345" s="53">
        <f>IFERROR(VLOOKUP(B345,'วันที่ 2'!$B$8:$AF$106,28,FALSE),0)-IFERROR(VLOOKUP(B345,'วันที่ 2'!$B$8:$AF$106,27,FALSE),0)</f>
      </c>
      <c r="J345" s="53">
        <f>IFERROR(VLOOKUP(B345,'วันที่ 2'!$B$8:$AF$106,27,FALSE),0)</f>
      </c>
      <c r="K345" s="53">
        <f>IFERROR(VLOOKUP(B345,'วันที่ 3 กะเช้า'!$B$8:$AK$106,28,FALSE),0)-IFERROR(VLOOKUP(B345,'วันที่ 3 กะเช้า'!$B$8:$AK$106,27,FALSE),0)</f>
      </c>
      <c r="L345" s="53">
        <f>IFERROR(VLOOKUP(B345,'วันที่ 3 กะเช้า'!$B$8:$AK$106,27,FALSE),0)</f>
      </c>
      <c r="M345" s="53">
        <f>IFERROR(VLOOKUP(B345,'วันที่ 4 กะเช้า'!$B$8:$AG$107,28,FALSE),0)-IFERROR(VLOOKUP(B345,'วันที่ 4 กะเช้า'!$B$8:$AG$107,27,FALSE),0)</f>
      </c>
      <c r="N345" s="53">
        <f>IFERROR(VLOOKUP(B345,'วันที่ 4 กะเช้า'!$B$8:$AG$107,27,FALSE),0)</f>
      </c>
      <c r="O345" s="53">
        <f>IFERROR(VLOOKUP(B345,'วันที่ 4 กะเช้า'!$B$8:$AH$106,28,FALSE),0)-IFERROR(VLOOKUP(B345,'วันที่ 4 กะเช้า'!$B$8:$AH$106,27,FALSE),0)</f>
      </c>
      <c r="P345" s="53">
        <f>IFERROR(VLOOKUP(B345,'วันที่ 4 กะเช้า'!$B$8:$AH$106,27,FALSE),0)</f>
      </c>
      <c r="Q345" s="53">
        <f>IFERROR(VLOOKUP(B345,'วันที่ 4 กะเช้า'!$B$8:$AH$106,28,FALSE),0)-IFERROR(VLOOKUP(B345,'วันที่ 4 กะเช้า'!$B$8:$AH$106,27,FALSE),0)</f>
      </c>
      <c r="R345" s="53">
        <f>IFERROR(VLOOKUP(B345,'วันที่ 4 กะเช้า'!$B$8:$AH$106,27,FALSE),0)</f>
      </c>
      <c r="S345" s="53">
        <f>IFERROR(VLOOKUP(B345,'วันที่ 5 กะเช้า'!$B$8:$AH$107,28,FALSE),0)-IFERROR(VLOOKUP(B345,'วันที่ 5 กะเช้า'!$B$8:$AH$107,27,FALSE),0)</f>
      </c>
      <c r="T345" s="53">
        <f>IFERROR(VLOOKUP(B345,'วันที่ 5 กะเช้า'!$B$8:$AH$107,27,FALSE),0)</f>
      </c>
      <c r="U345" s="53">
        <f>IFERROR(VLOOKUP(B345,'วันที่ 5 กะดึก'!$B$8:$AH$106,27,FALSE),0)</f>
      </c>
      <c r="V345" s="53">
        <f>IFERROR(VLOOKUP(B345,'วันที่ 5 กะดึก'!$B$8:$AH$106,27,FALSE),0)</f>
      </c>
      <c r="W345" s="53">
        <f>IFERROR(VLOOKUP(B345,'วันที่ 7'!$B$8:$AH$105,28,FALSE),0)-IFERROR(VLOOKUP(B345,'วันที่ 7'!$B$8:$AH$105,27,FALSE),0)</f>
      </c>
      <c r="X345" s="53">
        <f>IFERROR(VLOOKUP(B345,'วันที่ 7'!$B$8:$AH$105,27,FALSE),0)</f>
      </c>
      <c r="Y345" s="53">
        <f>IFERROR(VLOOKUP(B345,'วันที่ 8'!$B$8:$AH$109,28,FALSE),0)-IFERROR(VLOOKUP(B345,'วันที่ 8'!$B$8:$AH$109,27,FALSE),0)</f>
      </c>
      <c r="Z345" s="53">
        <f>IFERROR(VLOOKUP(B345,'วันที่ 8'!$B$8:$AH$109,27,FALSE),0)</f>
      </c>
      <c r="AA345" s="53">
        <f>IFERROR(VLOOKUP(B345,'กะเช้าวันที่ 12'!$B$8:$AC$102,28,FALSE),0)-IFERROR(VLOOKUP(B345,'กะเช้าวันที่ 12'!$B$8:$AC$102,27,FALSE),0)</f>
      </c>
      <c r="AB345" s="53">
        <f>IFERROR(VLOOKUP(B345,'กะเช้าวันที่ 12'!$B$8:$AC$102,27,FALSE),0)</f>
      </c>
      <c r="AC345" s="53">
        <f>IFERROR(VLOOKUP(B345,'กะเช้าวันที่ 14'!$B$8:$AC$104,28,FALSE),0)-IFERROR(VLOOKUP(B345,'กะเช้าวันที่ 14'!$B$8:$AC$104,27,FALSE),0)</f>
      </c>
      <c r="AD345" s="53">
        <f>IFERROR(VLOOKUP(B345,'กะเช้าวันที่ 14'!$B$8:$AC$104,27,FALSE),0)</f>
      </c>
      <c r="AE345" s="53">
        <f>IFERROR(VLOOKUP(B345,'กะดึกวันที่ 13'!$B$8:$AC$105,28,FALSE),0)-IFERROR(VLOOKUP(B345,'กะดึกวันที่ 13'!$B$8:$AC$105,27,FALSE),0)</f>
      </c>
      <c r="AF345" s="53">
        <f>IFERROR(VLOOKUP(C345,'กะดึกวันที่ 13'!$B$8:$AC$105,27,FALSE),0)</f>
      </c>
      <c r="AG345" s="53">
        <f>IFERROR(VLOOKUP(B345,'วันที่ 12'!$B$8:$AH$105,28,FALSE),0)</f>
      </c>
      <c r="AH345" s="53">
        <f>IFERROR(VLOOKUP(B345,'วันที่ 14'!$B$8:$AH$106,28,FALSE),0)</f>
      </c>
      <c r="AI345" s="53">
        <f>IFERROR(VLOOKUP(B345,'วันที่ 15'!$B$8:$AH$106,28,FALSE),0)</f>
      </c>
      <c r="AJ345" s="53">
        <f>IFERROR(VLOOKUP(B345,'วันที่ 16'!$B$8:$AH$105,28,FALSE),0)</f>
      </c>
      <c r="AK345" s="53">
        <f>IFERROR(VLOOKUP(B345,'วันที่ 17'!$B$8:$AH$105,28,FALSE),0)</f>
      </c>
      <c r="AL345" s="53">
        <f>IFERROR(VLOOKUP(B345,'วันที่ 18'!$B$8:$AH$104,28,FALSE),0)</f>
      </c>
      <c r="AM345" s="53">
        <f>IFERROR(VLOOKUP(B345,'วันที่ 19'!$B$8:$AH$106,28,FALSE),0)</f>
      </c>
      <c r="AN345" s="53">
        <f>IFERROR(VLOOKUP(B345,'วันที่ 20'!$B$8:$AH$105,28,FALSE),0)</f>
      </c>
      <c r="AO345" s="53">
        <f>IFERROR(VLOOKUP(B345,'วันที่ 21'!$B$8:$AH$106,28,FALSE),0)</f>
      </c>
      <c r="AP345" s="53">
        <f>IFERROR(VLOOKUP(B345,'วันที่ 22'!$B$8:$AH$105,28,FALSE),0)</f>
      </c>
      <c r="AQ345" s="53">
        <f>IFERROR(VLOOKUP(B345,'วันที่ 23'!$B$8:$AH$107,28,FALSE),0)</f>
      </c>
      <c r="AR345" s="53">
        <f>IFERROR(VLOOKUP(B345,'วันที่ 24'!$B$8:$AH$104,28,FALSE),0)</f>
      </c>
      <c r="AS345" s="53">
        <f>IFERROR(VLOOKUP(B345,'วันที่ 25'!$B$8:$AH$106,28,FALSE),0)</f>
      </c>
      <c r="AT345" s="53">
        <f>IFERROR(VLOOKUP(B345,'วันที่ 26'!$B$8:$AH$105,28,FALSE),0)</f>
      </c>
      <c r="AU345" s="53">
        <f>IFERROR(VLOOKUP(B345,'วันที่ 26'!$B$8:$AH$104,28,FALSE),0)</f>
      </c>
      <c r="AV345" s="53">
        <f>IFERROR(VLOOKUP(B345,'วันที่ 30'!$B$8:$AH$107,28,FALSE),0)</f>
      </c>
      <c r="AW345" s="53">
        <f>IFERROR(VLOOKUP(B345,'วันที่ 31'!$B$8:$AG$105,28,FALSE),0)</f>
      </c>
      <c r="AX345" s="52">
        <f>SUM(E345:AW345)</f>
      </c>
    </row>
    <row r="346">
      <c r="A346" s="52"/>
      <c r="B346" s="56"/>
      <c r="C346" s="53">
        <f>IFERROR(VLOOKUP(B346,Members!B:C,2,FALSE),0)</f>
      </c>
      <c r="D346" s="53">
        <f>IFERROR(VLOOKUP(B346,Members!$B:$H,7,FALSE),0)</f>
      </c>
      <c r="E346" s="55">
        <f>IFERROR(VLOOKUP(B346,'วันที่ 1'!$B$8:$AH$103,28,FALSE),0) - IFERROR(VLOOKUP(B346,'วันที่ 1'!$B$8:$AH$103,27,FALSE),0)</f>
      </c>
      <c r="F346" s="55">
        <f>IFERROR(VLOOKUP(C346,'วันที่ 1'!$B$8:$AH$103,27,FALSE),0)</f>
      </c>
      <c r="G346" s="53">
        <f>IFERROR(VLOOKUP(B346,'วันที่ 1'!$B$8:$AH$103,28,FALSE),0)-IFERROR(VLOOKUP(B346,'วันที่ 1'!$B$8:$AH$103,27,FALSE),0)</f>
      </c>
      <c r="H346" s="55">
        <f>IFERROR(VLOOKUP(B346,'วันที่ 1'!$B$8:$AH$103,27,FALSE),0)</f>
      </c>
      <c r="I346" s="53">
        <f>IFERROR(VLOOKUP(B346,'วันที่ 2'!$B$8:$AF$106,28,FALSE),0)-IFERROR(VLOOKUP(B346,'วันที่ 2'!$B$8:$AF$106,27,FALSE),0)</f>
      </c>
      <c r="J346" s="53">
        <f>IFERROR(VLOOKUP(B346,'วันที่ 2'!$B$8:$AF$106,27,FALSE),0)</f>
      </c>
      <c r="K346" s="53">
        <f>IFERROR(VLOOKUP(B346,'วันที่ 3 กะเช้า'!$B$8:$AK$106,28,FALSE),0)-IFERROR(VLOOKUP(B346,'วันที่ 3 กะเช้า'!$B$8:$AK$106,27,FALSE),0)</f>
      </c>
      <c r="L346" s="53">
        <f>IFERROR(VLOOKUP(B346,'วันที่ 3 กะเช้า'!$B$8:$AK$106,27,FALSE),0)</f>
      </c>
      <c r="M346" s="53">
        <f>IFERROR(VLOOKUP(B346,'วันที่ 4 กะเช้า'!$B$8:$AG$107,28,FALSE),0)-IFERROR(VLOOKUP(B346,'วันที่ 4 กะเช้า'!$B$8:$AG$107,27,FALSE),0)</f>
      </c>
      <c r="N346" s="53">
        <f>IFERROR(VLOOKUP(B346,'วันที่ 4 กะเช้า'!$B$8:$AG$107,27,FALSE),0)</f>
      </c>
      <c r="O346" s="53">
        <f>IFERROR(VLOOKUP(B346,'วันที่ 4 กะเช้า'!$B$8:$AH$106,28,FALSE),0)-IFERROR(VLOOKUP(B346,'วันที่ 4 กะเช้า'!$B$8:$AH$106,27,FALSE),0)</f>
      </c>
      <c r="P346" s="53">
        <f>IFERROR(VLOOKUP(B346,'วันที่ 4 กะเช้า'!$B$8:$AH$106,27,FALSE),0)</f>
      </c>
      <c r="Q346" s="53">
        <f>IFERROR(VLOOKUP(B346,'วันที่ 4 กะเช้า'!$B$8:$AH$106,28,FALSE),0)-IFERROR(VLOOKUP(B346,'วันที่ 4 กะเช้า'!$B$8:$AH$106,27,FALSE),0)</f>
      </c>
      <c r="R346" s="53">
        <f>IFERROR(VLOOKUP(B346,'วันที่ 4 กะเช้า'!$B$8:$AH$106,27,FALSE),0)</f>
      </c>
      <c r="S346" s="53">
        <f>IFERROR(VLOOKUP(B346,'วันที่ 5 กะเช้า'!$B$8:$AH$107,28,FALSE),0)-IFERROR(VLOOKUP(B346,'วันที่ 5 กะเช้า'!$B$8:$AH$107,27,FALSE),0)</f>
      </c>
      <c r="T346" s="53">
        <f>IFERROR(VLOOKUP(B346,'วันที่ 5 กะเช้า'!$B$8:$AH$107,27,FALSE),0)</f>
      </c>
      <c r="U346" s="53">
        <f>IFERROR(VLOOKUP(B346,'วันที่ 5 กะดึก'!$B$8:$AH$106,27,FALSE),0)</f>
      </c>
      <c r="V346" s="53">
        <f>IFERROR(VLOOKUP(B346,'วันที่ 5 กะดึก'!$B$8:$AH$106,27,FALSE),0)</f>
      </c>
      <c r="W346" s="53">
        <f>IFERROR(VLOOKUP(B346,'วันที่ 7'!$B$8:$AH$105,28,FALSE),0)-IFERROR(VLOOKUP(B346,'วันที่ 7'!$B$8:$AH$105,27,FALSE),0)</f>
      </c>
      <c r="X346" s="53">
        <f>IFERROR(VLOOKUP(B346,'วันที่ 7'!$B$8:$AH$105,27,FALSE),0)</f>
      </c>
      <c r="Y346" s="53">
        <f>IFERROR(VLOOKUP(B346,'วันที่ 8'!$B$8:$AH$109,28,FALSE),0)-IFERROR(VLOOKUP(B346,'วันที่ 8'!$B$8:$AH$109,27,FALSE),0)</f>
      </c>
      <c r="Z346" s="53">
        <f>IFERROR(VLOOKUP(B346,'วันที่ 8'!$B$8:$AH$109,27,FALSE),0)</f>
      </c>
      <c r="AA346" s="53">
        <f>IFERROR(VLOOKUP(B346,'กะเช้าวันที่ 12'!$B$8:$AC$102,28,FALSE),0)-IFERROR(VLOOKUP(B346,'กะเช้าวันที่ 12'!$B$8:$AC$102,27,FALSE),0)</f>
      </c>
      <c r="AB346" s="53">
        <f>IFERROR(VLOOKUP(B346,'กะเช้าวันที่ 12'!$B$8:$AC$102,27,FALSE),0)</f>
      </c>
      <c r="AC346" s="53">
        <f>IFERROR(VLOOKUP(B346,'กะเช้าวันที่ 14'!$B$8:$AC$104,28,FALSE),0)-IFERROR(VLOOKUP(B346,'กะเช้าวันที่ 14'!$B$8:$AC$104,27,FALSE),0)</f>
      </c>
      <c r="AD346" s="53">
        <f>IFERROR(VLOOKUP(B346,'กะเช้าวันที่ 14'!$B$8:$AC$104,27,FALSE),0)</f>
      </c>
      <c r="AE346" s="53">
        <f>IFERROR(VLOOKUP(B346,'กะดึกวันที่ 13'!$B$8:$AC$105,28,FALSE),0)-IFERROR(VLOOKUP(B346,'กะดึกวันที่ 13'!$B$8:$AC$105,27,FALSE),0)</f>
      </c>
      <c r="AF346" s="53">
        <f>IFERROR(VLOOKUP(C346,'กะดึกวันที่ 13'!$B$8:$AC$105,27,FALSE),0)</f>
      </c>
      <c r="AG346" s="53">
        <f>IFERROR(VLOOKUP(B346,'วันที่ 12'!$B$8:$AH$105,28,FALSE),0)</f>
      </c>
      <c r="AH346" s="53">
        <f>IFERROR(VLOOKUP(B346,'วันที่ 14'!$B$8:$AH$106,28,FALSE),0)</f>
      </c>
      <c r="AI346" s="53">
        <f>IFERROR(VLOOKUP(B346,'วันที่ 15'!$B$8:$AH$106,28,FALSE),0)</f>
      </c>
      <c r="AJ346" s="53">
        <f>IFERROR(VLOOKUP(B346,'วันที่ 16'!$B$8:$AH$105,28,FALSE),0)</f>
      </c>
      <c r="AK346" s="53">
        <f>IFERROR(VLOOKUP(B346,'วันที่ 17'!$B$8:$AH$105,28,FALSE),0)</f>
      </c>
      <c r="AL346" s="53">
        <f>IFERROR(VLOOKUP(B346,'วันที่ 18'!$B$8:$AH$104,28,FALSE),0)</f>
      </c>
      <c r="AM346" s="53">
        <f>IFERROR(VLOOKUP(B346,'วันที่ 19'!$B$8:$AH$106,28,FALSE),0)</f>
      </c>
      <c r="AN346" s="53">
        <f>IFERROR(VLOOKUP(B346,'วันที่ 20'!$B$8:$AH$105,28,FALSE),0)</f>
      </c>
      <c r="AO346" s="53">
        <f>IFERROR(VLOOKUP(B346,'วันที่ 21'!$B$8:$AH$106,28,FALSE),0)</f>
      </c>
      <c r="AP346" s="53">
        <f>IFERROR(VLOOKUP(B346,'วันที่ 22'!$B$8:$AH$105,28,FALSE),0)</f>
      </c>
      <c r="AQ346" s="53">
        <f>IFERROR(VLOOKUP(B346,'วันที่ 23'!$B$8:$AH$107,28,FALSE),0)</f>
      </c>
      <c r="AR346" s="53">
        <f>IFERROR(VLOOKUP(B346,'วันที่ 24'!$B$8:$AH$104,28,FALSE),0)</f>
      </c>
      <c r="AS346" s="53">
        <f>IFERROR(VLOOKUP(B346,'วันที่ 25'!$B$8:$AH$106,28,FALSE),0)</f>
      </c>
      <c r="AT346" s="53">
        <f>IFERROR(VLOOKUP(B346,'วันที่ 26'!$B$8:$AH$105,28,FALSE),0)</f>
      </c>
      <c r="AU346" s="53">
        <f>IFERROR(VLOOKUP(B346,'วันที่ 26'!$B$8:$AH$104,28,FALSE),0)</f>
      </c>
      <c r="AV346" s="53">
        <f>IFERROR(VLOOKUP(B346,'วันที่ 30'!$B$8:$AH$107,28,FALSE),0)</f>
      </c>
      <c r="AW346" s="53">
        <f>IFERROR(VLOOKUP(B346,'วันที่ 31'!$B$8:$AG$105,28,FALSE),0)</f>
      </c>
      <c r="AX346" s="52">
        <f>SUM(E346:AW346)</f>
      </c>
    </row>
    <row r="347">
      <c r="A347" s="52"/>
      <c r="B347" s="56"/>
      <c r="C347" s="53">
        <f>IFERROR(VLOOKUP(B347,Members!B:C,2,FALSE),0)</f>
      </c>
      <c r="D347" s="53">
        <f>IFERROR(VLOOKUP(B347,Members!$B:$H,7,FALSE),0)</f>
      </c>
      <c r="E347" s="55">
        <f>IFERROR(VLOOKUP(B347,'วันที่ 1'!$B$8:$AH$103,28,FALSE),0) - IFERROR(VLOOKUP(B347,'วันที่ 1'!$B$8:$AH$103,27,FALSE),0)</f>
      </c>
      <c r="F347" s="55">
        <f>IFERROR(VLOOKUP(C347,'วันที่ 1'!$B$8:$AH$103,27,FALSE),0)</f>
      </c>
      <c r="G347" s="53">
        <f>IFERROR(VLOOKUP(B347,'วันที่ 1'!$B$8:$AH$103,28,FALSE),0)-IFERROR(VLOOKUP(B347,'วันที่ 1'!$B$8:$AH$103,27,FALSE),0)</f>
      </c>
      <c r="H347" s="55">
        <f>IFERROR(VLOOKUP(B347,'วันที่ 1'!$B$8:$AH$103,27,FALSE),0)</f>
      </c>
      <c r="I347" s="53">
        <f>IFERROR(VLOOKUP(B347,'วันที่ 2'!$B$8:$AF$106,28,FALSE),0)-IFERROR(VLOOKUP(B347,'วันที่ 2'!$B$8:$AF$106,27,FALSE),0)</f>
      </c>
      <c r="J347" s="53">
        <f>IFERROR(VLOOKUP(B347,'วันที่ 2'!$B$8:$AF$106,27,FALSE),0)</f>
      </c>
      <c r="K347" s="53">
        <f>IFERROR(VLOOKUP(B347,'วันที่ 3 กะเช้า'!$B$8:$AK$106,28,FALSE),0)-IFERROR(VLOOKUP(B347,'วันที่ 3 กะเช้า'!$B$8:$AK$106,27,FALSE),0)</f>
      </c>
      <c r="L347" s="53">
        <f>IFERROR(VLOOKUP(B347,'วันที่ 3 กะเช้า'!$B$8:$AK$106,27,FALSE),0)</f>
      </c>
      <c r="M347" s="53">
        <f>IFERROR(VLOOKUP(B347,'วันที่ 4 กะเช้า'!$B$8:$AG$107,28,FALSE),0)-IFERROR(VLOOKUP(B347,'วันที่ 4 กะเช้า'!$B$8:$AG$107,27,FALSE),0)</f>
      </c>
      <c r="N347" s="53">
        <f>IFERROR(VLOOKUP(B347,'วันที่ 4 กะเช้า'!$B$8:$AG$107,27,FALSE),0)</f>
      </c>
      <c r="O347" s="53">
        <f>IFERROR(VLOOKUP(B347,'วันที่ 4 กะเช้า'!$B$8:$AH$106,28,FALSE),0)-IFERROR(VLOOKUP(B347,'วันที่ 4 กะเช้า'!$B$8:$AH$106,27,FALSE),0)</f>
      </c>
      <c r="P347" s="53">
        <f>IFERROR(VLOOKUP(B347,'วันที่ 4 กะเช้า'!$B$8:$AH$106,27,FALSE),0)</f>
      </c>
      <c r="Q347" s="53">
        <f>IFERROR(VLOOKUP(B347,'วันที่ 4 กะเช้า'!$B$8:$AH$106,28,FALSE),0)-IFERROR(VLOOKUP(B347,'วันที่ 4 กะเช้า'!$B$8:$AH$106,27,FALSE),0)</f>
      </c>
      <c r="R347" s="53">
        <f>IFERROR(VLOOKUP(B347,'วันที่ 4 กะเช้า'!$B$8:$AH$106,27,FALSE),0)</f>
      </c>
      <c r="S347" s="53">
        <f>IFERROR(VLOOKUP(B347,'วันที่ 5 กะเช้า'!$B$8:$AH$107,28,FALSE),0)-IFERROR(VLOOKUP(B347,'วันที่ 5 กะเช้า'!$B$8:$AH$107,27,FALSE),0)</f>
      </c>
      <c r="T347" s="53">
        <f>IFERROR(VLOOKUP(B347,'วันที่ 5 กะเช้า'!$B$8:$AH$107,27,FALSE),0)</f>
      </c>
      <c r="U347" s="53">
        <f>IFERROR(VLOOKUP(B347,'วันที่ 5 กะดึก'!$B$8:$AH$106,27,FALSE),0)</f>
      </c>
      <c r="V347" s="53">
        <f>IFERROR(VLOOKUP(B347,'วันที่ 5 กะดึก'!$B$8:$AH$106,27,FALSE),0)</f>
      </c>
      <c r="W347" s="53">
        <f>IFERROR(VLOOKUP(B347,'วันที่ 7'!$B$8:$AH$105,28,FALSE),0)-IFERROR(VLOOKUP(B347,'วันที่ 7'!$B$8:$AH$105,27,FALSE),0)</f>
      </c>
      <c r="X347" s="53">
        <f>IFERROR(VLOOKUP(B347,'วันที่ 7'!$B$8:$AH$105,27,FALSE),0)</f>
      </c>
      <c r="Y347" s="53">
        <f>IFERROR(VLOOKUP(B347,'วันที่ 8'!$B$8:$AH$109,28,FALSE),0)-IFERROR(VLOOKUP(B347,'วันที่ 8'!$B$8:$AH$109,27,FALSE),0)</f>
      </c>
      <c r="Z347" s="53">
        <f>IFERROR(VLOOKUP(B347,'วันที่ 8'!$B$8:$AH$109,27,FALSE),0)</f>
      </c>
      <c r="AA347" s="53">
        <f>IFERROR(VLOOKUP(B347,'กะเช้าวันที่ 12'!$B$8:$AC$102,28,FALSE),0)-IFERROR(VLOOKUP(B347,'กะเช้าวันที่ 12'!$B$8:$AC$102,27,FALSE),0)</f>
      </c>
      <c r="AB347" s="53">
        <f>IFERROR(VLOOKUP(B347,'กะเช้าวันที่ 12'!$B$8:$AC$102,27,FALSE),0)</f>
      </c>
      <c r="AC347" s="53">
        <f>IFERROR(VLOOKUP(B347,'กะเช้าวันที่ 14'!$B$8:$AC$104,28,FALSE),0)-IFERROR(VLOOKUP(B347,'กะเช้าวันที่ 14'!$B$8:$AC$104,27,FALSE),0)</f>
      </c>
      <c r="AD347" s="53">
        <f>IFERROR(VLOOKUP(B347,'กะเช้าวันที่ 14'!$B$8:$AC$104,27,FALSE),0)</f>
      </c>
      <c r="AE347" s="53">
        <f>IFERROR(VLOOKUP(B347,'กะดึกวันที่ 13'!$B$8:$AC$105,28,FALSE),0)-IFERROR(VLOOKUP(B347,'กะดึกวันที่ 13'!$B$8:$AC$105,27,FALSE),0)</f>
      </c>
      <c r="AF347" s="53">
        <f>IFERROR(VLOOKUP(C347,'กะดึกวันที่ 13'!$B$8:$AC$105,27,FALSE),0)</f>
      </c>
      <c r="AG347" s="53">
        <f>IFERROR(VLOOKUP(B347,'วันที่ 12'!$B$8:$AH$105,28,FALSE),0)</f>
      </c>
      <c r="AH347" s="53">
        <f>IFERROR(VLOOKUP(B347,'วันที่ 14'!$B$8:$AH$106,28,FALSE),0)</f>
      </c>
      <c r="AI347" s="53">
        <f>IFERROR(VLOOKUP(B347,'วันที่ 15'!$B$8:$AH$106,28,FALSE),0)</f>
      </c>
      <c r="AJ347" s="53">
        <f>IFERROR(VLOOKUP(B347,'วันที่ 16'!$B$8:$AH$105,28,FALSE),0)</f>
      </c>
      <c r="AK347" s="53">
        <f>IFERROR(VLOOKUP(B347,'วันที่ 17'!$B$8:$AH$105,28,FALSE),0)</f>
      </c>
      <c r="AL347" s="53">
        <f>IFERROR(VLOOKUP(B347,'วันที่ 18'!$B$8:$AH$104,28,FALSE),0)</f>
      </c>
      <c r="AM347" s="53">
        <f>IFERROR(VLOOKUP(B347,'วันที่ 19'!$B$8:$AH$106,28,FALSE),0)</f>
      </c>
      <c r="AN347" s="53">
        <f>IFERROR(VLOOKUP(B347,'วันที่ 20'!$B$8:$AH$105,28,FALSE),0)</f>
      </c>
      <c r="AO347" s="53">
        <f>IFERROR(VLOOKUP(B347,'วันที่ 21'!$B$8:$AH$106,28,FALSE),0)</f>
      </c>
      <c r="AP347" s="53">
        <f>IFERROR(VLOOKUP(B347,'วันที่ 22'!$B$8:$AH$105,28,FALSE),0)</f>
      </c>
      <c r="AQ347" s="53">
        <f>IFERROR(VLOOKUP(B347,'วันที่ 23'!$B$8:$AH$107,28,FALSE),0)</f>
      </c>
      <c r="AR347" s="53">
        <f>IFERROR(VLOOKUP(B347,'วันที่ 24'!$B$8:$AH$104,28,FALSE),0)</f>
      </c>
      <c r="AS347" s="53">
        <f>IFERROR(VLOOKUP(B347,'วันที่ 25'!$B$8:$AH$106,28,FALSE),0)</f>
      </c>
      <c r="AT347" s="53">
        <f>IFERROR(VLOOKUP(B347,'วันที่ 26'!$B$8:$AH$105,28,FALSE),0)</f>
      </c>
      <c r="AU347" s="53">
        <f>IFERROR(VLOOKUP(B347,'วันที่ 26'!$B$8:$AH$104,28,FALSE),0)</f>
      </c>
      <c r="AV347" s="53">
        <f>IFERROR(VLOOKUP(B347,'วันที่ 30'!$B$8:$AH$107,28,FALSE),0)</f>
      </c>
      <c r="AW347" s="53">
        <f>IFERROR(VLOOKUP(B347,'วันที่ 31'!$B$8:$AG$105,28,FALSE),0)</f>
      </c>
      <c r="AX347" s="52">
        <f>SUM(E347:AW347)</f>
      </c>
    </row>
    <row r="348">
      <c r="A348" s="52"/>
      <c r="B348" s="56"/>
      <c r="C348" s="53">
        <f>IFERROR(VLOOKUP(B348,Members!B:C,2,FALSE),0)</f>
      </c>
      <c r="D348" s="53">
        <f>IFERROR(VLOOKUP(B348,Members!$B:$H,7,FALSE),0)</f>
      </c>
      <c r="E348" s="55">
        <f>IFERROR(VLOOKUP(B348,'วันที่ 1'!$B$8:$AH$103,28,FALSE),0) - IFERROR(VLOOKUP(B348,'วันที่ 1'!$B$8:$AH$103,27,FALSE),0)</f>
      </c>
      <c r="F348" s="55">
        <f>IFERROR(VLOOKUP(C348,'วันที่ 1'!$B$8:$AH$103,27,FALSE),0)</f>
      </c>
      <c r="G348" s="53">
        <f>IFERROR(VLOOKUP(B348,'วันที่ 1'!$B$8:$AH$103,28,FALSE),0)-IFERROR(VLOOKUP(B348,'วันที่ 1'!$B$8:$AH$103,27,FALSE),0)</f>
      </c>
      <c r="H348" s="55">
        <f>IFERROR(VLOOKUP(B348,'วันที่ 1'!$B$8:$AH$103,27,FALSE),0)</f>
      </c>
      <c r="I348" s="53">
        <f>IFERROR(VLOOKUP(B348,'วันที่ 2'!$B$8:$AF$106,28,FALSE),0)-IFERROR(VLOOKUP(B348,'วันที่ 2'!$B$8:$AF$106,27,FALSE),0)</f>
      </c>
      <c r="J348" s="53">
        <f>IFERROR(VLOOKUP(B348,'วันที่ 2'!$B$8:$AF$106,27,FALSE),0)</f>
      </c>
      <c r="K348" s="53">
        <f>IFERROR(VLOOKUP(B348,'วันที่ 3 กะเช้า'!$B$8:$AK$106,28,FALSE),0)-IFERROR(VLOOKUP(B348,'วันที่ 3 กะเช้า'!$B$8:$AK$106,27,FALSE),0)</f>
      </c>
      <c r="L348" s="53">
        <f>IFERROR(VLOOKUP(B348,'วันที่ 3 กะเช้า'!$B$8:$AK$106,27,FALSE),0)</f>
      </c>
      <c r="M348" s="53">
        <f>IFERROR(VLOOKUP(B348,'วันที่ 4 กะเช้า'!$B$8:$AG$107,28,FALSE),0)-IFERROR(VLOOKUP(B348,'วันที่ 4 กะเช้า'!$B$8:$AG$107,27,FALSE),0)</f>
      </c>
      <c r="N348" s="53">
        <f>IFERROR(VLOOKUP(B348,'วันที่ 4 กะเช้า'!$B$8:$AG$107,27,FALSE),0)</f>
      </c>
      <c r="O348" s="53">
        <f>IFERROR(VLOOKUP(B348,'วันที่ 4 กะเช้า'!$B$8:$AH$106,28,FALSE),0)-IFERROR(VLOOKUP(B348,'วันที่ 4 กะเช้า'!$B$8:$AH$106,27,FALSE),0)</f>
      </c>
      <c r="P348" s="53">
        <f>IFERROR(VLOOKUP(B348,'วันที่ 4 กะเช้า'!$B$8:$AH$106,27,FALSE),0)</f>
      </c>
      <c r="Q348" s="53">
        <f>IFERROR(VLOOKUP(B348,'วันที่ 4 กะเช้า'!$B$8:$AH$106,28,FALSE),0)-IFERROR(VLOOKUP(B348,'วันที่ 4 กะเช้า'!$B$8:$AH$106,27,FALSE),0)</f>
      </c>
      <c r="R348" s="53">
        <f>IFERROR(VLOOKUP(B348,'วันที่ 4 กะเช้า'!$B$8:$AH$106,27,FALSE),0)</f>
      </c>
      <c r="S348" s="53">
        <f>IFERROR(VLOOKUP(B348,'วันที่ 5 กะเช้า'!$B$8:$AH$107,28,FALSE),0)-IFERROR(VLOOKUP(B348,'วันที่ 5 กะเช้า'!$B$8:$AH$107,27,FALSE),0)</f>
      </c>
      <c r="T348" s="53">
        <f>IFERROR(VLOOKUP(B348,'วันที่ 5 กะเช้า'!$B$8:$AH$107,27,FALSE),0)</f>
      </c>
      <c r="U348" s="53">
        <f>IFERROR(VLOOKUP(B348,'วันที่ 5 กะดึก'!$B$8:$AH$106,27,FALSE),0)</f>
      </c>
      <c r="V348" s="53">
        <f>IFERROR(VLOOKUP(B348,'วันที่ 5 กะดึก'!$B$8:$AH$106,27,FALSE),0)</f>
      </c>
      <c r="W348" s="53">
        <f>IFERROR(VLOOKUP(B348,'วันที่ 7'!$B$8:$AH$105,28,FALSE),0)-IFERROR(VLOOKUP(B348,'วันที่ 7'!$B$8:$AH$105,27,FALSE),0)</f>
      </c>
      <c r="X348" s="53">
        <f>IFERROR(VLOOKUP(B348,'วันที่ 7'!$B$8:$AH$105,27,FALSE),0)</f>
      </c>
      <c r="Y348" s="53">
        <f>IFERROR(VLOOKUP(B348,'วันที่ 8'!$B$8:$AH$109,28,FALSE),0)-IFERROR(VLOOKUP(B348,'วันที่ 8'!$B$8:$AH$109,27,FALSE),0)</f>
      </c>
      <c r="Z348" s="53">
        <f>IFERROR(VLOOKUP(B348,'วันที่ 8'!$B$8:$AH$109,27,FALSE),0)</f>
      </c>
      <c r="AA348" s="53">
        <f>IFERROR(VLOOKUP(B348,'กะเช้าวันที่ 12'!$B$8:$AC$102,28,FALSE),0)-IFERROR(VLOOKUP(B348,'กะเช้าวันที่ 12'!$B$8:$AC$102,27,FALSE),0)</f>
      </c>
      <c r="AB348" s="53">
        <f>IFERROR(VLOOKUP(B348,'กะเช้าวันที่ 12'!$B$8:$AC$102,27,FALSE),0)</f>
      </c>
      <c r="AC348" s="53">
        <f>IFERROR(VLOOKUP(B348,'กะเช้าวันที่ 14'!$B$8:$AC$104,28,FALSE),0)-IFERROR(VLOOKUP(B348,'กะเช้าวันที่ 14'!$B$8:$AC$104,27,FALSE),0)</f>
      </c>
      <c r="AD348" s="53">
        <f>IFERROR(VLOOKUP(B348,'กะเช้าวันที่ 14'!$B$8:$AC$104,27,FALSE),0)</f>
      </c>
      <c r="AE348" s="53">
        <f>IFERROR(VLOOKUP(B348,'กะดึกวันที่ 13'!$B$8:$AC$105,28,FALSE),0)-IFERROR(VLOOKUP(B348,'กะดึกวันที่ 13'!$B$8:$AC$105,27,FALSE),0)</f>
      </c>
      <c r="AF348" s="53">
        <f>IFERROR(VLOOKUP(C348,'กะดึกวันที่ 13'!$B$8:$AC$105,27,FALSE),0)</f>
      </c>
      <c r="AG348" s="53">
        <f>IFERROR(VLOOKUP(B348,'วันที่ 12'!$B$8:$AH$105,28,FALSE),0)</f>
      </c>
      <c r="AH348" s="53">
        <f>IFERROR(VLOOKUP(B348,'วันที่ 14'!$B$8:$AH$106,28,FALSE),0)</f>
      </c>
      <c r="AI348" s="53">
        <f>IFERROR(VLOOKUP(B348,'วันที่ 15'!$B$8:$AH$106,28,FALSE),0)</f>
      </c>
      <c r="AJ348" s="53">
        <f>IFERROR(VLOOKUP(B348,'วันที่ 16'!$B$8:$AH$105,28,FALSE),0)</f>
      </c>
      <c r="AK348" s="53">
        <f>IFERROR(VLOOKUP(B348,'วันที่ 17'!$B$8:$AH$105,28,FALSE),0)</f>
      </c>
      <c r="AL348" s="53">
        <f>IFERROR(VLOOKUP(B348,'วันที่ 18'!$B$8:$AH$104,28,FALSE),0)</f>
      </c>
      <c r="AM348" s="53">
        <f>IFERROR(VLOOKUP(B348,'วันที่ 19'!$B$8:$AH$106,28,FALSE),0)</f>
      </c>
      <c r="AN348" s="53">
        <f>IFERROR(VLOOKUP(B348,'วันที่ 20'!$B$8:$AH$105,28,FALSE),0)</f>
      </c>
      <c r="AO348" s="53">
        <f>IFERROR(VLOOKUP(B348,'วันที่ 21'!$B$8:$AH$106,28,FALSE),0)</f>
      </c>
      <c r="AP348" s="53">
        <f>IFERROR(VLOOKUP(B348,'วันที่ 22'!$B$8:$AH$105,28,FALSE),0)</f>
      </c>
      <c r="AQ348" s="53">
        <f>IFERROR(VLOOKUP(B348,'วันที่ 23'!$B$8:$AH$107,28,FALSE),0)</f>
      </c>
      <c r="AR348" s="53">
        <f>IFERROR(VLOOKUP(B348,'วันที่ 24'!$B$8:$AH$104,28,FALSE),0)</f>
      </c>
      <c r="AS348" s="53">
        <f>IFERROR(VLOOKUP(B348,'วันที่ 25'!$B$8:$AH$106,28,FALSE),0)</f>
      </c>
      <c r="AT348" s="53">
        <f>IFERROR(VLOOKUP(B348,'วันที่ 26'!$B$8:$AH$105,28,FALSE),0)</f>
      </c>
      <c r="AU348" s="53">
        <f>IFERROR(VLOOKUP(B348,'วันที่ 26'!$B$8:$AH$104,28,FALSE),0)</f>
      </c>
      <c r="AV348" s="53">
        <f>IFERROR(VLOOKUP(B348,'วันที่ 30'!$B$8:$AH$107,28,FALSE),0)</f>
      </c>
      <c r="AW348" s="53">
        <f>IFERROR(VLOOKUP(B348,'วันที่ 31'!$B$8:$AG$105,28,FALSE),0)</f>
      </c>
      <c r="AX348" s="52">
        <f>SUM(E348:AW348)</f>
      </c>
    </row>
    <row r="349">
      <c r="A349" s="52"/>
      <c r="B349" s="56"/>
      <c r="C349" s="53">
        <f>IFERROR(VLOOKUP(B349,Members!B:C,2,FALSE),0)</f>
      </c>
      <c r="D349" s="53">
        <f>IFERROR(VLOOKUP(B349,Members!$B:$H,7,FALSE),0)</f>
      </c>
      <c r="E349" s="55">
        <f>IFERROR(VLOOKUP(B349,'วันที่ 1'!$B$8:$AH$103,28,FALSE),0) - IFERROR(VLOOKUP(B349,'วันที่ 1'!$B$8:$AH$103,27,FALSE),0)</f>
      </c>
      <c r="F349" s="55">
        <f>IFERROR(VLOOKUP(C349,'วันที่ 1'!$B$8:$AH$103,27,FALSE),0)</f>
      </c>
      <c r="G349" s="53">
        <f>IFERROR(VLOOKUP(B349,'วันที่ 1'!$B$8:$AH$103,28,FALSE),0)-IFERROR(VLOOKUP(B349,'วันที่ 1'!$B$8:$AH$103,27,FALSE),0)</f>
      </c>
      <c r="H349" s="55">
        <f>IFERROR(VLOOKUP(B349,'วันที่ 1'!$B$8:$AH$103,27,FALSE),0)</f>
      </c>
      <c r="I349" s="53">
        <f>IFERROR(VLOOKUP(B349,'วันที่ 2'!$B$8:$AF$106,28,FALSE),0)-IFERROR(VLOOKUP(B349,'วันที่ 2'!$B$8:$AF$106,27,FALSE),0)</f>
      </c>
      <c r="J349" s="53">
        <f>IFERROR(VLOOKUP(B349,'วันที่ 2'!$B$8:$AF$106,27,FALSE),0)</f>
      </c>
      <c r="K349" s="53">
        <f>IFERROR(VLOOKUP(B349,'วันที่ 3 กะเช้า'!$B$8:$AK$106,28,FALSE),0)-IFERROR(VLOOKUP(B349,'วันที่ 3 กะเช้า'!$B$8:$AK$106,27,FALSE),0)</f>
      </c>
      <c r="L349" s="53">
        <f>IFERROR(VLOOKUP(B349,'วันที่ 3 กะเช้า'!$B$8:$AK$106,27,FALSE),0)</f>
      </c>
      <c r="M349" s="53">
        <f>IFERROR(VLOOKUP(B349,'วันที่ 4 กะเช้า'!$B$8:$AG$107,28,FALSE),0)-IFERROR(VLOOKUP(B349,'วันที่ 4 กะเช้า'!$B$8:$AG$107,27,FALSE),0)</f>
      </c>
      <c r="N349" s="53">
        <f>IFERROR(VLOOKUP(B349,'วันที่ 4 กะเช้า'!$B$8:$AG$107,27,FALSE),0)</f>
      </c>
      <c r="O349" s="53">
        <f>IFERROR(VLOOKUP(B349,'วันที่ 4 กะเช้า'!$B$8:$AH$106,28,FALSE),0)-IFERROR(VLOOKUP(B349,'วันที่ 4 กะเช้า'!$B$8:$AH$106,27,FALSE),0)</f>
      </c>
      <c r="P349" s="53">
        <f>IFERROR(VLOOKUP(B349,'วันที่ 4 กะเช้า'!$B$8:$AH$106,27,FALSE),0)</f>
      </c>
      <c r="Q349" s="53">
        <f>IFERROR(VLOOKUP(B349,'วันที่ 4 กะเช้า'!$B$8:$AH$106,28,FALSE),0)-IFERROR(VLOOKUP(B349,'วันที่ 4 กะเช้า'!$B$8:$AH$106,27,FALSE),0)</f>
      </c>
      <c r="R349" s="53">
        <f>IFERROR(VLOOKUP(B349,'วันที่ 4 กะเช้า'!$B$8:$AH$106,27,FALSE),0)</f>
      </c>
      <c r="S349" s="53">
        <f>IFERROR(VLOOKUP(B349,'วันที่ 5 กะเช้า'!$B$8:$AH$107,28,FALSE),0)-IFERROR(VLOOKUP(B349,'วันที่ 5 กะเช้า'!$B$8:$AH$107,27,FALSE),0)</f>
      </c>
      <c r="T349" s="53">
        <f>IFERROR(VLOOKUP(B349,'วันที่ 5 กะเช้า'!$B$8:$AH$107,27,FALSE),0)</f>
      </c>
      <c r="U349" s="53">
        <f>IFERROR(VLOOKUP(B349,'วันที่ 5 กะดึก'!$B$8:$AH$106,27,FALSE),0)</f>
      </c>
      <c r="V349" s="53">
        <f>IFERROR(VLOOKUP(B349,'วันที่ 5 กะดึก'!$B$8:$AH$106,27,FALSE),0)</f>
      </c>
      <c r="W349" s="53">
        <f>IFERROR(VLOOKUP(B349,'วันที่ 7'!$B$8:$AH$105,28,FALSE),0)-IFERROR(VLOOKUP(B349,'วันที่ 7'!$B$8:$AH$105,27,FALSE),0)</f>
      </c>
      <c r="X349" s="53">
        <f>IFERROR(VLOOKUP(B349,'วันที่ 7'!$B$8:$AH$105,27,FALSE),0)</f>
      </c>
      <c r="Y349" s="53">
        <f>IFERROR(VLOOKUP(B349,'วันที่ 8'!$B$8:$AH$109,28,FALSE),0)-IFERROR(VLOOKUP(B349,'วันที่ 8'!$B$8:$AH$109,27,FALSE),0)</f>
      </c>
      <c r="Z349" s="53">
        <f>IFERROR(VLOOKUP(B349,'วันที่ 8'!$B$8:$AH$109,27,FALSE),0)</f>
      </c>
      <c r="AA349" s="53">
        <f>IFERROR(VLOOKUP(B349,'กะเช้าวันที่ 12'!$B$8:$AC$102,28,FALSE),0)-IFERROR(VLOOKUP(B349,'กะเช้าวันที่ 12'!$B$8:$AC$102,27,FALSE),0)</f>
      </c>
      <c r="AB349" s="53">
        <f>IFERROR(VLOOKUP(B349,'กะเช้าวันที่ 12'!$B$8:$AC$102,27,FALSE),0)</f>
      </c>
      <c r="AC349" s="53">
        <f>IFERROR(VLOOKUP(B349,'กะเช้าวันที่ 14'!$B$8:$AC$104,28,FALSE),0)-IFERROR(VLOOKUP(B349,'กะเช้าวันที่ 14'!$B$8:$AC$104,27,FALSE),0)</f>
      </c>
      <c r="AD349" s="53">
        <f>IFERROR(VLOOKUP(B349,'กะเช้าวันที่ 14'!$B$8:$AC$104,27,FALSE),0)</f>
      </c>
      <c r="AE349" s="53">
        <f>IFERROR(VLOOKUP(B349,'กะดึกวันที่ 13'!$B$8:$AC$105,28,FALSE),0)-IFERROR(VLOOKUP(B349,'กะดึกวันที่ 13'!$B$8:$AC$105,27,FALSE),0)</f>
      </c>
      <c r="AF349" s="53">
        <f>IFERROR(VLOOKUP(C349,'กะดึกวันที่ 13'!$B$8:$AC$105,27,FALSE),0)</f>
      </c>
      <c r="AG349" s="53">
        <f>IFERROR(VLOOKUP(B349,'วันที่ 12'!$B$8:$AH$105,28,FALSE),0)</f>
      </c>
      <c r="AH349" s="53">
        <f>IFERROR(VLOOKUP(B349,'วันที่ 14'!$B$8:$AH$106,28,FALSE),0)</f>
      </c>
      <c r="AI349" s="53">
        <f>IFERROR(VLOOKUP(B349,'วันที่ 15'!$B$8:$AH$106,28,FALSE),0)</f>
      </c>
      <c r="AJ349" s="53">
        <f>IFERROR(VLOOKUP(B349,'วันที่ 16'!$B$8:$AH$105,28,FALSE),0)</f>
      </c>
      <c r="AK349" s="53">
        <f>IFERROR(VLOOKUP(B349,'วันที่ 17'!$B$8:$AH$105,28,FALSE),0)</f>
      </c>
      <c r="AL349" s="53">
        <f>IFERROR(VLOOKUP(B349,'วันที่ 18'!$B$8:$AH$104,28,FALSE),0)</f>
      </c>
      <c r="AM349" s="53">
        <f>IFERROR(VLOOKUP(B349,'วันที่ 19'!$B$8:$AH$106,28,FALSE),0)</f>
      </c>
      <c r="AN349" s="53">
        <f>IFERROR(VLOOKUP(B349,'วันที่ 20'!$B$8:$AH$105,28,FALSE),0)</f>
      </c>
      <c r="AO349" s="53">
        <f>IFERROR(VLOOKUP(B349,'วันที่ 21'!$B$8:$AH$106,28,FALSE),0)</f>
      </c>
      <c r="AP349" s="53">
        <f>IFERROR(VLOOKUP(B349,'วันที่ 22'!$B$8:$AH$105,28,FALSE),0)</f>
      </c>
      <c r="AQ349" s="53">
        <f>IFERROR(VLOOKUP(B349,'วันที่ 23'!$B$8:$AH$107,28,FALSE),0)</f>
      </c>
      <c r="AR349" s="53">
        <f>IFERROR(VLOOKUP(B349,'วันที่ 24'!$B$8:$AH$104,28,FALSE),0)</f>
      </c>
      <c r="AS349" s="53">
        <f>IFERROR(VLOOKUP(B349,'วันที่ 25'!$B$8:$AH$106,28,FALSE),0)</f>
      </c>
      <c r="AT349" s="53">
        <f>IFERROR(VLOOKUP(B349,'วันที่ 26'!$B$8:$AH$105,28,FALSE),0)</f>
      </c>
      <c r="AU349" s="53">
        <f>IFERROR(VLOOKUP(B349,'วันที่ 26'!$B$8:$AH$104,28,FALSE),0)</f>
      </c>
      <c r="AV349" s="53">
        <f>IFERROR(VLOOKUP(B349,'วันที่ 30'!$B$8:$AH$107,28,FALSE),0)</f>
      </c>
      <c r="AW349" s="53">
        <f>IFERROR(VLOOKUP(B349,'วันที่ 31'!$B$8:$AG$105,28,FALSE),0)</f>
      </c>
      <c r="AX349" s="52">
        <f>SUM(E349:AW349)</f>
      </c>
    </row>
    <row r="350">
      <c r="A350" s="52"/>
      <c r="B350" s="56"/>
      <c r="C350" s="53">
        <f>IFERROR(VLOOKUP(B350,Members!B:C,2,FALSE),0)</f>
      </c>
      <c r="D350" s="53">
        <f>IFERROR(VLOOKUP(B350,Members!$B:$H,7,FALSE),0)</f>
      </c>
      <c r="E350" s="55">
        <f>IFERROR(VLOOKUP(B350,'วันที่ 1'!$B$8:$AH$103,28,FALSE),0) - IFERROR(VLOOKUP(B350,'วันที่ 1'!$B$8:$AH$103,27,FALSE),0)</f>
      </c>
      <c r="F350" s="55">
        <f>IFERROR(VLOOKUP(C350,'วันที่ 1'!$B$8:$AH$103,27,FALSE),0)</f>
      </c>
      <c r="G350" s="53">
        <f>IFERROR(VLOOKUP(B350,'วันที่ 1'!$B$8:$AH$103,28,FALSE),0)-IFERROR(VLOOKUP(B350,'วันที่ 1'!$B$8:$AH$103,27,FALSE),0)</f>
      </c>
      <c r="H350" s="55">
        <f>IFERROR(VLOOKUP(B350,'วันที่ 1'!$B$8:$AH$103,27,FALSE),0)</f>
      </c>
      <c r="I350" s="53">
        <f>IFERROR(VLOOKUP(B350,'วันที่ 2'!$B$8:$AF$106,28,FALSE),0)-IFERROR(VLOOKUP(B350,'วันที่ 2'!$B$8:$AF$106,27,FALSE),0)</f>
      </c>
      <c r="J350" s="53">
        <f>IFERROR(VLOOKUP(B350,'วันที่ 2'!$B$8:$AF$106,27,FALSE),0)</f>
      </c>
      <c r="K350" s="53">
        <f>IFERROR(VLOOKUP(B350,'วันที่ 3 กะเช้า'!$B$8:$AK$106,28,FALSE),0)-IFERROR(VLOOKUP(B350,'วันที่ 3 กะเช้า'!$B$8:$AK$106,27,FALSE),0)</f>
      </c>
      <c r="L350" s="53">
        <f>IFERROR(VLOOKUP(B350,'วันที่ 3 กะเช้า'!$B$8:$AK$106,27,FALSE),0)</f>
      </c>
      <c r="M350" s="53">
        <f>IFERROR(VLOOKUP(B350,'วันที่ 4 กะเช้า'!$B$8:$AG$107,28,FALSE),0)-IFERROR(VLOOKUP(B350,'วันที่ 4 กะเช้า'!$B$8:$AG$107,27,FALSE),0)</f>
      </c>
      <c r="N350" s="53">
        <f>IFERROR(VLOOKUP(B350,'วันที่ 4 กะเช้า'!$B$8:$AG$107,27,FALSE),0)</f>
      </c>
      <c r="O350" s="53">
        <f>IFERROR(VLOOKUP(B350,'วันที่ 4 กะเช้า'!$B$8:$AH$106,28,FALSE),0)-IFERROR(VLOOKUP(B350,'วันที่ 4 กะเช้า'!$B$8:$AH$106,27,FALSE),0)</f>
      </c>
      <c r="P350" s="53">
        <f>IFERROR(VLOOKUP(B350,'วันที่ 4 กะเช้า'!$B$8:$AH$106,27,FALSE),0)</f>
      </c>
      <c r="Q350" s="53">
        <f>IFERROR(VLOOKUP(B350,'วันที่ 4 กะเช้า'!$B$8:$AH$106,28,FALSE),0)-IFERROR(VLOOKUP(B350,'วันที่ 4 กะเช้า'!$B$8:$AH$106,27,FALSE),0)</f>
      </c>
      <c r="R350" s="53">
        <f>IFERROR(VLOOKUP(B350,'วันที่ 4 กะเช้า'!$B$8:$AH$106,27,FALSE),0)</f>
      </c>
      <c r="S350" s="53">
        <f>IFERROR(VLOOKUP(B350,'วันที่ 5 กะเช้า'!$B$8:$AH$107,28,FALSE),0)-IFERROR(VLOOKUP(B350,'วันที่ 5 กะเช้า'!$B$8:$AH$107,27,FALSE),0)</f>
      </c>
      <c r="T350" s="53">
        <f>IFERROR(VLOOKUP(B350,'วันที่ 5 กะเช้า'!$B$8:$AH$107,27,FALSE),0)</f>
      </c>
      <c r="U350" s="53">
        <f>IFERROR(VLOOKUP(B350,'วันที่ 5 กะดึก'!$B$8:$AH$106,27,FALSE),0)</f>
      </c>
      <c r="V350" s="53">
        <f>IFERROR(VLOOKUP(B350,'วันที่ 5 กะดึก'!$B$8:$AH$106,27,FALSE),0)</f>
      </c>
      <c r="W350" s="53">
        <f>IFERROR(VLOOKUP(B350,'วันที่ 7'!$B$8:$AH$105,28,FALSE),0)-IFERROR(VLOOKUP(B350,'วันที่ 7'!$B$8:$AH$105,27,FALSE),0)</f>
      </c>
      <c r="X350" s="53">
        <f>IFERROR(VLOOKUP(B350,'วันที่ 7'!$B$8:$AH$105,27,FALSE),0)</f>
      </c>
      <c r="Y350" s="53">
        <f>IFERROR(VLOOKUP(B350,'วันที่ 8'!$B$8:$AH$109,28,FALSE),0)-IFERROR(VLOOKUP(B350,'วันที่ 8'!$B$8:$AH$109,27,FALSE),0)</f>
      </c>
      <c r="Z350" s="53">
        <f>IFERROR(VLOOKUP(B350,'วันที่ 8'!$B$8:$AH$109,27,FALSE),0)</f>
      </c>
      <c r="AA350" s="53">
        <f>IFERROR(VLOOKUP(B350,'กะเช้าวันที่ 12'!$B$8:$AC$102,28,FALSE),0)-IFERROR(VLOOKUP(B350,'กะเช้าวันที่ 12'!$B$8:$AC$102,27,FALSE),0)</f>
      </c>
      <c r="AB350" s="53">
        <f>IFERROR(VLOOKUP(B350,'กะเช้าวันที่ 12'!$B$8:$AC$102,27,FALSE),0)</f>
      </c>
      <c r="AC350" s="53">
        <f>IFERROR(VLOOKUP(B350,'กะเช้าวันที่ 14'!$B$8:$AC$104,28,FALSE),0)-IFERROR(VLOOKUP(B350,'กะเช้าวันที่ 14'!$B$8:$AC$104,27,FALSE),0)</f>
      </c>
      <c r="AD350" s="53">
        <f>IFERROR(VLOOKUP(B350,'กะเช้าวันที่ 14'!$B$8:$AC$104,27,FALSE),0)</f>
      </c>
      <c r="AE350" s="53">
        <f>IFERROR(VLOOKUP(B350,'กะดึกวันที่ 13'!$B$8:$AC$105,28,FALSE),0)-IFERROR(VLOOKUP(B350,'กะดึกวันที่ 13'!$B$8:$AC$105,27,FALSE),0)</f>
      </c>
      <c r="AF350" s="53">
        <f>IFERROR(VLOOKUP(C350,'กะดึกวันที่ 13'!$B$8:$AC$105,27,FALSE),0)</f>
      </c>
      <c r="AG350" s="53">
        <f>IFERROR(VLOOKUP(B350,'วันที่ 12'!$B$8:$AH$105,28,FALSE),0)</f>
      </c>
      <c r="AH350" s="53">
        <f>IFERROR(VLOOKUP(B350,'วันที่ 14'!$B$8:$AH$106,28,FALSE),0)</f>
      </c>
      <c r="AI350" s="53">
        <f>IFERROR(VLOOKUP(B350,'วันที่ 15'!$B$8:$AH$106,28,FALSE),0)</f>
      </c>
      <c r="AJ350" s="53">
        <f>IFERROR(VLOOKUP(B350,'วันที่ 16'!$B$8:$AH$105,28,FALSE),0)</f>
      </c>
      <c r="AK350" s="53">
        <f>IFERROR(VLOOKUP(B350,'วันที่ 17'!$B$8:$AH$105,28,FALSE),0)</f>
      </c>
      <c r="AL350" s="53">
        <f>IFERROR(VLOOKUP(B350,'วันที่ 18'!$B$8:$AH$104,28,FALSE),0)</f>
      </c>
      <c r="AM350" s="53">
        <f>IFERROR(VLOOKUP(B350,'วันที่ 19'!$B$8:$AH$106,28,FALSE),0)</f>
      </c>
      <c r="AN350" s="53">
        <f>IFERROR(VLOOKUP(B350,'วันที่ 20'!$B$8:$AH$105,28,FALSE),0)</f>
      </c>
      <c r="AO350" s="53">
        <f>IFERROR(VLOOKUP(B350,'วันที่ 21'!$B$8:$AH$106,28,FALSE),0)</f>
      </c>
      <c r="AP350" s="53">
        <f>IFERROR(VLOOKUP(B350,'วันที่ 22'!$B$8:$AH$105,28,FALSE),0)</f>
      </c>
      <c r="AQ350" s="53">
        <f>IFERROR(VLOOKUP(B350,'วันที่ 23'!$B$8:$AH$107,28,FALSE),0)</f>
      </c>
      <c r="AR350" s="53">
        <f>IFERROR(VLOOKUP(B350,'วันที่ 24'!$B$8:$AH$104,28,FALSE),0)</f>
      </c>
      <c r="AS350" s="53">
        <f>IFERROR(VLOOKUP(B350,'วันที่ 25'!$B$8:$AH$106,28,FALSE),0)</f>
      </c>
      <c r="AT350" s="53">
        <f>IFERROR(VLOOKUP(B350,'วันที่ 26'!$B$8:$AH$105,28,FALSE),0)</f>
      </c>
      <c r="AU350" s="53">
        <f>IFERROR(VLOOKUP(B350,'วันที่ 26'!$B$8:$AH$104,28,FALSE),0)</f>
      </c>
      <c r="AV350" s="53">
        <f>IFERROR(VLOOKUP(B350,'วันที่ 30'!$B$8:$AH$107,28,FALSE),0)</f>
      </c>
      <c r="AW350" s="53">
        <f>IFERROR(VLOOKUP(B350,'วันที่ 31'!$B$8:$AG$105,28,FALSE),0)</f>
      </c>
      <c r="AX350" s="52">
        <f>SUM(E350:AW350)</f>
      </c>
    </row>
    <row r="351">
      <c r="A351" s="52"/>
      <c r="B351" s="56"/>
      <c r="C351" s="53">
        <f>IFERROR(VLOOKUP(B351,Members!B:C,2,FALSE),0)</f>
      </c>
      <c r="D351" s="53">
        <f>IFERROR(VLOOKUP(B351,Members!$B:$H,7,FALSE),0)</f>
      </c>
      <c r="E351" s="55">
        <f>IFERROR(VLOOKUP(B351,'วันที่ 1'!$B$8:$AH$103,28,FALSE),0) - IFERROR(VLOOKUP(B351,'วันที่ 1'!$B$8:$AH$103,27,FALSE),0)</f>
      </c>
      <c r="F351" s="55">
        <f>IFERROR(VLOOKUP(C351,'วันที่ 1'!$B$8:$AH$103,27,FALSE),0)</f>
      </c>
      <c r="G351" s="53">
        <f>IFERROR(VLOOKUP(B351,'วันที่ 1'!$B$8:$AH$103,28,FALSE),0)-IFERROR(VLOOKUP(B351,'วันที่ 1'!$B$8:$AH$103,27,FALSE),0)</f>
      </c>
      <c r="H351" s="55">
        <f>IFERROR(VLOOKUP(B351,'วันที่ 1'!$B$8:$AH$103,27,FALSE),0)</f>
      </c>
      <c r="I351" s="53">
        <f>IFERROR(VLOOKUP(B351,'วันที่ 2'!$B$8:$AF$106,28,FALSE),0)-IFERROR(VLOOKUP(B351,'วันที่ 2'!$B$8:$AF$106,27,FALSE),0)</f>
      </c>
      <c r="J351" s="53">
        <f>IFERROR(VLOOKUP(B351,'วันที่ 2'!$B$8:$AF$106,27,FALSE),0)</f>
      </c>
      <c r="K351" s="53">
        <f>IFERROR(VLOOKUP(B351,'วันที่ 3 กะเช้า'!$B$8:$AK$106,28,FALSE),0)-IFERROR(VLOOKUP(B351,'วันที่ 3 กะเช้า'!$B$8:$AK$106,27,FALSE),0)</f>
      </c>
      <c r="L351" s="53">
        <f>IFERROR(VLOOKUP(B351,'วันที่ 3 กะเช้า'!$B$8:$AK$106,27,FALSE),0)</f>
      </c>
      <c r="M351" s="53">
        <f>IFERROR(VLOOKUP(B351,'วันที่ 4 กะเช้า'!$B$8:$AG$107,28,FALSE),0)-IFERROR(VLOOKUP(B351,'วันที่ 4 กะเช้า'!$B$8:$AG$107,27,FALSE),0)</f>
      </c>
      <c r="N351" s="53">
        <f>IFERROR(VLOOKUP(B351,'วันที่ 4 กะเช้า'!$B$8:$AG$107,27,FALSE),0)</f>
      </c>
      <c r="O351" s="53">
        <f>IFERROR(VLOOKUP(B351,'วันที่ 4 กะเช้า'!$B$8:$AH$106,28,FALSE),0)-IFERROR(VLOOKUP(B351,'วันที่ 4 กะเช้า'!$B$8:$AH$106,27,FALSE),0)</f>
      </c>
      <c r="P351" s="53">
        <f>IFERROR(VLOOKUP(B351,'วันที่ 4 กะเช้า'!$B$8:$AH$106,27,FALSE),0)</f>
      </c>
      <c r="Q351" s="53">
        <f>IFERROR(VLOOKUP(B351,'วันที่ 4 กะเช้า'!$B$8:$AH$106,28,FALSE),0)-IFERROR(VLOOKUP(B351,'วันที่ 4 กะเช้า'!$B$8:$AH$106,27,FALSE),0)</f>
      </c>
      <c r="R351" s="53">
        <f>IFERROR(VLOOKUP(B351,'วันที่ 4 กะเช้า'!$B$8:$AH$106,27,FALSE),0)</f>
      </c>
      <c r="S351" s="53">
        <f>IFERROR(VLOOKUP(B351,'วันที่ 5 กะเช้า'!$B$8:$AH$107,28,FALSE),0)-IFERROR(VLOOKUP(B351,'วันที่ 5 กะเช้า'!$B$8:$AH$107,27,FALSE),0)</f>
      </c>
      <c r="T351" s="53">
        <f>IFERROR(VLOOKUP(B351,'วันที่ 5 กะเช้า'!$B$8:$AH$107,27,FALSE),0)</f>
      </c>
      <c r="U351" s="53">
        <f>IFERROR(VLOOKUP(B351,'วันที่ 5 กะดึก'!$B$8:$AH$106,27,FALSE),0)</f>
      </c>
      <c r="V351" s="53">
        <f>IFERROR(VLOOKUP(B351,'วันที่ 5 กะดึก'!$B$8:$AH$106,27,FALSE),0)</f>
      </c>
      <c r="W351" s="53">
        <f>IFERROR(VLOOKUP(B351,'วันที่ 7'!$B$8:$AH$105,28,FALSE),0)-IFERROR(VLOOKUP(B351,'วันที่ 7'!$B$8:$AH$105,27,FALSE),0)</f>
      </c>
      <c r="X351" s="53">
        <f>IFERROR(VLOOKUP(B351,'วันที่ 7'!$B$8:$AH$105,27,FALSE),0)</f>
      </c>
      <c r="Y351" s="53">
        <f>IFERROR(VLOOKUP(B351,'วันที่ 8'!$B$8:$AH$109,28,FALSE),0)-IFERROR(VLOOKUP(B351,'วันที่ 8'!$B$8:$AH$109,27,FALSE),0)</f>
      </c>
      <c r="Z351" s="53">
        <f>IFERROR(VLOOKUP(B351,'วันที่ 8'!$B$8:$AH$109,27,FALSE),0)</f>
      </c>
      <c r="AA351" s="53">
        <f>IFERROR(VLOOKUP(B351,'กะเช้าวันที่ 12'!$B$8:$AC$102,28,FALSE),0)-IFERROR(VLOOKUP(B351,'กะเช้าวันที่ 12'!$B$8:$AC$102,27,FALSE),0)</f>
      </c>
      <c r="AB351" s="53">
        <f>IFERROR(VLOOKUP(B351,'กะเช้าวันที่ 12'!$B$8:$AC$102,27,FALSE),0)</f>
      </c>
      <c r="AC351" s="53">
        <f>IFERROR(VLOOKUP(B351,'กะเช้าวันที่ 14'!$B$8:$AC$104,28,FALSE),0)-IFERROR(VLOOKUP(B351,'กะเช้าวันที่ 14'!$B$8:$AC$104,27,FALSE),0)</f>
      </c>
      <c r="AD351" s="53">
        <f>IFERROR(VLOOKUP(B351,'กะเช้าวันที่ 14'!$B$8:$AC$104,27,FALSE),0)</f>
      </c>
      <c r="AE351" s="53">
        <f>IFERROR(VLOOKUP(B351,'กะดึกวันที่ 13'!$B$8:$AC$105,28,FALSE),0)-IFERROR(VLOOKUP(B351,'กะดึกวันที่ 13'!$B$8:$AC$105,27,FALSE),0)</f>
      </c>
      <c r="AF351" s="53">
        <f>IFERROR(VLOOKUP(C351,'กะดึกวันที่ 13'!$B$8:$AC$105,27,FALSE),0)</f>
      </c>
      <c r="AG351" s="53">
        <f>IFERROR(VLOOKUP(B351,'วันที่ 12'!$B$8:$AH$105,28,FALSE),0)</f>
      </c>
      <c r="AH351" s="53">
        <f>IFERROR(VLOOKUP(B351,'วันที่ 14'!$B$8:$AH$106,28,FALSE),0)</f>
      </c>
      <c r="AI351" s="53">
        <f>IFERROR(VLOOKUP(B351,'วันที่ 15'!$B$8:$AH$106,28,FALSE),0)</f>
      </c>
      <c r="AJ351" s="53">
        <f>IFERROR(VLOOKUP(B351,'วันที่ 16'!$B$8:$AH$105,28,FALSE),0)</f>
      </c>
      <c r="AK351" s="53">
        <f>IFERROR(VLOOKUP(B351,'วันที่ 17'!$B$8:$AH$105,28,FALSE),0)</f>
      </c>
      <c r="AL351" s="53">
        <f>IFERROR(VLOOKUP(B351,'วันที่ 18'!$B$8:$AH$104,28,FALSE),0)</f>
      </c>
      <c r="AM351" s="53">
        <f>IFERROR(VLOOKUP(B351,'วันที่ 19'!$B$8:$AH$106,28,FALSE),0)</f>
      </c>
      <c r="AN351" s="53">
        <f>IFERROR(VLOOKUP(B351,'วันที่ 20'!$B$8:$AH$105,28,FALSE),0)</f>
      </c>
      <c r="AO351" s="53">
        <f>IFERROR(VLOOKUP(B351,'วันที่ 21'!$B$8:$AH$106,28,FALSE),0)</f>
      </c>
      <c r="AP351" s="53">
        <f>IFERROR(VLOOKUP(B351,'วันที่ 22'!$B$8:$AH$105,28,FALSE),0)</f>
      </c>
      <c r="AQ351" s="53">
        <f>IFERROR(VLOOKUP(B351,'วันที่ 23'!$B$8:$AH$107,28,FALSE),0)</f>
      </c>
      <c r="AR351" s="53">
        <f>IFERROR(VLOOKUP(B351,'วันที่ 24'!$B$8:$AH$104,28,FALSE),0)</f>
      </c>
      <c r="AS351" s="53">
        <f>IFERROR(VLOOKUP(B351,'วันที่ 25'!$B$8:$AH$106,28,FALSE),0)</f>
      </c>
      <c r="AT351" s="53">
        <f>IFERROR(VLOOKUP(B351,'วันที่ 26'!$B$8:$AH$105,28,FALSE),0)</f>
      </c>
      <c r="AU351" s="53">
        <f>IFERROR(VLOOKUP(B351,'วันที่ 26'!$B$8:$AH$104,28,FALSE),0)</f>
      </c>
      <c r="AV351" s="53">
        <f>IFERROR(VLOOKUP(B351,'วันที่ 30'!$B$8:$AH$107,28,FALSE),0)</f>
      </c>
      <c r="AW351" s="53">
        <f>IFERROR(VLOOKUP(B351,'วันที่ 31'!$B$8:$AG$105,28,FALSE),0)</f>
      </c>
      <c r="AX351" s="52">
        <f>SUM(E351:AW351)</f>
      </c>
    </row>
    <row r="352">
      <c r="A352" s="52"/>
      <c r="B352" s="56"/>
      <c r="C352" s="53">
        <f>IFERROR(VLOOKUP(B352,Members!B:C,2,FALSE),0)</f>
      </c>
      <c r="D352" s="53">
        <f>IFERROR(VLOOKUP(B352,Members!$B:$H,7,FALSE),0)</f>
      </c>
      <c r="E352" s="55">
        <f>IFERROR(VLOOKUP(B352,'วันที่ 1'!$B$8:$AH$103,28,FALSE),0) - IFERROR(VLOOKUP(B352,'วันที่ 1'!$B$8:$AH$103,27,FALSE),0)</f>
      </c>
      <c r="F352" s="55">
        <f>IFERROR(VLOOKUP(C352,'วันที่ 1'!$B$8:$AH$103,27,FALSE),0)</f>
      </c>
      <c r="G352" s="53">
        <f>IFERROR(VLOOKUP(B352,'วันที่ 1'!$B$8:$AH$103,28,FALSE),0)-IFERROR(VLOOKUP(B352,'วันที่ 1'!$B$8:$AH$103,27,FALSE),0)</f>
      </c>
      <c r="H352" s="55">
        <f>IFERROR(VLOOKUP(B352,'วันที่ 1'!$B$8:$AH$103,27,FALSE),0)</f>
      </c>
      <c r="I352" s="53">
        <f>IFERROR(VLOOKUP(B352,'วันที่ 2'!$B$8:$AF$106,28,FALSE),0)-IFERROR(VLOOKUP(B352,'วันที่ 2'!$B$8:$AF$106,27,FALSE),0)</f>
      </c>
      <c r="J352" s="53">
        <f>IFERROR(VLOOKUP(B352,'วันที่ 2'!$B$8:$AF$106,27,FALSE),0)</f>
      </c>
      <c r="K352" s="53">
        <f>IFERROR(VLOOKUP(B352,'วันที่ 3 กะเช้า'!$B$8:$AK$106,28,FALSE),0)-IFERROR(VLOOKUP(B352,'วันที่ 3 กะเช้า'!$B$8:$AK$106,27,FALSE),0)</f>
      </c>
      <c r="L352" s="53">
        <f>IFERROR(VLOOKUP(B352,'วันที่ 3 กะเช้า'!$B$8:$AK$106,27,FALSE),0)</f>
      </c>
      <c r="M352" s="53">
        <f>IFERROR(VLOOKUP(B352,'วันที่ 4 กะเช้า'!$B$8:$AG$107,28,FALSE),0)-IFERROR(VLOOKUP(B352,'วันที่ 4 กะเช้า'!$B$8:$AG$107,27,FALSE),0)</f>
      </c>
      <c r="N352" s="53">
        <f>IFERROR(VLOOKUP(B352,'วันที่ 4 กะเช้า'!$B$8:$AG$107,27,FALSE),0)</f>
      </c>
      <c r="O352" s="53">
        <f>IFERROR(VLOOKUP(B352,'วันที่ 4 กะเช้า'!$B$8:$AH$106,28,FALSE),0)-IFERROR(VLOOKUP(B352,'วันที่ 4 กะเช้า'!$B$8:$AH$106,27,FALSE),0)</f>
      </c>
      <c r="P352" s="53">
        <f>IFERROR(VLOOKUP(B352,'วันที่ 4 กะเช้า'!$B$8:$AH$106,27,FALSE),0)</f>
      </c>
      <c r="Q352" s="53">
        <f>IFERROR(VLOOKUP(B352,'วันที่ 4 กะเช้า'!$B$8:$AH$106,28,FALSE),0)-IFERROR(VLOOKUP(B352,'วันที่ 4 กะเช้า'!$B$8:$AH$106,27,FALSE),0)</f>
      </c>
      <c r="R352" s="53">
        <f>IFERROR(VLOOKUP(B352,'วันที่ 4 กะเช้า'!$B$8:$AH$106,27,FALSE),0)</f>
      </c>
      <c r="S352" s="53">
        <f>IFERROR(VLOOKUP(B352,'วันที่ 5 กะเช้า'!$B$8:$AH$107,28,FALSE),0)-IFERROR(VLOOKUP(B352,'วันที่ 5 กะเช้า'!$B$8:$AH$107,27,FALSE),0)</f>
      </c>
      <c r="T352" s="53">
        <f>IFERROR(VLOOKUP(B352,'วันที่ 5 กะเช้า'!$B$8:$AH$107,27,FALSE),0)</f>
      </c>
      <c r="U352" s="53">
        <f>IFERROR(VLOOKUP(B352,'วันที่ 5 กะดึก'!$B$8:$AH$106,27,FALSE),0)</f>
      </c>
      <c r="V352" s="53">
        <f>IFERROR(VLOOKUP(B352,'วันที่ 5 กะดึก'!$B$8:$AH$106,27,FALSE),0)</f>
      </c>
      <c r="W352" s="53">
        <f>IFERROR(VLOOKUP(B352,'วันที่ 7'!$B$8:$AH$105,28,FALSE),0)-IFERROR(VLOOKUP(B352,'วันที่ 7'!$B$8:$AH$105,27,FALSE),0)</f>
      </c>
      <c r="X352" s="53">
        <f>IFERROR(VLOOKUP(B352,'วันที่ 7'!$B$8:$AH$105,27,FALSE),0)</f>
      </c>
      <c r="Y352" s="53">
        <f>IFERROR(VLOOKUP(B352,'วันที่ 8'!$B$8:$AH$109,28,FALSE),0)-IFERROR(VLOOKUP(B352,'วันที่ 8'!$B$8:$AH$109,27,FALSE),0)</f>
      </c>
      <c r="Z352" s="53">
        <f>IFERROR(VLOOKUP(B352,'วันที่ 8'!$B$8:$AH$109,27,FALSE),0)</f>
      </c>
      <c r="AA352" s="53">
        <f>IFERROR(VLOOKUP(B352,'กะเช้าวันที่ 12'!$B$8:$AC$102,28,FALSE),0)-IFERROR(VLOOKUP(B352,'กะเช้าวันที่ 12'!$B$8:$AC$102,27,FALSE),0)</f>
      </c>
      <c r="AB352" s="53">
        <f>IFERROR(VLOOKUP(B352,'กะเช้าวันที่ 12'!$B$8:$AC$102,27,FALSE),0)</f>
      </c>
      <c r="AC352" s="53">
        <f>IFERROR(VLOOKUP(B352,'กะเช้าวันที่ 14'!$B$8:$AC$104,28,FALSE),0)-IFERROR(VLOOKUP(B352,'กะเช้าวันที่ 14'!$B$8:$AC$104,27,FALSE),0)</f>
      </c>
      <c r="AD352" s="53">
        <f>IFERROR(VLOOKUP(B352,'กะเช้าวันที่ 14'!$B$8:$AC$104,27,FALSE),0)</f>
      </c>
      <c r="AE352" s="53">
        <f>IFERROR(VLOOKUP(B352,'กะดึกวันที่ 13'!$B$8:$AC$105,28,FALSE),0)-IFERROR(VLOOKUP(B352,'กะดึกวันที่ 13'!$B$8:$AC$105,27,FALSE),0)</f>
      </c>
      <c r="AF352" s="53">
        <f>IFERROR(VLOOKUP(C352,'กะดึกวันที่ 13'!$B$8:$AC$105,27,FALSE),0)</f>
      </c>
      <c r="AG352" s="53">
        <f>IFERROR(VLOOKUP(B352,'วันที่ 12'!$B$8:$AH$105,28,FALSE),0)</f>
      </c>
      <c r="AH352" s="53">
        <f>IFERROR(VLOOKUP(B352,'วันที่ 14'!$B$8:$AH$106,28,FALSE),0)</f>
      </c>
      <c r="AI352" s="53">
        <f>IFERROR(VLOOKUP(B352,'วันที่ 15'!$B$8:$AH$106,28,FALSE),0)</f>
      </c>
      <c r="AJ352" s="53">
        <f>IFERROR(VLOOKUP(B352,'วันที่ 16'!$B$8:$AH$105,28,FALSE),0)</f>
      </c>
      <c r="AK352" s="53">
        <f>IFERROR(VLOOKUP(B352,'วันที่ 17'!$B$8:$AH$105,28,FALSE),0)</f>
      </c>
      <c r="AL352" s="53">
        <f>IFERROR(VLOOKUP(B352,'วันที่ 18'!$B$8:$AH$104,28,FALSE),0)</f>
      </c>
      <c r="AM352" s="53">
        <f>IFERROR(VLOOKUP(B352,'วันที่ 19'!$B$8:$AH$106,28,FALSE),0)</f>
      </c>
      <c r="AN352" s="53">
        <f>IFERROR(VLOOKUP(B352,'วันที่ 20'!$B$8:$AH$105,28,FALSE),0)</f>
      </c>
      <c r="AO352" s="53">
        <f>IFERROR(VLOOKUP(B352,'วันที่ 21'!$B$8:$AH$106,28,FALSE),0)</f>
      </c>
      <c r="AP352" s="53">
        <f>IFERROR(VLOOKUP(B352,'วันที่ 22'!$B$8:$AH$105,28,FALSE),0)</f>
      </c>
      <c r="AQ352" s="53">
        <f>IFERROR(VLOOKUP(B352,'วันที่ 23'!$B$8:$AH$107,28,FALSE),0)</f>
      </c>
      <c r="AR352" s="53">
        <f>IFERROR(VLOOKUP(B352,'วันที่ 24'!$B$8:$AH$104,28,FALSE),0)</f>
      </c>
      <c r="AS352" s="53">
        <f>IFERROR(VLOOKUP(B352,'วันที่ 25'!$B$8:$AH$106,28,FALSE),0)</f>
      </c>
      <c r="AT352" s="53">
        <f>IFERROR(VLOOKUP(B352,'วันที่ 26'!$B$8:$AH$105,28,FALSE),0)</f>
      </c>
      <c r="AU352" s="53">
        <f>IFERROR(VLOOKUP(B352,'วันที่ 26'!$B$8:$AH$104,28,FALSE),0)</f>
      </c>
      <c r="AV352" s="53">
        <f>IFERROR(VLOOKUP(B352,'วันที่ 30'!$B$8:$AH$107,28,FALSE),0)</f>
      </c>
      <c r="AW352" s="53">
        <f>IFERROR(VLOOKUP(B352,'วันที่ 31'!$B$8:$AG$105,28,FALSE),0)</f>
      </c>
      <c r="AX352" s="52">
        <f>SUM(E352:AW352)</f>
      </c>
    </row>
    <row r="353">
      <c r="A353" s="52"/>
      <c r="B353" s="56"/>
      <c r="C353" s="53">
        <f>IFERROR(VLOOKUP(B353,Members!B:C,2,FALSE),0)</f>
      </c>
      <c r="D353" s="53">
        <f>IFERROR(VLOOKUP(B353,Members!$B:$H,7,FALSE),0)</f>
      </c>
      <c r="E353" s="55">
        <f>IFERROR(VLOOKUP(B353,'วันที่ 1'!$B$8:$AH$103,28,FALSE),0) - IFERROR(VLOOKUP(B353,'วันที่ 1'!$B$8:$AH$103,27,FALSE),0)</f>
      </c>
      <c r="F353" s="55">
        <f>IFERROR(VLOOKUP(C353,'วันที่ 1'!$B$8:$AH$103,27,FALSE),0)</f>
      </c>
      <c r="G353" s="53">
        <f>IFERROR(VLOOKUP(B353,'วันที่ 1'!$B$8:$AH$103,28,FALSE),0)-IFERROR(VLOOKUP(B353,'วันที่ 1'!$B$8:$AH$103,27,FALSE),0)</f>
      </c>
      <c r="H353" s="55">
        <f>IFERROR(VLOOKUP(B353,'วันที่ 1'!$B$8:$AH$103,27,FALSE),0)</f>
      </c>
      <c r="I353" s="53">
        <f>IFERROR(VLOOKUP(B353,'วันที่ 2'!$B$8:$AF$106,28,FALSE),0)-IFERROR(VLOOKUP(B353,'วันที่ 2'!$B$8:$AF$106,27,FALSE),0)</f>
      </c>
      <c r="J353" s="53">
        <f>IFERROR(VLOOKUP(B353,'วันที่ 2'!$B$8:$AF$106,27,FALSE),0)</f>
      </c>
      <c r="K353" s="53">
        <f>IFERROR(VLOOKUP(B353,'วันที่ 3 กะเช้า'!$B$8:$AK$106,28,FALSE),0)-IFERROR(VLOOKUP(B353,'วันที่ 3 กะเช้า'!$B$8:$AK$106,27,FALSE),0)</f>
      </c>
      <c r="L353" s="53">
        <f>IFERROR(VLOOKUP(B353,'วันที่ 3 กะเช้า'!$B$8:$AK$106,27,FALSE),0)</f>
      </c>
      <c r="M353" s="53">
        <f>IFERROR(VLOOKUP(B353,'วันที่ 4 กะเช้า'!$B$8:$AG$107,28,FALSE),0)-IFERROR(VLOOKUP(B353,'วันที่ 4 กะเช้า'!$B$8:$AG$107,27,FALSE),0)</f>
      </c>
      <c r="N353" s="53">
        <f>IFERROR(VLOOKUP(B353,'วันที่ 4 กะเช้า'!$B$8:$AG$107,27,FALSE),0)</f>
      </c>
      <c r="O353" s="53">
        <f>IFERROR(VLOOKUP(B353,'วันที่ 4 กะเช้า'!$B$8:$AH$106,28,FALSE),0)-IFERROR(VLOOKUP(B353,'วันที่ 4 กะเช้า'!$B$8:$AH$106,27,FALSE),0)</f>
      </c>
      <c r="P353" s="53">
        <f>IFERROR(VLOOKUP(B353,'วันที่ 4 กะเช้า'!$B$8:$AH$106,27,FALSE),0)</f>
      </c>
      <c r="Q353" s="53">
        <f>IFERROR(VLOOKUP(B353,'วันที่ 4 กะเช้า'!$B$8:$AH$106,28,FALSE),0)-IFERROR(VLOOKUP(B353,'วันที่ 4 กะเช้า'!$B$8:$AH$106,27,FALSE),0)</f>
      </c>
      <c r="R353" s="53">
        <f>IFERROR(VLOOKUP(B353,'วันที่ 4 กะเช้า'!$B$8:$AH$106,27,FALSE),0)</f>
      </c>
      <c r="S353" s="53">
        <f>IFERROR(VLOOKUP(B353,'วันที่ 5 กะเช้า'!$B$8:$AH$107,28,FALSE),0)-IFERROR(VLOOKUP(B353,'วันที่ 5 กะเช้า'!$B$8:$AH$107,27,FALSE),0)</f>
      </c>
      <c r="T353" s="53">
        <f>IFERROR(VLOOKUP(B353,'วันที่ 5 กะเช้า'!$B$8:$AH$107,27,FALSE),0)</f>
      </c>
      <c r="U353" s="53">
        <f>IFERROR(VLOOKUP(B353,'วันที่ 5 กะดึก'!$B$8:$AH$106,27,FALSE),0)</f>
      </c>
      <c r="V353" s="53">
        <f>IFERROR(VLOOKUP(B353,'วันที่ 5 กะดึก'!$B$8:$AH$106,27,FALSE),0)</f>
      </c>
      <c r="W353" s="53">
        <f>IFERROR(VLOOKUP(B353,'วันที่ 7'!$B$8:$AH$105,28,FALSE),0)-IFERROR(VLOOKUP(B353,'วันที่ 7'!$B$8:$AH$105,27,FALSE),0)</f>
      </c>
      <c r="X353" s="53">
        <f>IFERROR(VLOOKUP(B353,'วันที่ 7'!$B$8:$AH$105,27,FALSE),0)</f>
      </c>
      <c r="Y353" s="53">
        <f>IFERROR(VLOOKUP(B353,'วันที่ 8'!$B$8:$AH$109,28,FALSE),0)-IFERROR(VLOOKUP(B353,'วันที่ 8'!$B$8:$AH$109,27,FALSE),0)</f>
      </c>
      <c r="Z353" s="53">
        <f>IFERROR(VLOOKUP(B353,'วันที่ 8'!$B$8:$AH$109,27,FALSE),0)</f>
      </c>
      <c r="AA353" s="53">
        <f>IFERROR(VLOOKUP(B353,'กะเช้าวันที่ 12'!$B$8:$AC$102,28,FALSE),0)-IFERROR(VLOOKUP(B353,'กะเช้าวันที่ 12'!$B$8:$AC$102,27,FALSE),0)</f>
      </c>
      <c r="AB353" s="53">
        <f>IFERROR(VLOOKUP(B353,'กะเช้าวันที่ 12'!$B$8:$AC$102,27,FALSE),0)</f>
      </c>
      <c r="AC353" s="53">
        <f>IFERROR(VLOOKUP(B353,'กะเช้าวันที่ 14'!$B$8:$AC$104,28,FALSE),0)-IFERROR(VLOOKUP(B353,'กะเช้าวันที่ 14'!$B$8:$AC$104,27,FALSE),0)</f>
      </c>
      <c r="AD353" s="53">
        <f>IFERROR(VLOOKUP(B353,'กะเช้าวันที่ 14'!$B$8:$AC$104,27,FALSE),0)</f>
      </c>
      <c r="AE353" s="53">
        <f>IFERROR(VLOOKUP(B353,'กะดึกวันที่ 13'!$B$8:$AC$105,28,FALSE),0)-IFERROR(VLOOKUP(B353,'กะดึกวันที่ 13'!$B$8:$AC$105,27,FALSE),0)</f>
      </c>
      <c r="AF353" s="53">
        <f>IFERROR(VLOOKUP(C353,'กะดึกวันที่ 13'!$B$8:$AC$105,27,FALSE),0)</f>
      </c>
      <c r="AG353" s="53">
        <f>IFERROR(VLOOKUP(B353,'วันที่ 12'!$B$8:$AH$105,28,FALSE),0)</f>
      </c>
      <c r="AH353" s="53">
        <f>IFERROR(VLOOKUP(B353,'วันที่ 14'!$B$8:$AH$106,28,FALSE),0)</f>
      </c>
      <c r="AI353" s="53">
        <f>IFERROR(VLOOKUP(B353,'วันที่ 15'!$B$8:$AH$106,28,FALSE),0)</f>
      </c>
      <c r="AJ353" s="53">
        <f>IFERROR(VLOOKUP(B353,'วันที่ 16'!$B$8:$AH$105,28,FALSE),0)</f>
      </c>
      <c r="AK353" s="53">
        <f>IFERROR(VLOOKUP(B353,'วันที่ 17'!$B$8:$AH$105,28,FALSE),0)</f>
      </c>
      <c r="AL353" s="53">
        <f>IFERROR(VLOOKUP(B353,'วันที่ 18'!$B$8:$AH$104,28,FALSE),0)</f>
      </c>
      <c r="AM353" s="53">
        <f>IFERROR(VLOOKUP(B353,'วันที่ 19'!$B$8:$AH$106,28,FALSE),0)</f>
      </c>
      <c r="AN353" s="53">
        <f>IFERROR(VLOOKUP(B353,'วันที่ 20'!$B$8:$AH$105,28,FALSE),0)</f>
      </c>
      <c r="AO353" s="53">
        <f>IFERROR(VLOOKUP(B353,'วันที่ 21'!$B$8:$AH$106,28,FALSE),0)</f>
      </c>
      <c r="AP353" s="53">
        <f>IFERROR(VLOOKUP(B353,'วันที่ 22'!$B$8:$AH$105,28,FALSE),0)</f>
      </c>
      <c r="AQ353" s="53">
        <f>IFERROR(VLOOKUP(B353,'วันที่ 23'!$B$8:$AH$107,28,FALSE),0)</f>
      </c>
      <c r="AR353" s="53">
        <f>IFERROR(VLOOKUP(B353,'วันที่ 24'!$B$8:$AH$104,28,FALSE),0)</f>
      </c>
      <c r="AS353" s="53">
        <f>IFERROR(VLOOKUP(B353,'วันที่ 25'!$B$8:$AH$106,28,FALSE),0)</f>
      </c>
      <c r="AT353" s="53">
        <f>IFERROR(VLOOKUP(B353,'วันที่ 26'!$B$8:$AH$105,28,FALSE),0)</f>
      </c>
      <c r="AU353" s="53">
        <f>IFERROR(VLOOKUP(B353,'วันที่ 26'!$B$8:$AH$104,28,FALSE),0)</f>
      </c>
      <c r="AV353" s="53">
        <f>IFERROR(VLOOKUP(B353,'วันที่ 30'!$B$8:$AH$107,28,FALSE),0)</f>
      </c>
      <c r="AW353" s="53">
        <f>IFERROR(VLOOKUP(B353,'วันที่ 31'!$B$8:$AG$105,28,FALSE),0)</f>
      </c>
      <c r="AX353" s="52">
        <f>SUM(E353:AW353)</f>
      </c>
    </row>
    <row r="354">
      <c r="A354" s="52"/>
      <c r="B354" s="56"/>
      <c r="C354" s="53">
        <f>IFERROR(VLOOKUP(B354,Members!B:C,2,FALSE),0)</f>
      </c>
      <c r="D354" s="53">
        <f>IFERROR(VLOOKUP(B354,Members!$B:$H,7,FALSE),0)</f>
      </c>
      <c r="E354" s="55">
        <f>IFERROR(VLOOKUP(B354,'วันที่ 1'!$B$8:$AH$103,28,FALSE),0) - IFERROR(VLOOKUP(B354,'วันที่ 1'!$B$8:$AH$103,27,FALSE),0)</f>
      </c>
      <c r="F354" s="55">
        <f>IFERROR(VLOOKUP(C354,'วันที่ 1'!$B$8:$AH$103,27,FALSE),0)</f>
      </c>
      <c r="G354" s="53">
        <f>IFERROR(VLOOKUP(B354,'วันที่ 1'!$B$8:$AH$103,28,FALSE),0)-IFERROR(VLOOKUP(B354,'วันที่ 1'!$B$8:$AH$103,27,FALSE),0)</f>
      </c>
      <c r="H354" s="55">
        <f>IFERROR(VLOOKUP(B354,'วันที่ 1'!$B$8:$AH$103,27,FALSE),0)</f>
      </c>
      <c r="I354" s="53">
        <f>IFERROR(VLOOKUP(B354,'วันที่ 2'!$B$8:$AF$106,28,FALSE),0)-IFERROR(VLOOKUP(B354,'วันที่ 2'!$B$8:$AF$106,27,FALSE),0)</f>
      </c>
      <c r="J354" s="53">
        <f>IFERROR(VLOOKUP(B354,'วันที่ 2'!$B$8:$AF$106,27,FALSE),0)</f>
      </c>
      <c r="K354" s="53">
        <f>IFERROR(VLOOKUP(B354,'วันที่ 3 กะเช้า'!$B$8:$AK$106,28,FALSE),0)-IFERROR(VLOOKUP(B354,'วันที่ 3 กะเช้า'!$B$8:$AK$106,27,FALSE),0)</f>
      </c>
      <c r="L354" s="53">
        <f>IFERROR(VLOOKUP(B354,'วันที่ 3 กะเช้า'!$B$8:$AK$106,27,FALSE),0)</f>
      </c>
      <c r="M354" s="53">
        <f>IFERROR(VLOOKUP(B354,'วันที่ 4 กะเช้า'!$B$8:$AG$107,28,FALSE),0)-IFERROR(VLOOKUP(B354,'วันที่ 4 กะเช้า'!$B$8:$AG$107,27,FALSE),0)</f>
      </c>
      <c r="N354" s="53">
        <f>IFERROR(VLOOKUP(B354,'วันที่ 4 กะเช้า'!$B$8:$AG$107,27,FALSE),0)</f>
      </c>
      <c r="O354" s="53">
        <f>IFERROR(VLOOKUP(B354,'วันที่ 4 กะเช้า'!$B$8:$AH$106,28,FALSE),0)-IFERROR(VLOOKUP(B354,'วันที่ 4 กะเช้า'!$B$8:$AH$106,27,FALSE),0)</f>
      </c>
      <c r="P354" s="53">
        <f>IFERROR(VLOOKUP(B354,'วันที่ 4 กะเช้า'!$B$8:$AH$106,27,FALSE),0)</f>
      </c>
      <c r="Q354" s="53">
        <f>IFERROR(VLOOKUP(B354,'วันที่ 4 กะเช้า'!$B$8:$AH$106,28,FALSE),0)-IFERROR(VLOOKUP(B354,'วันที่ 4 กะเช้า'!$B$8:$AH$106,27,FALSE),0)</f>
      </c>
      <c r="R354" s="53">
        <f>IFERROR(VLOOKUP(B354,'วันที่ 4 กะเช้า'!$B$8:$AH$106,27,FALSE),0)</f>
      </c>
      <c r="S354" s="53">
        <f>IFERROR(VLOOKUP(B354,'วันที่ 5 กะเช้า'!$B$8:$AH$107,28,FALSE),0)-IFERROR(VLOOKUP(B354,'วันที่ 5 กะเช้า'!$B$8:$AH$107,27,FALSE),0)</f>
      </c>
      <c r="T354" s="53">
        <f>IFERROR(VLOOKUP(B354,'วันที่ 5 กะเช้า'!$B$8:$AH$107,27,FALSE),0)</f>
      </c>
      <c r="U354" s="53">
        <f>IFERROR(VLOOKUP(B354,'วันที่ 5 กะดึก'!$B$8:$AH$106,27,FALSE),0)</f>
      </c>
      <c r="V354" s="53">
        <f>IFERROR(VLOOKUP(B354,'วันที่ 5 กะดึก'!$B$8:$AH$106,27,FALSE),0)</f>
      </c>
      <c r="W354" s="53">
        <f>IFERROR(VLOOKUP(B354,'วันที่ 7'!$B$8:$AH$105,28,FALSE),0)-IFERROR(VLOOKUP(B354,'วันที่ 7'!$B$8:$AH$105,27,FALSE),0)</f>
      </c>
      <c r="X354" s="53">
        <f>IFERROR(VLOOKUP(B354,'วันที่ 7'!$B$8:$AH$105,27,FALSE),0)</f>
      </c>
      <c r="Y354" s="53">
        <f>IFERROR(VLOOKUP(B354,'วันที่ 8'!$B$8:$AH$109,28,FALSE),0)-IFERROR(VLOOKUP(B354,'วันที่ 8'!$B$8:$AH$109,27,FALSE),0)</f>
      </c>
      <c r="Z354" s="53">
        <f>IFERROR(VLOOKUP(B354,'วันที่ 8'!$B$8:$AH$109,27,FALSE),0)</f>
      </c>
      <c r="AA354" s="53">
        <f>IFERROR(VLOOKUP(B354,'กะเช้าวันที่ 12'!$B$8:$AC$102,28,FALSE),0)-IFERROR(VLOOKUP(B354,'กะเช้าวันที่ 12'!$B$8:$AC$102,27,FALSE),0)</f>
      </c>
      <c r="AB354" s="53">
        <f>IFERROR(VLOOKUP(B354,'กะเช้าวันที่ 12'!$B$8:$AC$102,27,FALSE),0)</f>
      </c>
      <c r="AC354" s="53">
        <f>IFERROR(VLOOKUP(B354,'กะเช้าวันที่ 14'!$B$8:$AC$104,28,FALSE),0)-IFERROR(VLOOKUP(B354,'กะเช้าวันที่ 14'!$B$8:$AC$104,27,FALSE),0)</f>
      </c>
      <c r="AD354" s="53">
        <f>IFERROR(VLOOKUP(B354,'กะเช้าวันที่ 14'!$B$8:$AC$104,27,FALSE),0)</f>
      </c>
      <c r="AE354" s="53">
        <f>IFERROR(VLOOKUP(B354,'กะดึกวันที่ 13'!$B$8:$AC$105,28,FALSE),0)-IFERROR(VLOOKUP(B354,'กะดึกวันที่ 13'!$B$8:$AC$105,27,FALSE),0)</f>
      </c>
      <c r="AF354" s="53">
        <f>IFERROR(VLOOKUP(C354,'กะดึกวันที่ 13'!$B$8:$AC$105,27,FALSE),0)</f>
      </c>
      <c r="AG354" s="53">
        <f>IFERROR(VLOOKUP(B354,'วันที่ 12'!$B$8:$AH$105,28,FALSE),0)</f>
      </c>
      <c r="AH354" s="53">
        <f>IFERROR(VLOOKUP(B354,'วันที่ 14'!$B$8:$AH$106,28,FALSE),0)</f>
      </c>
      <c r="AI354" s="53">
        <f>IFERROR(VLOOKUP(B354,'วันที่ 15'!$B$8:$AH$106,28,FALSE),0)</f>
      </c>
      <c r="AJ354" s="53">
        <f>IFERROR(VLOOKUP(B354,'วันที่ 16'!$B$8:$AH$105,28,FALSE),0)</f>
      </c>
      <c r="AK354" s="53">
        <f>IFERROR(VLOOKUP(B354,'วันที่ 17'!$B$8:$AH$105,28,FALSE),0)</f>
      </c>
      <c r="AL354" s="53">
        <f>IFERROR(VLOOKUP(B354,'วันที่ 18'!$B$8:$AH$104,28,FALSE),0)</f>
      </c>
      <c r="AM354" s="53">
        <f>IFERROR(VLOOKUP(B354,'วันที่ 19'!$B$8:$AH$106,28,FALSE),0)</f>
      </c>
      <c r="AN354" s="53">
        <f>IFERROR(VLOOKUP(B354,'วันที่ 20'!$B$8:$AH$105,28,FALSE),0)</f>
      </c>
      <c r="AO354" s="53">
        <f>IFERROR(VLOOKUP(B354,'วันที่ 21'!$B$8:$AH$106,28,FALSE),0)</f>
      </c>
      <c r="AP354" s="53">
        <f>IFERROR(VLOOKUP(B354,'วันที่ 22'!$B$8:$AH$105,28,FALSE),0)</f>
      </c>
      <c r="AQ354" s="53">
        <f>IFERROR(VLOOKUP(B354,'วันที่ 23'!$B$8:$AH$107,28,FALSE),0)</f>
      </c>
      <c r="AR354" s="53">
        <f>IFERROR(VLOOKUP(B354,'วันที่ 24'!$B$8:$AH$104,28,FALSE),0)</f>
      </c>
      <c r="AS354" s="53">
        <f>IFERROR(VLOOKUP(B354,'วันที่ 25'!$B$8:$AH$106,28,FALSE),0)</f>
      </c>
      <c r="AT354" s="53">
        <f>IFERROR(VLOOKUP(B354,'วันที่ 26'!$B$8:$AH$105,28,FALSE),0)</f>
      </c>
      <c r="AU354" s="53">
        <f>IFERROR(VLOOKUP(B354,'วันที่ 26'!$B$8:$AH$104,28,FALSE),0)</f>
      </c>
      <c r="AV354" s="53">
        <f>IFERROR(VLOOKUP(B354,'วันที่ 30'!$B$8:$AH$107,28,FALSE),0)</f>
      </c>
      <c r="AW354" s="53">
        <f>IFERROR(VLOOKUP(B354,'วันที่ 31'!$B$8:$AG$105,28,FALSE),0)</f>
      </c>
      <c r="AX354" s="52">
        <f>SUM(E354:AW354)</f>
      </c>
    </row>
    <row r="355">
      <c r="A355" s="52"/>
      <c r="B355" s="56"/>
      <c r="C355" s="53">
        <f>IFERROR(VLOOKUP(B355,Members!B:C,2,FALSE),0)</f>
      </c>
      <c r="D355" s="53">
        <f>IFERROR(VLOOKUP(B355,Members!$B:$H,7,FALSE),0)</f>
      </c>
      <c r="E355" s="55">
        <f>IFERROR(VLOOKUP(B355,'วันที่ 1'!$B$8:$AH$103,28,FALSE),0) - IFERROR(VLOOKUP(B355,'วันที่ 1'!$B$8:$AH$103,27,FALSE),0)</f>
      </c>
      <c r="F355" s="55">
        <f>IFERROR(VLOOKUP(C355,'วันที่ 1'!$B$8:$AH$103,27,FALSE),0)</f>
      </c>
      <c r="G355" s="53">
        <f>IFERROR(VLOOKUP(B355,'วันที่ 1'!$B$8:$AH$103,28,FALSE),0)-IFERROR(VLOOKUP(B355,'วันที่ 1'!$B$8:$AH$103,27,FALSE),0)</f>
      </c>
      <c r="H355" s="55">
        <f>IFERROR(VLOOKUP(B355,'วันที่ 1'!$B$8:$AH$103,27,FALSE),0)</f>
      </c>
      <c r="I355" s="53">
        <f>IFERROR(VLOOKUP(B355,'วันที่ 2'!$B$8:$AF$106,28,FALSE),0)-IFERROR(VLOOKUP(B355,'วันที่ 2'!$B$8:$AF$106,27,FALSE),0)</f>
      </c>
      <c r="J355" s="53">
        <f>IFERROR(VLOOKUP(B355,'วันที่ 2'!$B$8:$AF$106,27,FALSE),0)</f>
      </c>
      <c r="K355" s="53">
        <f>IFERROR(VLOOKUP(B355,'วันที่ 3 กะเช้า'!$B$8:$AK$106,28,FALSE),0)-IFERROR(VLOOKUP(B355,'วันที่ 3 กะเช้า'!$B$8:$AK$106,27,FALSE),0)</f>
      </c>
      <c r="L355" s="53">
        <f>IFERROR(VLOOKUP(B355,'วันที่ 3 กะเช้า'!$B$8:$AK$106,27,FALSE),0)</f>
      </c>
      <c r="M355" s="53">
        <f>IFERROR(VLOOKUP(B355,'วันที่ 4 กะเช้า'!$B$8:$AG$107,28,FALSE),0)-IFERROR(VLOOKUP(B355,'วันที่ 4 กะเช้า'!$B$8:$AG$107,27,FALSE),0)</f>
      </c>
      <c r="N355" s="53">
        <f>IFERROR(VLOOKUP(B355,'วันที่ 4 กะเช้า'!$B$8:$AG$107,27,FALSE),0)</f>
      </c>
      <c r="O355" s="53">
        <f>IFERROR(VLOOKUP(B355,'วันที่ 4 กะเช้า'!$B$8:$AH$106,28,FALSE),0)-IFERROR(VLOOKUP(B355,'วันที่ 4 กะเช้า'!$B$8:$AH$106,27,FALSE),0)</f>
      </c>
      <c r="P355" s="53">
        <f>IFERROR(VLOOKUP(B355,'วันที่ 4 กะเช้า'!$B$8:$AH$106,27,FALSE),0)</f>
      </c>
      <c r="Q355" s="53">
        <f>IFERROR(VLOOKUP(B355,'วันที่ 4 กะเช้า'!$B$8:$AH$106,28,FALSE),0)-IFERROR(VLOOKUP(B355,'วันที่ 4 กะเช้า'!$B$8:$AH$106,27,FALSE),0)</f>
      </c>
      <c r="R355" s="53">
        <f>IFERROR(VLOOKUP(B355,'วันที่ 4 กะเช้า'!$B$8:$AH$106,27,FALSE),0)</f>
      </c>
      <c r="S355" s="53">
        <f>IFERROR(VLOOKUP(B355,'วันที่ 5 กะเช้า'!$B$8:$AH$107,28,FALSE),0)-IFERROR(VLOOKUP(B355,'วันที่ 5 กะเช้า'!$B$8:$AH$107,27,FALSE),0)</f>
      </c>
      <c r="T355" s="53">
        <f>IFERROR(VLOOKUP(B355,'วันที่ 5 กะเช้า'!$B$8:$AH$107,27,FALSE),0)</f>
      </c>
      <c r="U355" s="53">
        <f>IFERROR(VLOOKUP(B355,'วันที่ 5 กะดึก'!$B$8:$AH$106,27,FALSE),0)</f>
      </c>
      <c r="V355" s="53">
        <f>IFERROR(VLOOKUP(B355,'วันที่ 5 กะดึก'!$B$8:$AH$106,27,FALSE),0)</f>
      </c>
      <c r="W355" s="53">
        <f>IFERROR(VLOOKUP(B355,'วันที่ 7'!$B$8:$AH$105,28,FALSE),0)-IFERROR(VLOOKUP(B355,'วันที่ 7'!$B$8:$AH$105,27,FALSE),0)</f>
      </c>
      <c r="X355" s="53">
        <f>IFERROR(VLOOKUP(B355,'วันที่ 7'!$B$8:$AH$105,27,FALSE),0)</f>
      </c>
      <c r="Y355" s="53">
        <f>IFERROR(VLOOKUP(B355,'วันที่ 8'!$B$8:$AH$109,28,FALSE),0)-IFERROR(VLOOKUP(B355,'วันที่ 8'!$B$8:$AH$109,27,FALSE),0)</f>
      </c>
      <c r="Z355" s="53">
        <f>IFERROR(VLOOKUP(B355,'วันที่ 8'!$B$8:$AH$109,27,FALSE),0)</f>
      </c>
      <c r="AA355" s="53">
        <f>IFERROR(VLOOKUP(B355,'กะเช้าวันที่ 12'!$B$8:$AC$102,28,FALSE),0)-IFERROR(VLOOKUP(B355,'กะเช้าวันที่ 12'!$B$8:$AC$102,27,FALSE),0)</f>
      </c>
      <c r="AB355" s="53">
        <f>IFERROR(VLOOKUP(B355,'กะเช้าวันที่ 12'!$B$8:$AC$102,27,FALSE),0)</f>
      </c>
      <c r="AC355" s="53">
        <f>IFERROR(VLOOKUP(B355,'กะเช้าวันที่ 14'!$B$8:$AC$104,28,FALSE),0)-IFERROR(VLOOKUP(B355,'กะเช้าวันที่ 14'!$B$8:$AC$104,27,FALSE),0)</f>
      </c>
      <c r="AD355" s="53">
        <f>IFERROR(VLOOKUP(B355,'กะเช้าวันที่ 14'!$B$8:$AC$104,27,FALSE),0)</f>
      </c>
      <c r="AE355" s="53">
        <f>IFERROR(VLOOKUP(B355,'กะดึกวันที่ 13'!$B$8:$AC$105,28,FALSE),0)-IFERROR(VLOOKUP(B355,'กะดึกวันที่ 13'!$B$8:$AC$105,27,FALSE),0)</f>
      </c>
      <c r="AF355" s="53">
        <f>IFERROR(VLOOKUP(C355,'กะดึกวันที่ 13'!$B$8:$AC$105,27,FALSE),0)</f>
      </c>
      <c r="AG355" s="53">
        <f>IFERROR(VLOOKUP(B355,'วันที่ 12'!$B$8:$AH$105,28,FALSE),0)</f>
      </c>
      <c r="AH355" s="53">
        <f>IFERROR(VLOOKUP(B355,'วันที่ 14'!$B$8:$AH$106,28,FALSE),0)</f>
      </c>
      <c r="AI355" s="53">
        <f>IFERROR(VLOOKUP(B355,'วันที่ 15'!$B$8:$AH$106,28,FALSE),0)</f>
      </c>
      <c r="AJ355" s="53">
        <f>IFERROR(VLOOKUP(B355,'วันที่ 16'!$B$8:$AH$105,28,FALSE),0)</f>
      </c>
      <c r="AK355" s="53">
        <f>IFERROR(VLOOKUP(B355,'วันที่ 17'!$B$8:$AH$105,28,FALSE),0)</f>
      </c>
      <c r="AL355" s="53">
        <f>IFERROR(VLOOKUP(B355,'วันที่ 18'!$B$8:$AH$104,28,FALSE),0)</f>
      </c>
      <c r="AM355" s="53">
        <f>IFERROR(VLOOKUP(B355,'วันที่ 19'!$B$8:$AH$106,28,FALSE),0)</f>
      </c>
      <c r="AN355" s="53">
        <f>IFERROR(VLOOKUP(B355,'วันที่ 20'!$B$8:$AH$105,28,FALSE),0)</f>
      </c>
      <c r="AO355" s="53">
        <f>IFERROR(VLOOKUP(B355,'วันที่ 21'!$B$8:$AH$106,28,FALSE),0)</f>
      </c>
      <c r="AP355" s="53">
        <f>IFERROR(VLOOKUP(B355,'วันที่ 22'!$B$8:$AH$105,28,FALSE),0)</f>
      </c>
      <c r="AQ355" s="53">
        <f>IFERROR(VLOOKUP(B355,'วันที่ 23'!$B$8:$AH$107,28,FALSE),0)</f>
      </c>
      <c r="AR355" s="53">
        <f>IFERROR(VLOOKUP(B355,'วันที่ 24'!$B$8:$AH$104,28,FALSE),0)</f>
      </c>
      <c r="AS355" s="53">
        <f>IFERROR(VLOOKUP(B355,'วันที่ 25'!$B$8:$AH$106,28,FALSE),0)</f>
      </c>
      <c r="AT355" s="53">
        <f>IFERROR(VLOOKUP(B355,'วันที่ 26'!$B$8:$AH$105,28,FALSE),0)</f>
      </c>
      <c r="AU355" s="53">
        <f>IFERROR(VLOOKUP(B355,'วันที่ 26'!$B$8:$AH$104,28,FALSE),0)</f>
      </c>
      <c r="AV355" s="53">
        <f>IFERROR(VLOOKUP(B355,'วันที่ 30'!$B$8:$AH$107,28,FALSE),0)</f>
      </c>
      <c r="AW355" s="53">
        <f>IFERROR(VLOOKUP(B355,'วันที่ 31'!$B$8:$AG$105,28,FALSE),0)</f>
      </c>
      <c r="AX355" s="52">
        <f>SUM(E355:AW355)</f>
      </c>
    </row>
    <row r="356">
      <c r="A356" s="52"/>
      <c r="B356" s="56"/>
      <c r="C356" s="53">
        <f>IFERROR(VLOOKUP(B356,Members!B:C,2,FALSE),0)</f>
      </c>
      <c r="D356" s="53">
        <f>IFERROR(VLOOKUP(B356,Members!$B:$H,7,FALSE),0)</f>
      </c>
      <c r="E356" s="55">
        <f>IFERROR(VLOOKUP(B356,'วันที่ 1'!$B$8:$AH$103,28,FALSE),0) - IFERROR(VLOOKUP(B356,'วันที่ 1'!$B$8:$AH$103,27,FALSE),0)</f>
      </c>
      <c r="F356" s="55">
        <f>IFERROR(VLOOKUP(C356,'วันที่ 1'!$B$8:$AH$103,27,FALSE),0)</f>
      </c>
      <c r="G356" s="53">
        <f>IFERROR(VLOOKUP(B356,'วันที่ 1'!$B$8:$AH$103,28,FALSE),0)-IFERROR(VLOOKUP(B356,'วันที่ 1'!$B$8:$AH$103,27,FALSE),0)</f>
      </c>
      <c r="H356" s="55">
        <f>IFERROR(VLOOKUP(B356,'วันที่ 1'!$B$8:$AH$103,27,FALSE),0)</f>
      </c>
      <c r="I356" s="53">
        <f>IFERROR(VLOOKUP(B356,'วันที่ 2'!$B$8:$AF$106,28,FALSE),0)-IFERROR(VLOOKUP(B356,'วันที่ 2'!$B$8:$AF$106,27,FALSE),0)</f>
      </c>
      <c r="J356" s="53">
        <f>IFERROR(VLOOKUP(B356,'วันที่ 2'!$B$8:$AF$106,27,FALSE),0)</f>
      </c>
      <c r="K356" s="53">
        <f>IFERROR(VLOOKUP(B356,'วันที่ 3 กะเช้า'!$B$8:$AK$106,28,FALSE),0)-IFERROR(VLOOKUP(B356,'วันที่ 3 กะเช้า'!$B$8:$AK$106,27,FALSE),0)</f>
      </c>
      <c r="L356" s="53">
        <f>IFERROR(VLOOKUP(B356,'วันที่ 3 กะเช้า'!$B$8:$AK$106,27,FALSE),0)</f>
      </c>
      <c r="M356" s="53">
        <f>IFERROR(VLOOKUP(B356,'วันที่ 4 กะเช้า'!$B$8:$AG$107,28,FALSE),0)-IFERROR(VLOOKUP(B356,'วันที่ 4 กะเช้า'!$B$8:$AG$107,27,FALSE),0)</f>
      </c>
      <c r="N356" s="53">
        <f>IFERROR(VLOOKUP(B356,'วันที่ 4 กะเช้า'!$B$8:$AG$107,27,FALSE),0)</f>
      </c>
      <c r="O356" s="53">
        <f>IFERROR(VLOOKUP(B356,'วันที่ 4 กะเช้า'!$B$8:$AH$106,28,FALSE),0)-IFERROR(VLOOKUP(B356,'วันที่ 4 กะเช้า'!$B$8:$AH$106,27,FALSE),0)</f>
      </c>
      <c r="P356" s="53">
        <f>IFERROR(VLOOKUP(B356,'วันที่ 4 กะเช้า'!$B$8:$AH$106,27,FALSE),0)</f>
      </c>
      <c r="Q356" s="53">
        <f>IFERROR(VLOOKUP(B356,'วันที่ 4 กะเช้า'!$B$8:$AH$106,28,FALSE),0)-IFERROR(VLOOKUP(B356,'วันที่ 4 กะเช้า'!$B$8:$AH$106,27,FALSE),0)</f>
      </c>
      <c r="R356" s="53">
        <f>IFERROR(VLOOKUP(B356,'วันที่ 4 กะเช้า'!$B$8:$AH$106,27,FALSE),0)</f>
      </c>
      <c r="S356" s="53">
        <f>IFERROR(VLOOKUP(B356,'วันที่ 5 กะเช้า'!$B$8:$AH$107,28,FALSE),0)-IFERROR(VLOOKUP(B356,'วันที่ 5 กะเช้า'!$B$8:$AH$107,27,FALSE),0)</f>
      </c>
      <c r="T356" s="53">
        <f>IFERROR(VLOOKUP(B356,'วันที่ 5 กะเช้า'!$B$8:$AH$107,27,FALSE),0)</f>
      </c>
      <c r="U356" s="53">
        <f>IFERROR(VLOOKUP(B356,'วันที่ 5 กะดึก'!$B$8:$AH$106,27,FALSE),0)</f>
      </c>
      <c r="V356" s="53">
        <f>IFERROR(VLOOKUP(B356,'วันที่ 5 กะดึก'!$B$8:$AH$106,27,FALSE),0)</f>
      </c>
      <c r="W356" s="53">
        <f>IFERROR(VLOOKUP(B356,'วันที่ 7'!$B$8:$AH$105,28,FALSE),0)-IFERROR(VLOOKUP(B356,'วันที่ 7'!$B$8:$AH$105,27,FALSE),0)</f>
      </c>
      <c r="X356" s="53">
        <f>IFERROR(VLOOKUP(B356,'วันที่ 7'!$B$8:$AH$105,27,FALSE),0)</f>
      </c>
      <c r="Y356" s="53">
        <f>IFERROR(VLOOKUP(B356,'วันที่ 8'!$B$8:$AH$109,28,FALSE),0)-IFERROR(VLOOKUP(B356,'วันที่ 8'!$B$8:$AH$109,27,FALSE),0)</f>
      </c>
      <c r="Z356" s="53">
        <f>IFERROR(VLOOKUP(B356,'วันที่ 8'!$B$8:$AH$109,27,FALSE),0)</f>
      </c>
      <c r="AA356" s="53">
        <f>IFERROR(VLOOKUP(B356,'กะเช้าวันที่ 12'!$B$8:$AC$102,28,FALSE),0)-IFERROR(VLOOKUP(B356,'กะเช้าวันที่ 12'!$B$8:$AC$102,27,FALSE),0)</f>
      </c>
      <c r="AB356" s="53">
        <f>IFERROR(VLOOKUP(B356,'กะเช้าวันที่ 12'!$B$8:$AC$102,27,FALSE),0)</f>
      </c>
      <c r="AC356" s="53">
        <f>IFERROR(VLOOKUP(B356,'กะเช้าวันที่ 14'!$B$8:$AC$104,28,FALSE),0)-IFERROR(VLOOKUP(B356,'กะเช้าวันที่ 14'!$B$8:$AC$104,27,FALSE),0)</f>
      </c>
      <c r="AD356" s="53">
        <f>IFERROR(VLOOKUP(B356,'กะเช้าวันที่ 14'!$B$8:$AC$104,27,FALSE),0)</f>
      </c>
      <c r="AE356" s="53">
        <f>IFERROR(VLOOKUP(B356,'กะดึกวันที่ 13'!$B$8:$AC$105,28,FALSE),0)-IFERROR(VLOOKUP(B356,'กะดึกวันที่ 13'!$B$8:$AC$105,27,FALSE),0)</f>
      </c>
      <c r="AF356" s="53">
        <f>IFERROR(VLOOKUP(C356,'กะดึกวันที่ 13'!$B$8:$AC$105,27,FALSE),0)</f>
      </c>
      <c r="AG356" s="53">
        <f>IFERROR(VLOOKUP(B356,'วันที่ 12'!$B$8:$AH$105,28,FALSE),0)</f>
      </c>
      <c r="AH356" s="53">
        <f>IFERROR(VLOOKUP(B356,'วันที่ 14'!$B$8:$AH$106,28,FALSE),0)</f>
      </c>
      <c r="AI356" s="53">
        <f>IFERROR(VLOOKUP(B356,'วันที่ 15'!$B$8:$AH$106,28,FALSE),0)</f>
      </c>
      <c r="AJ356" s="53">
        <f>IFERROR(VLOOKUP(B356,'วันที่ 16'!$B$8:$AH$105,28,FALSE),0)</f>
      </c>
      <c r="AK356" s="53">
        <f>IFERROR(VLOOKUP(B356,'วันที่ 17'!$B$8:$AH$105,28,FALSE),0)</f>
      </c>
      <c r="AL356" s="53">
        <f>IFERROR(VLOOKUP(B356,'วันที่ 18'!$B$8:$AH$104,28,FALSE),0)</f>
      </c>
      <c r="AM356" s="53">
        <f>IFERROR(VLOOKUP(B356,'วันที่ 19'!$B$8:$AH$106,28,FALSE),0)</f>
      </c>
      <c r="AN356" s="53">
        <f>IFERROR(VLOOKUP(B356,'วันที่ 20'!$B$8:$AH$105,28,FALSE),0)</f>
      </c>
      <c r="AO356" s="53">
        <f>IFERROR(VLOOKUP(B356,'วันที่ 21'!$B$8:$AH$106,28,FALSE),0)</f>
      </c>
      <c r="AP356" s="53">
        <f>IFERROR(VLOOKUP(B356,'วันที่ 22'!$B$8:$AH$105,28,FALSE),0)</f>
      </c>
      <c r="AQ356" s="53">
        <f>IFERROR(VLOOKUP(B356,'วันที่ 23'!$B$8:$AH$107,28,FALSE),0)</f>
      </c>
      <c r="AR356" s="53">
        <f>IFERROR(VLOOKUP(B356,'วันที่ 24'!$B$8:$AH$104,28,FALSE),0)</f>
      </c>
      <c r="AS356" s="53">
        <f>IFERROR(VLOOKUP(B356,'วันที่ 25'!$B$8:$AH$106,28,FALSE),0)</f>
      </c>
      <c r="AT356" s="53">
        <f>IFERROR(VLOOKUP(B356,'วันที่ 26'!$B$8:$AH$105,28,FALSE),0)</f>
      </c>
      <c r="AU356" s="53">
        <f>IFERROR(VLOOKUP(B356,'วันที่ 26'!$B$8:$AH$104,28,FALSE),0)</f>
      </c>
      <c r="AV356" s="53">
        <f>IFERROR(VLOOKUP(B356,'วันที่ 30'!$B$8:$AH$107,28,FALSE),0)</f>
      </c>
      <c r="AW356" s="53">
        <f>IFERROR(VLOOKUP(B356,'วันที่ 31'!$B$8:$AG$105,28,FALSE),0)</f>
      </c>
      <c r="AX356" s="52">
        <f>SUM(E356:AW356)</f>
      </c>
    </row>
    <row r="357">
      <c r="A357" s="52"/>
      <c r="B357" s="56"/>
      <c r="C357" s="53">
        <f>IFERROR(VLOOKUP(B357,Members!B:C,2,FALSE),0)</f>
      </c>
      <c r="D357" s="53">
        <f>IFERROR(VLOOKUP(B357,Members!$B:$H,7,FALSE),0)</f>
      </c>
      <c r="E357" s="55">
        <f>IFERROR(VLOOKUP(B357,'วันที่ 1'!$B$8:$AH$103,28,FALSE),0) - IFERROR(VLOOKUP(B357,'วันที่ 1'!$B$8:$AH$103,27,FALSE),0)</f>
      </c>
      <c r="F357" s="55">
        <f>IFERROR(VLOOKUP(C357,'วันที่ 1'!$B$8:$AH$103,27,FALSE),0)</f>
      </c>
      <c r="G357" s="53">
        <f>IFERROR(VLOOKUP(B357,'วันที่ 1'!$B$8:$AH$103,28,FALSE),0)-IFERROR(VLOOKUP(B357,'วันที่ 1'!$B$8:$AH$103,27,FALSE),0)</f>
      </c>
      <c r="H357" s="55">
        <f>IFERROR(VLOOKUP(B357,'วันที่ 1'!$B$8:$AH$103,27,FALSE),0)</f>
      </c>
      <c r="I357" s="53">
        <f>IFERROR(VLOOKUP(B357,'วันที่ 2'!$B$8:$AF$106,28,FALSE),0)-IFERROR(VLOOKUP(B357,'วันที่ 2'!$B$8:$AF$106,27,FALSE),0)</f>
      </c>
      <c r="J357" s="53">
        <f>IFERROR(VLOOKUP(B357,'วันที่ 2'!$B$8:$AF$106,27,FALSE),0)</f>
      </c>
      <c r="K357" s="53">
        <f>IFERROR(VLOOKUP(B357,'วันที่ 3 กะเช้า'!$B$8:$AK$106,28,FALSE),0)-IFERROR(VLOOKUP(B357,'วันที่ 3 กะเช้า'!$B$8:$AK$106,27,FALSE),0)</f>
      </c>
      <c r="L357" s="53">
        <f>IFERROR(VLOOKUP(B357,'วันที่ 3 กะเช้า'!$B$8:$AK$106,27,FALSE),0)</f>
      </c>
      <c r="M357" s="53">
        <f>IFERROR(VLOOKUP(B357,'วันที่ 4 กะเช้า'!$B$8:$AG$107,28,FALSE),0)-IFERROR(VLOOKUP(B357,'วันที่ 4 กะเช้า'!$B$8:$AG$107,27,FALSE),0)</f>
      </c>
      <c r="N357" s="53">
        <f>IFERROR(VLOOKUP(B357,'วันที่ 4 กะเช้า'!$B$8:$AG$107,27,FALSE),0)</f>
      </c>
      <c r="O357" s="53">
        <f>IFERROR(VLOOKUP(B357,'วันที่ 4 กะเช้า'!$B$8:$AH$106,28,FALSE),0)-IFERROR(VLOOKUP(B357,'วันที่ 4 กะเช้า'!$B$8:$AH$106,27,FALSE),0)</f>
      </c>
      <c r="P357" s="53">
        <f>IFERROR(VLOOKUP(B357,'วันที่ 4 กะเช้า'!$B$8:$AH$106,27,FALSE),0)</f>
      </c>
      <c r="Q357" s="53">
        <f>IFERROR(VLOOKUP(B357,'วันที่ 4 กะเช้า'!$B$8:$AH$106,28,FALSE),0)-IFERROR(VLOOKUP(B357,'วันที่ 4 กะเช้า'!$B$8:$AH$106,27,FALSE),0)</f>
      </c>
      <c r="R357" s="53">
        <f>IFERROR(VLOOKUP(B357,'วันที่ 4 กะเช้า'!$B$8:$AH$106,27,FALSE),0)</f>
      </c>
      <c r="S357" s="53">
        <f>IFERROR(VLOOKUP(B357,'วันที่ 5 กะเช้า'!$B$8:$AH$107,28,FALSE),0)-IFERROR(VLOOKUP(B357,'วันที่ 5 กะเช้า'!$B$8:$AH$107,27,FALSE),0)</f>
      </c>
      <c r="T357" s="53">
        <f>IFERROR(VLOOKUP(B357,'วันที่ 5 กะเช้า'!$B$8:$AH$107,27,FALSE),0)</f>
      </c>
      <c r="U357" s="53">
        <f>IFERROR(VLOOKUP(B357,'วันที่ 5 กะดึก'!$B$8:$AH$106,27,FALSE),0)</f>
      </c>
      <c r="V357" s="53">
        <f>IFERROR(VLOOKUP(B357,'วันที่ 5 กะดึก'!$B$8:$AH$106,27,FALSE),0)</f>
      </c>
      <c r="W357" s="53">
        <f>IFERROR(VLOOKUP(B357,'วันที่ 7'!$B$8:$AH$105,28,FALSE),0)-IFERROR(VLOOKUP(B357,'วันที่ 7'!$B$8:$AH$105,27,FALSE),0)</f>
      </c>
      <c r="X357" s="53">
        <f>IFERROR(VLOOKUP(B357,'วันที่ 7'!$B$8:$AH$105,27,FALSE),0)</f>
      </c>
      <c r="Y357" s="53">
        <f>IFERROR(VLOOKUP(B357,'วันที่ 8'!$B$8:$AH$109,28,FALSE),0)-IFERROR(VLOOKUP(B357,'วันที่ 8'!$B$8:$AH$109,27,FALSE),0)</f>
      </c>
      <c r="Z357" s="53">
        <f>IFERROR(VLOOKUP(B357,'วันที่ 8'!$B$8:$AH$109,27,FALSE),0)</f>
      </c>
      <c r="AA357" s="53">
        <f>IFERROR(VLOOKUP(B357,'กะเช้าวันที่ 12'!$B$8:$AC$102,28,FALSE),0)-IFERROR(VLOOKUP(B357,'กะเช้าวันที่ 12'!$B$8:$AC$102,27,FALSE),0)</f>
      </c>
      <c r="AB357" s="53">
        <f>IFERROR(VLOOKUP(B357,'กะเช้าวันที่ 12'!$B$8:$AC$102,27,FALSE),0)</f>
      </c>
      <c r="AC357" s="53">
        <f>IFERROR(VLOOKUP(B357,'กะเช้าวันที่ 14'!$B$8:$AC$104,28,FALSE),0)-IFERROR(VLOOKUP(B357,'กะเช้าวันที่ 14'!$B$8:$AC$104,27,FALSE),0)</f>
      </c>
      <c r="AD357" s="53">
        <f>IFERROR(VLOOKUP(B357,'กะเช้าวันที่ 14'!$B$8:$AC$104,27,FALSE),0)</f>
      </c>
      <c r="AE357" s="53">
        <f>IFERROR(VLOOKUP(B357,'กะดึกวันที่ 13'!$B$8:$AC$105,28,FALSE),0)-IFERROR(VLOOKUP(B357,'กะดึกวันที่ 13'!$B$8:$AC$105,27,FALSE),0)</f>
      </c>
      <c r="AF357" s="53">
        <f>IFERROR(VLOOKUP(C357,'กะดึกวันที่ 13'!$B$8:$AC$105,27,FALSE),0)</f>
      </c>
      <c r="AG357" s="53">
        <f>IFERROR(VLOOKUP(B357,'วันที่ 12'!$B$8:$AH$105,28,FALSE),0)</f>
      </c>
      <c r="AH357" s="53">
        <f>IFERROR(VLOOKUP(B357,'วันที่ 14'!$B$8:$AH$106,28,FALSE),0)</f>
      </c>
      <c r="AI357" s="53">
        <f>IFERROR(VLOOKUP(B357,'วันที่ 15'!$B$8:$AH$106,28,FALSE),0)</f>
      </c>
      <c r="AJ357" s="53">
        <f>IFERROR(VLOOKUP(B357,'วันที่ 16'!$B$8:$AH$105,28,FALSE),0)</f>
      </c>
      <c r="AK357" s="53">
        <f>IFERROR(VLOOKUP(B357,'วันที่ 17'!$B$8:$AH$105,28,FALSE),0)</f>
      </c>
      <c r="AL357" s="53">
        <f>IFERROR(VLOOKUP(B357,'วันที่ 18'!$B$8:$AH$104,28,FALSE),0)</f>
      </c>
      <c r="AM357" s="53">
        <f>IFERROR(VLOOKUP(B357,'วันที่ 19'!$B$8:$AH$106,28,FALSE),0)</f>
      </c>
      <c r="AN357" s="53">
        <f>IFERROR(VLOOKUP(B357,'วันที่ 20'!$B$8:$AH$105,28,FALSE),0)</f>
      </c>
      <c r="AO357" s="53">
        <f>IFERROR(VLOOKUP(B357,'วันที่ 21'!$B$8:$AH$106,28,FALSE),0)</f>
      </c>
      <c r="AP357" s="53">
        <f>IFERROR(VLOOKUP(B357,'วันที่ 22'!$B$8:$AH$105,28,FALSE),0)</f>
      </c>
      <c r="AQ357" s="53">
        <f>IFERROR(VLOOKUP(B357,'วันที่ 23'!$B$8:$AH$107,28,FALSE),0)</f>
      </c>
      <c r="AR357" s="53">
        <f>IFERROR(VLOOKUP(B357,'วันที่ 24'!$B$8:$AH$104,28,FALSE),0)</f>
      </c>
      <c r="AS357" s="53">
        <f>IFERROR(VLOOKUP(B357,'วันที่ 25'!$B$8:$AH$106,28,FALSE),0)</f>
      </c>
      <c r="AT357" s="53">
        <f>IFERROR(VLOOKUP(B357,'วันที่ 26'!$B$8:$AH$105,28,FALSE),0)</f>
      </c>
      <c r="AU357" s="53">
        <f>IFERROR(VLOOKUP(B357,'วันที่ 26'!$B$8:$AH$104,28,FALSE),0)</f>
      </c>
      <c r="AV357" s="53">
        <f>IFERROR(VLOOKUP(B357,'วันที่ 30'!$B$8:$AH$107,28,FALSE),0)</f>
      </c>
      <c r="AW357" s="53">
        <f>IFERROR(VLOOKUP(B357,'วันที่ 31'!$B$8:$AG$105,28,FALSE),0)</f>
      </c>
      <c r="AX357" s="52">
        <f>SUM(E357:AW357)</f>
      </c>
    </row>
    <row r="358">
      <c r="A358" s="52"/>
      <c r="B358" s="56"/>
      <c r="C358" s="53">
        <f>IFERROR(VLOOKUP(B358,Members!B:C,2,FALSE),0)</f>
      </c>
      <c r="D358" s="53">
        <f>IFERROR(VLOOKUP(B358,Members!$B:$H,7,FALSE),0)</f>
      </c>
      <c r="E358" s="55">
        <f>IFERROR(VLOOKUP(B358,'วันที่ 1'!$B$8:$AH$103,28,FALSE),0) - IFERROR(VLOOKUP(B358,'วันที่ 1'!$B$8:$AH$103,27,FALSE),0)</f>
      </c>
      <c r="F358" s="55">
        <f>IFERROR(VLOOKUP(C358,'วันที่ 1'!$B$8:$AH$103,27,FALSE),0)</f>
      </c>
      <c r="G358" s="53">
        <f>IFERROR(VLOOKUP(B358,'วันที่ 1'!$B$8:$AH$103,28,FALSE),0)-IFERROR(VLOOKUP(B358,'วันที่ 1'!$B$8:$AH$103,27,FALSE),0)</f>
      </c>
      <c r="H358" s="55">
        <f>IFERROR(VLOOKUP(B358,'วันที่ 1'!$B$8:$AH$103,27,FALSE),0)</f>
      </c>
      <c r="I358" s="53">
        <f>IFERROR(VLOOKUP(B358,'วันที่ 2'!$B$8:$AF$106,28,FALSE),0)-IFERROR(VLOOKUP(B358,'วันที่ 2'!$B$8:$AF$106,27,FALSE),0)</f>
      </c>
      <c r="J358" s="53">
        <f>IFERROR(VLOOKUP(B358,'วันที่ 2'!$B$8:$AF$106,27,FALSE),0)</f>
      </c>
      <c r="K358" s="53">
        <f>IFERROR(VLOOKUP(B358,'วันที่ 3 กะเช้า'!$B$8:$AK$106,28,FALSE),0)-IFERROR(VLOOKUP(B358,'วันที่ 3 กะเช้า'!$B$8:$AK$106,27,FALSE),0)</f>
      </c>
      <c r="L358" s="53">
        <f>IFERROR(VLOOKUP(B358,'วันที่ 3 กะเช้า'!$B$8:$AK$106,27,FALSE),0)</f>
      </c>
      <c r="M358" s="53">
        <f>IFERROR(VLOOKUP(B358,'วันที่ 4 กะเช้า'!$B$8:$AG$107,28,FALSE),0)-IFERROR(VLOOKUP(B358,'วันที่ 4 กะเช้า'!$B$8:$AG$107,27,FALSE),0)</f>
      </c>
      <c r="N358" s="53">
        <f>IFERROR(VLOOKUP(B358,'วันที่ 4 กะเช้า'!$B$8:$AG$107,27,FALSE),0)</f>
      </c>
      <c r="O358" s="53">
        <f>IFERROR(VLOOKUP(B358,'วันที่ 4 กะเช้า'!$B$8:$AH$106,28,FALSE),0)-IFERROR(VLOOKUP(B358,'วันที่ 4 กะเช้า'!$B$8:$AH$106,27,FALSE),0)</f>
      </c>
      <c r="P358" s="53">
        <f>IFERROR(VLOOKUP(B358,'วันที่ 4 กะเช้า'!$B$8:$AH$106,27,FALSE),0)</f>
      </c>
      <c r="Q358" s="53">
        <f>IFERROR(VLOOKUP(B358,'วันที่ 4 กะเช้า'!$B$8:$AH$106,28,FALSE),0)-IFERROR(VLOOKUP(B358,'วันที่ 4 กะเช้า'!$B$8:$AH$106,27,FALSE),0)</f>
      </c>
      <c r="R358" s="53">
        <f>IFERROR(VLOOKUP(B358,'วันที่ 4 กะเช้า'!$B$8:$AH$106,27,FALSE),0)</f>
      </c>
      <c r="S358" s="53">
        <f>IFERROR(VLOOKUP(B358,'วันที่ 5 กะเช้า'!$B$8:$AH$107,28,FALSE),0)-IFERROR(VLOOKUP(B358,'วันที่ 5 กะเช้า'!$B$8:$AH$107,27,FALSE),0)</f>
      </c>
      <c r="T358" s="53">
        <f>IFERROR(VLOOKUP(B358,'วันที่ 5 กะเช้า'!$B$8:$AH$107,27,FALSE),0)</f>
      </c>
      <c r="U358" s="53">
        <f>IFERROR(VLOOKUP(B358,'วันที่ 5 กะดึก'!$B$8:$AH$106,27,FALSE),0)</f>
      </c>
      <c r="V358" s="53">
        <f>IFERROR(VLOOKUP(B358,'วันที่ 5 กะดึก'!$B$8:$AH$106,27,FALSE),0)</f>
      </c>
      <c r="W358" s="53">
        <f>IFERROR(VLOOKUP(B358,'วันที่ 7'!$B$8:$AH$105,28,FALSE),0)-IFERROR(VLOOKUP(B358,'วันที่ 7'!$B$8:$AH$105,27,FALSE),0)</f>
      </c>
      <c r="X358" s="53">
        <f>IFERROR(VLOOKUP(B358,'วันที่ 7'!$B$8:$AH$105,27,FALSE),0)</f>
      </c>
      <c r="Y358" s="53">
        <f>IFERROR(VLOOKUP(B358,'วันที่ 8'!$B$8:$AH$109,28,FALSE),0)-IFERROR(VLOOKUP(B358,'วันที่ 8'!$B$8:$AH$109,27,FALSE),0)</f>
      </c>
      <c r="Z358" s="53">
        <f>IFERROR(VLOOKUP(B358,'วันที่ 8'!$B$8:$AH$109,27,FALSE),0)</f>
      </c>
      <c r="AA358" s="53">
        <f>IFERROR(VLOOKUP(B358,'กะเช้าวันที่ 12'!$B$8:$AC$102,28,FALSE),0)-IFERROR(VLOOKUP(B358,'กะเช้าวันที่ 12'!$B$8:$AC$102,27,FALSE),0)</f>
      </c>
      <c r="AB358" s="53">
        <f>IFERROR(VLOOKUP(B358,'กะเช้าวันที่ 12'!$B$8:$AC$102,27,FALSE),0)</f>
      </c>
      <c r="AC358" s="53">
        <f>IFERROR(VLOOKUP(B358,'กะเช้าวันที่ 14'!$B$8:$AC$104,28,FALSE),0)-IFERROR(VLOOKUP(B358,'กะเช้าวันที่ 14'!$B$8:$AC$104,27,FALSE),0)</f>
      </c>
      <c r="AD358" s="53">
        <f>IFERROR(VLOOKUP(B358,'กะเช้าวันที่ 14'!$B$8:$AC$104,27,FALSE),0)</f>
      </c>
      <c r="AE358" s="53">
        <f>IFERROR(VLOOKUP(B358,'กะดึกวันที่ 13'!$B$8:$AC$105,28,FALSE),0)-IFERROR(VLOOKUP(B358,'กะดึกวันที่ 13'!$B$8:$AC$105,27,FALSE),0)</f>
      </c>
      <c r="AF358" s="53">
        <f>IFERROR(VLOOKUP(C358,'กะดึกวันที่ 13'!$B$8:$AC$105,27,FALSE),0)</f>
      </c>
      <c r="AG358" s="53">
        <f>IFERROR(VLOOKUP(B358,'วันที่ 12'!$B$8:$AH$105,28,FALSE),0)</f>
      </c>
      <c r="AH358" s="53">
        <f>IFERROR(VLOOKUP(B358,'วันที่ 14'!$B$8:$AH$106,28,FALSE),0)</f>
      </c>
      <c r="AI358" s="53">
        <f>IFERROR(VLOOKUP(B358,'วันที่ 15'!$B$8:$AH$106,28,FALSE),0)</f>
      </c>
      <c r="AJ358" s="53">
        <f>IFERROR(VLOOKUP(B358,'วันที่ 16'!$B$8:$AH$105,28,FALSE),0)</f>
      </c>
      <c r="AK358" s="53">
        <f>IFERROR(VLOOKUP(B358,'วันที่ 17'!$B$8:$AH$105,28,FALSE),0)</f>
      </c>
      <c r="AL358" s="53">
        <f>IFERROR(VLOOKUP(B358,'วันที่ 18'!$B$8:$AH$104,28,FALSE),0)</f>
      </c>
      <c r="AM358" s="53">
        <f>IFERROR(VLOOKUP(B358,'วันที่ 19'!$B$8:$AH$106,28,FALSE),0)</f>
      </c>
      <c r="AN358" s="53">
        <f>IFERROR(VLOOKUP(B358,'วันที่ 20'!$B$8:$AH$105,28,FALSE),0)</f>
      </c>
      <c r="AO358" s="53">
        <f>IFERROR(VLOOKUP(B358,'วันที่ 21'!$B$8:$AH$106,28,FALSE),0)</f>
      </c>
      <c r="AP358" s="53">
        <f>IFERROR(VLOOKUP(B358,'วันที่ 22'!$B$8:$AH$105,28,FALSE),0)</f>
      </c>
      <c r="AQ358" s="53">
        <f>IFERROR(VLOOKUP(B358,'วันที่ 23'!$B$8:$AH$107,28,FALSE),0)</f>
      </c>
      <c r="AR358" s="53">
        <f>IFERROR(VLOOKUP(B358,'วันที่ 24'!$B$8:$AH$104,28,FALSE),0)</f>
      </c>
      <c r="AS358" s="53">
        <f>IFERROR(VLOOKUP(B358,'วันที่ 25'!$B$8:$AH$106,28,FALSE),0)</f>
      </c>
      <c r="AT358" s="53">
        <f>IFERROR(VLOOKUP(B358,'วันที่ 26'!$B$8:$AH$105,28,FALSE),0)</f>
      </c>
      <c r="AU358" s="53">
        <f>IFERROR(VLOOKUP(B358,'วันที่ 26'!$B$8:$AH$104,28,FALSE),0)</f>
      </c>
      <c r="AV358" s="53">
        <f>IFERROR(VLOOKUP(B358,'วันที่ 30'!$B$8:$AH$107,28,FALSE),0)</f>
      </c>
      <c r="AW358" s="53">
        <f>IFERROR(VLOOKUP(B358,'วันที่ 31'!$B$8:$AG$105,28,FALSE),0)</f>
      </c>
      <c r="AX358" s="52">
        <f>SUM(E358:AW358)</f>
      </c>
    </row>
    <row r="359">
      <c r="A359" s="52"/>
      <c r="B359" s="56"/>
      <c r="C359" s="53">
        <f>IFERROR(VLOOKUP(B359,Members!B:C,2,FALSE),0)</f>
      </c>
      <c r="D359" s="53">
        <f>IFERROR(VLOOKUP(B359,Members!$B:$H,7,FALSE),0)</f>
      </c>
      <c r="E359" s="55">
        <f>IFERROR(VLOOKUP(B359,'วันที่ 1'!$B$8:$AH$103,28,FALSE),0) - IFERROR(VLOOKUP(B359,'วันที่ 1'!$B$8:$AH$103,27,FALSE),0)</f>
      </c>
      <c r="F359" s="55">
        <f>IFERROR(VLOOKUP(C359,'วันที่ 1'!$B$8:$AH$103,27,FALSE),0)</f>
      </c>
      <c r="G359" s="53">
        <f>IFERROR(VLOOKUP(B359,'วันที่ 1'!$B$8:$AH$103,28,FALSE),0)-IFERROR(VLOOKUP(B359,'วันที่ 1'!$B$8:$AH$103,27,FALSE),0)</f>
      </c>
      <c r="H359" s="55">
        <f>IFERROR(VLOOKUP(B359,'วันที่ 1'!$B$8:$AH$103,27,FALSE),0)</f>
      </c>
      <c r="I359" s="53">
        <f>IFERROR(VLOOKUP(B359,'วันที่ 2'!$B$8:$AF$106,28,FALSE),0)-IFERROR(VLOOKUP(B359,'วันที่ 2'!$B$8:$AF$106,27,FALSE),0)</f>
      </c>
      <c r="J359" s="53">
        <f>IFERROR(VLOOKUP(B359,'วันที่ 2'!$B$8:$AF$106,27,FALSE),0)</f>
      </c>
      <c r="K359" s="53">
        <f>IFERROR(VLOOKUP(B359,'วันที่ 3 กะเช้า'!$B$8:$AK$106,28,FALSE),0)-IFERROR(VLOOKUP(B359,'วันที่ 3 กะเช้า'!$B$8:$AK$106,27,FALSE),0)</f>
      </c>
      <c r="L359" s="53">
        <f>IFERROR(VLOOKUP(B359,'วันที่ 3 กะเช้า'!$B$8:$AK$106,27,FALSE),0)</f>
      </c>
      <c r="M359" s="53">
        <f>IFERROR(VLOOKUP(B359,'วันที่ 4 กะเช้า'!$B$8:$AG$107,28,FALSE),0)-IFERROR(VLOOKUP(B359,'วันที่ 4 กะเช้า'!$B$8:$AG$107,27,FALSE),0)</f>
      </c>
      <c r="N359" s="53">
        <f>IFERROR(VLOOKUP(B359,'วันที่ 4 กะเช้า'!$B$8:$AG$107,27,FALSE),0)</f>
      </c>
      <c r="O359" s="53">
        <f>IFERROR(VLOOKUP(B359,'วันที่ 4 กะเช้า'!$B$8:$AH$106,28,FALSE),0)-IFERROR(VLOOKUP(B359,'วันที่ 4 กะเช้า'!$B$8:$AH$106,27,FALSE),0)</f>
      </c>
      <c r="P359" s="53">
        <f>IFERROR(VLOOKUP(B359,'วันที่ 4 กะเช้า'!$B$8:$AH$106,27,FALSE),0)</f>
      </c>
      <c r="Q359" s="53">
        <f>IFERROR(VLOOKUP(B359,'วันที่ 4 กะเช้า'!$B$8:$AH$106,28,FALSE),0)-IFERROR(VLOOKUP(B359,'วันที่ 4 กะเช้า'!$B$8:$AH$106,27,FALSE),0)</f>
      </c>
      <c r="R359" s="53">
        <f>IFERROR(VLOOKUP(B359,'วันที่ 4 กะเช้า'!$B$8:$AH$106,27,FALSE),0)</f>
      </c>
      <c r="S359" s="53">
        <f>IFERROR(VLOOKUP(B359,'วันที่ 5 กะเช้า'!$B$8:$AH$107,28,FALSE),0)-IFERROR(VLOOKUP(B359,'วันที่ 5 กะเช้า'!$B$8:$AH$107,27,FALSE),0)</f>
      </c>
      <c r="T359" s="53">
        <f>IFERROR(VLOOKUP(B359,'วันที่ 5 กะเช้า'!$B$8:$AH$107,27,FALSE),0)</f>
      </c>
      <c r="U359" s="53">
        <f>IFERROR(VLOOKUP(B359,'วันที่ 5 กะดึก'!$B$8:$AH$106,27,FALSE),0)</f>
      </c>
      <c r="V359" s="53">
        <f>IFERROR(VLOOKUP(B359,'วันที่ 5 กะดึก'!$B$8:$AH$106,27,FALSE),0)</f>
      </c>
      <c r="W359" s="53">
        <f>IFERROR(VLOOKUP(B359,'วันที่ 7'!$B$8:$AH$105,28,FALSE),0)-IFERROR(VLOOKUP(B359,'วันที่ 7'!$B$8:$AH$105,27,FALSE),0)</f>
      </c>
      <c r="X359" s="53">
        <f>IFERROR(VLOOKUP(B359,'วันที่ 7'!$B$8:$AH$105,27,FALSE),0)</f>
      </c>
      <c r="Y359" s="53">
        <f>IFERROR(VLOOKUP(B359,'วันที่ 8'!$B$8:$AH$109,28,FALSE),0)-IFERROR(VLOOKUP(B359,'วันที่ 8'!$B$8:$AH$109,27,FALSE),0)</f>
      </c>
      <c r="Z359" s="53">
        <f>IFERROR(VLOOKUP(B359,'วันที่ 8'!$B$8:$AH$109,27,FALSE),0)</f>
      </c>
      <c r="AA359" s="53">
        <f>IFERROR(VLOOKUP(B359,'กะเช้าวันที่ 12'!$B$8:$AC$102,28,FALSE),0)-IFERROR(VLOOKUP(B359,'กะเช้าวันที่ 12'!$B$8:$AC$102,27,FALSE),0)</f>
      </c>
      <c r="AB359" s="53">
        <f>IFERROR(VLOOKUP(B359,'กะเช้าวันที่ 12'!$B$8:$AC$102,27,FALSE),0)</f>
      </c>
      <c r="AC359" s="53">
        <f>IFERROR(VLOOKUP(B359,'กะเช้าวันที่ 14'!$B$8:$AC$104,28,FALSE),0)-IFERROR(VLOOKUP(B359,'กะเช้าวันที่ 14'!$B$8:$AC$104,27,FALSE),0)</f>
      </c>
      <c r="AD359" s="53">
        <f>IFERROR(VLOOKUP(B359,'กะเช้าวันที่ 14'!$B$8:$AC$104,27,FALSE),0)</f>
      </c>
      <c r="AE359" s="53">
        <f>IFERROR(VLOOKUP(B359,'กะดึกวันที่ 13'!$B$8:$AC$105,28,FALSE),0)-IFERROR(VLOOKUP(B359,'กะดึกวันที่ 13'!$B$8:$AC$105,27,FALSE),0)</f>
      </c>
      <c r="AF359" s="53">
        <f>IFERROR(VLOOKUP(C359,'กะดึกวันที่ 13'!$B$8:$AC$105,27,FALSE),0)</f>
      </c>
      <c r="AG359" s="53">
        <f>IFERROR(VLOOKUP(B359,'วันที่ 12'!$B$8:$AH$105,28,FALSE),0)</f>
      </c>
      <c r="AH359" s="53">
        <f>IFERROR(VLOOKUP(B359,'วันที่ 14'!$B$8:$AH$106,28,FALSE),0)</f>
      </c>
      <c r="AI359" s="53">
        <f>IFERROR(VLOOKUP(B359,'วันที่ 15'!$B$8:$AH$106,28,FALSE),0)</f>
      </c>
      <c r="AJ359" s="53">
        <f>IFERROR(VLOOKUP(B359,'วันที่ 16'!$B$8:$AH$105,28,FALSE),0)</f>
      </c>
      <c r="AK359" s="53">
        <f>IFERROR(VLOOKUP(B359,'วันที่ 17'!$B$8:$AH$105,28,FALSE),0)</f>
      </c>
      <c r="AL359" s="53">
        <f>IFERROR(VLOOKUP(B359,'วันที่ 18'!$B$8:$AH$104,28,FALSE),0)</f>
      </c>
      <c r="AM359" s="53">
        <f>IFERROR(VLOOKUP(B359,'วันที่ 19'!$B$8:$AH$106,28,FALSE),0)</f>
      </c>
      <c r="AN359" s="53">
        <f>IFERROR(VLOOKUP(B359,'วันที่ 20'!$B$8:$AH$105,28,FALSE),0)</f>
      </c>
      <c r="AO359" s="53">
        <f>IFERROR(VLOOKUP(B359,'วันที่ 21'!$B$8:$AH$106,28,FALSE),0)</f>
      </c>
      <c r="AP359" s="53">
        <f>IFERROR(VLOOKUP(B359,'วันที่ 22'!$B$8:$AH$105,28,FALSE),0)</f>
      </c>
      <c r="AQ359" s="53">
        <f>IFERROR(VLOOKUP(B359,'วันที่ 23'!$B$8:$AH$107,28,FALSE),0)</f>
      </c>
      <c r="AR359" s="53">
        <f>IFERROR(VLOOKUP(B359,'วันที่ 24'!$B$8:$AH$104,28,FALSE),0)</f>
      </c>
      <c r="AS359" s="53">
        <f>IFERROR(VLOOKUP(B359,'วันที่ 25'!$B$8:$AH$106,28,FALSE),0)</f>
      </c>
      <c r="AT359" s="53">
        <f>IFERROR(VLOOKUP(B359,'วันที่ 26'!$B$8:$AH$105,28,FALSE),0)</f>
      </c>
      <c r="AU359" s="53">
        <f>IFERROR(VLOOKUP(B359,'วันที่ 26'!$B$8:$AH$104,28,FALSE),0)</f>
      </c>
      <c r="AV359" s="53">
        <f>IFERROR(VLOOKUP(B359,'วันที่ 30'!$B$8:$AH$107,28,FALSE),0)</f>
      </c>
      <c r="AW359" s="53">
        <f>IFERROR(VLOOKUP(B359,'วันที่ 31'!$B$8:$AG$105,28,FALSE),0)</f>
      </c>
      <c r="AX359" s="52">
        <f>SUM(E359:AW359)</f>
      </c>
    </row>
    <row r="360">
      <c r="A360" s="52"/>
      <c r="B360" s="56"/>
      <c r="C360" s="53">
        <f>IFERROR(VLOOKUP(B360,Members!B:C,2,FALSE),0)</f>
      </c>
      <c r="D360" s="53">
        <f>IFERROR(VLOOKUP(B360,Members!$B:$H,7,FALSE),0)</f>
      </c>
      <c r="E360" s="55">
        <f>IFERROR(VLOOKUP(B360,'วันที่ 1'!$B$8:$AH$103,28,FALSE),0) - IFERROR(VLOOKUP(B360,'วันที่ 1'!$B$8:$AH$103,27,FALSE),0)</f>
      </c>
      <c r="F360" s="55">
        <f>IFERROR(VLOOKUP(C360,'วันที่ 1'!$B$8:$AH$103,27,FALSE),0)</f>
      </c>
      <c r="G360" s="53">
        <f>IFERROR(VLOOKUP(B360,'วันที่ 1'!$B$8:$AH$103,28,FALSE),0)-IFERROR(VLOOKUP(B360,'วันที่ 1'!$B$8:$AH$103,27,FALSE),0)</f>
      </c>
      <c r="H360" s="55">
        <f>IFERROR(VLOOKUP(B360,'วันที่ 1'!$B$8:$AH$103,27,FALSE),0)</f>
      </c>
      <c r="I360" s="53">
        <f>IFERROR(VLOOKUP(B360,'วันที่ 2'!$B$8:$AF$106,28,FALSE),0)-IFERROR(VLOOKUP(B360,'วันที่ 2'!$B$8:$AF$106,27,FALSE),0)</f>
      </c>
      <c r="J360" s="53">
        <f>IFERROR(VLOOKUP(B360,'วันที่ 2'!$B$8:$AF$106,27,FALSE),0)</f>
      </c>
      <c r="K360" s="53">
        <f>IFERROR(VLOOKUP(B360,'วันที่ 3 กะเช้า'!$B$8:$AK$106,28,FALSE),0)-IFERROR(VLOOKUP(B360,'วันที่ 3 กะเช้า'!$B$8:$AK$106,27,FALSE),0)</f>
      </c>
      <c r="L360" s="53">
        <f>IFERROR(VLOOKUP(B360,'วันที่ 3 กะเช้า'!$B$8:$AK$106,27,FALSE),0)</f>
      </c>
      <c r="M360" s="53">
        <f>IFERROR(VLOOKUP(B360,'วันที่ 4 กะเช้า'!$B$8:$AG$107,28,FALSE),0)-IFERROR(VLOOKUP(B360,'วันที่ 4 กะเช้า'!$B$8:$AG$107,27,FALSE),0)</f>
      </c>
      <c r="N360" s="53">
        <f>IFERROR(VLOOKUP(B360,'วันที่ 4 กะเช้า'!$B$8:$AG$107,27,FALSE),0)</f>
      </c>
      <c r="O360" s="53">
        <f>IFERROR(VLOOKUP(B360,'วันที่ 4 กะเช้า'!$B$8:$AH$106,28,FALSE),0)-IFERROR(VLOOKUP(B360,'วันที่ 4 กะเช้า'!$B$8:$AH$106,27,FALSE),0)</f>
      </c>
      <c r="P360" s="53">
        <f>IFERROR(VLOOKUP(B360,'วันที่ 4 กะเช้า'!$B$8:$AH$106,27,FALSE),0)</f>
      </c>
      <c r="Q360" s="53">
        <f>IFERROR(VLOOKUP(B360,'วันที่ 4 กะเช้า'!$B$8:$AH$106,28,FALSE),0)-IFERROR(VLOOKUP(B360,'วันที่ 4 กะเช้า'!$B$8:$AH$106,27,FALSE),0)</f>
      </c>
      <c r="R360" s="53">
        <f>IFERROR(VLOOKUP(B360,'วันที่ 4 กะเช้า'!$B$8:$AH$106,27,FALSE),0)</f>
      </c>
      <c r="S360" s="53">
        <f>IFERROR(VLOOKUP(B360,'วันที่ 5 กะเช้า'!$B$8:$AH$107,28,FALSE),0)-IFERROR(VLOOKUP(B360,'วันที่ 5 กะเช้า'!$B$8:$AH$107,27,FALSE),0)</f>
      </c>
      <c r="T360" s="53">
        <f>IFERROR(VLOOKUP(B360,'วันที่ 5 กะเช้า'!$B$8:$AH$107,27,FALSE),0)</f>
      </c>
      <c r="U360" s="53">
        <f>IFERROR(VLOOKUP(B360,'วันที่ 5 กะดึก'!$B$8:$AH$106,27,FALSE),0)</f>
      </c>
      <c r="V360" s="53">
        <f>IFERROR(VLOOKUP(B360,'วันที่ 5 กะดึก'!$B$8:$AH$106,27,FALSE),0)</f>
      </c>
      <c r="W360" s="53">
        <f>IFERROR(VLOOKUP(B360,'วันที่ 7'!$B$8:$AH$105,28,FALSE),0)-IFERROR(VLOOKUP(B360,'วันที่ 7'!$B$8:$AH$105,27,FALSE),0)</f>
      </c>
      <c r="X360" s="53">
        <f>IFERROR(VLOOKUP(B360,'วันที่ 7'!$B$8:$AH$105,27,FALSE),0)</f>
      </c>
      <c r="Y360" s="53">
        <f>IFERROR(VLOOKUP(B360,'วันที่ 8'!$B$8:$AH$109,28,FALSE),0)-IFERROR(VLOOKUP(B360,'วันที่ 8'!$B$8:$AH$109,27,FALSE),0)</f>
      </c>
      <c r="Z360" s="53">
        <f>IFERROR(VLOOKUP(B360,'วันที่ 8'!$B$8:$AH$109,27,FALSE),0)</f>
      </c>
      <c r="AA360" s="53">
        <f>IFERROR(VLOOKUP(B360,'กะเช้าวันที่ 12'!$B$8:$AC$102,28,FALSE),0)-IFERROR(VLOOKUP(B360,'กะเช้าวันที่ 12'!$B$8:$AC$102,27,FALSE),0)</f>
      </c>
      <c r="AB360" s="53">
        <f>IFERROR(VLOOKUP(B360,'กะเช้าวันที่ 12'!$B$8:$AC$102,27,FALSE),0)</f>
      </c>
      <c r="AC360" s="53">
        <f>IFERROR(VLOOKUP(B360,'กะเช้าวันที่ 14'!$B$8:$AC$104,28,FALSE),0)-IFERROR(VLOOKUP(B360,'กะเช้าวันที่ 14'!$B$8:$AC$104,27,FALSE),0)</f>
      </c>
      <c r="AD360" s="53">
        <f>IFERROR(VLOOKUP(B360,'กะเช้าวันที่ 14'!$B$8:$AC$104,27,FALSE),0)</f>
      </c>
      <c r="AE360" s="53">
        <f>IFERROR(VLOOKUP(B360,'กะดึกวันที่ 13'!$B$8:$AC$105,28,FALSE),0)-IFERROR(VLOOKUP(B360,'กะดึกวันที่ 13'!$B$8:$AC$105,27,FALSE),0)</f>
      </c>
      <c r="AF360" s="53">
        <f>IFERROR(VLOOKUP(C360,'กะดึกวันที่ 13'!$B$8:$AC$105,27,FALSE),0)</f>
      </c>
      <c r="AG360" s="53">
        <f>IFERROR(VLOOKUP(B360,'วันที่ 12'!$B$8:$AH$105,28,FALSE),0)</f>
      </c>
      <c r="AH360" s="53">
        <f>IFERROR(VLOOKUP(B360,'วันที่ 14'!$B$8:$AH$106,28,FALSE),0)</f>
      </c>
      <c r="AI360" s="53">
        <f>IFERROR(VLOOKUP(B360,'วันที่ 15'!$B$8:$AH$106,28,FALSE),0)</f>
      </c>
      <c r="AJ360" s="53">
        <f>IFERROR(VLOOKUP(B360,'วันที่ 16'!$B$8:$AH$105,28,FALSE),0)</f>
      </c>
      <c r="AK360" s="53">
        <f>IFERROR(VLOOKUP(B360,'วันที่ 17'!$B$8:$AH$105,28,FALSE),0)</f>
      </c>
      <c r="AL360" s="53">
        <f>IFERROR(VLOOKUP(B360,'วันที่ 18'!$B$8:$AH$104,28,FALSE),0)</f>
      </c>
      <c r="AM360" s="53">
        <f>IFERROR(VLOOKUP(B360,'วันที่ 19'!$B$8:$AH$106,28,FALSE),0)</f>
      </c>
      <c r="AN360" s="53">
        <f>IFERROR(VLOOKUP(B360,'วันที่ 20'!$B$8:$AH$105,28,FALSE),0)</f>
      </c>
      <c r="AO360" s="53">
        <f>IFERROR(VLOOKUP(B360,'วันที่ 21'!$B$8:$AH$106,28,FALSE),0)</f>
      </c>
      <c r="AP360" s="53">
        <f>IFERROR(VLOOKUP(B360,'วันที่ 22'!$B$8:$AH$105,28,FALSE),0)</f>
      </c>
      <c r="AQ360" s="53">
        <f>IFERROR(VLOOKUP(B360,'วันที่ 23'!$B$8:$AH$107,28,FALSE),0)</f>
      </c>
      <c r="AR360" s="53">
        <f>IFERROR(VLOOKUP(B360,'วันที่ 24'!$B$8:$AH$104,28,FALSE),0)</f>
      </c>
      <c r="AS360" s="53">
        <f>IFERROR(VLOOKUP(B360,'วันที่ 25'!$B$8:$AH$106,28,FALSE),0)</f>
      </c>
      <c r="AT360" s="53">
        <f>IFERROR(VLOOKUP(B360,'วันที่ 26'!$B$8:$AH$105,28,FALSE),0)</f>
      </c>
      <c r="AU360" s="53">
        <f>IFERROR(VLOOKUP(B360,'วันที่ 26'!$B$8:$AH$104,28,FALSE),0)</f>
      </c>
      <c r="AV360" s="53">
        <f>IFERROR(VLOOKUP(B360,'วันที่ 30'!$B$8:$AH$107,28,FALSE),0)</f>
      </c>
      <c r="AW360" s="53">
        <f>IFERROR(VLOOKUP(B360,'วันที่ 31'!$B$8:$AG$105,28,FALSE),0)</f>
      </c>
      <c r="AX360" s="52">
        <f>SUM(E360:AW360)</f>
      </c>
    </row>
    <row r="361">
      <c r="A361" s="52"/>
      <c r="B361" s="56"/>
      <c r="C361" s="53">
        <f>IFERROR(VLOOKUP(B361,Members!B:C,2,FALSE),0)</f>
      </c>
      <c r="D361" s="53">
        <f>IFERROR(VLOOKUP(B361,Members!$B:$H,7,FALSE),0)</f>
      </c>
      <c r="E361" s="55">
        <f>IFERROR(VLOOKUP(B361,'วันที่ 1'!$B$8:$AH$103,28,FALSE),0) - IFERROR(VLOOKUP(B361,'วันที่ 1'!$B$8:$AH$103,27,FALSE),0)</f>
      </c>
      <c r="F361" s="55">
        <f>IFERROR(VLOOKUP(C361,'วันที่ 1'!$B$8:$AH$103,27,FALSE),0)</f>
      </c>
      <c r="G361" s="53">
        <f>IFERROR(VLOOKUP(B361,'วันที่ 1'!$B$8:$AH$103,28,FALSE),0)-IFERROR(VLOOKUP(B361,'วันที่ 1'!$B$8:$AH$103,27,FALSE),0)</f>
      </c>
      <c r="H361" s="55">
        <f>IFERROR(VLOOKUP(B361,'วันที่ 1'!$B$8:$AH$103,27,FALSE),0)</f>
      </c>
      <c r="I361" s="53">
        <f>IFERROR(VLOOKUP(B361,'วันที่ 2'!$B$8:$AF$106,28,FALSE),0)-IFERROR(VLOOKUP(B361,'วันที่ 2'!$B$8:$AF$106,27,FALSE),0)</f>
      </c>
      <c r="J361" s="53">
        <f>IFERROR(VLOOKUP(B361,'วันที่ 2'!$B$8:$AF$106,27,FALSE),0)</f>
      </c>
      <c r="K361" s="53">
        <f>IFERROR(VLOOKUP(B361,'วันที่ 3 กะเช้า'!$B$8:$AK$106,28,FALSE),0)-IFERROR(VLOOKUP(B361,'วันที่ 3 กะเช้า'!$B$8:$AK$106,27,FALSE),0)</f>
      </c>
      <c r="L361" s="53">
        <f>IFERROR(VLOOKUP(B361,'วันที่ 3 กะเช้า'!$B$8:$AK$106,27,FALSE),0)</f>
      </c>
      <c r="M361" s="53">
        <f>IFERROR(VLOOKUP(B361,'วันที่ 4 กะเช้า'!$B$8:$AG$107,28,FALSE),0)-IFERROR(VLOOKUP(B361,'วันที่ 4 กะเช้า'!$B$8:$AG$107,27,FALSE),0)</f>
      </c>
      <c r="N361" s="53">
        <f>IFERROR(VLOOKUP(B361,'วันที่ 4 กะเช้า'!$B$8:$AG$107,27,FALSE),0)</f>
      </c>
      <c r="O361" s="53">
        <f>IFERROR(VLOOKUP(B361,'วันที่ 4 กะเช้า'!$B$8:$AH$106,28,FALSE),0)-IFERROR(VLOOKUP(B361,'วันที่ 4 กะเช้า'!$B$8:$AH$106,27,FALSE),0)</f>
      </c>
      <c r="P361" s="53">
        <f>IFERROR(VLOOKUP(B361,'วันที่ 4 กะเช้า'!$B$8:$AH$106,27,FALSE),0)</f>
      </c>
      <c r="Q361" s="53">
        <f>IFERROR(VLOOKUP(B361,'วันที่ 4 กะเช้า'!$B$8:$AH$106,28,FALSE),0)-IFERROR(VLOOKUP(B361,'วันที่ 4 กะเช้า'!$B$8:$AH$106,27,FALSE),0)</f>
      </c>
      <c r="R361" s="53">
        <f>IFERROR(VLOOKUP(B361,'วันที่ 4 กะเช้า'!$B$8:$AH$106,27,FALSE),0)</f>
      </c>
      <c r="S361" s="53">
        <f>IFERROR(VLOOKUP(B361,'วันที่ 5 กะเช้า'!$B$8:$AH$107,28,FALSE),0)-IFERROR(VLOOKUP(B361,'วันที่ 5 กะเช้า'!$B$8:$AH$107,27,FALSE),0)</f>
      </c>
      <c r="T361" s="53">
        <f>IFERROR(VLOOKUP(B361,'วันที่ 5 กะเช้า'!$B$8:$AH$107,27,FALSE),0)</f>
      </c>
      <c r="U361" s="53">
        <f>IFERROR(VLOOKUP(B361,'วันที่ 5 กะดึก'!$B$8:$AH$106,27,FALSE),0)</f>
      </c>
      <c r="V361" s="53">
        <f>IFERROR(VLOOKUP(B361,'วันที่ 5 กะดึก'!$B$8:$AH$106,27,FALSE),0)</f>
      </c>
      <c r="W361" s="53">
        <f>IFERROR(VLOOKUP(B361,'วันที่ 7'!$B$8:$AH$105,28,FALSE),0)-IFERROR(VLOOKUP(B361,'วันที่ 7'!$B$8:$AH$105,27,FALSE),0)</f>
      </c>
      <c r="X361" s="53">
        <f>IFERROR(VLOOKUP(B361,'วันที่ 7'!$B$8:$AH$105,27,FALSE),0)</f>
      </c>
      <c r="Y361" s="53">
        <f>IFERROR(VLOOKUP(B361,'วันที่ 8'!$B$8:$AH$109,28,FALSE),0)-IFERROR(VLOOKUP(B361,'วันที่ 8'!$B$8:$AH$109,27,FALSE),0)</f>
      </c>
      <c r="Z361" s="53">
        <f>IFERROR(VLOOKUP(B361,'วันที่ 8'!$B$8:$AH$109,27,FALSE),0)</f>
      </c>
      <c r="AA361" s="53">
        <f>IFERROR(VLOOKUP(B361,'กะเช้าวันที่ 12'!$B$8:$AC$102,28,FALSE),0)-IFERROR(VLOOKUP(B361,'กะเช้าวันที่ 12'!$B$8:$AC$102,27,FALSE),0)</f>
      </c>
      <c r="AB361" s="53">
        <f>IFERROR(VLOOKUP(B361,'กะเช้าวันที่ 12'!$B$8:$AC$102,27,FALSE),0)</f>
      </c>
      <c r="AC361" s="53">
        <f>IFERROR(VLOOKUP(B361,'กะเช้าวันที่ 14'!$B$8:$AC$104,28,FALSE),0)-IFERROR(VLOOKUP(B361,'กะเช้าวันที่ 14'!$B$8:$AC$104,27,FALSE),0)</f>
      </c>
      <c r="AD361" s="53">
        <f>IFERROR(VLOOKUP(B361,'กะเช้าวันที่ 14'!$B$8:$AC$104,27,FALSE),0)</f>
      </c>
      <c r="AE361" s="53">
        <f>IFERROR(VLOOKUP(B361,'กะดึกวันที่ 13'!$B$8:$AC$105,28,FALSE),0)-IFERROR(VLOOKUP(B361,'กะดึกวันที่ 13'!$B$8:$AC$105,27,FALSE),0)</f>
      </c>
      <c r="AF361" s="53">
        <f>IFERROR(VLOOKUP(C361,'กะดึกวันที่ 13'!$B$8:$AC$105,27,FALSE),0)</f>
      </c>
      <c r="AG361" s="53">
        <f>IFERROR(VLOOKUP(B361,'วันที่ 12'!$B$8:$AH$105,28,FALSE),0)</f>
      </c>
      <c r="AH361" s="53">
        <f>IFERROR(VLOOKUP(B361,'วันที่ 14'!$B$8:$AH$106,28,FALSE),0)</f>
      </c>
      <c r="AI361" s="53">
        <f>IFERROR(VLOOKUP(B361,'วันที่ 15'!$B$8:$AH$106,28,FALSE),0)</f>
      </c>
      <c r="AJ361" s="53">
        <f>IFERROR(VLOOKUP(B361,'วันที่ 16'!$B$8:$AH$105,28,FALSE),0)</f>
      </c>
      <c r="AK361" s="53">
        <f>IFERROR(VLOOKUP(B361,'วันที่ 17'!$B$8:$AH$105,28,FALSE),0)</f>
      </c>
      <c r="AL361" s="53">
        <f>IFERROR(VLOOKUP(B361,'วันที่ 18'!$B$8:$AH$104,28,FALSE),0)</f>
      </c>
      <c r="AM361" s="53">
        <f>IFERROR(VLOOKUP(B361,'วันที่ 19'!$B$8:$AH$106,28,FALSE),0)</f>
      </c>
      <c r="AN361" s="53">
        <f>IFERROR(VLOOKUP(B361,'วันที่ 20'!$B$8:$AH$105,28,FALSE),0)</f>
      </c>
      <c r="AO361" s="53">
        <f>IFERROR(VLOOKUP(B361,'วันที่ 21'!$B$8:$AH$106,28,FALSE),0)</f>
      </c>
      <c r="AP361" s="53">
        <f>IFERROR(VLOOKUP(B361,'วันที่ 22'!$B$8:$AH$105,28,FALSE),0)</f>
      </c>
      <c r="AQ361" s="53">
        <f>IFERROR(VLOOKUP(B361,'วันที่ 23'!$B$8:$AH$107,28,FALSE),0)</f>
      </c>
      <c r="AR361" s="53">
        <f>IFERROR(VLOOKUP(B361,'วันที่ 24'!$B$8:$AH$104,28,FALSE),0)</f>
      </c>
      <c r="AS361" s="53">
        <f>IFERROR(VLOOKUP(B361,'วันที่ 25'!$B$8:$AH$106,28,FALSE),0)</f>
      </c>
      <c r="AT361" s="53">
        <f>IFERROR(VLOOKUP(B361,'วันที่ 26'!$B$8:$AH$105,28,FALSE),0)</f>
      </c>
      <c r="AU361" s="53">
        <f>IFERROR(VLOOKUP(B361,'วันที่ 26'!$B$8:$AH$104,28,FALSE),0)</f>
      </c>
      <c r="AV361" s="53">
        <f>IFERROR(VLOOKUP(B361,'วันที่ 30'!$B$8:$AH$107,28,FALSE),0)</f>
      </c>
      <c r="AW361" s="53">
        <f>IFERROR(VLOOKUP(B361,'วันที่ 31'!$B$8:$AG$105,28,FALSE),0)</f>
      </c>
      <c r="AX361" s="52">
        <f>SUM(E361:AW361)</f>
      </c>
    </row>
    <row r="362">
      <c r="A362" s="52"/>
      <c r="B362" s="56"/>
      <c r="C362" s="53">
        <f>IFERROR(VLOOKUP(B362,Members!B:C,2,FALSE),0)</f>
      </c>
      <c r="D362" s="53">
        <f>IFERROR(VLOOKUP(B362,Members!$B:$H,7,FALSE),0)</f>
      </c>
      <c r="E362" s="55">
        <f>IFERROR(VLOOKUP(B362,'วันที่ 1'!$B$8:$AH$103,28,FALSE),0) - IFERROR(VLOOKUP(B362,'วันที่ 1'!$B$8:$AH$103,27,FALSE),0)</f>
      </c>
      <c r="F362" s="55">
        <f>IFERROR(VLOOKUP(C362,'วันที่ 1'!$B$8:$AH$103,27,FALSE),0)</f>
      </c>
      <c r="G362" s="53">
        <f>IFERROR(VLOOKUP(B362,'วันที่ 1'!$B$8:$AH$103,28,FALSE),0)-IFERROR(VLOOKUP(B362,'วันที่ 1'!$B$8:$AH$103,27,FALSE),0)</f>
      </c>
      <c r="H362" s="55">
        <f>IFERROR(VLOOKUP(B362,'วันที่ 1'!$B$8:$AH$103,27,FALSE),0)</f>
      </c>
      <c r="I362" s="53">
        <f>IFERROR(VLOOKUP(B362,'วันที่ 2'!$B$8:$AF$106,28,FALSE),0)-IFERROR(VLOOKUP(B362,'วันที่ 2'!$B$8:$AF$106,27,FALSE),0)</f>
      </c>
      <c r="J362" s="53">
        <f>IFERROR(VLOOKUP(B362,'วันที่ 2'!$B$8:$AF$106,27,FALSE),0)</f>
      </c>
      <c r="K362" s="53">
        <f>IFERROR(VLOOKUP(B362,'วันที่ 3 กะเช้า'!$B$8:$AK$106,28,FALSE),0)-IFERROR(VLOOKUP(B362,'วันที่ 3 กะเช้า'!$B$8:$AK$106,27,FALSE),0)</f>
      </c>
      <c r="L362" s="53">
        <f>IFERROR(VLOOKUP(B362,'วันที่ 3 กะเช้า'!$B$8:$AK$106,27,FALSE),0)</f>
      </c>
      <c r="M362" s="53">
        <f>IFERROR(VLOOKUP(B362,'วันที่ 4 กะเช้า'!$B$8:$AG$107,28,FALSE),0)-IFERROR(VLOOKUP(B362,'วันที่ 4 กะเช้า'!$B$8:$AG$107,27,FALSE),0)</f>
      </c>
      <c r="N362" s="53">
        <f>IFERROR(VLOOKUP(B362,'วันที่ 4 กะเช้า'!$B$8:$AG$107,27,FALSE),0)</f>
      </c>
      <c r="O362" s="53">
        <f>IFERROR(VLOOKUP(B362,'วันที่ 4 กะเช้า'!$B$8:$AH$106,28,FALSE),0)-IFERROR(VLOOKUP(B362,'วันที่ 4 กะเช้า'!$B$8:$AH$106,27,FALSE),0)</f>
      </c>
      <c r="P362" s="53">
        <f>IFERROR(VLOOKUP(B362,'วันที่ 4 กะเช้า'!$B$8:$AH$106,27,FALSE),0)</f>
      </c>
      <c r="Q362" s="53">
        <f>IFERROR(VLOOKUP(B362,'วันที่ 4 กะเช้า'!$B$8:$AH$106,28,FALSE),0)-IFERROR(VLOOKUP(B362,'วันที่ 4 กะเช้า'!$B$8:$AH$106,27,FALSE),0)</f>
      </c>
      <c r="R362" s="53">
        <f>IFERROR(VLOOKUP(B362,'วันที่ 4 กะเช้า'!$B$8:$AH$106,27,FALSE),0)</f>
      </c>
      <c r="S362" s="53">
        <f>IFERROR(VLOOKUP(B362,'วันที่ 5 กะเช้า'!$B$8:$AH$107,28,FALSE),0)-IFERROR(VLOOKUP(B362,'วันที่ 5 กะเช้า'!$B$8:$AH$107,27,FALSE),0)</f>
      </c>
      <c r="T362" s="53">
        <f>IFERROR(VLOOKUP(B362,'วันที่ 5 กะเช้า'!$B$8:$AH$107,27,FALSE),0)</f>
      </c>
      <c r="U362" s="53">
        <f>IFERROR(VLOOKUP(B362,'วันที่ 5 กะดึก'!$B$8:$AH$106,27,FALSE),0)</f>
      </c>
      <c r="V362" s="53">
        <f>IFERROR(VLOOKUP(B362,'วันที่ 5 กะดึก'!$B$8:$AH$106,27,FALSE),0)</f>
      </c>
      <c r="W362" s="53">
        <f>IFERROR(VLOOKUP(B362,'วันที่ 7'!$B$8:$AH$105,28,FALSE),0)-IFERROR(VLOOKUP(B362,'วันที่ 7'!$B$8:$AH$105,27,FALSE),0)</f>
      </c>
      <c r="X362" s="53">
        <f>IFERROR(VLOOKUP(B362,'วันที่ 7'!$B$8:$AH$105,27,FALSE),0)</f>
      </c>
      <c r="Y362" s="53">
        <f>IFERROR(VLOOKUP(B362,'วันที่ 8'!$B$8:$AH$109,28,FALSE),0)-IFERROR(VLOOKUP(B362,'วันที่ 8'!$B$8:$AH$109,27,FALSE),0)</f>
      </c>
      <c r="Z362" s="53">
        <f>IFERROR(VLOOKUP(B362,'วันที่ 8'!$B$8:$AH$109,27,FALSE),0)</f>
      </c>
      <c r="AA362" s="53">
        <f>IFERROR(VLOOKUP(B362,'กะเช้าวันที่ 12'!$B$8:$AC$102,28,FALSE),0)-IFERROR(VLOOKUP(B362,'กะเช้าวันที่ 12'!$B$8:$AC$102,27,FALSE),0)</f>
      </c>
      <c r="AB362" s="53">
        <f>IFERROR(VLOOKUP(B362,'กะเช้าวันที่ 12'!$B$8:$AC$102,27,FALSE),0)</f>
      </c>
      <c r="AC362" s="53">
        <f>IFERROR(VLOOKUP(B362,'กะเช้าวันที่ 14'!$B$8:$AC$104,28,FALSE),0)-IFERROR(VLOOKUP(B362,'กะเช้าวันที่ 14'!$B$8:$AC$104,27,FALSE),0)</f>
      </c>
      <c r="AD362" s="53">
        <f>IFERROR(VLOOKUP(B362,'กะเช้าวันที่ 14'!$B$8:$AC$104,27,FALSE),0)</f>
      </c>
      <c r="AE362" s="53">
        <f>IFERROR(VLOOKUP(B362,'กะดึกวันที่ 13'!$B$8:$AC$105,28,FALSE),0)-IFERROR(VLOOKUP(B362,'กะดึกวันที่ 13'!$B$8:$AC$105,27,FALSE),0)</f>
      </c>
      <c r="AF362" s="53">
        <f>IFERROR(VLOOKUP(C362,'กะดึกวันที่ 13'!$B$8:$AC$105,27,FALSE),0)</f>
      </c>
      <c r="AG362" s="53">
        <f>IFERROR(VLOOKUP(B362,'วันที่ 12'!$B$8:$AH$105,28,FALSE),0)</f>
      </c>
      <c r="AH362" s="53">
        <f>IFERROR(VLOOKUP(B362,'วันที่ 14'!$B$8:$AH$106,28,FALSE),0)</f>
      </c>
      <c r="AI362" s="53">
        <f>IFERROR(VLOOKUP(B362,'วันที่ 15'!$B$8:$AH$106,28,FALSE),0)</f>
      </c>
      <c r="AJ362" s="53">
        <f>IFERROR(VLOOKUP(B362,'วันที่ 16'!$B$8:$AH$105,28,FALSE),0)</f>
      </c>
      <c r="AK362" s="53">
        <f>IFERROR(VLOOKUP(B362,'วันที่ 17'!$B$8:$AH$105,28,FALSE),0)</f>
      </c>
      <c r="AL362" s="53">
        <f>IFERROR(VLOOKUP(B362,'วันที่ 18'!$B$8:$AH$104,28,FALSE),0)</f>
      </c>
      <c r="AM362" s="53">
        <f>IFERROR(VLOOKUP(B362,'วันที่ 19'!$B$8:$AH$106,28,FALSE),0)</f>
      </c>
      <c r="AN362" s="53">
        <f>IFERROR(VLOOKUP(B362,'วันที่ 20'!$B$8:$AH$105,28,FALSE),0)</f>
      </c>
      <c r="AO362" s="53">
        <f>IFERROR(VLOOKUP(B362,'วันที่ 21'!$B$8:$AH$106,28,FALSE),0)</f>
      </c>
      <c r="AP362" s="53">
        <f>IFERROR(VLOOKUP(B362,'วันที่ 22'!$B$8:$AH$105,28,FALSE),0)</f>
      </c>
      <c r="AQ362" s="53">
        <f>IFERROR(VLOOKUP(B362,'วันที่ 23'!$B$8:$AH$107,28,FALSE),0)</f>
      </c>
      <c r="AR362" s="53">
        <f>IFERROR(VLOOKUP(B362,'วันที่ 24'!$B$8:$AH$104,28,FALSE),0)</f>
      </c>
      <c r="AS362" s="53">
        <f>IFERROR(VLOOKUP(B362,'วันที่ 25'!$B$8:$AH$106,28,FALSE),0)</f>
      </c>
      <c r="AT362" s="53">
        <f>IFERROR(VLOOKUP(B362,'วันที่ 26'!$B$8:$AH$105,28,FALSE),0)</f>
      </c>
      <c r="AU362" s="53">
        <f>IFERROR(VLOOKUP(B362,'วันที่ 26'!$B$8:$AH$104,28,FALSE),0)</f>
      </c>
      <c r="AV362" s="53">
        <f>IFERROR(VLOOKUP(B362,'วันที่ 30'!$B$8:$AH$107,28,FALSE),0)</f>
      </c>
      <c r="AW362" s="53">
        <f>IFERROR(VLOOKUP(B362,'วันที่ 31'!$B$8:$AG$105,28,FALSE),0)</f>
      </c>
      <c r="AX362" s="52">
        <f>SUM(E362:AW362)</f>
      </c>
    </row>
    <row r="363">
      <c r="A363" s="52"/>
      <c r="B363" s="56"/>
      <c r="C363" s="53">
        <f>IFERROR(VLOOKUP(B363,Members!B:C,2,FALSE),0)</f>
      </c>
      <c r="D363" s="53">
        <f>IFERROR(VLOOKUP(B363,Members!$B:$H,7,FALSE),0)</f>
      </c>
      <c r="E363" s="55">
        <f>IFERROR(VLOOKUP(B363,'วันที่ 1'!$B$8:$AH$103,28,FALSE),0) - IFERROR(VLOOKUP(B363,'วันที่ 1'!$B$8:$AH$103,27,FALSE),0)</f>
      </c>
      <c r="F363" s="55">
        <f>IFERROR(VLOOKUP(C363,'วันที่ 1'!$B$8:$AH$103,27,FALSE),0)</f>
      </c>
      <c r="G363" s="53">
        <f>IFERROR(VLOOKUP(B363,'วันที่ 1'!$B$8:$AH$103,28,FALSE),0)-IFERROR(VLOOKUP(B363,'วันที่ 1'!$B$8:$AH$103,27,FALSE),0)</f>
      </c>
      <c r="H363" s="55">
        <f>IFERROR(VLOOKUP(B363,'วันที่ 1'!$B$8:$AH$103,27,FALSE),0)</f>
      </c>
      <c r="I363" s="53">
        <f>IFERROR(VLOOKUP(B363,'วันที่ 2'!$B$8:$AF$106,28,FALSE),0)-IFERROR(VLOOKUP(B363,'วันที่ 2'!$B$8:$AF$106,27,FALSE),0)</f>
      </c>
      <c r="J363" s="53">
        <f>IFERROR(VLOOKUP(B363,'วันที่ 2'!$B$8:$AF$106,27,FALSE),0)</f>
      </c>
      <c r="K363" s="53">
        <f>IFERROR(VLOOKUP(B363,'วันที่ 3 กะเช้า'!$B$8:$AK$106,28,FALSE),0)-IFERROR(VLOOKUP(B363,'วันที่ 3 กะเช้า'!$B$8:$AK$106,27,FALSE),0)</f>
      </c>
      <c r="L363" s="53">
        <f>IFERROR(VLOOKUP(B363,'วันที่ 3 กะเช้า'!$B$8:$AK$106,27,FALSE),0)</f>
      </c>
      <c r="M363" s="53">
        <f>IFERROR(VLOOKUP(B363,'วันที่ 4 กะเช้า'!$B$8:$AG$107,28,FALSE),0)-IFERROR(VLOOKUP(B363,'วันที่ 4 กะเช้า'!$B$8:$AG$107,27,FALSE),0)</f>
      </c>
      <c r="N363" s="53">
        <f>IFERROR(VLOOKUP(B363,'วันที่ 4 กะเช้า'!$B$8:$AG$107,27,FALSE),0)</f>
      </c>
      <c r="O363" s="53">
        <f>IFERROR(VLOOKUP(B363,'วันที่ 4 กะเช้า'!$B$8:$AH$106,28,FALSE),0)-IFERROR(VLOOKUP(B363,'วันที่ 4 กะเช้า'!$B$8:$AH$106,27,FALSE),0)</f>
      </c>
      <c r="P363" s="53">
        <f>IFERROR(VLOOKUP(B363,'วันที่ 4 กะเช้า'!$B$8:$AH$106,27,FALSE),0)</f>
      </c>
      <c r="Q363" s="53">
        <f>IFERROR(VLOOKUP(B363,'วันที่ 4 กะเช้า'!$B$8:$AH$106,28,FALSE),0)-IFERROR(VLOOKUP(B363,'วันที่ 4 กะเช้า'!$B$8:$AH$106,27,FALSE),0)</f>
      </c>
      <c r="R363" s="53">
        <f>IFERROR(VLOOKUP(B363,'วันที่ 4 กะเช้า'!$B$8:$AH$106,27,FALSE),0)</f>
      </c>
      <c r="S363" s="53">
        <f>IFERROR(VLOOKUP(B363,'วันที่ 5 กะเช้า'!$B$8:$AH$107,28,FALSE),0)-IFERROR(VLOOKUP(B363,'วันที่ 5 กะเช้า'!$B$8:$AH$107,27,FALSE),0)</f>
      </c>
      <c r="T363" s="53">
        <f>IFERROR(VLOOKUP(B363,'วันที่ 5 กะเช้า'!$B$8:$AH$107,27,FALSE),0)</f>
      </c>
      <c r="U363" s="53">
        <f>IFERROR(VLOOKUP(B363,'วันที่ 5 กะดึก'!$B$8:$AH$106,27,FALSE),0)</f>
      </c>
      <c r="V363" s="53">
        <f>IFERROR(VLOOKUP(B363,'วันที่ 5 กะดึก'!$B$8:$AH$106,27,FALSE),0)</f>
      </c>
      <c r="W363" s="53">
        <f>IFERROR(VLOOKUP(B363,'วันที่ 7'!$B$8:$AH$105,28,FALSE),0)-IFERROR(VLOOKUP(B363,'วันที่ 7'!$B$8:$AH$105,27,FALSE),0)</f>
      </c>
      <c r="X363" s="53">
        <f>IFERROR(VLOOKUP(B363,'วันที่ 7'!$B$8:$AH$105,27,FALSE),0)</f>
      </c>
      <c r="Y363" s="53">
        <f>IFERROR(VLOOKUP(B363,'วันที่ 8'!$B$8:$AH$109,28,FALSE),0)-IFERROR(VLOOKUP(B363,'วันที่ 8'!$B$8:$AH$109,27,FALSE),0)</f>
      </c>
      <c r="Z363" s="53">
        <f>IFERROR(VLOOKUP(B363,'วันที่ 8'!$B$8:$AH$109,27,FALSE),0)</f>
      </c>
      <c r="AA363" s="53">
        <f>IFERROR(VLOOKUP(B363,'กะเช้าวันที่ 12'!$B$8:$AC$102,28,FALSE),0)-IFERROR(VLOOKUP(B363,'กะเช้าวันที่ 12'!$B$8:$AC$102,27,FALSE),0)</f>
      </c>
      <c r="AB363" s="53">
        <f>IFERROR(VLOOKUP(B363,'กะเช้าวันที่ 12'!$B$8:$AC$102,27,FALSE),0)</f>
      </c>
      <c r="AC363" s="53">
        <f>IFERROR(VLOOKUP(B363,'กะเช้าวันที่ 14'!$B$8:$AC$104,28,FALSE),0)-IFERROR(VLOOKUP(B363,'กะเช้าวันที่ 14'!$B$8:$AC$104,27,FALSE),0)</f>
      </c>
      <c r="AD363" s="53">
        <f>IFERROR(VLOOKUP(B363,'กะเช้าวันที่ 14'!$B$8:$AC$104,27,FALSE),0)</f>
      </c>
      <c r="AE363" s="53">
        <f>IFERROR(VLOOKUP(B363,'กะดึกวันที่ 13'!$B$8:$AC$105,28,FALSE),0)-IFERROR(VLOOKUP(B363,'กะดึกวันที่ 13'!$B$8:$AC$105,27,FALSE),0)</f>
      </c>
      <c r="AF363" s="53">
        <f>IFERROR(VLOOKUP(C363,'กะดึกวันที่ 13'!$B$8:$AC$105,27,FALSE),0)</f>
      </c>
      <c r="AG363" s="53">
        <f>IFERROR(VLOOKUP(B363,'วันที่ 12'!$B$8:$AH$105,28,FALSE),0)</f>
      </c>
      <c r="AH363" s="53">
        <f>IFERROR(VLOOKUP(B363,'วันที่ 14'!$B$8:$AH$106,28,FALSE),0)</f>
      </c>
      <c r="AI363" s="53">
        <f>IFERROR(VLOOKUP(B363,'วันที่ 15'!$B$8:$AH$106,28,FALSE),0)</f>
      </c>
      <c r="AJ363" s="53">
        <f>IFERROR(VLOOKUP(B363,'วันที่ 16'!$B$8:$AH$105,28,FALSE),0)</f>
      </c>
      <c r="AK363" s="53">
        <f>IFERROR(VLOOKUP(B363,'วันที่ 17'!$B$8:$AH$105,28,FALSE),0)</f>
      </c>
      <c r="AL363" s="53">
        <f>IFERROR(VLOOKUP(B363,'วันที่ 18'!$B$8:$AH$104,28,FALSE),0)</f>
      </c>
      <c r="AM363" s="53">
        <f>IFERROR(VLOOKUP(B363,'วันที่ 19'!$B$8:$AH$106,28,FALSE),0)</f>
      </c>
      <c r="AN363" s="53">
        <f>IFERROR(VLOOKUP(B363,'วันที่ 20'!$B$8:$AH$105,28,FALSE),0)</f>
      </c>
      <c r="AO363" s="53">
        <f>IFERROR(VLOOKUP(B363,'วันที่ 21'!$B$8:$AH$106,28,FALSE),0)</f>
      </c>
      <c r="AP363" s="53">
        <f>IFERROR(VLOOKUP(B363,'วันที่ 22'!$B$8:$AH$105,28,FALSE),0)</f>
      </c>
      <c r="AQ363" s="53">
        <f>IFERROR(VLOOKUP(B363,'วันที่ 23'!$B$8:$AH$107,28,FALSE),0)</f>
      </c>
      <c r="AR363" s="53">
        <f>IFERROR(VLOOKUP(B363,'วันที่ 24'!$B$8:$AH$104,28,FALSE),0)</f>
      </c>
      <c r="AS363" s="53">
        <f>IFERROR(VLOOKUP(B363,'วันที่ 25'!$B$8:$AH$106,28,FALSE),0)</f>
      </c>
      <c r="AT363" s="53">
        <f>IFERROR(VLOOKUP(B363,'วันที่ 26'!$B$8:$AH$105,28,FALSE),0)</f>
      </c>
      <c r="AU363" s="53">
        <f>IFERROR(VLOOKUP(B363,'วันที่ 26'!$B$8:$AH$104,28,FALSE),0)</f>
      </c>
      <c r="AV363" s="53">
        <f>IFERROR(VLOOKUP(B363,'วันที่ 30'!$B$8:$AH$107,28,FALSE),0)</f>
      </c>
      <c r="AW363" s="53">
        <f>IFERROR(VLOOKUP(B363,'วันที่ 31'!$B$8:$AG$105,28,FALSE),0)</f>
      </c>
      <c r="AX363" s="52">
        <f>SUM(E363:AW363)</f>
      </c>
    </row>
    <row r="364">
      <c r="A364" s="52"/>
      <c r="B364" s="56"/>
      <c r="C364" s="53">
        <f>IFERROR(VLOOKUP(B364,Members!B:C,2,FALSE),0)</f>
      </c>
      <c r="D364" s="53">
        <f>IFERROR(VLOOKUP(B364,Members!$B:$H,7,FALSE),0)</f>
      </c>
      <c r="E364" s="55">
        <f>IFERROR(VLOOKUP(B364,'วันที่ 1'!$B$8:$AH$103,28,FALSE),0) - IFERROR(VLOOKUP(B364,'วันที่ 1'!$B$8:$AH$103,27,FALSE),0)</f>
      </c>
      <c r="F364" s="55">
        <f>IFERROR(VLOOKUP(C364,'วันที่ 1'!$B$8:$AH$103,27,FALSE),0)</f>
      </c>
      <c r="G364" s="53">
        <f>IFERROR(VLOOKUP(B364,'วันที่ 1'!$B$8:$AH$103,28,FALSE),0)-IFERROR(VLOOKUP(B364,'วันที่ 1'!$B$8:$AH$103,27,FALSE),0)</f>
      </c>
      <c r="H364" s="55">
        <f>IFERROR(VLOOKUP(B364,'วันที่ 1'!$B$8:$AH$103,27,FALSE),0)</f>
      </c>
      <c r="I364" s="53">
        <f>IFERROR(VLOOKUP(B364,'วันที่ 2'!$B$8:$AF$106,28,FALSE),0)-IFERROR(VLOOKUP(B364,'วันที่ 2'!$B$8:$AF$106,27,FALSE),0)</f>
      </c>
      <c r="J364" s="53">
        <f>IFERROR(VLOOKUP(B364,'วันที่ 2'!$B$8:$AF$106,27,FALSE),0)</f>
      </c>
      <c r="K364" s="53">
        <f>IFERROR(VLOOKUP(B364,'วันที่ 3 กะเช้า'!$B$8:$AK$106,28,FALSE),0)-IFERROR(VLOOKUP(B364,'วันที่ 3 กะเช้า'!$B$8:$AK$106,27,FALSE),0)</f>
      </c>
      <c r="L364" s="53">
        <f>IFERROR(VLOOKUP(B364,'วันที่ 3 กะเช้า'!$B$8:$AK$106,27,FALSE),0)</f>
      </c>
      <c r="M364" s="53">
        <f>IFERROR(VLOOKUP(B364,'วันที่ 4 กะเช้า'!$B$8:$AG$107,28,FALSE),0)-IFERROR(VLOOKUP(B364,'วันที่ 4 กะเช้า'!$B$8:$AG$107,27,FALSE),0)</f>
      </c>
      <c r="N364" s="53">
        <f>IFERROR(VLOOKUP(B364,'วันที่ 4 กะเช้า'!$B$8:$AG$107,27,FALSE),0)</f>
      </c>
      <c r="O364" s="53">
        <f>IFERROR(VLOOKUP(B364,'วันที่ 4 กะเช้า'!$B$8:$AH$106,28,FALSE),0)-IFERROR(VLOOKUP(B364,'วันที่ 4 กะเช้า'!$B$8:$AH$106,27,FALSE),0)</f>
      </c>
      <c r="P364" s="53">
        <f>IFERROR(VLOOKUP(B364,'วันที่ 4 กะเช้า'!$B$8:$AH$106,27,FALSE),0)</f>
      </c>
      <c r="Q364" s="53">
        <f>IFERROR(VLOOKUP(B364,'วันที่ 4 กะเช้า'!$B$8:$AH$106,28,FALSE),0)-IFERROR(VLOOKUP(B364,'วันที่ 4 กะเช้า'!$B$8:$AH$106,27,FALSE),0)</f>
      </c>
      <c r="R364" s="53">
        <f>IFERROR(VLOOKUP(B364,'วันที่ 4 กะเช้า'!$B$8:$AH$106,27,FALSE),0)</f>
      </c>
      <c r="S364" s="53">
        <f>IFERROR(VLOOKUP(B364,'วันที่ 5 กะเช้า'!$B$8:$AH$107,28,FALSE),0)-IFERROR(VLOOKUP(B364,'วันที่ 5 กะเช้า'!$B$8:$AH$107,27,FALSE),0)</f>
      </c>
      <c r="T364" s="53">
        <f>IFERROR(VLOOKUP(B364,'วันที่ 5 กะเช้า'!$B$8:$AH$107,27,FALSE),0)</f>
      </c>
      <c r="U364" s="53">
        <f>IFERROR(VLOOKUP(B364,'วันที่ 5 กะดึก'!$B$8:$AH$106,27,FALSE),0)</f>
      </c>
      <c r="V364" s="53">
        <f>IFERROR(VLOOKUP(B364,'วันที่ 5 กะดึก'!$B$8:$AH$106,27,FALSE),0)</f>
      </c>
      <c r="W364" s="53">
        <f>IFERROR(VLOOKUP(B364,'วันที่ 7'!$B$8:$AH$105,28,FALSE),0)-IFERROR(VLOOKUP(B364,'วันที่ 7'!$B$8:$AH$105,27,FALSE),0)</f>
      </c>
      <c r="X364" s="53">
        <f>IFERROR(VLOOKUP(B364,'วันที่ 7'!$B$8:$AH$105,27,FALSE),0)</f>
      </c>
      <c r="Y364" s="53">
        <f>IFERROR(VLOOKUP(B364,'วันที่ 8'!$B$8:$AH$109,28,FALSE),0)-IFERROR(VLOOKUP(B364,'วันที่ 8'!$B$8:$AH$109,27,FALSE),0)</f>
      </c>
      <c r="Z364" s="53">
        <f>IFERROR(VLOOKUP(B364,'วันที่ 8'!$B$8:$AH$109,27,FALSE),0)</f>
      </c>
      <c r="AA364" s="53">
        <f>IFERROR(VLOOKUP(B364,'กะเช้าวันที่ 12'!$B$8:$AC$102,28,FALSE),0)-IFERROR(VLOOKUP(B364,'กะเช้าวันที่ 12'!$B$8:$AC$102,27,FALSE),0)</f>
      </c>
      <c r="AB364" s="53">
        <f>IFERROR(VLOOKUP(B364,'กะเช้าวันที่ 12'!$B$8:$AC$102,27,FALSE),0)</f>
      </c>
      <c r="AC364" s="53">
        <f>IFERROR(VLOOKUP(B364,'กะเช้าวันที่ 14'!$B$8:$AC$104,28,FALSE),0)-IFERROR(VLOOKUP(B364,'กะเช้าวันที่ 14'!$B$8:$AC$104,27,FALSE),0)</f>
      </c>
      <c r="AD364" s="53">
        <f>IFERROR(VLOOKUP(B364,'กะเช้าวันที่ 14'!$B$8:$AC$104,27,FALSE),0)</f>
      </c>
      <c r="AE364" s="53">
        <f>IFERROR(VLOOKUP(B364,'กะดึกวันที่ 13'!$B$8:$AC$105,28,FALSE),0)-IFERROR(VLOOKUP(B364,'กะดึกวันที่ 13'!$B$8:$AC$105,27,FALSE),0)</f>
      </c>
      <c r="AF364" s="53">
        <f>IFERROR(VLOOKUP(C364,'กะดึกวันที่ 13'!$B$8:$AC$105,27,FALSE),0)</f>
      </c>
      <c r="AG364" s="53">
        <f>IFERROR(VLOOKUP(B364,'วันที่ 12'!$B$8:$AH$105,28,FALSE),0)</f>
      </c>
      <c r="AH364" s="53">
        <f>IFERROR(VLOOKUP(B364,'วันที่ 14'!$B$8:$AH$106,28,FALSE),0)</f>
      </c>
      <c r="AI364" s="53">
        <f>IFERROR(VLOOKUP(B364,'วันที่ 15'!$B$8:$AH$106,28,FALSE),0)</f>
      </c>
      <c r="AJ364" s="53">
        <f>IFERROR(VLOOKUP(B364,'วันที่ 16'!$B$8:$AH$105,28,FALSE),0)</f>
      </c>
      <c r="AK364" s="53">
        <f>IFERROR(VLOOKUP(B364,'วันที่ 17'!$B$8:$AH$105,28,FALSE),0)</f>
      </c>
      <c r="AL364" s="53">
        <f>IFERROR(VLOOKUP(B364,'วันที่ 18'!$B$8:$AH$104,28,FALSE),0)</f>
      </c>
      <c r="AM364" s="53">
        <f>IFERROR(VLOOKUP(B364,'วันที่ 19'!$B$8:$AH$106,28,FALSE),0)</f>
      </c>
      <c r="AN364" s="53">
        <f>IFERROR(VLOOKUP(B364,'วันที่ 20'!$B$8:$AH$105,28,FALSE),0)</f>
      </c>
      <c r="AO364" s="53">
        <f>IFERROR(VLOOKUP(B364,'วันที่ 21'!$B$8:$AH$106,28,FALSE),0)</f>
      </c>
      <c r="AP364" s="53">
        <f>IFERROR(VLOOKUP(B364,'วันที่ 22'!$B$8:$AH$105,28,FALSE),0)</f>
      </c>
      <c r="AQ364" s="53">
        <f>IFERROR(VLOOKUP(B364,'วันที่ 23'!$B$8:$AH$107,28,FALSE),0)</f>
      </c>
      <c r="AR364" s="53">
        <f>IFERROR(VLOOKUP(B364,'วันที่ 24'!$B$8:$AH$104,28,FALSE),0)</f>
      </c>
      <c r="AS364" s="53">
        <f>IFERROR(VLOOKUP(B364,'วันที่ 25'!$B$8:$AH$106,28,FALSE),0)</f>
      </c>
      <c r="AT364" s="53">
        <f>IFERROR(VLOOKUP(B364,'วันที่ 26'!$B$8:$AH$105,28,FALSE),0)</f>
      </c>
      <c r="AU364" s="53">
        <f>IFERROR(VLOOKUP(B364,'วันที่ 26'!$B$8:$AH$104,28,FALSE),0)</f>
      </c>
      <c r="AV364" s="53">
        <f>IFERROR(VLOOKUP(B364,'วันที่ 30'!$B$8:$AH$107,28,FALSE),0)</f>
      </c>
      <c r="AW364" s="53">
        <f>IFERROR(VLOOKUP(B364,'วันที่ 31'!$B$8:$AG$105,28,FALSE),0)</f>
      </c>
      <c r="AX364" s="52">
        <f>SUM(E364:AW364)</f>
      </c>
    </row>
    <row r="365">
      <c r="A365" s="52"/>
      <c r="B365" s="56"/>
      <c r="C365" s="53">
        <f>IFERROR(VLOOKUP(B365,Members!B:C,2,FALSE),0)</f>
      </c>
      <c r="D365" s="53">
        <f>IFERROR(VLOOKUP(B365,Members!$B:$H,7,FALSE),0)</f>
      </c>
      <c r="E365" s="55">
        <f>IFERROR(VLOOKUP(B365,'วันที่ 1'!$B$8:$AH$103,28,FALSE),0) - IFERROR(VLOOKUP(B365,'วันที่ 1'!$B$8:$AH$103,27,FALSE),0)</f>
      </c>
      <c r="F365" s="55">
        <f>IFERROR(VLOOKUP(C365,'วันที่ 1'!$B$8:$AH$103,27,FALSE),0)</f>
      </c>
      <c r="G365" s="53">
        <f>IFERROR(VLOOKUP(B365,'วันที่ 1'!$B$8:$AH$103,28,FALSE),0)-IFERROR(VLOOKUP(B365,'วันที่ 1'!$B$8:$AH$103,27,FALSE),0)</f>
      </c>
      <c r="H365" s="55">
        <f>IFERROR(VLOOKUP(B365,'วันที่ 1'!$B$8:$AH$103,27,FALSE),0)</f>
      </c>
      <c r="I365" s="53">
        <f>IFERROR(VLOOKUP(B365,'วันที่ 2'!$B$8:$AF$106,28,FALSE),0)-IFERROR(VLOOKUP(B365,'วันที่ 2'!$B$8:$AF$106,27,FALSE),0)</f>
      </c>
      <c r="J365" s="53">
        <f>IFERROR(VLOOKUP(B365,'วันที่ 2'!$B$8:$AF$106,27,FALSE),0)</f>
      </c>
      <c r="K365" s="53">
        <f>IFERROR(VLOOKUP(B365,'วันที่ 3 กะเช้า'!$B$8:$AK$106,28,FALSE),0)-IFERROR(VLOOKUP(B365,'วันที่ 3 กะเช้า'!$B$8:$AK$106,27,FALSE),0)</f>
      </c>
      <c r="L365" s="53">
        <f>IFERROR(VLOOKUP(B365,'วันที่ 3 กะเช้า'!$B$8:$AK$106,27,FALSE),0)</f>
      </c>
      <c r="M365" s="53">
        <f>IFERROR(VLOOKUP(B365,'วันที่ 4 กะเช้า'!$B$8:$AG$107,28,FALSE),0)-IFERROR(VLOOKUP(B365,'วันที่ 4 กะเช้า'!$B$8:$AG$107,27,FALSE),0)</f>
      </c>
      <c r="N365" s="53">
        <f>IFERROR(VLOOKUP(B365,'วันที่ 4 กะเช้า'!$B$8:$AG$107,27,FALSE),0)</f>
      </c>
      <c r="O365" s="53">
        <f>IFERROR(VLOOKUP(B365,'วันที่ 4 กะเช้า'!$B$8:$AH$106,28,FALSE),0)-IFERROR(VLOOKUP(B365,'วันที่ 4 กะเช้า'!$B$8:$AH$106,27,FALSE),0)</f>
      </c>
      <c r="P365" s="53">
        <f>IFERROR(VLOOKUP(B365,'วันที่ 4 กะเช้า'!$B$8:$AH$106,27,FALSE),0)</f>
      </c>
      <c r="Q365" s="53">
        <f>IFERROR(VLOOKUP(B365,'วันที่ 4 กะเช้า'!$B$8:$AH$106,28,FALSE),0)-IFERROR(VLOOKUP(B365,'วันที่ 4 กะเช้า'!$B$8:$AH$106,27,FALSE),0)</f>
      </c>
      <c r="R365" s="53">
        <f>IFERROR(VLOOKUP(B365,'วันที่ 4 กะเช้า'!$B$8:$AH$106,27,FALSE),0)</f>
      </c>
      <c r="S365" s="53">
        <f>IFERROR(VLOOKUP(B365,'วันที่ 5 กะเช้า'!$B$8:$AH$107,28,FALSE),0)-IFERROR(VLOOKUP(B365,'วันที่ 5 กะเช้า'!$B$8:$AH$107,27,FALSE),0)</f>
      </c>
      <c r="T365" s="53">
        <f>IFERROR(VLOOKUP(B365,'วันที่ 5 กะเช้า'!$B$8:$AH$107,27,FALSE),0)</f>
      </c>
      <c r="U365" s="53">
        <f>IFERROR(VLOOKUP(B365,'วันที่ 5 กะดึก'!$B$8:$AH$106,27,FALSE),0)</f>
      </c>
      <c r="V365" s="53">
        <f>IFERROR(VLOOKUP(B365,'วันที่ 5 กะดึก'!$B$8:$AH$106,27,FALSE),0)</f>
      </c>
      <c r="W365" s="53">
        <f>IFERROR(VLOOKUP(B365,'วันที่ 7'!$B$8:$AH$105,28,FALSE),0)-IFERROR(VLOOKUP(B365,'วันที่ 7'!$B$8:$AH$105,27,FALSE),0)</f>
      </c>
      <c r="X365" s="53">
        <f>IFERROR(VLOOKUP(B365,'วันที่ 7'!$B$8:$AH$105,27,FALSE),0)</f>
      </c>
      <c r="Y365" s="53">
        <f>IFERROR(VLOOKUP(B365,'วันที่ 8'!$B$8:$AH$109,28,FALSE),0)-IFERROR(VLOOKUP(B365,'วันที่ 8'!$B$8:$AH$109,27,FALSE),0)</f>
      </c>
      <c r="Z365" s="53">
        <f>IFERROR(VLOOKUP(B365,'วันที่ 8'!$B$8:$AH$109,27,FALSE),0)</f>
      </c>
      <c r="AA365" s="53">
        <f>IFERROR(VLOOKUP(B365,'กะเช้าวันที่ 12'!$B$8:$AC$102,28,FALSE),0)-IFERROR(VLOOKUP(B365,'กะเช้าวันที่ 12'!$B$8:$AC$102,27,FALSE),0)</f>
      </c>
      <c r="AB365" s="53">
        <f>IFERROR(VLOOKUP(B365,'กะเช้าวันที่ 12'!$B$8:$AC$102,27,FALSE),0)</f>
      </c>
      <c r="AC365" s="53">
        <f>IFERROR(VLOOKUP(B365,'กะเช้าวันที่ 14'!$B$8:$AC$104,28,FALSE),0)-IFERROR(VLOOKUP(B365,'กะเช้าวันที่ 14'!$B$8:$AC$104,27,FALSE),0)</f>
      </c>
      <c r="AD365" s="53">
        <f>IFERROR(VLOOKUP(B365,'กะเช้าวันที่ 14'!$B$8:$AC$104,27,FALSE),0)</f>
      </c>
      <c r="AE365" s="53">
        <f>IFERROR(VLOOKUP(B365,'กะดึกวันที่ 13'!$B$8:$AC$105,28,FALSE),0)-IFERROR(VLOOKUP(B365,'กะดึกวันที่ 13'!$B$8:$AC$105,27,FALSE),0)</f>
      </c>
      <c r="AF365" s="53">
        <f>IFERROR(VLOOKUP(C365,'กะดึกวันที่ 13'!$B$8:$AC$105,27,FALSE),0)</f>
      </c>
      <c r="AG365" s="53">
        <f>IFERROR(VLOOKUP(B365,'วันที่ 12'!$B$8:$AH$105,28,FALSE),0)</f>
      </c>
      <c r="AH365" s="53">
        <f>IFERROR(VLOOKUP(B365,'วันที่ 14'!$B$8:$AH$106,28,FALSE),0)</f>
      </c>
      <c r="AI365" s="53">
        <f>IFERROR(VLOOKUP(B365,'วันที่ 15'!$B$8:$AH$106,28,FALSE),0)</f>
      </c>
      <c r="AJ365" s="53">
        <f>IFERROR(VLOOKUP(B365,'วันที่ 16'!$B$8:$AH$105,28,FALSE),0)</f>
      </c>
      <c r="AK365" s="53">
        <f>IFERROR(VLOOKUP(B365,'วันที่ 17'!$B$8:$AH$105,28,FALSE),0)</f>
      </c>
      <c r="AL365" s="53">
        <f>IFERROR(VLOOKUP(B365,'วันที่ 18'!$B$8:$AH$104,28,FALSE),0)</f>
      </c>
      <c r="AM365" s="53">
        <f>IFERROR(VLOOKUP(B365,'วันที่ 19'!$B$8:$AH$106,28,FALSE),0)</f>
      </c>
      <c r="AN365" s="53">
        <f>IFERROR(VLOOKUP(B365,'วันที่ 20'!$B$8:$AH$105,28,FALSE),0)</f>
      </c>
      <c r="AO365" s="53">
        <f>IFERROR(VLOOKUP(B365,'วันที่ 21'!$B$8:$AH$106,28,FALSE),0)</f>
      </c>
      <c r="AP365" s="53">
        <f>IFERROR(VLOOKUP(B365,'วันที่ 22'!$B$8:$AH$105,28,FALSE),0)</f>
      </c>
      <c r="AQ365" s="53">
        <f>IFERROR(VLOOKUP(B365,'วันที่ 23'!$B$8:$AH$107,28,FALSE),0)</f>
      </c>
      <c r="AR365" s="53">
        <f>IFERROR(VLOOKUP(B365,'วันที่ 24'!$B$8:$AH$104,28,FALSE),0)</f>
      </c>
      <c r="AS365" s="53">
        <f>IFERROR(VLOOKUP(B365,'วันที่ 25'!$B$8:$AH$106,28,FALSE),0)</f>
      </c>
      <c r="AT365" s="53">
        <f>IFERROR(VLOOKUP(B365,'วันที่ 26'!$B$8:$AH$105,28,FALSE),0)</f>
      </c>
      <c r="AU365" s="53">
        <f>IFERROR(VLOOKUP(B365,'วันที่ 26'!$B$8:$AH$104,28,FALSE),0)</f>
      </c>
      <c r="AV365" s="53">
        <f>IFERROR(VLOOKUP(B365,'วันที่ 30'!$B$8:$AH$107,28,FALSE),0)</f>
      </c>
      <c r="AW365" s="53">
        <f>IFERROR(VLOOKUP(B365,'วันที่ 31'!$B$8:$AG$105,28,FALSE),0)</f>
      </c>
      <c r="AX365" s="52">
        <f>SUM(E365:AW365)</f>
      </c>
    </row>
    <row r="366">
      <c r="A366" s="52"/>
      <c r="B366" s="56"/>
      <c r="C366" s="53">
        <f>IFERROR(VLOOKUP(B366,Members!B:C,2,FALSE),0)</f>
      </c>
      <c r="D366" s="53">
        <f>IFERROR(VLOOKUP(B366,Members!$B:$H,7,FALSE),0)</f>
      </c>
      <c r="E366" s="55">
        <f>IFERROR(VLOOKUP(B366,'วันที่ 1'!$B$8:$AH$103,28,FALSE),0) - IFERROR(VLOOKUP(B366,'วันที่ 1'!$B$8:$AH$103,27,FALSE),0)</f>
      </c>
      <c r="F366" s="55">
        <f>IFERROR(VLOOKUP(C366,'วันที่ 1'!$B$8:$AH$103,27,FALSE),0)</f>
      </c>
      <c r="G366" s="53">
        <f>IFERROR(VLOOKUP(B366,'วันที่ 1'!$B$8:$AH$103,28,FALSE),0)-IFERROR(VLOOKUP(B366,'วันที่ 1'!$B$8:$AH$103,27,FALSE),0)</f>
      </c>
      <c r="H366" s="55">
        <f>IFERROR(VLOOKUP(B366,'วันที่ 1'!$B$8:$AH$103,27,FALSE),0)</f>
      </c>
      <c r="I366" s="53">
        <f>IFERROR(VLOOKUP(B366,'วันที่ 2'!$B$8:$AF$106,28,FALSE),0)-IFERROR(VLOOKUP(B366,'วันที่ 2'!$B$8:$AF$106,27,FALSE),0)</f>
      </c>
      <c r="J366" s="53">
        <f>IFERROR(VLOOKUP(B366,'วันที่ 2'!$B$8:$AF$106,27,FALSE),0)</f>
      </c>
      <c r="K366" s="53">
        <f>IFERROR(VLOOKUP(B366,'วันที่ 3 กะเช้า'!$B$8:$AK$106,28,FALSE),0)-IFERROR(VLOOKUP(B366,'วันที่ 3 กะเช้า'!$B$8:$AK$106,27,FALSE),0)</f>
      </c>
      <c r="L366" s="53">
        <f>IFERROR(VLOOKUP(B366,'วันที่ 3 กะเช้า'!$B$8:$AK$106,27,FALSE),0)</f>
      </c>
      <c r="M366" s="53">
        <f>IFERROR(VLOOKUP(B366,'วันที่ 4 กะเช้า'!$B$8:$AG$107,28,FALSE),0)-IFERROR(VLOOKUP(B366,'วันที่ 4 กะเช้า'!$B$8:$AG$107,27,FALSE),0)</f>
      </c>
      <c r="N366" s="53">
        <f>IFERROR(VLOOKUP(B366,'วันที่ 4 กะเช้า'!$B$8:$AG$107,27,FALSE),0)</f>
      </c>
      <c r="O366" s="53">
        <f>IFERROR(VLOOKUP(B366,'วันที่ 4 กะเช้า'!$B$8:$AH$106,28,FALSE),0)-IFERROR(VLOOKUP(B366,'วันที่ 4 กะเช้า'!$B$8:$AH$106,27,FALSE),0)</f>
      </c>
      <c r="P366" s="53">
        <f>IFERROR(VLOOKUP(B366,'วันที่ 4 กะเช้า'!$B$8:$AH$106,27,FALSE),0)</f>
      </c>
      <c r="Q366" s="53">
        <f>IFERROR(VLOOKUP(B366,'วันที่ 4 กะเช้า'!$B$8:$AH$106,28,FALSE),0)-IFERROR(VLOOKUP(B366,'วันที่ 4 กะเช้า'!$B$8:$AH$106,27,FALSE),0)</f>
      </c>
      <c r="R366" s="53">
        <f>IFERROR(VLOOKUP(B366,'วันที่ 4 กะเช้า'!$B$8:$AH$106,27,FALSE),0)</f>
      </c>
      <c r="S366" s="53">
        <f>IFERROR(VLOOKUP(B366,'วันที่ 5 กะเช้า'!$B$8:$AH$107,28,FALSE),0)-IFERROR(VLOOKUP(B366,'วันที่ 5 กะเช้า'!$B$8:$AH$107,27,FALSE),0)</f>
      </c>
      <c r="T366" s="53">
        <f>IFERROR(VLOOKUP(B366,'วันที่ 5 กะเช้า'!$B$8:$AH$107,27,FALSE),0)</f>
      </c>
      <c r="U366" s="53">
        <f>IFERROR(VLOOKUP(B366,'วันที่ 5 กะดึก'!$B$8:$AH$106,27,FALSE),0)</f>
      </c>
      <c r="V366" s="53">
        <f>IFERROR(VLOOKUP(B366,'วันที่ 5 กะดึก'!$B$8:$AH$106,27,FALSE),0)</f>
      </c>
      <c r="W366" s="53">
        <f>IFERROR(VLOOKUP(B366,'วันที่ 7'!$B$8:$AH$105,28,FALSE),0)-IFERROR(VLOOKUP(B366,'วันที่ 7'!$B$8:$AH$105,27,FALSE),0)</f>
      </c>
      <c r="X366" s="53">
        <f>IFERROR(VLOOKUP(B366,'วันที่ 7'!$B$8:$AH$105,27,FALSE),0)</f>
      </c>
      <c r="Y366" s="53">
        <f>IFERROR(VLOOKUP(B366,'วันที่ 8'!$B$8:$AH$109,28,FALSE),0)-IFERROR(VLOOKUP(B366,'วันที่ 8'!$B$8:$AH$109,27,FALSE),0)</f>
      </c>
      <c r="Z366" s="53">
        <f>IFERROR(VLOOKUP(B366,'วันที่ 8'!$B$8:$AH$109,27,FALSE),0)</f>
      </c>
      <c r="AA366" s="53">
        <f>IFERROR(VLOOKUP(B366,'กะเช้าวันที่ 12'!$B$8:$AC$102,28,FALSE),0)-IFERROR(VLOOKUP(B366,'กะเช้าวันที่ 12'!$B$8:$AC$102,27,FALSE),0)</f>
      </c>
      <c r="AB366" s="53">
        <f>IFERROR(VLOOKUP(B366,'กะเช้าวันที่ 12'!$B$8:$AC$102,27,FALSE),0)</f>
      </c>
      <c r="AC366" s="53">
        <f>IFERROR(VLOOKUP(B366,'กะเช้าวันที่ 14'!$B$8:$AC$104,28,FALSE),0)-IFERROR(VLOOKUP(B366,'กะเช้าวันที่ 14'!$B$8:$AC$104,27,FALSE),0)</f>
      </c>
      <c r="AD366" s="53">
        <f>IFERROR(VLOOKUP(B366,'กะเช้าวันที่ 14'!$B$8:$AC$104,27,FALSE),0)</f>
      </c>
      <c r="AE366" s="53">
        <f>IFERROR(VLOOKUP(B366,'กะดึกวันที่ 13'!$B$8:$AC$105,28,FALSE),0)-IFERROR(VLOOKUP(B366,'กะดึกวันที่ 13'!$B$8:$AC$105,27,FALSE),0)</f>
      </c>
      <c r="AF366" s="53">
        <f>IFERROR(VLOOKUP(C366,'กะดึกวันที่ 13'!$B$8:$AC$105,27,FALSE),0)</f>
      </c>
      <c r="AG366" s="53">
        <f>IFERROR(VLOOKUP(B366,'วันที่ 12'!$B$8:$AH$105,28,FALSE),0)</f>
      </c>
      <c r="AH366" s="53">
        <f>IFERROR(VLOOKUP(B366,'วันที่ 14'!$B$8:$AH$106,28,FALSE),0)</f>
      </c>
      <c r="AI366" s="53">
        <f>IFERROR(VLOOKUP(B366,'วันที่ 15'!$B$8:$AH$106,28,FALSE),0)</f>
      </c>
      <c r="AJ366" s="53">
        <f>IFERROR(VLOOKUP(B366,'วันที่ 16'!$B$8:$AH$105,28,FALSE),0)</f>
      </c>
      <c r="AK366" s="53">
        <f>IFERROR(VLOOKUP(B366,'วันที่ 17'!$B$8:$AH$105,28,FALSE),0)</f>
      </c>
      <c r="AL366" s="53">
        <f>IFERROR(VLOOKUP(B366,'วันที่ 18'!$B$8:$AH$104,28,FALSE),0)</f>
      </c>
      <c r="AM366" s="53">
        <f>IFERROR(VLOOKUP(B366,'วันที่ 19'!$B$8:$AH$106,28,FALSE),0)</f>
      </c>
      <c r="AN366" s="53">
        <f>IFERROR(VLOOKUP(B366,'วันที่ 20'!$B$8:$AH$105,28,FALSE),0)</f>
      </c>
      <c r="AO366" s="53">
        <f>IFERROR(VLOOKUP(B366,'วันที่ 21'!$B$8:$AH$106,28,FALSE),0)</f>
      </c>
      <c r="AP366" s="53">
        <f>IFERROR(VLOOKUP(B366,'วันที่ 22'!$B$8:$AH$105,28,FALSE),0)</f>
      </c>
      <c r="AQ366" s="53">
        <f>IFERROR(VLOOKUP(B366,'วันที่ 23'!$B$8:$AH$107,28,FALSE),0)</f>
      </c>
      <c r="AR366" s="53">
        <f>IFERROR(VLOOKUP(B366,'วันที่ 24'!$B$8:$AH$104,28,FALSE),0)</f>
      </c>
      <c r="AS366" s="53">
        <f>IFERROR(VLOOKUP(B366,'วันที่ 25'!$B$8:$AH$106,28,FALSE),0)</f>
      </c>
      <c r="AT366" s="53">
        <f>IFERROR(VLOOKUP(B366,'วันที่ 26'!$B$8:$AH$105,28,FALSE),0)</f>
      </c>
      <c r="AU366" s="53">
        <f>IFERROR(VLOOKUP(B366,'วันที่ 26'!$B$8:$AH$104,28,FALSE),0)</f>
      </c>
      <c r="AV366" s="53">
        <f>IFERROR(VLOOKUP(B366,'วันที่ 30'!$B$8:$AH$107,28,FALSE),0)</f>
      </c>
      <c r="AW366" s="53">
        <f>IFERROR(VLOOKUP(B366,'วันที่ 31'!$B$8:$AG$105,28,FALSE),0)</f>
      </c>
      <c r="AX366" s="52">
        <f>SUM(E366:AW366)</f>
      </c>
    </row>
    <row r="367">
      <c r="A367" s="52"/>
      <c r="B367" s="56"/>
      <c r="C367" s="53">
        <f>IFERROR(VLOOKUP(B367,Members!B:C,2,FALSE),0)</f>
      </c>
      <c r="D367" s="53">
        <f>IFERROR(VLOOKUP(B367,Members!$B:$H,7,FALSE),0)</f>
      </c>
      <c r="E367" s="55">
        <f>IFERROR(VLOOKUP(B367,'วันที่ 1'!$B$8:$AH$103,28,FALSE),0) - IFERROR(VLOOKUP(B367,'วันที่ 1'!$B$8:$AH$103,27,FALSE),0)</f>
      </c>
      <c r="F367" s="55">
        <f>IFERROR(VLOOKUP(C367,'วันที่ 1'!$B$8:$AH$103,27,FALSE),0)</f>
      </c>
      <c r="G367" s="53">
        <f>IFERROR(VLOOKUP(B367,'วันที่ 1'!$B$8:$AH$103,28,FALSE),0)-IFERROR(VLOOKUP(B367,'วันที่ 1'!$B$8:$AH$103,27,FALSE),0)</f>
      </c>
      <c r="H367" s="55">
        <f>IFERROR(VLOOKUP(B367,'วันที่ 1'!$B$8:$AH$103,27,FALSE),0)</f>
      </c>
      <c r="I367" s="53">
        <f>IFERROR(VLOOKUP(B367,'วันที่ 2'!$B$8:$AF$106,28,FALSE),0)-IFERROR(VLOOKUP(B367,'วันที่ 2'!$B$8:$AF$106,27,FALSE),0)</f>
      </c>
      <c r="J367" s="53">
        <f>IFERROR(VLOOKUP(B367,'วันที่ 2'!$B$8:$AF$106,27,FALSE),0)</f>
      </c>
      <c r="K367" s="53">
        <f>IFERROR(VLOOKUP(B367,'วันที่ 3 กะเช้า'!$B$8:$AK$106,28,FALSE),0)-IFERROR(VLOOKUP(B367,'วันที่ 3 กะเช้า'!$B$8:$AK$106,27,FALSE),0)</f>
      </c>
      <c r="L367" s="53">
        <f>IFERROR(VLOOKUP(B367,'วันที่ 3 กะเช้า'!$B$8:$AK$106,27,FALSE),0)</f>
      </c>
      <c r="M367" s="53">
        <f>IFERROR(VLOOKUP(B367,'วันที่ 4 กะเช้า'!$B$8:$AG$107,28,FALSE),0)-IFERROR(VLOOKUP(B367,'วันที่ 4 กะเช้า'!$B$8:$AG$107,27,FALSE),0)</f>
      </c>
      <c r="N367" s="53">
        <f>IFERROR(VLOOKUP(B367,'วันที่ 4 กะเช้า'!$B$8:$AG$107,27,FALSE),0)</f>
      </c>
      <c r="O367" s="53">
        <f>IFERROR(VLOOKUP(B367,'วันที่ 4 กะเช้า'!$B$8:$AH$106,28,FALSE),0)-IFERROR(VLOOKUP(B367,'วันที่ 4 กะเช้า'!$B$8:$AH$106,27,FALSE),0)</f>
      </c>
      <c r="P367" s="53">
        <f>IFERROR(VLOOKUP(B367,'วันที่ 4 กะเช้า'!$B$8:$AH$106,27,FALSE),0)</f>
      </c>
      <c r="Q367" s="53">
        <f>IFERROR(VLOOKUP(B367,'วันที่ 4 กะเช้า'!$B$8:$AH$106,28,FALSE),0)-IFERROR(VLOOKUP(B367,'วันที่ 4 กะเช้า'!$B$8:$AH$106,27,FALSE),0)</f>
      </c>
      <c r="R367" s="53">
        <f>IFERROR(VLOOKUP(B367,'วันที่ 4 กะเช้า'!$B$8:$AH$106,27,FALSE),0)</f>
      </c>
      <c r="S367" s="53">
        <f>IFERROR(VLOOKUP(B367,'วันที่ 5 กะเช้า'!$B$8:$AH$107,28,FALSE),0)-IFERROR(VLOOKUP(B367,'วันที่ 5 กะเช้า'!$B$8:$AH$107,27,FALSE),0)</f>
      </c>
      <c r="T367" s="53">
        <f>IFERROR(VLOOKUP(B367,'วันที่ 5 กะเช้า'!$B$8:$AH$107,27,FALSE),0)</f>
      </c>
      <c r="U367" s="53">
        <f>IFERROR(VLOOKUP(B367,'วันที่ 5 กะดึก'!$B$8:$AH$106,27,FALSE),0)</f>
      </c>
      <c r="V367" s="53">
        <f>IFERROR(VLOOKUP(B367,'วันที่ 5 กะดึก'!$B$8:$AH$106,27,FALSE),0)</f>
      </c>
      <c r="W367" s="53">
        <f>IFERROR(VLOOKUP(B367,'วันที่ 7'!$B$8:$AH$105,28,FALSE),0)-IFERROR(VLOOKUP(B367,'วันที่ 7'!$B$8:$AH$105,27,FALSE),0)</f>
      </c>
      <c r="X367" s="53">
        <f>IFERROR(VLOOKUP(B367,'วันที่ 7'!$B$8:$AH$105,27,FALSE),0)</f>
      </c>
      <c r="Y367" s="53">
        <f>IFERROR(VLOOKUP(B367,'วันที่ 8'!$B$8:$AH$109,28,FALSE),0)-IFERROR(VLOOKUP(B367,'วันที่ 8'!$B$8:$AH$109,27,FALSE),0)</f>
      </c>
      <c r="Z367" s="53">
        <f>IFERROR(VLOOKUP(B367,'วันที่ 8'!$B$8:$AH$109,27,FALSE),0)</f>
      </c>
      <c r="AA367" s="53">
        <f>IFERROR(VLOOKUP(B367,'กะเช้าวันที่ 12'!$B$8:$AC$102,28,FALSE),0)-IFERROR(VLOOKUP(B367,'กะเช้าวันที่ 12'!$B$8:$AC$102,27,FALSE),0)</f>
      </c>
      <c r="AB367" s="53">
        <f>IFERROR(VLOOKUP(B367,'กะเช้าวันที่ 12'!$B$8:$AC$102,27,FALSE),0)</f>
      </c>
      <c r="AC367" s="53">
        <f>IFERROR(VLOOKUP(B367,'กะเช้าวันที่ 14'!$B$8:$AC$104,28,FALSE),0)-IFERROR(VLOOKUP(B367,'กะเช้าวันที่ 14'!$B$8:$AC$104,27,FALSE),0)</f>
      </c>
      <c r="AD367" s="53">
        <f>IFERROR(VLOOKUP(B367,'กะเช้าวันที่ 14'!$B$8:$AC$104,27,FALSE),0)</f>
      </c>
      <c r="AE367" s="53">
        <f>IFERROR(VLOOKUP(B367,'กะดึกวันที่ 13'!$B$8:$AC$105,28,FALSE),0)-IFERROR(VLOOKUP(B367,'กะดึกวันที่ 13'!$B$8:$AC$105,27,FALSE),0)</f>
      </c>
      <c r="AF367" s="53">
        <f>IFERROR(VLOOKUP(C367,'กะดึกวันที่ 13'!$B$8:$AC$105,27,FALSE),0)</f>
      </c>
      <c r="AG367" s="53">
        <f>IFERROR(VLOOKUP(B367,'วันที่ 12'!$B$8:$AH$105,28,FALSE),0)</f>
      </c>
      <c r="AH367" s="53">
        <f>IFERROR(VLOOKUP(B367,'วันที่ 14'!$B$8:$AH$106,28,FALSE),0)</f>
      </c>
      <c r="AI367" s="53">
        <f>IFERROR(VLOOKUP(B367,'วันที่ 15'!$B$8:$AH$106,28,FALSE),0)</f>
      </c>
      <c r="AJ367" s="53">
        <f>IFERROR(VLOOKUP(B367,'วันที่ 16'!$B$8:$AH$105,28,FALSE),0)</f>
      </c>
      <c r="AK367" s="53">
        <f>IFERROR(VLOOKUP(B367,'วันที่ 17'!$B$8:$AH$105,28,FALSE),0)</f>
      </c>
      <c r="AL367" s="53">
        <f>IFERROR(VLOOKUP(B367,'วันที่ 18'!$B$8:$AH$104,28,FALSE),0)</f>
      </c>
      <c r="AM367" s="53">
        <f>IFERROR(VLOOKUP(B367,'วันที่ 19'!$B$8:$AH$106,28,FALSE),0)</f>
      </c>
      <c r="AN367" s="53">
        <f>IFERROR(VLOOKUP(B367,'วันที่ 20'!$B$8:$AH$105,28,FALSE),0)</f>
      </c>
      <c r="AO367" s="53">
        <f>IFERROR(VLOOKUP(B367,'วันที่ 21'!$B$8:$AH$106,28,FALSE),0)</f>
      </c>
      <c r="AP367" s="53">
        <f>IFERROR(VLOOKUP(B367,'วันที่ 22'!$B$8:$AH$105,28,FALSE),0)</f>
      </c>
      <c r="AQ367" s="53">
        <f>IFERROR(VLOOKUP(B367,'วันที่ 23'!$B$8:$AH$107,28,FALSE),0)</f>
      </c>
      <c r="AR367" s="53">
        <f>IFERROR(VLOOKUP(B367,'วันที่ 24'!$B$8:$AH$104,28,FALSE),0)</f>
      </c>
      <c r="AS367" s="53">
        <f>IFERROR(VLOOKUP(B367,'วันที่ 25'!$B$8:$AH$106,28,FALSE),0)</f>
      </c>
      <c r="AT367" s="53">
        <f>IFERROR(VLOOKUP(B367,'วันที่ 26'!$B$8:$AH$105,28,FALSE),0)</f>
      </c>
      <c r="AU367" s="53">
        <f>IFERROR(VLOOKUP(B367,'วันที่ 26'!$B$8:$AH$104,28,FALSE),0)</f>
      </c>
      <c r="AV367" s="53">
        <f>IFERROR(VLOOKUP(B367,'วันที่ 30'!$B$8:$AH$107,28,FALSE),0)</f>
      </c>
      <c r="AW367" s="53">
        <f>IFERROR(VLOOKUP(B367,'วันที่ 31'!$B$8:$AG$105,28,FALSE),0)</f>
      </c>
      <c r="AX367" s="52">
        <f>SUM(E367:AW367)</f>
      </c>
    </row>
    <row r="368">
      <c r="A368" s="52"/>
      <c r="B368" s="56"/>
      <c r="C368" s="53">
        <f>IFERROR(VLOOKUP(B368,Members!B:C,2,FALSE),0)</f>
      </c>
      <c r="D368" s="53">
        <f>IFERROR(VLOOKUP(B368,Members!$B:$H,7,FALSE),0)</f>
      </c>
      <c r="E368" s="55">
        <f>IFERROR(VLOOKUP(B368,'วันที่ 1'!$B$8:$AH$103,28,FALSE),0) - IFERROR(VLOOKUP(B368,'วันที่ 1'!$B$8:$AH$103,27,FALSE),0)</f>
      </c>
      <c r="F368" s="55">
        <f>IFERROR(VLOOKUP(C368,'วันที่ 1'!$B$8:$AH$103,27,FALSE),0)</f>
      </c>
      <c r="G368" s="53">
        <f>IFERROR(VLOOKUP(B368,'วันที่ 1'!$B$8:$AH$103,28,FALSE),0)-IFERROR(VLOOKUP(B368,'วันที่ 1'!$B$8:$AH$103,27,FALSE),0)</f>
      </c>
      <c r="H368" s="55">
        <f>IFERROR(VLOOKUP(B368,'วันที่ 1'!$B$8:$AH$103,27,FALSE),0)</f>
      </c>
      <c r="I368" s="53">
        <f>IFERROR(VLOOKUP(B368,'วันที่ 2'!$B$8:$AF$106,28,FALSE),0)-IFERROR(VLOOKUP(B368,'วันที่ 2'!$B$8:$AF$106,27,FALSE),0)</f>
      </c>
      <c r="J368" s="53">
        <f>IFERROR(VLOOKUP(B368,'วันที่ 2'!$B$8:$AF$106,27,FALSE),0)</f>
      </c>
      <c r="K368" s="53">
        <f>IFERROR(VLOOKUP(B368,'วันที่ 3 กะเช้า'!$B$8:$AK$106,28,FALSE),0)-IFERROR(VLOOKUP(B368,'วันที่ 3 กะเช้า'!$B$8:$AK$106,27,FALSE),0)</f>
      </c>
      <c r="L368" s="53">
        <f>IFERROR(VLOOKUP(B368,'วันที่ 3 กะเช้า'!$B$8:$AK$106,27,FALSE),0)</f>
      </c>
      <c r="M368" s="53">
        <f>IFERROR(VLOOKUP(B368,'วันที่ 4 กะเช้า'!$B$8:$AG$107,28,FALSE),0)-IFERROR(VLOOKUP(B368,'วันที่ 4 กะเช้า'!$B$8:$AG$107,27,FALSE),0)</f>
      </c>
      <c r="N368" s="53">
        <f>IFERROR(VLOOKUP(B368,'วันที่ 4 กะเช้า'!$B$8:$AG$107,27,FALSE),0)</f>
      </c>
      <c r="O368" s="53">
        <f>IFERROR(VLOOKUP(B368,'วันที่ 4 กะเช้า'!$B$8:$AH$106,28,FALSE),0)-IFERROR(VLOOKUP(B368,'วันที่ 4 กะเช้า'!$B$8:$AH$106,27,FALSE),0)</f>
      </c>
      <c r="P368" s="53">
        <f>IFERROR(VLOOKUP(B368,'วันที่ 4 กะเช้า'!$B$8:$AH$106,27,FALSE),0)</f>
      </c>
      <c r="Q368" s="53">
        <f>IFERROR(VLOOKUP(B368,'วันที่ 4 กะเช้า'!$B$8:$AH$106,28,FALSE),0)-IFERROR(VLOOKUP(B368,'วันที่ 4 กะเช้า'!$B$8:$AH$106,27,FALSE),0)</f>
      </c>
      <c r="R368" s="53">
        <f>IFERROR(VLOOKUP(B368,'วันที่ 4 กะเช้า'!$B$8:$AH$106,27,FALSE),0)</f>
      </c>
      <c r="S368" s="53">
        <f>IFERROR(VLOOKUP(B368,'วันที่ 5 กะเช้า'!$B$8:$AH$107,28,FALSE),0)-IFERROR(VLOOKUP(B368,'วันที่ 5 กะเช้า'!$B$8:$AH$107,27,FALSE),0)</f>
      </c>
      <c r="T368" s="53">
        <f>IFERROR(VLOOKUP(B368,'วันที่ 5 กะเช้า'!$B$8:$AH$107,27,FALSE),0)</f>
      </c>
      <c r="U368" s="53">
        <f>IFERROR(VLOOKUP(B368,'วันที่ 5 กะดึก'!$B$8:$AH$106,27,FALSE),0)</f>
      </c>
      <c r="V368" s="53">
        <f>IFERROR(VLOOKUP(B368,'วันที่ 5 กะดึก'!$B$8:$AH$106,27,FALSE),0)</f>
      </c>
      <c r="W368" s="53">
        <f>IFERROR(VLOOKUP(B368,'วันที่ 7'!$B$8:$AH$105,28,FALSE),0)-IFERROR(VLOOKUP(B368,'วันที่ 7'!$B$8:$AH$105,27,FALSE),0)</f>
      </c>
      <c r="X368" s="53">
        <f>IFERROR(VLOOKUP(B368,'วันที่ 7'!$B$8:$AH$105,27,FALSE),0)</f>
      </c>
      <c r="Y368" s="53">
        <f>IFERROR(VLOOKUP(B368,'วันที่ 8'!$B$8:$AH$109,28,FALSE),0)-IFERROR(VLOOKUP(B368,'วันที่ 8'!$B$8:$AH$109,27,FALSE),0)</f>
      </c>
      <c r="Z368" s="53">
        <f>IFERROR(VLOOKUP(B368,'วันที่ 8'!$B$8:$AH$109,27,FALSE),0)</f>
      </c>
      <c r="AA368" s="53">
        <f>IFERROR(VLOOKUP(B368,'กะเช้าวันที่ 12'!$B$8:$AC$102,28,FALSE),0)-IFERROR(VLOOKUP(B368,'กะเช้าวันที่ 12'!$B$8:$AC$102,27,FALSE),0)</f>
      </c>
      <c r="AB368" s="53">
        <f>IFERROR(VLOOKUP(B368,'กะเช้าวันที่ 12'!$B$8:$AC$102,27,FALSE),0)</f>
      </c>
      <c r="AC368" s="53">
        <f>IFERROR(VLOOKUP(B368,'กะเช้าวันที่ 14'!$B$8:$AC$104,28,FALSE),0)-IFERROR(VLOOKUP(B368,'กะเช้าวันที่ 14'!$B$8:$AC$104,27,FALSE),0)</f>
      </c>
      <c r="AD368" s="53">
        <f>IFERROR(VLOOKUP(B368,'กะเช้าวันที่ 14'!$B$8:$AC$104,27,FALSE),0)</f>
      </c>
      <c r="AE368" s="53">
        <f>IFERROR(VLOOKUP(B368,'กะดึกวันที่ 13'!$B$8:$AC$105,28,FALSE),0)-IFERROR(VLOOKUP(B368,'กะดึกวันที่ 13'!$B$8:$AC$105,27,FALSE),0)</f>
      </c>
      <c r="AF368" s="53">
        <f>IFERROR(VLOOKUP(C368,'กะดึกวันที่ 13'!$B$8:$AC$105,27,FALSE),0)</f>
      </c>
      <c r="AG368" s="53">
        <f>IFERROR(VLOOKUP(B368,'วันที่ 12'!$B$8:$AH$105,28,FALSE),0)</f>
      </c>
      <c r="AH368" s="53">
        <f>IFERROR(VLOOKUP(B368,'วันที่ 14'!$B$8:$AH$106,28,FALSE),0)</f>
      </c>
      <c r="AI368" s="53">
        <f>IFERROR(VLOOKUP(B368,'วันที่ 15'!$B$8:$AH$106,28,FALSE),0)</f>
      </c>
      <c r="AJ368" s="53">
        <f>IFERROR(VLOOKUP(B368,'วันที่ 16'!$B$8:$AH$105,28,FALSE),0)</f>
      </c>
      <c r="AK368" s="53">
        <f>IFERROR(VLOOKUP(B368,'วันที่ 17'!$B$8:$AH$105,28,FALSE),0)</f>
      </c>
      <c r="AL368" s="53">
        <f>IFERROR(VLOOKUP(B368,'วันที่ 18'!$B$8:$AH$104,28,FALSE),0)</f>
      </c>
      <c r="AM368" s="53">
        <f>IFERROR(VLOOKUP(B368,'วันที่ 19'!$B$8:$AH$106,28,FALSE),0)</f>
      </c>
      <c r="AN368" s="53">
        <f>IFERROR(VLOOKUP(B368,'วันที่ 20'!$B$8:$AH$105,28,FALSE),0)</f>
      </c>
      <c r="AO368" s="53">
        <f>IFERROR(VLOOKUP(B368,'วันที่ 21'!$B$8:$AH$106,28,FALSE),0)</f>
      </c>
      <c r="AP368" s="53">
        <f>IFERROR(VLOOKUP(B368,'วันที่ 22'!$B$8:$AH$105,28,FALSE),0)</f>
      </c>
      <c r="AQ368" s="53">
        <f>IFERROR(VLOOKUP(B368,'วันที่ 23'!$B$8:$AH$107,28,FALSE),0)</f>
      </c>
      <c r="AR368" s="53">
        <f>IFERROR(VLOOKUP(B368,'วันที่ 24'!$B$8:$AH$104,28,FALSE),0)</f>
      </c>
      <c r="AS368" s="53">
        <f>IFERROR(VLOOKUP(B368,'วันที่ 25'!$B$8:$AH$106,28,FALSE),0)</f>
      </c>
      <c r="AT368" s="53">
        <f>IFERROR(VLOOKUP(B368,'วันที่ 26'!$B$8:$AH$105,28,FALSE),0)</f>
      </c>
      <c r="AU368" s="53">
        <f>IFERROR(VLOOKUP(B368,'วันที่ 26'!$B$8:$AH$104,28,FALSE),0)</f>
      </c>
      <c r="AV368" s="53">
        <f>IFERROR(VLOOKUP(B368,'วันที่ 30'!$B$8:$AH$107,28,FALSE),0)</f>
      </c>
      <c r="AW368" s="53">
        <f>IFERROR(VLOOKUP(B368,'วันที่ 31'!$B$8:$AG$105,28,FALSE),0)</f>
      </c>
      <c r="AX368" s="52">
        <f>SUM(E368:AW368)</f>
      </c>
    </row>
    <row r="369">
      <c r="A369" s="52"/>
      <c r="B369" s="56"/>
      <c r="C369" s="53">
        <f>IFERROR(VLOOKUP(B369,Members!B:C,2,FALSE),0)</f>
      </c>
      <c r="D369" s="53">
        <f>IFERROR(VLOOKUP(B369,Members!$B:$H,7,FALSE),0)</f>
      </c>
      <c r="E369" s="55">
        <f>IFERROR(VLOOKUP(B369,'วันที่ 1'!$B$8:$AH$103,28,FALSE),0) - IFERROR(VLOOKUP(B369,'วันที่ 1'!$B$8:$AH$103,27,FALSE),0)</f>
      </c>
      <c r="F369" s="55">
        <f>IFERROR(VLOOKUP(C369,'วันที่ 1'!$B$8:$AH$103,27,FALSE),0)</f>
      </c>
      <c r="G369" s="53">
        <f>IFERROR(VLOOKUP(B369,'วันที่ 1'!$B$8:$AH$103,28,FALSE),0)-IFERROR(VLOOKUP(B369,'วันที่ 1'!$B$8:$AH$103,27,FALSE),0)</f>
      </c>
      <c r="H369" s="55">
        <f>IFERROR(VLOOKUP(B369,'วันที่ 1'!$B$8:$AH$103,27,FALSE),0)</f>
      </c>
      <c r="I369" s="53">
        <f>IFERROR(VLOOKUP(B369,'วันที่ 2'!$B$8:$AF$106,28,FALSE),0)-IFERROR(VLOOKUP(B369,'วันที่ 2'!$B$8:$AF$106,27,FALSE),0)</f>
      </c>
      <c r="J369" s="53">
        <f>IFERROR(VLOOKUP(B369,'วันที่ 2'!$B$8:$AF$106,27,FALSE),0)</f>
      </c>
      <c r="K369" s="53">
        <f>IFERROR(VLOOKUP(B369,'วันที่ 3 กะเช้า'!$B$8:$AK$106,28,FALSE),0)-IFERROR(VLOOKUP(B369,'วันที่ 3 กะเช้า'!$B$8:$AK$106,27,FALSE),0)</f>
      </c>
      <c r="L369" s="53">
        <f>IFERROR(VLOOKUP(B369,'วันที่ 3 กะเช้า'!$B$8:$AK$106,27,FALSE),0)</f>
      </c>
      <c r="M369" s="53">
        <f>IFERROR(VLOOKUP(B369,'วันที่ 4 กะเช้า'!$B$8:$AG$107,28,FALSE),0)-IFERROR(VLOOKUP(B369,'วันที่ 4 กะเช้า'!$B$8:$AG$107,27,FALSE),0)</f>
      </c>
      <c r="N369" s="53">
        <f>IFERROR(VLOOKUP(B369,'วันที่ 4 กะเช้า'!$B$8:$AG$107,27,FALSE),0)</f>
      </c>
      <c r="O369" s="53">
        <f>IFERROR(VLOOKUP(B369,'วันที่ 4 กะเช้า'!$B$8:$AH$106,28,FALSE),0)-IFERROR(VLOOKUP(B369,'วันที่ 4 กะเช้า'!$B$8:$AH$106,27,FALSE),0)</f>
      </c>
      <c r="P369" s="53">
        <f>IFERROR(VLOOKUP(B369,'วันที่ 4 กะเช้า'!$B$8:$AH$106,27,FALSE),0)</f>
      </c>
      <c r="Q369" s="53">
        <f>IFERROR(VLOOKUP(B369,'วันที่ 4 กะเช้า'!$B$8:$AH$106,28,FALSE),0)-IFERROR(VLOOKUP(B369,'วันที่ 4 กะเช้า'!$B$8:$AH$106,27,FALSE),0)</f>
      </c>
      <c r="R369" s="53">
        <f>IFERROR(VLOOKUP(B369,'วันที่ 4 กะเช้า'!$B$8:$AH$106,27,FALSE),0)</f>
      </c>
      <c r="S369" s="53">
        <f>IFERROR(VLOOKUP(B369,'วันที่ 5 กะเช้า'!$B$8:$AH$107,28,FALSE),0)-IFERROR(VLOOKUP(B369,'วันที่ 5 กะเช้า'!$B$8:$AH$107,27,FALSE),0)</f>
      </c>
      <c r="T369" s="53">
        <f>IFERROR(VLOOKUP(B369,'วันที่ 5 กะเช้า'!$B$8:$AH$107,27,FALSE),0)</f>
      </c>
      <c r="U369" s="53">
        <f>IFERROR(VLOOKUP(B369,'วันที่ 5 กะดึก'!$B$8:$AH$106,27,FALSE),0)</f>
      </c>
      <c r="V369" s="53">
        <f>IFERROR(VLOOKUP(B369,'วันที่ 5 กะดึก'!$B$8:$AH$106,27,FALSE),0)</f>
      </c>
      <c r="W369" s="53">
        <f>IFERROR(VLOOKUP(B369,'วันที่ 7'!$B$8:$AH$105,28,FALSE),0)-IFERROR(VLOOKUP(B369,'วันที่ 7'!$B$8:$AH$105,27,FALSE),0)</f>
      </c>
      <c r="X369" s="53">
        <f>IFERROR(VLOOKUP(B369,'วันที่ 7'!$B$8:$AH$105,27,FALSE),0)</f>
      </c>
      <c r="Y369" s="53">
        <f>IFERROR(VLOOKUP(B369,'วันที่ 8'!$B$8:$AH$109,28,FALSE),0)-IFERROR(VLOOKUP(B369,'วันที่ 8'!$B$8:$AH$109,27,FALSE),0)</f>
      </c>
      <c r="Z369" s="53">
        <f>IFERROR(VLOOKUP(B369,'วันที่ 8'!$B$8:$AH$109,27,FALSE),0)</f>
      </c>
      <c r="AA369" s="53">
        <f>IFERROR(VLOOKUP(B369,'กะเช้าวันที่ 12'!$B$8:$AC$102,28,FALSE),0)-IFERROR(VLOOKUP(B369,'กะเช้าวันที่ 12'!$B$8:$AC$102,27,FALSE),0)</f>
      </c>
      <c r="AB369" s="53">
        <f>IFERROR(VLOOKUP(B369,'กะเช้าวันที่ 12'!$B$8:$AC$102,27,FALSE),0)</f>
      </c>
      <c r="AC369" s="53">
        <f>IFERROR(VLOOKUP(B369,'กะเช้าวันที่ 14'!$B$8:$AC$104,28,FALSE),0)-IFERROR(VLOOKUP(B369,'กะเช้าวันที่ 14'!$B$8:$AC$104,27,FALSE),0)</f>
      </c>
      <c r="AD369" s="53">
        <f>IFERROR(VLOOKUP(B369,'กะเช้าวันที่ 14'!$B$8:$AC$104,27,FALSE),0)</f>
      </c>
      <c r="AE369" s="53">
        <f>IFERROR(VLOOKUP(B369,'กะดึกวันที่ 13'!$B$8:$AC$105,28,FALSE),0)-IFERROR(VLOOKUP(B369,'กะดึกวันที่ 13'!$B$8:$AC$105,27,FALSE),0)</f>
      </c>
      <c r="AF369" s="53">
        <f>IFERROR(VLOOKUP(C369,'กะดึกวันที่ 13'!$B$8:$AC$105,27,FALSE),0)</f>
      </c>
      <c r="AG369" s="53">
        <f>IFERROR(VLOOKUP(B369,'วันที่ 12'!$B$8:$AH$105,28,FALSE),0)</f>
      </c>
      <c r="AH369" s="53">
        <f>IFERROR(VLOOKUP(B369,'วันที่ 14'!$B$8:$AH$106,28,FALSE),0)</f>
      </c>
      <c r="AI369" s="53">
        <f>IFERROR(VLOOKUP(B369,'วันที่ 15'!$B$8:$AH$106,28,FALSE),0)</f>
      </c>
      <c r="AJ369" s="53">
        <f>IFERROR(VLOOKUP(B369,'วันที่ 16'!$B$8:$AH$105,28,FALSE),0)</f>
      </c>
      <c r="AK369" s="53">
        <f>IFERROR(VLOOKUP(B369,'วันที่ 17'!$B$8:$AH$105,28,FALSE),0)</f>
      </c>
      <c r="AL369" s="53">
        <f>IFERROR(VLOOKUP(B369,'วันที่ 18'!$B$8:$AH$104,28,FALSE),0)</f>
      </c>
      <c r="AM369" s="53">
        <f>IFERROR(VLOOKUP(B369,'วันที่ 19'!$B$8:$AH$106,28,FALSE),0)</f>
      </c>
      <c r="AN369" s="53">
        <f>IFERROR(VLOOKUP(B369,'วันที่ 20'!$B$8:$AH$105,28,FALSE),0)</f>
      </c>
      <c r="AO369" s="53">
        <f>IFERROR(VLOOKUP(B369,'วันที่ 21'!$B$8:$AH$106,28,FALSE),0)</f>
      </c>
      <c r="AP369" s="53">
        <f>IFERROR(VLOOKUP(B369,'วันที่ 22'!$B$8:$AH$105,28,FALSE),0)</f>
      </c>
      <c r="AQ369" s="53">
        <f>IFERROR(VLOOKUP(B369,'วันที่ 23'!$B$8:$AH$107,28,FALSE),0)</f>
      </c>
      <c r="AR369" s="53">
        <f>IFERROR(VLOOKUP(B369,'วันที่ 24'!$B$8:$AH$104,28,FALSE),0)</f>
      </c>
      <c r="AS369" s="53">
        <f>IFERROR(VLOOKUP(B369,'วันที่ 25'!$B$8:$AH$106,28,FALSE),0)</f>
      </c>
      <c r="AT369" s="53">
        <f>IFERROR(VLOOKUP(B369,'วันที่ 26'!$B$8:$AH$105,28,FALSE),0)</f>
      </c>
      <c r="AU369" s="53">
        <f>IFERROR(VLOOKUP(B369,'วันที่ 26'!$B$8:$AH$104,28,FALSE),0)</f>
      </c>
      <c r="AV369" s="53">
        <f>IFERROR(VLOOKUP(B369,'วันที่ 30'!$B$8:$AH$107,28,FALSE),0)</f>
      </c>
      <c r="AW369" s="53">
        <f>IFERROR(VLOOKUP(B369,'วันที่ 31'!$B$8:$AG$105,28,FALSE),0)</f>
      </c>
      <c r="AX369" s="52">
        <f>SUM(E369:AW369)</f>
      </c>
    </row>
    <row r="370">
      <c r="A370" s="52"/>
      <c r="B370" s="56"/>
      <c r="C370" s="53">
        <f>IFERROR(VLOOKUP(B370,Members!B:C,2,FALSE),0)</f>
      </c>
      <c r="D370" s="53">
        <f>IFERROR(VLOOKUP(B370,Members!$B:$H,7,FALSE),0)</f>
      </c>
      <c r="E370" s="55">
        <f>IFERROR(VLOOKUP(B370,'วันที่ 1'!$B$8:$AH$103,28,FALSE),0) - IFERROR(VLOOKUP(B370,'วันที่ 1'!$B$8:$AH$103,27,FALSE),0)</f>
      </c>
      <c r="F370" s="55">
        <f>IFERROR(VLOOKUP(C370,'วันที่ 1'!$B$8:$AH$103,27,FALSE),0)</f>
      </c>
      <c r="G370" s="53">
        <f>IFERROR(VLOOKUP(B370,'วันที่ 1'!$B$8:$AH$103,28,FALSE),0)-IFERROR(VLOOKUP(B370,'วันที่ 1'!$B$8:$AH$103,27,FALSE),0)</f>
      </c>
      <c r="H370" s="55">
        <f>IFERROR(VLOOKUP(B370,'วันที่ 1'!$B$8:$AH$103,27,FALSE),0)</f>
      </c>
      <c r="I370" s="53">
        <f>IFERROR(VLOOKUP(B370,'วันที่ 2'!$B$8:$AF$106,28,FALSE),0)-IFERROR(VLOOKUP(B370,'วันที่ 2'!$B$8:$AF$106,27,FALSE),0)</f>
      </c>
      <c r="J370" s="53">
        <f>IFERROR(VLOOKUP(B370,'วันที่ 2'!$B$8:$AF$106,27,FALSE),0)</f>
      </c>
      <c r="K370" s="53">
        <f>IFERROR(VLOOKUP(B370,'วันที่ 3 กะเช้า'!$B$8:$AK$106,28,FALSE),0)-IFERROR(VLOOKUP(B370,'วันที่ 3 กะเช้า'!$B$8:$AK$106,27,FALSE),0)</f>
      </c>
      <c r="L370" s="53">
        <f>IFERROR(VLOOKUP(B370,'วันที่ 3 กะเช้า'!$B$8:$AK$106,27,FALSE),0)</f>
      </c>
      <c r="M370" s="53">
        <f>IFERROR(VLOOKUP(B370,'วันที่ 4 กะเช้า'!$B$8:$AG$107,28,FALSE),0)-IFERROR(VLOOKUP(B370,'วันที่ 4 กะเช้า'!$B$8:$AG$107,27,FALSE),0)</f>
      </c>
      <c r="N370" s="53">
        <f>IFERROR(VLOOKUP(B370,'วันที่ 4 กะเช้า'!$B$8:$AG$107,27,FALSE),0)</f>
      </c>
      <c r="O370" s="53">
        <f>IFERROR(VLOOKUP(B370,'วันที่ 4 กะเช้า'!$B$8:$AH$106,28,FALSE),0)-IFERROR(VLOOKUP(B370,'วันที่ 4 กะเช้า'!$B$8:$AH$106,27,FALSE),0)</f>
      </c>
      <c r="P370" s="53">
        <f>IFERROR(VLOOKUP(B370,'วันที่ 4 กะเช้า'!$B$8:$AH$106,27,FALSE),0)</f>
      </c>
      <c r="Q370" s="53">
        <f>IFERROR(VLOOKUP(B370,'วันที่ 4 กะเช้า'!$B$8:$AH$106,28,FALSE),0)-IFERROR(VLOOKUP(B370,'วันที่ 4 กะเช้า'!$B$8:$AH$106,27,FALSE),0)</f>
      </c>
      <c r="R370" s="53">
        <f>IFERROR(VLOOKUP(B370,'วันที่ 4 กะเช้า'!$B$8:$AH$106,27,FALSE),0)</f>
      </c>
      <c r="S370" s="53">
        <f>IFERROR(VLOOKUP(B370,'วันที่ 5 กะเช้า'!$B$8:$AH$107,28,FALSE),0)-IFERROR(VLOOKUP(B370,'วันที่ 5 กะเช้า'!$B$8:$AH$107,27,FALSE),0)</f>
      </c>
      <c r="T370" s="53">
        <f>IFERROR(VLOOKUP(B370,'วันที่ 5 กะเช้า'!$B$8:$AH$107,27,FALSE),0)</f>
      </c>
      <c r="U370" s="53">
        <f>IFERROR(VLOOKUP(B370,'วันที่ 5 กะดึก'!$B$8:$AH$106,27,FALSE),0)</f>
      </c>
      <c r="V370" s="53">
        <f>IFERROR(VLOOKUP(B370,'วันที่ 5 กะดึก'!$B$8:$AH$106,27,FALSE),0)</f>
      </c>
      <c r="W370" s="53">
        <f>IFERROR(VLOOKUP(B370,'วันที่ 7'!$B$8:$AH$105,28,FALSE),0)-IFERROR(VLOOKUP(B370,'วันที่ 7'!$B$8:$AH$105,27,FALSE),0)</f>
      </c>
      <c r="X370" s="53">
        <f>IFERROR(VLOOKUP(B370,'วันที่ 7'!$B$8:$AH$105,27,FALSE),0)</f>
      </c>
      <c r="Y370" s="53">
        <f>IFERROR(VLOOKUP(B370,'วันที่ 8'!$B$8:$AH$109,28,FALSE),0)-IFERROR(VLOOKUP(B370,'วันที่ 8'!$B$8:$AH$109,27,FALSE),0)</f>
      </c>
      <c r="Z370" s="53">
        <f>IFERROR(VLOOKUP(B370,'วันที่ 8'!$B$8:$AH$109,27,FALSE),0)</f>
      </c>
      <c r="AA370" s="53">
        <f>IFERROR(VLOOKUP(B370,'กะเช้าวันที่ 12'!$B$8:$AC$102,28,FALSE),0)-IFERROR(VLOOKUP(B370,'กะเช้าวันที่ 12'!$B$8:$AC$102,27,FALSE),0)</f>
      </c>
      <c r="AB370" s="53">
        <f>IFERROR(VLOOKUP(B370,'กะเช้าวันที่ 12'!$B$8:$AC$102,27,FALSE),0)</f>
      </c>
      <c r="AC370" s="53">
        <f>IFERROR(VLOOKUP(B370,'กะเช้าวันที่ 14'!$B$8:$AC$104,28,FALSE),0)-IFERROR(VLOOKUP(B370,'กะเช้าวันที่ 14'!$B$8:$AC$104,27,FALSE),0)</f>
      </c>
      <c r="AD370" s="53">
        <f>IFERROR(VLOOKUP(B370,'กะเช้าวันที่ 14'!$B$8:$AC$104,27,FALSE),0)</f>
      </c>
      <c r="AE370" s="53">
        <f>IFERROR(VLOOKUP(B370,'กะดึกวันที่ 13'!$B$8:$AC$105,28,FALSE),0)-IFERROR(VLOOKUP(B370,'กะดึกวันที่ 13'!$B$8:$AC$105,27,FALSE),0)</f>
      </c>
      <c r="AF370" s="53">
        <f>IFERROR(VLOOKUP(C370,'กะดึกวันที่ 13'!$B$8:$AC$105,27,FALSE),0)</f>
      </c>
      <c r="AG370" s="53">
        <f>IFERROR(VLOOKUP(B370,'วันที่ 12'!$B$8:$AH$105,28,FALSE),0)</f>
      </c>
      <c r="AH370" s="53">
        <f>IFERROR(VLOOKUP(B370,'วันที่ 14'!$B$8:$AH$106,28,FALSE),0)</f>
      </c>
      <c r="AI370" s="53">
        <f>IFERROR(VLOOKUP(B370,'วันที่ 15'!$B$8:$AH$106,28,FALSE),0)</f>
      </c>
      <c r="AJ370" s="53">
        <f>IFERROR(VLOOKUP(B370,'วันที่ 16'!$B$8:$AH$105,28,FALSE),0)</f>
      </c>
      <c r="AK370" s="53">
        <f>IFERROR(VLOOKUP(B370,'วันที่ 17'!$B$8:$AH$105,28,FALSE),0)</f>
      </c>
      <c r="AL370" s="53">
        <f>IFERROR(VLOOKUP(B370,'วันที่ 18'!$B$8:$AH$104,28,FALSE),0)</f>
      </c>
      <c r="AM370" s="53">
        <f>IFERROR(VLOOKUP(B370,'วันที่ 19'!$B$8:$AH$106,28,FALSE),0)</f>
      </c>
      <c r="AN370" s="53">
        <f>IFERROR(VLOOKUP(B370,'วันที่ 20'!$B$8:$AH$105,28,FALSE),0)</f>
      </c>
      <c r="AO370" s="53">
        <f>IFERROR(VLOOKUP(B370,'วันที่ 21'!$B$8:$AH$106,28,FALSE),0)</f>
      </c>
      <c r="AP370" s="53">
        <f>IFERROR(VLOOKUP(B370,'วันที่ 22'!$B$8:$AH$105,28,FALSE),0)</f>
      </c>
      <c r="AQ370" s="53">
        <f>IFERROR(VLOOKUP(B370,'วันที่ 23'!$B$8:$AH$107,28,FALSE),0)</f>
      </c>
      <c r="AR370" s="53">
        <f>IFERROR(VLOOKUP(B370,'วันที่ 24'!$B$8:$AH$104,28,FALSE),0)</f>
      </c>
      <c r="AS370" s="53">
        <f>IFERROR(VLOOKUP(B370,'วันที่ 25'!$B$8:$AH$106,28,FALSE),0)</f>
      </c>
      <c r="AT370" s="53">
        <f>IFERROR(VLOOKUP(B370,'วันที่ 26'!$B$8:$AH$105,28,FALSE),0)</f>
      </c>
      <c r="AU370" s="53">
        <f>IFERROR(VLOOKUP(B370,'วันที่ 26'!$B$8:$AH$104,28,FALSE),0)</f>
      </c>
      <c r="AV370" s="53">
        <f>IFERROR(VLOOKUP(B370,'วันที่ 30'!$B$8:$AH$107,28,FALSE),0)</f>
      </c>
      <c r="AW370" s="53">
        <f>IFERROR(VLOOKUP(B370,'วันที่ 31'!$B$8:$AG$105,28,FALSE),0)</f>
      </c>
      <c r="AX370" s="52">
        <f>SUM(E370:AW370)</f>
      </c>
    </row>
    <row r="371">
      <c r="A371" s="52"/>
      <c r="B371" s="56"/>
      <c r="C371" s="53">
        <f>IFERROR(VLOOKUP(B371,Members!B:C,2,FALSE),0)</f>
      </c>
      <c r="D371" s="53">
        <f>IFERROR(VLOOKUP(B371,Members!$B:$H,7,FALSE),0)</f>
      </c>
      <c r="E371" s="55">
        <f>IFERROR(VLOOKUP(B371,'วันที่ 1'!$B$8:$AH$103,28,FALSE),0) - IFERROR(VLOOKUP(B371,'วันที่ 1'!$B$8:$AH$103,27,FALSE),0)</f>
      </c>
      <c r="F371" s="55">
        <f>IFERROR(VLOOKUP(C371,'วันที่ 1'!$B$8:$AH$103,27,FALSE),0)</f>
      </c>
      <c r="G371" s="53">
        <f>IFERROR(VLOOKUP(B371,'วันที่ 1'!$B$8:$AH$103,28,FALSE),0)-IFERROR(VLOOKUP(B371,'วันที่ 1'!$B$8:$AH$103,27,FALSE),0)</f>
      </c>
      <c r="H371" s="55">
        <f>IFERROR(VLOOKUP(B371,'วันที่ 1'!$B$8:$AH$103,27,FALSE),0)</f>
      </c>
      <c r="I371" s="53">
        <f>IFERROR(VLOOKUP(B371,'วันที่ 2'!$B$8:$AF$106,28,FALSE),0)-IFERROR(VLOOKUP(B371,'วันที่ 2'!$B$8:$AF$106,27,FALSE),0)</f>
      </c>
      <c r="J371" s="53">
        <f>IFERROR(VLOOKUP(B371,'วันที่ 2'!$B$8:$AF$106,27,FALSE),0)</f>
      </c>
      <c r="K371" s="53">
        <f>IFERROR(VLOOKUP(B371,'วันที่ 3 กะเช้า'!$B$8:$AK$106,28,FALSE),0)-IFERROR(VLOOKUP(B371,'วันที่ 3 กะเช้า'!$B$8:$AK$106,27,FALSE),0)</f>
      </c>
      <c r="L371" s="53">
        <f>IFERROR(VLOOKUP(B371,'วันที่ 3 กะเช้า'!$B$8:$AK$106,27,FALSE),0)</f>
      </c>
      <c r="M371" s="53">
        <f>IFERROR(VLOOKUP(B371,'วันที่ 4 กะเช้า'!$B$8:$AG$107,28,FALSE),0)-IFERROR(VLOOKUP(B371,'วันที่ 4 กะเช้า'!$B$8:$AG$107,27,FALSE),0)</f>
      </c>
      <c r="N371" s="53">
        <f>IFERROR(VLOOKUP(B371,'วันที่ 4 กะเช้า'!$B$8:$AG$107,27,FALSE),0)</f>
      </c>
      <c r="O371" s="53">
        <f>IFERROR(VLOOKUP(B371,'วันที่ 4 กะเช้า'!$B$8:$AH$106,28,FALSE),0)-IFERROR(VLOOKUP(B371,'วันที่ 4 กะเช้า'!$B$8:$AH$106,27,FALSE),0)</f>
      </c>
      <c r="P371" s="53">
        <f>IFERROR(VLOOKUP(B371,'วันที่ 4 กะเช้า'!$B$8:$AH$106,27,FALSE),0)</f>
      </c>
      <c r="Q371" s="53">
        <f>IFERROR(VLOOKUP(B371,'วันที่ 4 กะเช้า'!$B$8:$AH$106,28,FALSE),0)-IFERROR(VLOOKUP(B371,'วันที่ 4 กะเช้า'!$B$8:$AH$106,27,FALSE),0)</f>
      </c>
      <c r="R371" s="53">
        <f>IFERROR(VLOOKUP(B371,'วันที่ 4 กะเช้า'!$B$8:$AH$106,27,FALSE),0)</f>
      </c>
      <c r="S371" s="53">
        <f>IFERROR(VLOOKUP(B371,'วันที่ 5 กะเช้า'!$B$8:$AH$107,28,FALSE),0)-IFERROR(VLOOKUP(B371,'วันที่ 5 กะเช้า'!$B$8:$AH$107,27,FALSE),0)</f>
      </c>
      <c r="T371" s="53">
        <f>IFERROR(VLOOKUP(B371,'วันที่ 5 กะเช้า'!$B$8:$AH$107,27,FALSE),0)</f>
      </c>
      <c r="U371" s="53">
        <f>IFERROR(VLOOKUP(B371,'วันที่ 5 กะดึก'!$B$8:$AH$106,27,FALSE),0)</f>
      </c>
      <c r="V371" s="53">
        <f>IFERROR(VLOOKUP(B371,'วันที่ 5 กะดึก'!$B$8:$AH$106,27,FALSE),0)</f>
      </c>
      <c r="W371" s="53">
        <f>IFERROR(VLOOKUP(B371,'วันที่ 7'!$B$8:$AH$105,28,FALSE),0)-IFERROR(VLOOKUP(B371,'วันที่ 7'!$B$8:$AH$105,27,FALSE),0)</f>
      </c>
      <c r="X371" s="53">
        <f>IFERROR(VLOOKUP(B371,'วันที่ 7'!$B$8:$AH$105,27,FALSE),0)</f>
      </c>
      <c r="Y371" s="53">
        <f>IFERROR(VLOOKUP(B371,'วันที่ 8'!$B$8:$AH$109,28,FALSE),0)-IFERROR(VLOOKUP(B371,'วันที่ 8'!$B$8:$AH$109,27,FALSE),0)</f>
      </c>
      <c r="Z371" s="53">
        <f>IFERROR(VLOOKUP(B371,'วันที่ 8'!$B$8:$AH$109,27,FALSE),0)</f>
      </c>
      <c r="AA371" s="53">
        <f>IFERROR(VLOOKUP(B371,'กะเช้าวันที่ 12'!$B$8:$AC$102,28,FALSE),0)-IFERROR(VLOOKUP(B371,'กะเช้าวันที่ 12'!$B$8:$AC$102,27,FALSE),0)</f>
      </c>
      <c r="AB371" s="53">
        <f>IFERROR(VLOOKUP(B371,'กะเช้าวันที่ 12'!$B$8:$AC$102,27,FALSE),0)</f>
      </c>
      <c r="AC371" s="53">
        <f>IFERROR(VLOOKUP(B371,'กะเช้าวันที่ 14'!$B$8:$AC$104,28,FALSE),0)-IFERROR(VLOOKUP(B371,'กะเช้าวันที่ 14'!$B$8:$AC$104,27,FALSE),0)</f>
      </c>
      <c r="AD371" s="53">
        <f>IFERROR(VLOOKUP(B371,'กะเช้าวันที่ 14'!$B$8:$AC$104,27,FALSE),0)</f>
      </c>
      <c r="AE371" s="53">
        <f>IFERROR(VLOOKUP(B371,'กะดึกวันที่ 13'!$B$8:$AC$105,28,FALSE),0)-IFERROR(VLOOKUP(B371,'กะดึกวันที่ 13'!$B$8:$AC$105,27,FALSE),0)</f>
      </c>
      <c r="AF371" s="53">
        <f>IFERROR(VLOOKUP(C371,'กะดึกวันที่ 13'!$B$8:$AC$105,27,FALSE),0)</f>
      </c>
      <c r="AG371" s="53">
        <f>IFERROR(VLOOKUP(B371,'วันที่ 12'!$B$8:$AH$105,28,FALSE),0)</f>
      </c>
      <c r="AH371" s="53">
        <f>IFERROR(VLOOKUP(B371,'วันที่ 14'!$B$8:$AH$106,28,FALSE),0)</f>
      </c>
      <c r="AI371" s="53">
        <f>IFERROR(VLOOKUP(B371,'วันที่ 15'!$B$8:$AH$106,28,FALSE),0)</f>
      </c>
      <c r="AJ371" s="53">
        <f>IFERROR(VLOOKUP(B371,'วันที่ 16'!$B$8:$AH$105,28,FALSE),0)</f>
      </c>
      <c r="AK371" s="53">
        <f>IFERROR(VLOOKUP(B371,'วันที่ 17'!$B$8:$AH$105,28,FALSE),0)</f>
      </c>
      <c r="AL371" s="53">
        <f>IFERROR(VLOOKUP(B371,'วันที่ 18'!$B$8:$AH$104,28,FALSE),0)</f>
      </c>
      <c r="AM371" s="53">
        <f>IFERROR(VLOOKUP(B371,'วันที่ 19'!$B$8:$AH$106,28,FALSE),0)</f>
      </c>
      <c r="AN371" s="53">
        <f>IFERROR(VLOOKUP(B371,'วันที่ 20'!$B$8:$AH$105,28,FALSE),0)</f>
      </c>
      <c r="AO371" s="53">
        <f>IFERROR(VLOOKUP(B371,'วันที่ 21'!$B$8:$AH$106,28,FALSE),0)</f>
      </c>
      <c r="AP371" s="53">
        <f>IFERROR(VLOOKUP(B371,'วันที่ 22'!$B$8:$AH$105,28,FALSE),0)</f>
      </c>
      <c r="AQ371" s="53">
        <f>IFERROR(VLOOKUP(B371,'วันที่ 23'!$B$8:$AH$107,28,FALSE),0)</f>
      </c>
      <c r="AR371" s="53">
        <f>IFERROR(VLOOKUP(B371,'วันที่ 24'!$B$8:$AH$104,28,FALSE),0)</f>
      </c>
      <c r="AS371" s="53">
        <f>IFERROR(VLOOKUP(B371,'วันที่ 25'!$B$8:$AH$106,28,FALSE),0)</f>
      </c>
      <c r="AT371" s="53">
        <f>IFERROR(VLOOKUP(B371,'วันที่ 26'!$B$8:$AH$105,28,FALSE),0)</f>
      </c>
      <c r="AU371" s="53">
        <f>IFERROR(VLOOKUP(B371,'วันที่ 26'!$B$8:$AH$104,28,FALSE),0)</f>
      </c>
      <c r="AV371" s="53">
        <f>IFERROR(VLOOKUP(B371,'วันที่ 30'!$B$8:$AH$107,28,FALSE),0)</f>
      </c>
      <c r="AW371" s="53">
        <f>IFERROR(VLOOKUP(B371,'วันที่ 31'!$B$8:$AG$105,28,FALSE),0)</f>
      </c>
      <c r="AX371" s="52">
        <f>SUM(E371:AW371)</f>
      </c>
    </row>
    <row r="372">
      <c r="A372" s="52"/>
      <c r="B372" s="56"/>
      <c r="C372" s="53">
        <f>IFERROR(VLOOKUP(B372,Members!B:C,2,FALSE),0)</f>
      </c>
      <c r="D372" s="53">
        <f>IFERROR(VLOOKUP(B372,Members!$B:$H,7,FALSE),0)</f>
      </c>
      <c r="E372" s="55">
        <f>IFERROR(VLOOKUP(B372,'วันที่ 1'!$B$8:$AH$103,28,FALSE),0) - IFERROR(VLOOKUP(B372,'วันที่ 1'!$B$8:$AH$103,27,FALSE),0)</f>
      </c>
      <c r="F372" s="55">
        <f>IFERROR(VLOOKUP(C372,'วันที่ 1'!$B$8:$AH$103,27,FALSE),0)</f>
      </c>
      <c r="G372" s="53">
        <f>IFERROR(VLOOKUP(B372,'วันที่ 1'!$B$8:$AH$103,28,FALSE),0)-IFERROR(VLOOKUP(B372,'วันที่ 1'!$B$8:$AH$103,27,FALSE),0)</f>
      </c>
      <c r="H372" s="55">
        <f>IFERROR(VLOOKUP(B372,'วันที่ 1'!$B$8:$AH$103,27,FALSE),0)</f>
      </c>
      <c r="I372" s="53">
        <f>IFERROR(VLOOKUP(B372,'วันที่ 2'!$B$8:$AF$106,28,FALSE),0)-IFERROR(VLOOKUP(B372,'วันที่ 2'!$B$8:$AF$106,27,FALSE),0)</f>
      </c>
      <c r="J372" s="53">
        <f>IFERROR(VLOOKUP(B372,'วันที่ 2'!$B$8:$AF$106,27,FALSE),0)</f>
      </c>
      <c r="K372" s="53">
        <f>IFERROR(VLOOKUP(B372,'วันที่ 3 กะเช้า'!$B$8:$AK$106,28,FALSE),0)-IFERROR(VLOOKUP(B372,'วันที่ 3 กะเช้า'!$B$8:$AK$106,27,FALSE),0)</f>
      </c>
      <c r="L372" s="53">
        <f>IFERROR(VLOOKUP(B372,'วันที่ 3 กะเช้า'!$B$8:$AK$106,27,FALSE),0)</f>
      </c>
      <c r="M372" s="53">
        <f>IFERROR(VLOOKUP(B372,'วันที่ 4 กะเช้า'!$B$8:$AG$107,28,FALSE),0)-IFERROR(VLOOKUP(B372,'วันที่ 4 กะเช้า'!$B$8:$AG$107,27,FALSE),0)</f>
      </c>
      <c r="N372" s="53">
        <f>IFERROR(VLOOKUP(B372,'วันที่ 4 กะเช้า'!$B$8:$AG$107,27,FALSE),0)</f>
      </c>
      <c r="O372" s="53">
        <f>IFERROR(VLOOKUP(B372,'วันที่ 4 กะเช้า'!$B$8:$AH$106,28,FALSE),0)-IFERROR(VLOOKUP(B372,'วันที่ 4 กะเช้า'!$B$8:$AH$106,27,FALSE),0)</f>
      </c>
      <c r="P372" s="53">
        <f>IFERROR(VLOOKUP(B372,'วันที่ 4 กะเช้า'!$B$8:$AH$106,27,FALSE),0)</f>
      </c>
      <c r="Q372" s="53">
        <f>IFERROR(VLOOKUP(B372,'วันที่ 4 กะเช้า'!$B$8:$AH$106,28,FALSE),0)-IFERROR(VLOOKUP(B372,'วันที่ 4 กะเช้า'!$B$8:$AH$106,27,FALSE),0)</f>
      </c>
      <c r="R372" s="53">
        <f>IFERROR(VLOOKUP(B372,'วันที่ 4 กะเช้า'!$B$8:$AH$106,27,FALSE),0)</f>
      </c>
      <c r="S372" s="53">
        <f>IFERROR(VLOOKUP(B372,'วันที่ 5 กะเช้า'!$B$8:$AH$107,28,FALSE),0)-IFERROR(VLOOKUP(B372,'วันที่ 5 กะเช้า'!$B$8:$AH$107,27,FALSE),0)</f>
      </c>
      <c r="T372" s="53">
        <f>IFERROR(VLOOKUP(B372,'วันที่ 5 กะเช้า'!$B$8:$AH$107,27,FALSE),0)</f>
      </c>
      <c r="U372" s="53">
        <f>IFERROR(VLOOKUP(B372,'วันที่ 5 กะดึก'!$B$8:$AH$106,27,FALSE),0)</f>
      </c>
      <c r="V372" s="53">
        <f>IFERROR(VLOOKUP(B372,'วันที่ 5 กะดึก'!$B$8:$AH$106,27,FALSE),0)</f>
      </c>
      <c r="W372" s="53">
        <f>IFERROR(VLOOKUP(B372,'วันที่ 7'!$B$8:$AH$105,28,FALSE),0)-IFERROR(VLOOKUP(B372,'วันที่ 7'!$B$8:$AH$105,27,FALSE),0)</f>
      </c>
      <c r="X372" s="53">
        <f>IFERROR(VLOOKUP(B372,'วันที่ 7'!$B$8:$AH$105,27,FALSE),0)</f>
      </c>
      <c r="Y372" s="53">
        <f>IFERROR(VLOOKUP(B372,'วันที่ 8'!$B$8:$AH$109,28,FALSE),0)-IFERROR(VLOOKUP(B372,'วันที่ 8'!$B$8:$AH$109,27,FALSE),0)</f>
      </c>
      <c r="Z372" s="53">
        <f>IFERROR(VLOOKUP(B372,'วันที่ 8'!$B$8:$AH$109,27,FALSE),0)</f>
      </c>
      <c r="AA372" s="53">
        <f>IFERROR(VLOOKUP(B372,'กะเช้าวันที่ 12'!$B$8:$AC$102,28,FALSE),0)-IFERROR(VLOOKUP(B372,'กะเช้าวันที่ 12'!$B$8:$AC$102,27,FALSE),0)</f>
      </c>
      <c r="AB372" s="53">
        <f>IFERROR(VLOOKUP(B372,'กะเช้าวันที่ 12'!$B$8:$AC$102,27,FALSE),0)</f>
      </c>
      <c r="AC372" s="53">
        <f>IFERROR(VLOOKUP(B372,'กะเช้าวันที่ 14'!$B$8:$AC$104,28,FALSE),0)-IFERROR(VLOOKUP(B372,'กะเช้าวันที่ 14'!$B$8:$AC$104,27,FALSE),0)</f>
      </c>
      <c r="AD372" s="53">
        <f>IFERROR(VLOOKUP(B372,'กะเช้าวันที่ 14'!$B$8:$AC$104,27,FALSE),0)</f>
      </c>
      <c r="AE372" s="53">
        <f>IFERROR(VLOOKUP(B372,'กะดึกวันที่ 13'!$B$8:$AC$105,28,FALSE),0)-IFERROR(VLOOKUP(B372,'กะดึกวันที่ 13'!$B$8:$AC$105,27,FALSE),0)</f>
      </c>
      <c r="AF372" s="53">
        <f>IFERROR(VLOOKUP(C372,'กะดึกวันที่ 13'!$B$8:$AC$105,27,FALSE),0)</f>
      </c>
      <c r="AG372" s="53">
        <f>IFERROR(VLOOKUP(B372,'วันที่ 12'!$B$8:$AH$105,28,FALSE),0)</f>
      </c>
      <c r="AH372" s="53">
        <f>IFERROR(VLOOKUP(B372,'วันที่ 14'!$B$8:$AH$106,28,FALSE),0)</f>
      </c>
      <c r="AI372" s="53">
        <f>IFERROR(VLOOKUP(B372,'วันที่ 15'!$B$8:$AH$106,28,FALSE),0)</f>
      </c>
      <c r="AJ372" s="53">
        <f>IFERROR(VLOOKUP(B372,'วันที่ 16'!$B$8:$AH$105,28,FALSE),0)</f>
      </c>
      <c r="AK372" s="53">
        <f>IFERROR(VLOOKUP(B372,'วันที่ 17'!$B$8:$AH$105,28,FALSE),0)</f>
      </c>
      <c r="AL372" s="53">
        <f>IFERROR(VLOOKUP(B372,'วันที่ 18'!$B$8:$AH$104,28,FALSE),0)</f>
      </c>
      <c r="AM372" s="53">
        <f>IFERROR(VLOOKUP(B372,'วันที่ 19'!$B$8:$AH$106,28,FALSE),0)</f>
      </c>
      <c r="AN372" s="53">
        <f>IFERROR(VLOOKUP(B372,'วันที่ 20'!$B$8:$AH$105,28,FALSE),0)</f>
      </c>
      <c r="AO372" s="53">
        <f>IFERROR(VLOOKUP(B372,'วันที่ 21'!$B$8:$AH$106,28,FALSE),0)</f>
      </c>
      <c r="AP372" s="53">
        <f>IFERROR(VLOOKUP(B372,'วันที่ 22'!$B$8:$AH$105,28,FALSE),0)</f>
      </c>
      <c r="AQ372" s="53">
        <f>IFERROR(VLOOKUP(B372,'วันที่ 23'!$B$8:$AH$107,28,FALSE),0)</f>
      </c>
      <c r="AR372" s="53">
        <f>IFERROR(VLOOKUP(B372,'วันที่ 24'!$B$8:$AH$104,28,FALSE),0)</f>
      </c>
      <c r="AS372" s="53">
        <f>IFERROR(VLOOKUP(B372,'วันที่ 25'!$B$8:$AH$106,28,FALSE),0)</f>
      </c>
      <c r="AT372" s="53">
        <f>IFERROR(VLOOKUP(B372,'วันที่ 26'!$B$8:$AH$105,28,FALSE),0)</f>
      </c>
      <c r="AU372" s="53">
        <f>IFERROR(VLOOKUP(B372,'วันที่ 26'!$B$8:$AH$104,28,FALSE),0)</f>
      </c>
      <c r="AV372" s="53">
        <f>IFERROR(VLOOKUP(B372,'วันที่ 30'!$B$8:$AH$107,28,FALSE),0)</f>
      </c>
      <c r="AW372" s="53">
        <f>IFERROR(VLOOKUP(B372,'วันที่ 31'!$B$8:$AG$105,28,FALSE),0)</f>
      </c>
      <c r="AX372" s="52">
        <f>SUM(E372:AW372)</f>
      </c>
    </row>
    <row r="373">
      <c r="A373" s="52"/>
      <c r="B373" s="56"/>
      <c r="C373" s="53">
        <f>IFERROR(VLOOKUP(B373,Members!B:C,2,FALSE),0)</f>
      </c>
      <c r="D373" s="53">
        <f>IFERROR(VLOOKUP(B373,Members!$B:$H,7,FALSE),0)</f>
      </c>
      <c r="E373" s="55">
        <f>IFERROR(VLOOKUP(B373,'วันที่ 1'!$B$8:$AH$103,28,FALSE),0) - IFERROR(VLOOKUP(B373,'วันที่ 1'!$B$8:$AH$103,27,FALSE),0)</f>
      </c>
      <c r="F373" s="55">
        <f>IFERROR(VLOOKUP(C373,'วันที่ 1'!$B$8:$AH$103,27,FALSE),0)</f>
      </c>
      <c r="G373" s="53">
        <f>IFERROR(VLOOKUP(B373,'วันที่ 1'!$B$8:$AH$103,28,FALSE),0)-IFERROR(VLOOKUP(B373,'วันที่ 1'!$B$8:$AH$103,27,FALSE),0)</f>
      </c>
      <c r="H373" s="55">
        <f>IFERROR(VLOOKUP(B373,'วันที่ 1'!$B$8:$AH$103,27,FALSE),0)</f>
      </c>
      <c r="I373" s="53">
        <f>IFERROR(VLOOKUP(B373,'วันที่ 2'!$B$8:$AF$106,28,FALSE),0)-IFERROR(VLOOKUP(B373,'วันที่ 2'!$B$8:$AF$106,27,FALSE),0)</f>
      </c>
      <c r="J373" s="53">
        <f>IFERROR(VLOOKUP(B373,'วันที่ 2'!$B$8:$AF$106,27,FALSE),0)</f>
      </c>
      <c r="K373" s="53">
        <f>IFERROR(VLOOKUP(B373,'วันที่ 3 กะเช้า'!$B$8:$AK$106,28,FALSE),0)-IFERROR(VLOOKUP(B373,'วันที่ 3 กะเช้า'!$B$8:$AK$106,27,FALSE),0)</f>
      </c>
      <c r="L373" s="53">
        <f>IFERROR(VLOOKUP(B373,'วันที่ 3 กะเช้า'!$B$8:$AK$106,27,FALSE),0)</f>
      </c>
      <c r="M373" s="53">
        <f>IFERROR(VLOOKUP(B373,'วันที่ 4 กะเช้า'!$B$8:$AG$107,28,FALSE),0)-IFERROR(VLOOKUP(B373,'วันที่ 4 กะเช้า'!$B$8:$AG$107,27,FALSE),0)</f>
      </c>
      <c r="N373" s="53">
        <f>IFERROR(VLOOKUP(B373,'วันที่ 4 กะเช้า'!$B$8:$AG$107,27,FALSE),0)</f>
      </c>
      <c r="O373" s="53">
        <f>IFERROR(VLOOKUP(B373,'วันที่ 4 กะเช้า'!$B$8:$AH$106,28,FALSE),0)-IFERROR(VLOOKUP(B373,'วันที่ 4 กะเช้า'!$B$8:$AH$106,27,FALSE),0)</f>
      </c>
      <c r="P373" s="53">
        <f>IFERROR(VLOOKUP(B373,'วันที่ 4 กะเช้า'!$B$8:$AH$106,27,FALSE),0)</f>
      </c>
      <c r="Q373" s="53">
        <f>IFERROR(VLOOKUP(B373,'วันที่ 4 กะเช้า'!$B$8:$AH$106,28,FALSE),0)-IFERROR(VLOOKUP(B373,'วันที่ 4 กะเช้า'!$B$8:$AH$106,27,FALSE),0)</f>
      </c>
      <c r="R373" s="53">
        <f>IFERROR(VLOOKUP(B373,'วันที่ 4 กะเช้า'!$B$8:$AH$106,27,FALSE),0)</f>
      </c>
      <c r="S373" s="53">
        <f>IFERROR(VLOOKUP(B373,'วันที่ 5 กะเช้า'!$B$8:$AH$107,28,FALSE),0)-IFERROR(VLOOKUP(B373,'วันที่ 5 กะเช้า'!$B$8:$AH$107,27,FALSE),0)</f>
      </c>
      <c r="T373" s="53">
        <f>IFERROR(VLOOKUP(B373,'วันที่ 5 กะเช้า'!$B$8:$AH$107,27,FALSE),0)</f>
      </c>
      <c r="U373" s="53">
        <f>IFERROR(VLOOKUP(B373,'วันที่ 5 กะดึก'!$B$8:$AH$106,27,FALSE),0)</f>
      </c>
      <c r="V373" s="53">
        <f>IFERROR(VLOOKUP(B373,'วันที่ 5 กะดึก'!$B$8:$AH$106,27,FALSE),0)</f>
      </c>
      <c r="W373" s="53">
        <f>IFERROR(VLOOKUP(B373,'วันที่ 7'!$B$8:$AH$105,28,FALSE),0)-IFERROR(VLOOKUP(B373,'วันที่ 7'!$B$8:$AH$105,27,FALSE),0)</f>
      </c>
      <c r="X373" s="53">
        <f>IFERROR(VLOOKUP(B373,'วันที่ 7'!$B$8:$AH$105,27,FALSE),0)</f>
      </c>
      <c r="Y373" s="53">
        <f>IFERROR(VLOOKUP(B373,'วันที่ 8'!$B$8:$AH$109,28,FALSE),0)-IFERROR(VLOOKUP(B373,'วันที่ 8'!$B$8:$AH$109,27,FALSE),0)</f>
      </c>
      <c r="Z373" s="53">
        <f>IFERROR(VLOOKUP(B373,'วันที่ 8'!$B$8:$AH$109,27,FALSE),0)</f>
      </c>
      <c r="AA373" s="53">
        <f>IFERROR(VLOOKUP(B373,'กะเช้าวันที่ 12'!$B$8:$AC$102,28,FALSE),0)-IFERROR(VLOOKUP(B373,'กะเช้าวันที่ 12'!$B$8:$AC$102,27,FALSE),0)</f>
      </c>
      <c r="AB373" s="53">
        <f>IFERROR(VLOOKUP(B373,'กะเช้าวันที่ 12'!$B$8:$AC$102,27,FALSE),0)</f>
      </c>
      <c r="AC373" s="53">
        <f>IFERROR(VLOOKUP(B373,'กะเช้าวันที่ 14'!$B$8:$AC$104,28,FALSE),0)-IFERROR(VLOOKUP(B373,'กะเช้าวันที่ 14'!$B$8:$AC$104,27,FALSE),0)</f>
      </c>
      <c r="AD373" s="53">
        <f>IFERROR(VLOOKUP(B373,'กะเช้าวันที่ 14'!$B$8:$AC$104,27,FALSE),0)</f>
      </c>
      <c r="AE373" s="53">
        <f>IFERROR(VLOOKUP(B373,'กะดึกวันที่ 13'!$B$8:$AC$105,28,FALSE),0)-IFERROR(VLOOKUP(B373,'กะดึกวันที่ 13'!$B$8:$AC$105,27,FALSE),0)</f>
      </c>
      <c r="AF373" s="53">
        <f>IFERROR(VLOOKUP(C373,'กะดึกวันที่ 13'!$B$8:$AC$105,27,FALSE),0)</f>
      </c>
      <c r="AG373" s="53">
        <f>IFERROR(VLOOKUP(B373,'วันที่ 12'!$B$8:$AH$105,28,FALSE),0)</f>
      </c>
      <c r="AH373" s="53">
        <f>IFERROR(VLOOKUP(B373,'วันที่ 14'!$B$8:$AH$106,28,FALSE),0)</f>
      </c>
      <c r="AI373" s="53">
        <f>IFERROR(VLOOKUP(B373,'วันที่ 15'!$B$8:$AH$106,28,FALSE),0)</f>
      </c>
      <c r="AJ373" s="53">
        <f>IFERROR(VLOOKUP(B373,'วันที่ 16'!$B$8:$AH$105,28,FALSE),0)</f>
      </c>
      <c r="AK373" s="53">
        <f>IFERROR(VLOOKUP(B373,'วันที่ 17'!$B$8:$AH$105,28,FALSE),0)</f>
      </c>
      <c r="AL373" s="53">
        <f>IFERROR(VLOOKUP(B373,'วันที่ 18'!$B$8:$AH$104,28,FALSE),0)</f>
      </c>
      <c r="AM373" s="53">
        <f>IFERROR(VLOOKUP(B373,'วันที่ 19'!$B$8:$AH$106,28,FALSE),0)</f>
      </c>
      <c r="AN373" s="53">
        <f>IFERROR(VLOOKUP(B373,'วันที่ 20'!$B$8:$AH$105,28,FALSE),0)</f>
      </c>
      <c r="AO373" s="53">
        <f>IFERROR(VLOOKUP(B373,'วันที่ 21'!$B$8:$AH$106,28,FALSE),0)</f>
      </c>
      <c r="AP373" s="53">
        <f>IFERROR(VLOOKUP(B373,'วันที่ 22'!$B$8:$AH$105,28,FALSE),0)</f>
      </c>
      <c r="AQ373" s="53">
        <f>IFERROR(VLOOKUP(B373,'วันที่ 23'!$B$8:$AH$107,28,FALSE),0)</f>
      </c>
      <c r="AR373" s="53">
        <f>IFERROR(VLOOKUP(B373,'วันที่ 24'!$B$8:$AH$104,28,FALSE),0)</f>
      </c>
      <c r="AS373" s="53">
        <f>IFERROR(VLOOKUP(B373,'วันที่ 25'!$B$8:$AH$106,28,FALSE),0)</f>
      </c>
      <c r="AT373" s="53">
        <f>IFERROR(VLOOKUP(B373,'วันที่ 26'!$B$8:$AH$105,28,FALSE),0)</f>
      </c>
      <c r="AU373" s="53">
        <f>IFERROR(VLOOKUP(B373,'วันที่ 26'!$B$8:$AH$104,28,FALSE),0)</f>
      </c>
      <c r="AV373" s="53">
        <f>IFERROR(VLOOKUP(B373,'วันที่ 30'!$B$8:$AH$107,28,FALSE),0)</f>
      </c>
      <c r="AW373" s="53">
        <f>IFERROR(VLOOKUP(B373,'วันที่ 31'!$B$8:$AG$105,28,FALSE),0)</f>
      </c>
      <c r="AX373" s="52">
        <f>SUM(E373:AW373)</f>
      </c>
    </row>
    <row r="374">
      <c r="A374" s="52"/>
      <c r="B374" s="56"/>
      <c r="C374" s="53">
        <f>IFERROR(VLOOKUP(B374,Members!B:C,2,FALSE),0)</f>
      </c>
      <c r="D374" s="53">
        <f>IFERROR(VLOOKUP(B374,Members!$B:$H,7,FALSE),0)</f>
      </c>
      <c r="E374" s="55">
        <f>IFERROR(VLOOKUP(B374,'วันที่ 1'!$B$8:$AH$103,28,FALSE),0) - IFERROR(VLOOKUP(B374,'วันที่ 1'!$B$8:$AH$103,27,FALSE),0)</f>
      </c>
      <c r="F374" s="55">
        <f>IFERROR(VLOOKUP(C374,'วันที่ 1'!$B$8:$AH$103,27,FALSE),0)</f>
      </c>
      <c r="G374" s="53">
        <f>IFERROR(VLOOKUP(B374,'วันที่ 1'!$B$8:$AH$103,28,FALSE),0)-IFERROR(VLOOKUP(B374,'วันที่ 1'!$B$8:$AH$103,27,FALSE),0)</f>
      </c>
      <c r="H374" s="55">
        <f>IFERROR(VLOOKUP(B374,'วันที่ 1'!$B$8:$AH$103,27,FALSE),0)</f>
      </c>
      <c r="I374" s="53">
        <f>IFERROR(VLOOKUP(B374,'วันที่ 2'!$B$8:$AF$106,28,FALSE),0)-IFERROR(VLOOKUP(B374,'วันที่ 2'!$B$8:$AF$106,27,FALSE),0)</f>
      </c>
      <c r="J374" s="53">
        <f>IFERROR(VLOOKUP(B374,'วันที่ 2'!$B$8:$AF$106,27,FALSE),0)</f>
      </c>
      <c r="K374" s="53">
        <f>IFERROR(VLOOKUP(B374,'วันที่ 3 กะเช้า'!$B$8:$AK$106,28,FALSE),0)-IFERROR(VLOOKUP(B374,'วันที่ 3 กะเช้า'!$B$8:$AK$106,27,FALSE),0)</f>
      </c>
      <c r="L374" s="53">
        <f>IFERROR(VLOOKUP(B374,'วันที่ 3 กะเช้า'!$B$8:$AK$106,27,FALSE),0)</f>
      </c>
      <c r="M374" s="53">
        <f>IFERROR(VLOOKUP(B374,'วันที่ 4 กะเช้า'!$B$8:$AG$107,28,FALSE),0)-IFERROR(VLOOKUP(B374,'วันที่ 4 กะเช้า'!$B$8:$AG$107,27,FALSE),0)</f>
      </c>
      <c r="N374" s="53">
        <f>IFERROR(VLOOKUP(B374,'วันที่ 4 กะเช้า'!$B$8:$AG$107,27,FALSE),0)</f>
      </c>
      <c r="O374" s="53">
        <f>IFERROR(VLOOKUP(B374,'วันที่ 4 กะเช้า'!$B$8:$AH$106,28,FALSE),0)-IFERROR(VLOOKUP(B374,'วันที่ 4 กะเช้า'!$B$8:$AH$106,27,FALSE),0)</f>
      </c>
      <c r="P374" s="53">
        <f>IFERROR(VLOOKUP(B374,'วันที่ 4 กะเช้า'!$B$8:$AH$106,27,FALSE),0)</f>
      </c>
      <c r="Q374" s="53">
        <f>IFERROR(VLOOKUP(B374,'วันที่ 4 กะเช้า'!$B$8:$AH$106,28,FALSE),0)-IFERROR(VLOOKUP(B374,'วันที่ 4 กะเช้า'!$B$8:$AH$106,27,FALSE),0)</f>
      </c>
      <c r="R374" s="53">
        <f>IFERROR(VLOOKUP(B374,'วันที่ 4 กะเช้า'!$B$8:$AH$106,27,FALSE),0)</f>
      </c>
      <c r="S374" s="53">
        <f>IFERROR(VLOOKUP(B374,'วันที่ 5 กะเช้า'!$B$8:$AH$107,28,FALSE),0)-IFERROR(VLOOKUP(B374,'วันที่ 5 กะเช้า'!$B$8:$AH$107,27,FALSE),0)</f>
      </c>
      <c r="T374" s="53">
        <f>IFERROR(VLOOKUP(B374,'วันที่ 5 กะเช้า'!$B$8:$AH$107,27,FALSE),0)</f>
      </c>
      <c r="U374" s="53">
        <f>IFERROR(VLOOKUP(B374,'วันที่ 5 กะดึก'!$B$8:$AH$106,27,FALSE),0)</f>
      </c>
      <c r="V374" s="53">
        <f>IFERROR(VLOOKUP(B374,'วันที่ 5 กะดึก'!$B$8:$AH$106,27,FALSE),0)</f>
      </c>
      <c r="W374" s="53">
        <f>IFERROR(VLOOKUP(B374,'วันที่ 7'!$B$8:$AH$105,28,FALSE),0)-IFERROR(VLOOKUP(B374,'วันที่ 7'!$B$8:$AH$105,27,FALSE),0)</f>
      </c>
      <c r="X374" s="53">
        <f>IFERROR(VLOOKUP(B374,'วันที่ 7'!$B$8:$AH$105,27,FALSE),0)</f>
      </c>
      <c r="Y374" s="53">
        <f>IFERROR(VLOOKUP(B374,'วันที่ 8'!$B$8:$AH$109,28,FALSE),0)-IFERROR(VLOOKUP(B374,'วันที่ 8'!$B$8:$AH$109,27,FALSE),0)</f>
      </c>
      <c r="Z374" s="53">
        <f>IFERROR(VLOOKUP(B374,'วันที่ 8'!$B$8:$AH$109,27,FALSE),0)</f>
      </c>
      <c r="AA374" s="53">
        <f>IFERROR(VLOOKUP(B374,'กะเช้าวันที่ 12'!$B$8:$AC$102,28,FALSE),0)-IFERROR(VLOOKUP(B374,'กะเช้าวันที่ 12'!$B$8:$AC$102,27,FALSE),0)</f>
      </c>
      <c r="AB374" s="53">
        <f>IFERROR(VLOOKUP(B374,'กะเช้าวันที่ 12'!$B$8:$AC$102,27,FALSE),0)</f>
      </c>
      <c r="AC374" s="53">
        <f>IFERROR(VLOOKUP(B374,'กะเช้าวันที่ 14'!$B$8:$AC$104,28,FALSE),0)-IFERROR(VLOOKUP(B374,'กะเช้าวันที่ 14'!$B$8:$AC$104,27,FALSE),0)</f>
      </c>
      <c r="AD374" s="53">
        <f>IFERROR(VLOOKUP(B374,'กะเช้าวันที่ 14'!$B$8:$AC$104,27,FALSE),0)</f>
      </c>
      <c r="AE374" s="53">
        <f>IFERROR(VLOOKUP(B374,'กะดึกวันที่ 13'!$B$8:$AC$105,28,FALSE),0)-IFERROR(VLOOKUP(B374,'กะดึกวันที่ 13'!$B$8:$AC$105,27,FALSE),0)</f>
      </c>
      <c r="AF374" s="53">
        <f>IFERROR(VLOOKUP(C374,'กะดึกวันที่ 13'!$B$8:$AC$105,27,FALSE),0)</f>
      </c>
      <c r="AG374" s="53">
        <f>IFERROR(VLOOKUP(B374,'วันที่ 12'!$B$8:$AH$105,28,FALSE),0)</f>
      </c>
      <c r="AH374" s="53">
        <f>IFERROR(VLOOKUP(B374,'วันที่ 14'!$B$8:$AH$106,28,FALSE),0)</f>
      </c>
      <c r="AI374" s="53">
        <f>IFERROR(VLOOKUP(B374,'วันที่ 15'!$B$8:$AH$106,28,FALSE),0)</f>
      </c>
      <c r="AJ374" s="53">
        <f>IFERROR(VLOOKUP(B374,'วันที่ 16'!$B$8:$AH$105,28,FALSE),0)</f>
      </c>
      <c r="AK374" s="53">
        <f>IFERROR(VLOOKUP(B374,'วันที่ 17'!$B$8:$AH$105,28,FALSE),0)</f>
      </c>
      <c r="AL374" s="53">
        <f>IFERROR(VLOOKUP(B374,'วันที่ 18'!$B$8:$AH$104,28,FALSE),0)</f>
      </c>
      <c r="AM374" s="53">
        <f>IFERROR(VLOOKUP(B374,'วันที่ 19'!$B$8:$AH$106,28,FALSE),0)</f>
      </c>
      <c r="AN374" s="53">
        <f>IFERROR(VLOOKUP(B374,'วันที่ 20'!$B$8:$AH$105,28,FALSE),0)</f>
      </c>
      <c r="AO374" s="53">
        <f>IFERROR(VLOOKUP(B374,'วันที่ 21'!$B$8:$AH$106,28,FALSE),0)</f>
      </c>
      <c r="AP374" s="53">
        <f>IFERROR(VLOOKUP(B374,'วันที่ 22'!$B$8:$AH$105,28,FALSE),0)</f>
      </c>
      <c r="AQ374" s="53">
        <f>IFERROR(VLOOKUP(B374,'วันที่ 23'!$B$8:$AH$107,28,FALSE),0)</f>
      </c>
      <c r="AR374" s="53">
        <f>IFERROR(VLOOKUP(B374,'วันที่ 24'!$B$8:$AH$104,28,FALSE),0)</f>
      </c>
      <c r="AS374" s="53">
        <f>IFERROR(VLOOKUP(B374,'วันที่ 25'!$B$8:$AH$106,28,FALSE),0)</f>
      </c>
      <c r="AT374" s="53">
        <f>IFERROR(VLOOKUP(B374,'วันที่ 26'!$B$8:$AH$105,28,FALSE),0)</f>
      </c>
      <c r="AU374" s="53">
        <f>IFERROR(VLOOKUP(B374,'วันที่ 26'!$B$8:$AH$104,28,FALSE),0)</f>
      </c>
      <c r="AV374" s="53">
        <f>IFERROR(VLOOKUP(B374,'วันที่ 30'!$B$8:$AH$107,28,FALSE),0)</f>
      </c>
      <c r="AW374" s="53">
        <f>IFERROR(VLOOKUP(B374,'วันที่ 31'!$B$8:$AG$105,28,FALSE),0)</f>
      </c>
      <c r="AX374" s="52">
        <f>SUM(E374:AW374)</f>
      </c>
    </row>
    <row r="375">
      <c r="A375" s="52"/>
      <c r="B375" s="56"/>
      <c r="C375" s="53">
        <f>IFERROR(VLOOKUP(B375,Members!B:C,2,FALSE),0)</f>
      </c>
      <c r="D375" s="53">
        <f>IFERROR(VLOOKUP(B375,Members!$B:$H,7,FALSE),0)</f>
      </c>
      <c r="E375" s="55">
        <f>IFERROR(VLOOKUP(B375,'วันที่ 1'!$B$8:$AH$103,28,FALSE),0) - IFERROR(VLOOKUP(B375,'วันที่ 1'!$B$8:$AH$103,27,FALSE),0)</f>
      </c>
      <c r="F375" s="55">
        <f>IFERROR(VLOOKUP(C375,'วันที่ 1'!$B$8:$AH$103,27,FALSE),0)</f>
      </c>
      <c r="G375" s="53">
        <f>IFERROR(VLOOKUP(B375,'วันที่ 1'!$B$8:$AH$103,28,FALSE),0)-IFERROR(VLOOKUP(B375,'วันที่ 1'!$B$8:$AH$103,27,FALSE),0)</f>
      </c>
      <c r="H375" s="55">
        <f>IFERROR(VLOOKUP(B375,'วันที่ 1'!$B$8:$AH$103,27,FALSE),0)</f>
      </c>
      <c r="I375" s="53">
        <f>IFERROR(VLOOKUP(B375,'วันที่ 2'!$B$8:$AF$106,28,FALSE),0)-IFERROR(VLOOKUP(B375,'วันที่ 2'!$B$8:$AF$106,27,FALSE),0)</f>
      </c>
      <c r="J375" s="53">
        <f>IFERROR(VLOOKUP(B375,'วันที่ 2'!$B$8:$AF$106,27,FALSE),0)</f>
      </c>
      <c r="K375" s="53">
        <f>IFERROR(VLOOKUP(B375,'วันที่ 3 กะเช้า'!$B$8:$AK$106,28,FALSE),0)-IFERROR(VLOOKUP(B375,'วันที่ 3 กะเช้า'!$B$8:$AK$106,27,FALSE),0)</f>
      </c>
      <c r="L375" s="53">
        <f>IFERROR(VLOOKUP(B375,'วันที่ 3 กะเช้า'!$B$8:$AK$106,27,FALSE),0)</f>
      </c>
      <c r="M375" s="53">
        <f>IFERROR(VLOOKUP(B375,'วันที่ 4 กะเช้า'!$B$8:$AG$107,28,FALSE),0)-IFERROR(VLOOKUP(B375,'วันที่ 4 กะเช้า'!$B$8:$AG$107,27,FALSE),0)</f>
      </c>
      <c r="N375" s="53">
        <f>IFERROR(VLOOKUP(B375,'วันที่ 4 กะเช้า'!$B$8:$AG$107,27,FALSE),0)</f>
      </c>
      <c r="O375" s="53">
        <f>IFERROR(VLOOKUP(B375,'วันที่ 4 กะเช้า'!$B$8:$AH$106,28,FALSE),0)-IFERROR(VLOOKUP(B375,'วันที่ 4 กะเช้า'!$B$8:$AH$106,27,FALSE),0)</f>
      </c>
      <c r="P375" s="53">
        <f>IFERROR(VLOOKUP(B375,'วันที่ 4 กะเช้า'!$B$8:$AH$106,27,FALSE),0)</f>
      </c>
      <c r="Q375" s="53">
        <f>IFERROR(VLOOKUP(B375,'วันที่ 4 กะเช้า'!$B$8:$AH$106,28,FALSE),0)-IFERROR(VLOOKUP(B375,'วันที่ 4 กะเช้า'!$B$8:$AH$106,27,FALSE),0)</f>
      </c>
      <c r="R375" s="53">
        <f>IFERROR(VLOOKUP(B375,'วันที่ 4 กะเช้า'!$B$8:$AH$106,27,FALSE),0)</f>
      </c>
      <c r="S375" s="53">
        <f>IFERROR(VLOOKUP(B375,'วันที่ 5 กะเช้า'!$B$8:$AH$107,28,FALSE),0)-IFERROR(VLOOKUP(B375,'วันที่ 5 กะเช้า'!$B$8:$AH$107,27,FALSE),0)</f>
      </c>
      <c r="T375" s="53">
        <f>IFERROR(VLOOKUP(B375,'วันที่ 5 กะเช้า'!$B$8:$AH$107,27,FALSE),0)</f>
      </c>
      <c r="U375" s="53">
        <f>IFERROR(VLOOKUP(B375,'วันที่ 5 กะดึก'!$B$8:$AH$106,27,FALSE),0)</f>
      </c>
      <c r="V375" s="53">
        <f>IFERROR(VLOOKUP(B375,'วันที่ 5 กะดึก'!$B$8:$AH$106,27,FALSE),0)</f>
      </c>
      <c r="W375" s="53">
        <f>IFERROR(VLOOKUP(B375,'วันที่ 7'!$B$8:$AH$105,28,FALSE),0)-IFERROR(VLOOKUP(B375,'วันที่ 7'!$B$8:$AH$105,27,FALSE),0)</f>
      </c>
      <c r="X375" s="53">
        <f>IFERROR(VLOOKUP(B375,'วันที่ 7'!$B$8:$AH$105,27,FALSE),0)</f>
      </c>
      <c r="Y375" s="53">
        <f>IFERROR(VLOOKUP(B375,'วันที่ 8'!$B$8:$AH$109,28,FALSE),0)-IFERROR(VLOOKUP(B375,'วันที่ 8'!$B$8:$AH$109,27,FALSE),0)</f>
      </c>
      <c r="Z375" s="53">
        <f>IFERROR(VLOOKUP(B375,'วันที่ 8'!$B$8:$AH$109,27,FALSE),0)</f>
      </c>
      <c r="AA375" s="53">
        <f>IFERROR(VLOOKUP(B375,'กะเช้าวันที่ 12'!$B$8:$AC$102,28,FALSE),0)-IFERROR(VLOOKUP(B375,'กะเช้าวันที่ 12'!$B$8:$AC$102,27,FALSE),0)</f>
      </c>
      <c r="AB375" s="53">
        <f>IFERROR(VLOOKUP(B375,'กะเช้าวันที่ 12'!$B$8:$AC$102,27,FALSE),0)</f>
      </c>
      <c r="AC375" s="53">
        <f>IFERROR(VLOOKUP(B375,'กะเช้าวันที่ 14'!$B$8:$AC$104,28,FALSE),0)-IFERROR(VLOOKUP(B375,'กะเช้าวันที่ 14'!$B$8:$AC$104,27,FALSE),0)</f>
      </c>
      <c r="AD375" s="53">
        <f>IFERROR(VLOOKUP(B375,'กะเช้าวันที่ 14'!$B$8:$AC$104,27,FALSE),0)</f>
      </c>
      <c r="AE375" s="53">
        <f>IFERROR(VLOOKUP(B375,'กะดึกวันที่ 13'!$B$8:$AC$105,28,FALSE),0)-IFERROR(VLOOKUP(B375,'กะดึกวันที่ 13'!$B$8:$AC$105,27,FALSE),0)</f>
      </c>
      <c r="AF375" s="53">
        <f>IFERROR(VLOOKUP(C375,'กะดึกวันที่ 13'!$B$8:$AC$105,27,FALSE),0)</f>
      </c>
      <c r="AG375" s="53">
        <f>IFERROR(VLOOKUP(B375,'วันที่ 12'!$B$8:$AH$105,28,FALSE),0)</f>
      </c>
      <c r="AH375" s="53">
        <f>IFERROR(VLOOKUP(B375,'วันที่ 14'!$B$8:$AH$106,28,FALSE),0)</f>
      </c>
      <c r="AI375" s="53">
        <f>IFERROR(VLOOKUP(B375,'วันที่ 15'!$B$8:$AH$106,28,FALSE),0)</f>
      </c>
      <c r="AJ375" s="53">
        <f>IFERROR(VLOOKUP(B375,'วันที่ 16'!$B$8:$AH$105,28,FALSE),0)</f>
      </c>
      <c r="AK375" s="53">
        <f>IFERROR(VLOOKUP(B375,'วันที่ 17'!$B$8:$AH$105,28,FALSE),0)</f>
      </c>
      <c r="AL375" s="53">
        <f>IFERROR(VLOOKUP(B375,'วันที่ 18'!$B$8:$AH$104,28,FALSE),0)</f>
      </c>
      <c r="AM375" s="53">
        <f>IFERROR(VLOOKUP(B375,'วันที่ 19'!$B$8:$AH$106,28,FALSE),0)</f>
      </c>
      <c r="AN375" s="53">
        <f>IFERROR(VLOOKUP(B375,'วันที่ 20'!$B$8:$AH$105,28,FALSE),0)</f>
      </c>
      <c r="AO375" s="53">
        <f>IFERROR(VLOOKUP(B375,'วันที่ 21'!$B$8:$AH$106,28,FALSE),0)</f>
      </c>
      <c r="AP375" s="53">
        <f>IFERROR(VLOOKUP(B375,'วันที่ 22'!$B$8:$AH$105,28,FALSE),0)</f>
      </c>
      <c r="AQ375" s="53">
        <f>IFERROR(VLOOKUP(B375,'วันที่ 23'!$B$8:$AH$107,28,FALSE),0)</f>
      </c>
      <c r="AR375" s="53">
        <f>IFERROR(VLOOKUP(B375,'วันที่ 24'!$B$8:$AH$104,28,FALSE),0)</f>
      </c>
      <c r="AS375" s="53">
        <f>IFERROR(VLOOKUP(B375,'วันที่ 25'!$B$8:$AH$106,28,FALSE),0)</f>
      </c>
      <c r="AT375" s="53">
        <f>IFERROR(VLOOKUP(B375,'วันที่ 26'!$B$8:$AH$105,28,FALSE),0)</f>
      </c>
      <c r="AU375" s="53">
        <f>IFERROR(VLOOKUP(B375,'วันที่ 26'!$B$8:$AH$104,28,FALSE),0)</f>
      </c>
      <c r="AV375" s="53">
        <f>IFERROR(VLOOKUP(B375,'วันที่ 30'!$B$8:$AH$107,28,FALSE),0)</f>
      </c>
      <c r="AW375" s="53">
        <f>IFERROR(VLOOKUP(B375,'วันที่ 31'!$B$8:$AG$105,28,FALSE),0)</f>
      </c>
      <c r="AX375" s="52">
        <f>SUM(E375:AW375)</f>
      </c>
    </row>
    <row r="376">
      <c r="A376" s="52"/>
      <c r="B376" s="56"/>
      <c r="C376" s="53">
        <f>IFERROR(VLOOKUP(B376,Members!B:C,2,FALSE),0)</f>
      </c>
      <c r="D376" s="53">
        <f>IFERROR(VLOOKUP(B376,Members!$B:$H,7,FALSE),0)</f>
      </c>
      <c r="E376" s="55">
        <f>IFERROR(VLOOKUP(B376,'วันที่ 1'!$B$8:$AH$103,28,FALSE),0) - IFERROR(VLOOKUP(B376,'วันที่ 1'!$B$8:$AH$103,27,FALSE),0)</f>
      </c>
      <c r="F376" s="55">
        <f>IFERROR(VLOOKUP(C376,'วันที่ 1'!$B$8:$AH$103,27,FALSE),0)</f>
      </c>
      <c r="G376" s="53">
        <f>IFERROR(VLOOKUP(B376,'วันที่ 1'!$B$8:$AH$103,28,FALSE),0)-IFERROR(VLOOKUP(B376,'วันที่ 1'!$B$8:$AH$103,27,FALSE),0)</f>
      </c>
      <c r="H376" s="55">
        <f>IFERROR(VLOOKUP(B376,'วันที่ 1'!$B$8:$AH$103,27,FALSE),0)</f>
      </c>
      <c r="I376" s="53">
        <f>IFERROR(VLOOKUP(B376,'วันที่ 2'!$B$8:$AF$106,28,FALSE),0)-IFERROR(VLOOKUP(B376,'วันที่ 2'!$B$8:$AF$106,27,FALSE),0)</f>
      </c>
      <c r="J376" s="53">
        <f>IFERROR(VLOOKUP(B376,'วันที่ 2'!$B$8:$AF$106,27,FALSE),0)</f>
      </c>
      <c r="K376" s="53">
        <f>IFERROR(VLOOKUP(B376,'วันที่ 3 กะเช้า'!$B$8:$AK$106,28,FALSE),0)-IFERROR(VLOOKUP(B376,'วันที่ 3 กะเช้า'!$B$8:$AK$106,27,FALSE),0)</f>
      </c>
      <c r="L376" s="53">
        <f>IFERROR(VLOOKUP(B376,'วันที่ 3 กะเช้า'!$B$8:$AK$106,27,FALSE),0)</f>
      </c>
      <c r="M376" s="53">
        <f>IFERROR(VLOOKUP(B376,'วันที่ 4 กะเช้า'!$B$8:$AG$107,28,FALSE),0)-IFERROR(VLOOKUP(B376,'วันที่ 4 กะเช้า'!$B$8:$AG$107,27,FALSE),0)</f>
      </c>
      <c r="N376" s="53">
        <f>IFERROR(VLOOKUP(B376,'วันที่ 4 กะเช้า'!$B$8:$AG$107,27,FALSE),0)</f>
      </c>
      <c r="O376" s="53">
        <f>IFERROR(VLOOKUP(B376,'วันที่ 4 กะเช้า'!$B$8:$AH$106,28,FALSE),0)-IFERROR(VLOOKUP(B376,'วันที่ 4 กะเช้า'!$B$8:$AH$106,27,FALSE),0)</f>
      </c>
      <c r="P376" s="53">
        <f>IFERROR(VLOOKUP(B376,'วันที่ 4 กะเช้า'!$B$8:$AH$106,27,FALSE),0)</f>
      </c>
      <c r="Q376" s="53">
        <f>IFERROR(VLOOKUP(B376,'วันที่ 4 กะเช้า'!$B$8:$AH$106,28,FALSE),0)-IFERROR(VLOOKUP(B376,'วันที่ 4 กะเช้า'!$B$8:$AH$106,27,FALSE),0)</f>
      </c>
      <c r="R376" s="53">
        <f>IFERROR(VLOOKUP(B376,'วันที่ 4 กะเช้า'!$B$8:$AH$106,27,FALSE),0)</f>
      </c>
      <c r="S376" s="53">
        <f>IFERROR(VLOOKUP(B376,'วันที่ 5 กะเช้า'!$B$8:$AH$107,28,FALSE),0)-IFERROR(VLOOKUP(B376,'วันที่ 5 กะเช้า'!$B$8:$AH$107,27,FALSE),0)</f>
      </c>
      <c r="T376" s="53">
        <f>IFERROR(VLOOKUP(B376,'วันที่ 5 กะเช้า'!$B$8:$AH$107,27,FALSE),0)</f>
      </c>
      <c r="U376" s="53">
        <f>IFERROR(VLOOKUP(B376,'วันที่ 5 กะดึก'!$B$8:$AH$106,27,FALSE),0)</f>
      </c>
      <c r="V376" s="53">
        <f>IFERROR(VLOOKUP(B376,'วันที่ 5 กะดึก'!$B$8:$AH$106,27,FALSE),0)</f>
      </c>
      <c r="W376" s="53">
        <f>IFERROR(VLOOKUP(B376,'วันที่ 7'!$B$8:$AH$105,28,FALSE),0)-IFERROR(VLOOKUP(B376,'วันที่ 7'!$B$8:$AH$105,27,FALSE),0)</f>
      </c>
      <c r="X376" s="53">
        <f>IFERROR(VLOOKUP(B376,'วันที่ 7'!$B$8:$AH$105,27,FALSE),0)</f>
      </c>
      <c r="Y376" s="53">
        <f>IFERROR(VLOOKUP(B376,'วันที่ 8'!$B$8:$AH$109,28,FALSE),0)-IFERROR(VLOOKUP(B376,'วันที่ 8'!$B$8:$AH$109,27,FALSE),0)</f>
      </c>
      <c r="Z376" s="53">
        <f>IFERROR(VLOOKUP(B376,'วันที่ 8'!$B$8:$AH$109,27,FALSE),0)</f>
      </c>
      <c r="AA376" s="53">
        <f>IFERROR(VLOOKUP(B376,'กะเช้าวันที่ 12'!$B$8:$AC$102,28,FALSE),0)-IFERROR(VLOOKUP(B376,'กะเช้าวันที่ 12'!$B$8:$AC$102,27,FALSE),0)</f>
      </c>
      <c r="AB376" s="53">
        <f>IFERROR(VLOOKUP(B376,'กะเช้าวันที่ 12'!$B$8:$AC$102,27,FALSE),0)</f>
      </c>
      <c r="AC376" s="53">
        <f>IFERROR(VLOOKUP(B376,'กะเช้าวันที่ 14'!$B$8:$AC$104,28,FALSE),0)-IFERROR(VLOOKUP(B376,'กะเช้าวันที่ 14'!$B$8:$AC$104,27,FALSE),0)</f>
      </c>
      <c r="AD376" s="53">
        <f>IFERROR(VLOOKUP(B376,'กะเช้าวันที่ 14'!$B$8:$AC$104,27,FALSE),0)</f>
      </c>
      <c r="AE376" s="53">
        <f>IFERROR(VLOOKUP(B376,'กะดึกวันที่ 13'!$B$8:$AC$105,28,FALSE),0)-IFERROR(VLOOKUP(B376,'กะดึกวันที่ 13'!$B$8:$AC$105,27,FALSE),0)</f>
      </c>
      <c r="AF376" s="53">
        <f>IFERROR(VLOOKUP(C376,'กะดึกวันที่ 13'!$B$8:$AC$105,27,FALSE),0)</f>
      </c>
      <c r="AG376" s="53">
        <f>IFERROR(VLOOKUP(B376,'วันที่ 12'!$B$8:$AH$105,28,FALSE),0)</f>
      </c>
      <c r="AH376" s="53">
        <f>IFERROR(VLOOKUP(B376,'วันที่ 14'!$B$8:$AH$106,28,FALSE),0)</f>
      </c>
      <c r="AI376" s="53">
        <f>IFERROR(VLOOKUP(B376,'วันที่ 15'!$B$8:$AH$106,28,FALSE),0)</f>
      </c>
      <c r="AJ376" s="53">
        <f>IFERROR(VLOOKUP(B376,'วันที่ 16'!$B$8:$AH$105,28,FALSE),0)</f>
      </c>
      <c r="AK376" s="53">
        <f>IFERROR(VLOOKUP(B376,'วันที่ 17'!$B$8:$AH$105,28,FALSE),0)</f>
      </c>
      <c r="AL376" s="53">
        <f>IFERROR(VLOOKUP(B376,'วันที่ 18'!$B$8:$AH$104,28,FALSE),0)</f>
      </c>
      <c r="AM376" s="53">
        <f>IFERROR(VLOOKUP(B376,'วันที่ 19'!$B$8:$AH$106,28,FALSE),0)</f>
      </c>
      <c r="AN376" s="53">
        <f>IFERROR(VLOOKUP(B376,'วันที่ 20'!$B$8:$AH$105,28,FALSE),0)</f>
      </c>
      <c r="AO376" s="53">
        <f>IFERROR(VLOOKUP(B376,'วันที่ 21'!$B$8:$AH$106,28,FALSE),0)</f>
      </c>
      <c r="AP376" s="53">
        <f>IFERROR(VLOOKUP(B376,'วันที่ 22'!$B$8:$AH$105,28,FALSE),0)</f>
      </c>
      <c r="AQ376" s="53">
        <f>IFERROR(VLOOKUP(B376,'วันที่ 23'!$B$8:$AH$107,28,FALSE),0)</f>
      </c>
      <c r="AR376" s="53">
        <f>IFERROR(VLOOKUP(B376,'วันที่ 24'!$B$8:$AH$104,28,FALSE),0)</f>
      </c>
      <c r="AS376" s="53">
        <f>IFERROR(VLOOKUP(B376,'วันที่ 25'!$B$8:$AH$106,28,FALSE),0)</f>
      </c>
      <c r="AT376" s="53">
        <f>IFERROR(VLOOKUP(B376,'วันที่ 26'!$B$8:$AH$105,28,FALSE),0)</f>
      </c>
      <c r="AU376" s="53">
        <f>IFERROR(VLOOKUP(B376,'วันที่ 26'!$B$8:$AH$104,28,FALSE),0)</f>
      </c>
      <c r="AV376" s="53">
        <f>IFERROR(VLOOKUP(B376,'วันที่ 30'!$B$8:$AH$107,28,FALSE),0)</f>
      </c>
      <c r="AW376" s="53">
        <f>IFERROR(VLOOKUP(B376,'วันที่ 31'!$B$8:$AG$105,28,FALSE),0)</f>
      </c>
      <c r="AX376" s="52">
        <f>SUM(E376:AW376)</f>
      </c>
    </row>
    <row r="377">
      <c r="A377" s="52"/>
      <c r="B377" s="56"/>
      <c r="C377" s="53">
        <f>IFERROR(VLOOKUP(B377,Members!B:C,2,FALSE),0)</f>
      </c>
      <c r="D377" s="53">
        <f>IFERROR(VLOOKUP(B377,Members!$B:$H,7,FALSE),0)</f>
      </c>
      <c r="E377" s="55">
        <f>IFERROR(VLOOKUP(B377,'วันที่ 1'!$B$8:$AH$103,28,FALSE),0) - IFERROR(VLOOKUP(B377,'วันที่ 1'!$B$8:$AH$103,27,FALSE),0)</f>
      </c>
      <c r="F377" s="55">
        <f>IFERROR(VLOOKUP(C377,'วันที่ 1'!$B$8:$AH$103,27,FALSE),0)</f>
      </c>
      <c r="G377" s="53">
        <f>IFERROR(VLOOKUP(B377,'วันที่ 1'!$B$8:$AH$103,28,FALSE),0)-IFERROR(VLOOKUP(B377,'วันที่ 1'!$B$8:$AH$103,27,FALSE),0)</f>
      </c>
      <c r="H377" s="55">
        <f>IFERROR(VLOOKUP(B377,'วันที่ 1'!$B$8:$AH$103,27,FALSE),0)</f>
      </c>
      <c r="I377" s="53">
        <f>IFERROR(VLOOKUP(B377,'วันที่ 2'!$B$8:$AF$106,28,FALSE),0)-IFERROR(VLOOKUP(B377,'วันที่ 2'!$B$8:$AF$106,27,FALSE),0)</f>
      </c>
      <c r="J377" s="53">
        <f>IFERROR(VLOOKUP(B377,'วันที่ 2'!$B$8:$AF$106,27,FALSE),0)</f>
      </c>
      <c r="K377" s="53">
        <f>IFERROR(VLOOKUP(B377,'วันที่ 3 กะเช้า'!$B$8:$AK$106,28,FALSE),0)-IFERROR(VLOOKUP(B377,'วันที่ 3 กะเช้า'!$B$8:$AK$106,27,FALSE),0)</f>
      </c>
      <c r="L377" s="53">
        <f>IFERROR(VLOOKUP(B377,'วันที่ 3 กะเช้า'!$B$8:$AK$106,27,FALSE),0)</f>
      </c>
      <c r="M377" s="53">
        <f>IFERROR(VLOOKUP(B377,'วันที่ 4 กะเช้า'!$B$8:$AG$107,28,FALSE),0)-IFERROR(VLOOKUP(B377,'วันที่ 4 กะเช้า'!$B$8:$AG$107,27,FALSE),0)</f>
      </c>
      <c r="N377" s="53">
        <f>IFERROR(VLOOKUP(B377,'วันที่ 4 กะเช้า'!$B$8:$AG$107,27,FALSE),0)</f>
      </c>
      <c r="O377" s="53">
        <f>IFERROR(VLOOKUP(B377,'วันที่ 4 กะเช้า'!$B$8:$AH$106,28,FALSE),0)-IFERROR(VLOOKUP(B377,'วันที่ 4 กะเช้า'!$B$8:$AH$106,27,FALSE),0)</f>
      </c>
      <c r="P377" s="53">
        <f>IFERROR(VLOOKUP(B377,'วันที่ 4 กะเช้า'!$B$8:$AH$106,27,FALSE),0)</f>
      </c>
      <c r="Q377" s="53">
        <f>IFERROR(VLOOKUP(B377,'วันที่ 4 กะเช้า'!$B$8:$AH$106,28,FALSE),0)-IFERROR(VLOOKUP(B377,'วันที่ 4 กะเช้า'!$B$8:$AH$106,27,FALSE),0)</f>
      </c>
      <c r="R377" s="53">
        <f>IFERROR(VLOOKUP(B377,'วันที่ 4 กะเช้า'!$B$8:$AH$106,27,FALSE),0)</f>
      </c>
      <c r="S377" s="53">
        <f>IFERROR(VLOOKUP(B377,'วันที่ 5 กะเช้า'!$B$8:$AH$107,28,FALSE),0)-IFERROR(VLOOKUP(B377,'วันที่ 5 กะเช้า'!$B$8:$AH$107,27,FALSE),0)</f>
      </c>
      <c r="T377" s="53">
        <f>IFERROR(VLOOKUP(B377,'วันที่ 5 กะเช้า'!$B$8:$AH$107,27,FALSE),0)</f>
      </c>
      <c r="U377" s="53">
        <f>IFERROR(VLOOKUP(B377,'วันที่ 5 กะดึก'!$B$8:$AH$106,27,FALSE),0)</f>
      </c>
      <c r="V377" s="53">
        <f>IFERROR(VLOOKUP(B377,'วันที่ 5 กะดึก'!$B$8:$AH$106,27,FALSE),0)</f>
      </c>
      <c r="W377" s="53">
        <f>IFERROR(VLOOKUP(B377,'วันที่ 7'!$B$8:$AH$105,28,FALSE),0)-IFERROR(VLOOKUP(B377,'วันที่ 7'!$B$8:$AH$105,27,FALSE),0)</f>
      </c>
      <c r="X377" s="53">
        <f>IFERROR(VLOOKUP(B377,'วันที่ 7'!$B$8:$AH$105,27,FALSE),0)</f>
      </c>
      <c r="Y377" s="53">
        <f>IFERROR(VLOOKUP(B377,'วันที่ 8'!$B$8:$AH$109,28,FALSE),0)-IFERROR(VLOOKUP(B377,'วันที่ 8'!$B$8:$AH$109,27,FALSE),0)</f>
      </c>
      <c r="Z377" s="53">
        <f>IFERROR(VLOOKUP(B377,'วันที่ 8'!$B$8:$AH$109,27,FALSE),0)</f>
      </c>
      <c r="AA377" s="53">
        <f>IFERROR(VLOOKUP(B377,'กะเช้าวันที่ 12'!$B$8:$AC$102,28,FALSE),0)-IFERROR(VLOOKUP(B377,'กะเช้าวันที่ 12'!$B$8:$AC$102,27,FALSE),0)</f>
      </c>
      <c r="AB377" s="53">
        <f>IFERROR(VLOOKUP(B377,'กะเช้าวันที่ 12'!$B$8:$AC$102,27,FALSE),0)</f>
      </c>
      <c r="AC377" s="53">
        <f>IFERROR(VLOOKUP(B377,'กะเช้าวันที่ 14'!$B$8:$AC$104,28,FALSE),0)-IFERROR(VLOOKUP(B377,'กะเช้าวันที่ 14'!$B$8:$AC$104,27,FALSE),0)</f>
      </c>
      <c r="AD377" s="53">
        <f>IFERROR(VLOOKUP(B377,'กะเช้าวันที่ 14'!$B$8:$AC$104,27,FALSE),0)</f>
      </c>
      <c r="AE377" s="53">
        <f>IFERROR(VLOOKUP(B377,'กะดึกวันที่ 13'!$B$8:$AC$105,28,FALSE),0)-IFERROR(VLOOKUP(B377,'กะดึกวันที่ 13'!$B$8:$AC$105,27,FALSE),0)</f>
      </c>
      <c r="AF377" s="53">
        <f>IFERROR(VLOOKUP(C377,'กะดึกวันที่ 13'!$B$8:$AC$105,27,FALSE),0)</f>
      </c>
      <c r="AG377" s="53">
        <f>IFERROR(VLOOKUP(B377,'วันที่ 12'!$B$8:$AH$105,28,FALSE),0)</f>
      </c>
      <c r="AH377" s="53">
        <f>IFERROR(VLOOKUP(B377,'วันที่ 14'!$B$8:$AH$106,28,FALSE),0)</f>
      </c>
      <c r="AI377" s="53">
        <f>IFERROR(VLOOKUP(B377,'วันที่ 15'!$B$8:$AH$106,28,FALSE),0)</f>
      </c>
      <c r="AJ377" s="53">
        <f>IFERROR(VLOOKUP(B377,'วันที่ 16'!$B$8:$AH$105,28,FALSE),0)</f>
      </c>
      <c r="AK377" s="53">
        <f>IFERROR(VLOOKUP(B377,'วันที่ 17'!$B$8:$AH$105,28,FALSE),0)</f>
      </c>
      <c r="AL377" s="53">
        <f>IFERROR(VLOOKUP(B377,'วันที่ 18'!$B$8:$AH$104,28,FALSE),0)</f>
      </c>
      <c r="AM377" s="53">
        <f>IFERROR(VLOOKUP(B377,'วันที่ 19'!$B$8:$AH$106,28,FALSE),0)</f>
      </c>
      <c r="AN377" s="53">
        <f>IFERROR(VLOOKUP(B377,'วันที่ 20'!$B$8:$AH$105,28,FALSE),0)</f>
      </c>
      <c r="AO377" s="53">
        <f>IFERROR(VLOOKUP(B377,'วันที่ 21'!$B$8:$AH$106,28,FALSE),0)</f>
      </c>
      <c r="AP377" s="53">
        <f>IFERROR(VLOOKUP(B377,'วันที่ 22'!$B$8:$AH$105,28,FALSE),0)</f>
      </c>
      <c r="AQ377" s="53">
        <f>IFERROR(VLOOKUP(B377,'วันที่ 23'!$B$8:$AH$107,28,FALSE),0)</f>
      </c>
      <c r="AR377" s="53">
        <f>IFERROR(VLOOKUP(B377,'วันที่ 24'!$B$8:$AH$104,28,FALSE),0)</f>
      </c>
      <c r="AS377" s="53">
        <f>IFERROR(VLOOKUP(B377,'วันที่ 25'!$B$8:$AH$106,28,FALSE),0)</f>
      </c>
      <c r="AT377" s="53">
        <f>IFERROR(VLOOKUP(B377,'วันที่ 26'!$B$8:$AH$105,28,FALSE),0)</f>
      </c>
      <c r="AU377" s="53">
        <f>IFERROR(VLOOKUP(B377,'วันที่ 26'!$B$8:$AH$104,28,FALSE),0)</f>
      </c>
      <c r="AV377" s="53">
        <f>IFERROR(VLOOKUP(B377,'วันที่ 30'!$B$8:$AH$107,28,FALSE),0)</f>
      </c>
      <c r="AW377" s="53">
        <f>IFERROR(VLOOKUP(B377,'วันที่ 31'!$B$8:$AG$105,28,FALSE),0)</f>
      </c>
      <c r="AX377" s="52">
        <f>SUM(E377:AW377)</f>
      </c>
    </row>
    <row r="378">
      <c r="A378" s="52"/>
      <c r="B378" s="56"/>
      <c r="C378" s="53">
        <f>IFERROR(VLOOKUP(B378,Members!B:C,2,FALSE),0)</f>
      </c>
      <c r="D378" s="53">
        <f>IFERROR(VLOOKUP(B378,Members!$B:$H,7,FALSE),0)</f>
      </c>
      <c r="E378" s="55">
        <f>IFERROR(VLOOKUP(B378,'วันที่ 1'!$B$8:$AH$103,28,FALSE),0) - IFERROR(VLOOKUP(B378,'วันที่ 1'!$B$8:$AH$103,27,FALSE),0)</f>
      </c>
      <c r="F378" s="55">
        <f>IFERROR(VLOOKUP(C378,'วันที่ 1'!$B$8:$AH$103,27,FALSE),0)</f>
      </c>
      <c r="G378" s="53">
        <f>IFERROR(VLOOKUP(B378,'วันที่ 1'!$B$8:$AH$103,28,FALSE),0)-IFERROR(VLOOKUP(B378,'วันที่ 1'!$B$8:$AH$103,27,FALSE),0)</f>
      </c>
      <c r="H378" s="55">
        <f>IFERROR(VLOOKUP(B378,'วันที่ 1'!$B$8:$AH$103,27,FALSE),0)</f>
      </c>
      <c r="I378" s="53">
        <f>IFERROR(VLOOKUP(B378,'วันที่ 2'!$B$8:$AF$106,28,FALSE),0)-IFERROR(VLOOKUP(B378,'วันที่ 2'!$B$8:$AF$106,27,FALSE),0)</f>
      </c>
      <c r="J378" s="53">
        <f>IFERROR(VLOOKUP(B378,'วันที่ 2'!$B$8:$AF$106,27,FALSE),0)</f>
      </c>
      <c r="K378" s="53">
        <f>IFERROR(VLOOKUP(B378,'วันที่ 3 กะเช้า'!$B$8:$AK$106,28,FALSE),0)-IFERROR(VLOOKUP(B378,'วันที่ 3 กะเช้า'!$B$8:$AK$106,27,FALSE),0)</f>
      </c>
      <c r="L378" s="53">
        <f>IFERROR(VLOOKUP(B378,'วันที่ 3 กะเช้า'!$B$8:$AK$106,27,FALSE),0)</f>
      </c>
      <c r="M378" s="53">
        <f>IFERROR(VLOOKUP(B378,'วันที่ 4 กะเช้า'!$B$8:$AG$107,28,FALSE),0)-IFERROR(VLOOKUP(B378,'วันที่ 4 กะเช้า'!$B$8:$AG$107,27,FALSE),0)</f>
      </c>
      <c r="N378" s="53">
        <f>IFERROR(VLOOKUP(B378,'วันที่ 4 กะเช้า'!$B$8:$AG$107,27,FALSE),0)</f>
      </c>
      <c r="O378" s="53">
        <f>IFERROR(VLOOKUP(B378,'วันที่ 4 กะเช้า'!$B$8:$AH$106,28,FALSE),0)-IFERROR(VLOOKUP(B378,'วันที่ 4 กะเช้า'!$B$8:$AH$106,27,FALSE),0)</f>
      </c>
      <c r="P378" s="53">
        <f>IFERROR(VLOOKUP(B378,'วันที่ 4 กะเช้า'!$B$8:$AH$106,27,FALSE),0)</f>
      </c>
      <c r="Q378" s="53">
        <f>IFERROR(VLOOKUP(B378,'วันที่ 4 กะเช้า'!$B$8:$AH$106,28,FALSE),0)-IFERROR(VLOOKUP(B378,'วันที่ 4 กะเช้า'!$B$8:$AH$106,27,FALSE),0)</f>
      </c>
      <c r="R378" s="53">
        <f>IFERROR(VLOOKUP(B378,'วันที่ 4 กะเช้า'!$B$8:$AH$106,27,FALSE),0)</f>
      </c>
      <c r="S378" s="53">
        <f>IFERROR(VLOOKUP(B378,'วันที่ 5 กะเช้า'!$B$8:$AH$107,28,FALSE),0)-IFERROR(VLOOKUP(B378,'วันที่ 5 กะเช้า'!$B$8:$AH$107,27,FALSE),0)</f>
      </c>
      <c r="T378" s="53">
        <f>IFERROR(VLOOKUP(B378,'วันที่ 5 กะเช้า'!$B$8:$AH$107,27,FALSE),0)</f>
      </c>
      <c r="U378" s="53">
        <f>IFERROR(VLOOKUP(B378,'วันที่ 5 กะดึก'!$B$8:$AH$106,27,FALSE),0)</f>
      </c>
      <c r="V378" s="53">
        <f>IFERROR(VLOOKUP(B378,'วันที่ 5 กะดึก'!$B$8:$AH$106,27,FALSE),0)</f>
      </c>
      <c r="W378" s="53">
        <f>IFERROR(VLOOKUP(B378,'วันที่ 7'!$B$8:$AH$105,28,FALSE),0)-IFERROR(VLOOKUP(B378,'วันที่ 7'!$B$8:$AH$105,27,FALSE),0)</f>
      </c>
      <c r="X378" s="53">
        <f>IFERROR(VLOOKUP(B378,'วันที่ 7'!$B$8:$AH$105,27,FALSE),0)</f>
      </c>
      <c r="Y378" s="53">
        <f>IFERROR(VLOOKUP(B378,'วันที่ 8'!$B$8:$AH$109,28,FALSE),0)-IFERROR(VLOOKUP(B378,'วันที่ 8'!$B$8:$AH$109,27,FALSE),0)</f>
      </c>
      <c r="Z378" s="53">
        <f>IFERROR(VLOOKUP(B378,'วันที่ 8'!$B$8:$AH$109,27,FALSE),0)</f>
      </c>
      <c r="AA378" s="53">
        <f>IFERROR(VLOOKUP(B378,'กะเช้าวันที่ 12'!$B$8:$AC$102,28,FALSE),0)-IFERROR(VLOOKUP(B378,'กะเช้าวันที่ 12'!$B$8:$AC$102,27,FALSE),0)</f>
      </c>
      <c r="AB378" s="53">
        <f>IFERROR(VLOOKUP(B378,'กะเช้าวันที่ 12'!$B$8:$AC$102,27,FALSE),0)</f>
      </c>
      <c r="AC378" s="53">
        <f>IFERROR(VLOOKUP(B378,'กะเช้าวันที่ 14'!$B$8:$AC$104,28,FALSE),0)-IFERROR(VLOOKUP(B378,'กะเช้าวันที่ 14'!$B$8:$AC$104,27,FALSE),0)</f>
      </c>
      <c r="AD378" s="53">
        <f>IFERROR(VLOOKUP(B378,'กะเช้าวันที่ 14'!$B$8:$AC$104,27,FALSE),0)</f>
      </c>
      <c r="AE378" s="53">
        <f>IFERROR(VLOOKUP(B378,'กะดึกวันที่ 13'!$B$8:$AC$105,28,FALSE),0)-IFERROR(VLOOKUP(B378,'กะดึกวันที่ 13'!$B$8:$AC$105,27,FALSE),0)</f>
      </c>
      <c r="AF378" s="53">
        <f>IFERROR(VLOOKUP(C378,'กะดึกวันที่ 13'!$B$8:$AC$105,27,FALSE),0)</f>
      </c>
      <c r="AG378" s="53">
        <f>IFERROR(VLOOKUP(B378,'วันที่ 12'!$B$8:$AH$105,28,FALSE),0)</f>
      </c>
      <c r="AH378" s="53">
        <f>IFERROR(VLOOKUP(B378,'วันที่ 14'!$B$8:$AH$106,28,FALSE),0)</f>
      </c>
      <c r="AI378" s="53">
        <f>IFERROR(VLOOKUP(B378,'วันที่ 15'!$B$8:$AH$106,28,FALSE),0)</f>
      </c>
      <c r="AJ378" s="53">
        <f>IFERROR(VLOOKUP(B378,'วันที่ 16'!$B$8:$AH$105,28,FALSE),0)</f>
      </c>
      <c r="AK378" s="53">
        <f>IFERROR(VLOOKUP(B378,'วันที่ 17'!$B$8:$AH$105,28,FALSE),0)</f>
      </c>
      <c r="AL378" s="53">
        <f>IFERROR(VLOOKUP(B378,'วันที่ 18'!$B$8:$AH$104,28,FALSE),0)</f>
      </c>
      <c r="AM378" s="53">
        <f>IFERROR(VLOOKUP(B378,'วันที่ 19'!$B$8:$AH$106,28,FALSE),0)</f>
      </c>
      <c r="AN378" s="53">
        <f>IFERROR(VLOOKUP(B378,'วันที่ 20'!$B$8:$AH$105,28,FALSE),0)</f>
      </c>
      <c r="AO378" s="53">
        <f>IFERROR(VLOOKUP(B378,'วันที่ 21'!$B$8:$AH$106,28,FALSE),0)</f>
      </c>
      <c r="AP378" s="53">
        <f>IFERROR(VLOOKUP(B378,'วันที่ 22'!$B$8:$AH$105,28,FALSE),0)</f>
      </c>
      <c r="AQ378" s="53">
        <f>IFERROR(VLOOKUP(B378,'วันที่ 23'!$B$8:$AH$107,28,FALSE),0)</f>
      </c>
      <c r="AR378" s="53">
        <f>IFERROR(VLOOKUP(B378,'วันที่ 24'!$B$8:$AH$104,28,FALSE),0)</f>
      </c>
      <c r="AS378" s="53">
        <f>IFERROR(VLOOKUP(B378,'วันที่ 25'!$B$8:$AH$106,28,FALSE),0)</f>
      </c>
      <c r="AT378" s="53">
        <f>IFERROR(VLOOKUP(B378,'วันที่ 26'!$B$8:$AH$105,28,FALSE),0)</f>
      </c>
      <c r="AU378" s="53">
        <f>IFERROR(VLOOKUP(B378,'วันที่ 26'!$B$8:$AH$104,28,FALSE),0)</f>
      </c>
      <c r="AV378" s="53">
        <f>IFERROR(VLOOKUP(B378,'วันที่ 30'!$B$8:$AH$107,28,FALSE),0)</f>
      </c>
      <c r="AW378" s="53">
        <f>IFERROR(VLOOKUP(B378,'วันที่ 31'!$B$8:$AG$105,28,FALSE),0)</f>
      </c>
      <c r="AX378" s="52">
        <f>SUM(E378:AW378)</f>
      </c>
    </row>
    <row r="379">
      <c r="A379" s="52"/>
      <c r="B379" s="56"/>
      <c r="C379" s="53">
        <f>IFERROR(VLOOKUP(B379,Members!B:C,2,FALSE),0)</f>
      </c>
      <c r="D379" s="53">
        <f>IFERROR(VLOOKUP(B379,Members!$B:$H,7,FALSE),0)</f>
      </c>
      <c r="E379" s="55">
        <f>IFERROR(VLOOKUP(B379,'วันที่ 1'!$B$8:$AH$103,28,FALSE),0) - IFERROR(VLOOKUP(B379,'วันที่ 1'!$B$8:$AH$103,27,FALSE),0)</f>
      </c>
      <c r="F379" s="55">
        <f>IFERROR(VLOOKUP(C379,'วันที่ 1'!$B$8:$AH$103,27,FALSE),0)</f>
      </c>
      <c r="G379" s="53">
        <f>IFERROR(VLOOKUP(B379,'วันที่ 1'!$B$8:$AH$103,28,FALSE),0)-IFERROR(VLOOKUP(B379,'วันที่ 1'!$B$8:$AH$103,27,FALSE),0)</f>
      </c>
      <c r="H379" s="55">
        <f>IFERROR(VLOOKUP(B379,'วันที่ 1'!$B$8:$AH$103,27,FALSE),0)</f>
      </c>
      <c r="I379" s="53">
        <f>IFERROR(VLOOKUP(B379,'วันที่ 2'!$B$8:$AF$106,28,FALSE),0)-IFERROR(VLOOKUP(B379,'วันที่ 2'!$B$8:$AF$106,27,FALSE),0)</f>
      </c>
      <c r="J379" s="53">
        <f>IFERROR(VLOOKUP(B379,'วันที่ 2'!$B$8:$AF$106,27,FALSE),0)</f>
      </c>
      <c r="K379" s="53">
        <f>IFERROR(VLOOKUP(B379,'วันที่ 3 กะเช้า'!$B$8:$AK$106,28,FALSE),0)-IFERROR(VLOOKUP(B379,'วันที่ 3 กะเช้า'!$B$8:$AK$106,27,FALSE),0)</f>
      </c>
      <c r="L379" s="53">
        <f>IFERROR(VLOOKUP(B379,'วันที่ 3 กะเช้า'!$B$8:$AK$106,27,FALSE),0)</f>
      </c>
      <c r="M379" s="53">
        <f>IFERROR(VLOOKUP(B379,'วันที่ 4 กะเช้า'!$B$8:$AG$107,28,FALSE),0)-IFERROR(VLOOKUP(B379,'วันที่ 4 กะเช้า'!$B$8:$AG$107,27,FALSE),0)</f>
      </c>
      <c r="N379" s="53">
        <f>IFERROR(VLOOKUP(B379,'วันที่ 4 กะเช้า'!$B$8:$AG$107,27,FALSE),0)</f>
      </c>
      <c r="O379" s="53">
        <f>IFERROR(VLOOKUP(B379,'วันที่ 4 กะเช้า'!$B$8:$AH$106,28,FALSE),0)-IFERROR(VLOOKUP(B379,'วันที่ 4 กะเช้า'!$B$8:$AH$106,27,FALSE),0)</f>
      </c>
      <c r="P379" s="53">
        <f>IFERROR(VLOOKUP(B379,'วันที่ 4 กะเช้า'!$B$8:$AH$106,27,FALSE),0)</f>
      </c>
      <c r="Q379" s="53">
        <f>IFERROR(VLOOKUP(B379,'วันที่ 4 กะเช้า'!$B$8:$AH$106,28,FALSE),0)-IFERROR(VLOOKUP(B379,'วันที่ 4 กะเช้า'!$B$8:$AH$106,27,FALSE),0)</f>
      </c>
      <c r="R379" s="53">
        <f>IFERROR(VLOOKUP(B379,'วันที่ 4 กะเช้า'!$B$8:$AH$106,27,FALSE),0)</f>
      </c>
      <c r="S379" s="53">
        <f>IFERROR(VLOOKUP(B379,'วันที่ 5 กะเช้า'!$B$8:$AH$107,28,FALSE),0)-IFERROR(VLOOKUP(B379,'วันที่ 5 กะเช้า'!$B$8:$AH$107,27,FALSE),0)</f>
      </c>
      <c r="T379" s="53">
        <f>IFERROR(VLOOKUP(B379,'วันที่ 5 กะเช้า'!$B$8:$AH$107,27,FALSE),0)</f>
      </c>
      <c r="U379" s="53">
        <f>IFERROR(VLOOKUP(B379,'วันที่ 5 กะดึก'!$B$8:$AH$106,27,FALSE),0)</f>
      </c>
      <c r="V379" s="53">
        <f>IFERROR(VLOOKUP(B379,'วันที่ 5 กะดึก'!$B$8:$AH$106,27,FALSE),0)</f>
      </c>
      <c r="W379" s="53">
        <f>IFERROR(VLOOKUP(B379,'วันที่ 7'!$B$8:$AH$105,28,FALSE),0)-IFERROR(VLOOKUP(B379,'วันที่ 7'!$B$8:$AH$105,27,FALSE),0)</f>
      </c>
      <c r="X379" s="53">
        <f>IFERROR(VLOOKUP(B379,'วันที่ 7'!$B$8:$AH$105,27,FALSE),0)</f>
      </c>
      <c r="Y379" s="53">
        <f>IFERROR(VLOOKUP(B379,'วันที่ 8'!$B$8:$AH$109,28,FALSE),0)-IFERROR(VLOOKUP(B379,'วันที่ 8'!$B$8:$AH$109,27,FALSE),0)</f>
      </c>
      <c r="Z379" s="53">
        <f>IFERROR(VLOOKUP(B379,'วันที่ 8'!$B$8:$AH$109,27,FALSE),0)</f>
      </c>
      <c r="AA379" s="53">
        <f>IFERROR(VLOOKUP(B379,'กะเช้าวันที่ 12'!$B$8:$AC$102,28,FALSE),0)-IFERROR(VLOOKUP(B379,'กะเช้าวันที่ 12'!$B$8:$AC$102,27,FALSE),0)</f>
      </c>
      <c r="AB379" s="53">
        <f>IFERROR(VLOOKUP(B379,'กะเช้าวันที่ 12'!$B$8:$AC$102,27,FALSE),0)</f>
      </c>
      <c r="AC379" s="53">
        <f>IFERROR(VLOOKUP(B379,'กะเช้าวันที่ 14'!$B$8:$AC$104,28,FALSE),0)-IFERROR(VLOOKUP(B379,'กะเช้าวันที่ 14'!$B$8:$AC$104,27,FALSE),0)</f>
      </c>
      <c r="AD379" s="53">
        <f>IFERROR(VLOOKUP(B379,'กะเช้าวันที่ 14'!$B$8:$AC$104,27,FALSE),0)</f>
      </c>
      <c r="AE379" s="53">
        <f>IFERROR(VLOOKUP(B379,'กะดึกวันที่ 13'!$B$8:$AC$105,28,FALSE),0)-IFERROR(VLOOKUP(B379,'กะดึกวันที่ 13'!$B$8:$AC$105,27,FALSE),0)</f>
      </c>
      <c r="AF379" s="53">
        <f>IFERROR(VLOOKUP(C379,'กะดึกวันที่ 13'!$B$8:$AC$105,27,FALSE),0)</f>
      </c>
      <c r="AG379" s="53">
        <f>IFERROR(VLOOKUP(B379,'วันที่ 12'!$B$8:$AH$105,28,FALSE),0)</f>
      </c>
      <c r="AH379" s="53">
        <f>IFERROR(VLOOKUP(B379,'วันที่ 14'!$B$8:$AH$106,28,FALSE),0)</f>
      </c>
      <c r="AI379" s="53">
        <f>IFERROR(VLOOKUP(B379,'วันที่ 15'!$B$8:$AH$106,28,FALSE),0)</f>
      </c>
      <c r="AJ379" s="53">
        <f>IFERROR(VLOOKUP(B379,'วันที่ 16'!$B$8:$AH$105,28,FALSE),0)</f>
      </c>
      <c r="AK379" s="53">
        <f>IFERROR(VLOOKUP(B379,'วันที่ 17'!$B$8:$AH$105,28,FALSE),0)</f>
      </c>
      <c r="AL379" s="53">
        <f>IFERROR(VLOOKUP(B379,'วันที่ 18'!$B$8:$AH$104,28,FALSE),0)</f>
      </c>
      <c r="AM379" s="53">
        <f>IFERROR(VLOOKUP(B379,'วันที่ 19'!$B$8:$AH$106,28,FALSE),0)</f>
      </c>
      <c r="AN379" s="53">
        <f>IFERROR(VLOOKUP(B379,'วันที่ 20'!$B$8:$AH$105,28,FALSE),0)</f>
      </c>
      <c r="AO379" s="53">
        <f>IFERROR(VLOOKUP(B379,'วันที่ 21'!$B$8:$AH$106,28,FALSE),0)</f>
      </c>
      <c r="AP379" s="53">
        <f>IFERROR(VLOOKUP(B379,'วันที่ 22'!$B$8:$AH$105,28,FALSE),0)</f>
      </c>
      <c r="AQ379" s="53">
        <f>IFERROR(VLOOKUP(B379,'วันที่ 23'!$B$8:$AH$107,28,FALSE),0)</f>
      </c>
      <c r="AR379" s="53">
        <f>IFERROR(VLOOKUP(B379,'วันที่ 24'!$B$8:$AH$104,28,FALSE),0)</f>
      </c>
      <c r="AS379" s="53">
        <f>IFERROR(VLOOKUP(B379,'วันที่ 25'!$B$8:$AH$106,28,FALSE),0)</f>
      </c>
      <c r="AT379" s="53">
        <f>IFERROR(VLOOKUP(B379,'วันที่ 26'!$B$8:$AH$105,28,FALSE),0)</f>
      </c>
      <c r="AU379" s="53">
        <f>IFERROR(VLOOKUP(B379,'วันที่ 26'!$B$8:$AH$104,28,FALSE),0)</f>
      </c>
      <c r="AV379" s="53">
        <f>IFERROR(VLOOKUP(B379,'วันที่ 30'!$B$8:$AH$107,28,FALSE),0)</f>
      </c>
      <c r="AW379" s="53">
        <f>IFERROR(VLOOKUP(B379,'วันที่ 31'!$B$8:$AG$105,28,FALSE),0)</f>
      </c>
      <c r="AX379" s="52">
        <f>SUM(E379:AW379)</f>
      </c>
    </row>
    <row r="380">
      <c r="A380" s="52"/>
      <c r="B380" s="56"/>
      <c r="C380" s="53">
        <f>IFERROR(VLOOKUP(B380,Members!B:C,2,FALSE),0)</f>
      </c>
      <c r="D380" s="53">
        <f>IFERROR(VLOOKUP(B380,Members!$B:$H,7,FALSE),0)</f>
      </c>
      <c r="E380" s="55">
        <f>IFERROR(VLOOKUP(B380,'วันที่ 1'!$B$8:$AH$103,28,FALSE),0) - IFERROR(VLOOKUP(B380,'วันที่ 1'!$B$8:$AH$103,27,FALSE),0)</f>
      </c>
      <c r="F380" s="55">
        <f>IFERROR(VLOOKUP(C380,'วันที่ 1'!$B$8:$AH$103,27,FALSE),0)</f>
      </c>
      <c r="G380" s="53">
        <f>IFERROR(VLOOKUP(B380,'วันที่ 1'!$B$8:$AH$103,28,FALSE),0)-IFERROR(VLOOKUP(B380,'วันที่ 1'!$B$8:$AH$103,27,FALSE),0)</f>
      </c>
      <c r="H380" s="55">
        <f>IFERROR(VLOOKUP(B380,'วันที่ 1'!$B$8:$AH$103,27,FALSE),0)</f>
      </c>
      <c r="I380" s="53">
        <f>IFERROR(VLOOKUP(B380,'วันที่ 2'!$B$8:$AF$106,28,FALSE),0)-IFERROR(VLOOKUP(B380,'วันที่ 2'!$B$8:$AF$106,27,FALSE),0)</f>
      </c>
      <c r="J380" s="53">
        <f>IFERROR(VLOOKUP(B380,'วันที่ 2'!$B$8:$AF$106,27,FALSE),0)</f>
      </c>
      <c r="K380" s="53">
        <f>IFERROR(VLOOKUP(B380,'วันที่ 3 กะเช้า'!$B$8:$AK$106,28,FALSE),0)-IFERROR(VLOOKUP(B380,'วันที่ 3 กะเช้า'!$B$8:$AK$106,27,FALSE),0)</f>
      </c>
      <c r="L380" s="53">
        <f>IFERROR(VLOOKUP(B380,'วันที่ 3 กะเช้า'!$B$8:$AK$106,27,FALSE),0)</f>
      </c>
      <c r="M380" s="53">
        <f>IFERROR(VLOOKUP(B380,'วันที่ 4 กะเช้า'!$B$8:$AG$107,28,FALSE),0)-IFERROR(VLOOKUP(B380,'วันที่ 4 กะเช้า'!$B$8:$AG$107,27,FALSE),0)</f>
      </c>
      <c r="N380" s="53">
        <f>IFERROR(VLOOKUP(B380,'วันที่ 4 กะเช้า'!$B$8:$AG$107,27,FALSE),0)</f>
      </c>
      <c r="O380" s="53">
        <f>IFERROR(VLOOKUP(B380,'วันที่ 4 กะเช้า'!$B$8:$AH$106,28,FALSE),0)-IFERROR(VLOOKUP(B380,'วันที่ 4 กะเช้า'!$B$8:$AH$106,27,FALSE),0)</f>
      </c>
      <c r="P380" s="53">
        <f>IFERROR(VLOOKUP(B380,'วันที่ 4 กะเช้า'!$B$8:$AH$106,27,FALSE),0)</f>
      </c>
      <c r="Q380" s="53">
        <f>IFERROR(VLOOKUP(B380,'วันที่ 4 กะเช้า'!$B$8:$AH$106,28,FALSE),0)-IFERROR(VLOOKUP(B380,'วันที่ 4 กะเช้า'!$B$8:$AH$106,27,FALSE),0)</f>
      </c>
      <c r="R380" s="53">
        <f>IFERROR(VLOOKUP(B380,'วันที่ 4 กะเช้า'!$B$8:$AH$106,27,FALSE),0)</f>
      </c>
      <c r="S380" s="53">
        <f>IFERROR(VLOOKUP(B380,'วันที่ 5 กะเช้า'!$B$8:$AH$107,28,FALSE),0)-IFERROR(VLOOKUP(B380,'วันที่ 5 กะเช้า'!$B$8:$AH$107,27,FALSE),0)</f>
      </c>
      <c r="T380" s="53">
        <f>IFERROR(VLOOKUP(B380,'วันที่ 5 กะเช้า'!$B$8:$AH$107,27,FALSE),0)</f>
      </c>
      <c r="U380" s="53">
        <f>IFERROR(VLOOKUP(B380,'วันที่ 5 กะดึก'!$B$8:$AH$106,27,FALSE),0)</f>
      </c>
      <c r="V380" s="53">
        <f>IFERROR(VLOOKUP(B380,'วันที่ 5 กะดึก'!$B$8:$AH$106,27,FALSE),0)</f>
      </c>
      <c r="W380" s="53">
        <f>IFERROR(VLOOKUP(B380,'วันที่ 7'!$B$8:$AH$105,28,FALSE),0)-IFERROR(VLOOKUP(B380,'วันที่ 7'!$B$8:$AH$105,27,FALSE),0)</f>
      </c>
      <c r="X380" s="53">
        <f>IFERROR(VLOOKUP(B380,'วันที่ 7'!$B$8:$AH$105,27,FALSE),0)</f>
      </c>
      <c r="Y380" s="53">
        <f>IFERROR(VLOOKUP(B380,'วันที่ 8'!$B$8:$AH$109,28,FALSE),0)-IFERROR(VLOOKUP(B380,'วันที่ 8'!$B$8:$AH$109,27,FALSE),0)</f>
      </c>
      <c r="Z380" s="53">
        <f>IFERROR(VLOOKUP(B380,'วันที่ 8'!$B$8:$AH$109,27,FALSE),0)</f>
      </c>
      <c r="AA380" s="53">
        <f>IFERROR(VLOOKUP(B380,'กะเช้าวันที่ 12'!$B$8:$AC$102,28,FALSE),0)-IFERROR(VLOOKUP(B380,'กะเช้าวันที่ 12'!$B$8:$AC$102,27,FALSE),0)</f>
      </c>
      <c r="AB380" s="53">
        <f>IFERROR(VLOOKUP(B380,'กะเช้าวันที่ 12'!$B$8:$AC$102,27,FALSE),0)</f>
      </c>
      <c r="AC380" s="53">
        <f>IFERROR(VLOOKUP(B380,'กะเช้าวันที่ 14'!$B$8:$AC$104,28,FALSE),0)-IFERROR(VLOOKUP(B380,'กะเช้าวันที่ 14'!$B$8:$AC$104,27,FALSE),0)</f>
      </c>
      <c r="AD380" s="53">
        <f>IFERROR(VLOOKUP(B380,'กะเช้าวันที่ 14'!$B$8:$AC$104,27,FALSE),0)</f>
      </c>
      <c r="AE380" s="53">
        <f>IFERROR(VLOOKUP(B380,'กะดึกวันที่ 13'!$B$8:$AC$105,28,FALSE),0)-IFERROR(VLOOKUP(B380,'กะดึกวันที่ 13'!$B$8:$AC$105,27,FALSE),0)</f>
      </c>
      <c r="AF380" s="53">
        <f>IFERROR(VLOOKUP(C380,'กะดึกวันที่ 13'!$B$8:$AC$105,27,FALSE),0)</f>
      </c>
      <c r="AG380" s="53">
        <f>IFERROR(VLOOKUP(B380,'วันที่ 12'!$B$8:$AH$105,28,FALSE),0)</f>
      </c>
      <c r="AH380" s="53">
        <f>IFERROR(VLOOKUP(B380,'วันที่ 14'!$B$8:$AH$106,28,FALSE),0)</f>
      </c>
      <c r="AI380" s="53">
        <f>IFERROR(VLOOKUP(B380,'วันที่ 15'!$B$8:$AH$106,28,FALSE),0)</f>
      </c>
      <c r="AJ380" s="53">
        <f>IFERROR(VLOOKUP(B380,'วันที่ 16'!$B$8:$AH$105,28,FALSE),0)</f>
      </c>
      <c r="AK380" s="53">
        <f>IFERROR(VLOOKUP(B380,'วันที่ 17'!$B$8:$AH$105,28,FALSE),0)</f>
      </c>
      <c r="AL380" s="53">
        <f>IFERROR(VLOOKUP(B380,'วันที่ 18'!$B$8:$AH$104,28,FALSE),0)</f>
      </c>
      <c r="AM380" s="53">
        <f>IFERROR(VLOOKUP(B380,'วันที่ 19'!$B$8:$AH$106,28,FALSE),0)</f>
      </c>
      <c r="AN380" s="53">
        <f>IFERROR(VLOOKUP(B380,'วันที่ 20'!$B$8:$AH$105,28,FALSE),0)</f>
      </c>
      <c r="AO380" s="53">
        <f>IFERROR(VLOOKUP(B380,'วันที่ 21'!$B$8:$AH$106,28,FALSE),0)</f>
      </c>
      <c r="AP380" s="53">
        <f>IFERROR(VLOOKUP(B380,'วันที่ 22'!$B$8:$AH$105,28,FALSE),0)</f>
      </c>
      <c r="AQ380" s="53">
        <f>IFERROR(VLOOKUP(B380,'วันที่ 23'!$B$8:$AH$107,28,FALSE),0)</f>
      </c>
      <c r="AR380" s="53">
        <f>IFERROR(VLOOKUP(B380,'วันที่ 24'!$B$8:$AH$104,28,FALSE),0)</f>
      </c>
      <c r="AS380" s="53">
        <f>IFERROR(VLOOKUP(B380,'วันที่ 25'!$B$8:$AH$106,28,FALSE),0)</f>
      </c>
      <c r="AT380" s="53">
        <f>IFERROR(VLOOKUP(B380,'วันที่ 26'!$B$8:$AH$105,28,FALSE),0)</f>
      </c>
      <c r="AU380" s="53">
        <f>IFERROR(VLOOKUP(B380,'วันที่ 26'!$B$8:$AH$104,28,FALSE),0)</f>
      </c>
      <c r="AV380" s="53">
        <f>IFERROR(VLOOKUP(B380,'วันที่ 30'!$B$8:$AH$107,28,FALSE),0)</f>
      </c>
      <c r="AW380" s="53">
        <f>IFERROR(VLOOKUP(B380,'วันที่ 31'!$B$8:$AG$105,28,FALSE),0)</f>
      </c>
      <c r="AX380" s="52">
        <f>SUM(E380:AW380)</f>
      </c>
    </row>
    <row r="381">
      <c r="A381" s="52"/>
      <c r="B381" s="56"/>
      <c r="C381" s="53">
        <f>IFERROR(VLOOKUP(B381,Members!B:C,2,FALSE),0)</f>
      </c>
      <c r="D381" s="53">
        <f>IFERROR(VLOOKUP(B381,Members!$B:$H,7,FALSE),0)</f>
      </c>
      <c r="E381" s="55">
        <f>IFERROR(VLOOKUP(B381,'วันที่ 1'!$B$8:$AH$103,28,FALSE),0) - IFERROR(VLOOKUP(B381,'วันที่ 1'!$B$8:$AH$103,27,FALSE),0)</f>
      </c>
      <c r="F381" s="55">
        <f>IFERROR(VLOOKUP(C381,'วันที่ 1'!$B$8:$AH$103,27,FALSE),0)</f>
      </c>
      <c r="G381" s="53">
        <f>IFERROR(VLOOKUP(B381,'วันที่ 1'!$B$8:$AH$103,28,FALSE),0)-IFERROR(VLOOKUP(B381,'วันที่ 1'!$B$8:$AH$103,27,FALSE),0)</f>
      </c>
      <c r="H381" s="55">
        <f>IFERROR(VLOOKUP(B381,'วันที่ 1'!$B$8:$AH$103,27,FALSE),0)</f>
      </c>
      <c r="I381" s="53">
        <f>IFERROR(VLOOKUP(B381,'วันที่ 2'!$B$8:$AF$106,28,FALSE),0)-IFERROR(VLOOKUP(B381,'วันที่ 2'!$B$8:$AF$106,27,FALSE),0)</f>
      </c>
      <c r="J381" s="53">
        <f>IFERROR(VLOOKUP(B381,'วันที่ 2'!$B$8:$AF$106,27,FALSE),0)</f>
      </c>
      <c r="K381" s="53">
        <f>IFERROR(VLOOKUP(B381,'วันที่ 3 กะเช้า'!$B$8:$AK$106,28,FALSE),0)-IFERROR(VLOOKUP(B381,'วันที่ 3 กะเช้า'!$B$8:$AK$106,27,FALSE),0)</f>
      </c>
      <c r="L381" s="53">
        <f>IFERROR(VLOOKUP(B381,'วันที่ 3 กะเช้า'!$B$8:$AK$106,27,FALSE),0)</f>
      </c>
      <c r="M381" s="53">
        <f>IFERROR(VLOOKUP(B381,'วันที่ 4 กะเช้า'!$B$8:$AG$107,28,FALSE),0)-IFERROR(VLOOKUP(B381,'วันที่ 4 กะเช้า'!$B$8:$AG$107,27,FALSE),0)</f>
      </c>
      <c r="N381" s="53">
        <f>IFERROR(VLOOKUP(B381,'วันที่ 4 กะเช้า'!$B$8:$AG$107,27,FALSE),0)</f>
      </c>
      <c r="O381" s="53">
        <f>IFERROR(VLOOKUP(B381,'วันที่ 4 กะเช้า'!$B$8:$AH$106,28,FALSE),0)-IFERROR(VLOOKUP(B381,'วันที่ 4 กะเช้า'!$B$8:$AH$106,27,FALSE),0)</f>
      </c>
      <c r="P381" s="53">
        <f>IFERROR(VLOOKUP(B381,'วันที่ 4 กะเช้า'!$B$8:$AH$106,27,FALSE),0)</f>
      </c>
      <c r="Q381" s="53">
        <f>IFERROR(VLOOKUP(B381,'วันที่ 4 กะเช้า'!$B$8:$AH$106,28,FALSE),0)-IFERROR(VLOOKUP(B381,'วันที่ 4 กะเช้า'!$B$8:$AH$106,27,FALSE),0)</f>
      </c>
      <c r="R381" s="53">
        <f>IFERROR(VLOOKUP(B381,'วันที่ 4 กะเช้า'!$B$8:$AH$106,27,FALSE),0)</f>
      </c>
      <c r="S381" s="53">
        <f>IFERROR(VLOOKUP(B381,'วันที่ 5 กะเช้า'!$B$8:$AH$107,28,FALSE),0)-IFERROR(VLOOKUP(B381,'วันที่ 5 กะเช้า'!$B$8:$AH$107,27,FALSE),0)</f>
      </c>
      <c r="T381" s="53">
        <f>IFERROR(VLOOKUP(B381,'วันที่ 5 กะเช้า'!$B$8:$AH$107,27,FALSE),0)</f>
      </c>
      <c r="U381" s="53">
        <f>IFERROR(VLOOKUP(B381,'วันที่ 5 กะดึก'!$B$8:$AH$106,27,FALSE),0)</f>
      </c>
      <c r="V381" s="53">
        <f>IFERROR(VLOOKUP(B381,'วันที่ 5 กะดึก'!$B$8:$AH$106,27,FALSE),0)</f>
      </c>
      <c r="W381" s="53">
        <f>IFERROR(VLOOKUP(B381,'วันที่ 7'!$B$8:$AH$105,28,FALSE),0)-IFERROR(VLOOKUP(B381,'วันที่ 7'!$B$8:$AH$105,27,FALSE),0)</f>
      </c>
      <c r="X381" s="53">
        <f>IFERROR(VLOOKUP(B381,'วันที่ 7'!$B$8:$AH$105,27,FALSE),0)</f>
      </c>
      <c r="Y381" s="53">
        <f>IFERROR(VLOOKUP(B381,'วันที่ 8'!$B$8:$AH$109,28,FALSE),0)-IFERROR(VLOOKUP(B381,'วันที่ 8'!$B$8:$AH$109,27,FALSE),0)</f>
      </c>
      <c r="Z381" s="53">
        <f>IFERROR(VLOOKUP(B381,'วันที่ 8'!$B$8:$AH$109,27,FALSE),0)</f>
      </c>
      <c r="AA381" s="53">
        <f>IFERROR(VLOOKUP(B381,'กะเช้าวันที่ 12'!$B$8:$AC$102,28,FALSE),0)-IFERROR(VLOOKUP(B381,'กะเช้าวันที่ 12'!$B$8:$AC$102,27,FALSE),0)</f>
      </c>
      <c r="AB381" s="53">
        <f>IFERROR(VLOOKUP(B381,'กะเช้าวันที่ 12'!$B$8:$AC$102,27,FALSE),0)</f>
      </c>
      <c r="AC381" s="53">
        <f>IFERROR(VLOOKUP(B381,'กะเช้าวันที่ 14'!$B$8:$AC$104,28,FALSE),0)-IFERROR(VLOOKUP(B381,'กะเช้าวันที่ 14'!$B$8:$AC$104,27,FALSE),0)</f>
      </c>
      <c r="AD381" s="53">
        <f>IFERROR(VLOOKUP(B381,'กะเช้าวันที่ 14'!$B$8:$AC$104,27,FALSE),0)</f>
      </c>
      <c r="AE381" s="53">
        <f>IFERROR(VLOOKUP(B381,'กะดึกวันที่ 13'!$B$8:$AC$105,28,FALSE),0)-IFERROR(VLOOKUP(B381,'กะดึกวันที่ 13'!$B$8:$AC$105,27,FALSE),0)</f>
      </c>
      <c r="AF381" s="53">
        <f>IFERROR(VLOOKUP(C381,'กะดึกวันที่ 13'!$B$8:$AC$105,27,FALSE),0)</f>
      </c>
      <c r="AG381" s="53">
        <f>IFERROR(VLOOKUP(B381,'วันที่ 12'!$B$8:$AH$105,28,FALSE),0)</f>
      </c>
      <c r="AH381" s="53">
        <f>IFERROR(VLOOKUP(B381,'วันที่ 14'!$B$8:$AH$106,28,FALSE),0)</f>
      </c>
      <c r="AI381" s="53">
        <f>IFERROR(VLOOKUP(B381,'วันที่ 15'!$B$8:$AH$106,28,FALSE),0)</f>
      </c>
      <c r="AJ381" s="53">
        <f>IFERROR(VLOOKUP(B381,'วันที่ 16'!$B$8:$AH$105,28,FALSE),0)</f>
      </c>
      <c r="AK381" s="53">
        <f>IFERROR(VLOOKUP(B381,'วันที่ 17'!$B$8:$AH$105,28,FALSE),0)</f>
      </c>
      <c r="AL381" s="53">
        <f>IFERROR(VLOOKUP(B381,'วันที่ 18'!$B$8:$AH$104,28,FALSE),0)</f>
      </c>
      <c r="AM381" s="53">
        <f>IFERROR(VLOOKUP(B381,'วันที่ 19'!$B$8:$AH$106,28,FALSE),0)</f>
      </c>
      <c r="AN381" s="53">
        <f>IFERROR(VLOOKUP(B381,'วันที่ 20'!$B$8:$AH$105,28,FALSE),0)</f>
      </c>
      <c r="AO381" s="53">
        <f>IFERROR(VLOOKUP(B381,'วันที่ 21'!$B$8:$AH$106,28,FALSE),0)</f>
      </c>
      <c r="AP381" s="53">
        <f>IFERROR(VLOOKUP(B381,'วันที่ 22'!$B$8:$AH$105,28,FALSE),0)</f>
      </c>
      <c r="AQ381" s="53">
        <f>IFERROR(VLOOKUP(B381,'วันที่ 23'!$B$8:$AH$107,28,FALSE),0)</f>
      </c>
      <c r="AR381" s="53">
        <f>IFERROR(VLOOKUP(B381,'วันที่ 24'!$B$8:$AH$104,28,FALSE),0)</f>
      </c>
      <c r="AS381" s="53">
        <f>IFERROR(VLOOKUP(B381,'วันที่ 25'!$B$8:$AH$106,28,FALSE),0)</f>
      </c>
      <c r="AT381" s="53">
        <f>IFERROR(VLOOKUP(B381,'วันที่ 26'!$B$8:$AH$105,28,FALSE),0)</f>
      </c>
      <c r="AU381" s="53">
        <f>IFERROR(VLOOKUP(B381,'วันที่ 26'!$B$8:$AH$104,28,FALSE),0)</f>
      </c>
      <c r="AV381" s="53">
        <f>IFERROR(VLOOKUP(B381,'วันที่ 30'!$B$8:$AH$107,28,FALSE),0)</f>
      </c>
      <c r="AW381" s="53">
        <f>IFERROR(VLOOKUP(B381,'วันที่ 31'!$B$8:$AG$105,28,FALSE),0)</f>
      </c>
      <c r="AX381" s="52">
        <f>SUM(E381:AW381)</f>
      </c>
    </row>
    <row r="382">
      <c r="A382" s="52"/>
      <c r="B382" s="56"/>
      <c r="C382" s="53">
        <f>IFERROR(VLOOKUP(B382,Members!B:C,2,FALSE),0)</f>
      </c>
      <c r="D382" s="53">
        <f>IFERROR(VLOOKUP(B382,Members!$B:$H,7,FALSE),0)</f>
      </c>
      <c r="E382" s="55">
        <f>IFERROR(VLOOKUP(B382,'วันที่ 1'!$B$8:$AH$103,28,FALSE),0) - IFERROR(VLOOKUP(B382,'วันที่ 1'!$B$8:$AH$103,27,FALSE),0)</f>
      </c>
      <c r="F382" s="55">
        <f>IFERROR(VLOOKUP(C382,'วันที่ 1'!$B$8:$AH$103,27,FALSE),0)</f>
      </c>
      <c r="G382" s="53">
        <f>IFERROR(VLOOKUP(B382,'วันที่ 1'!$B$8:$AH$103,28,FALSE),0)-IFERROR(VLOOKUP(B382,'วันที่ 1'!$B$8:$AH$103,27,FALSE),0)</f>
      </c>
      <c r="H382" s="55">
        <f>IFERROR(VLOOKUP(B382,'วันที่ 1'!$B$8:$AH$103,27,FALSE),0)</f>
      </c>
      <c r="I382" s="53">
        <f>IFERROR(VLOOKUP(B382,'วันที่ 2'!$B$8:$AF$106,28,FALSE),0)-IFERROR(VLOOKUP(B382,'วันที่ 2'!$B$8:$AF$106,27,FALSE),0)</f>
      </c>
      <c r="J382" s="53">
        <f>IFERROR(VLOOKUP(B382,'วันที่ 2'!$B$8:$AF$106,27,FALSE),0)</f>
      </c>
      <c r="K382" s="53">
        <f>IFERROR(VLOOKUP(B382,'วันที่ 3 กะเช้า'!$B$8:$AK$106,28,FALSE),0)-IFERROR(VLOOKUP(B382,'วันที่ 3 กะเช้า'!$B$8:$AK$106,27,FALSE),0)</f>
      </c>
      <c r="L382" s="53">
        <f>IFERROR(VLOOKUP(B382,'วันที่ 3 กะเช้า'!$B$8:$AK$106,27,FALSE),0)</f>
      </c>
      <c r="M382" s="53">
        <f>IFERROR(VLOOKUP(B382,'วันที่ 4 กะเช้า'!$B$8:$AG$107,28,FALSE),0)-IFERROR(VLOOKUP(B382,'วันที่ 4 กะเช้า'!$B$8:$AG$107,27,FALSE),0)</f>
      </c>
      <c r="N382" s="53">
        <f>IFERROR(VLOOKUP(B382,'วันที่ 4 กะเช้า'!$B$8:$AG$107,27,FALSE),0)</f>
      </c>
      <c r="O382" s="53">
        <f>IFERROR(VLOOKUP(B382,'วันที่ 4 กะเช้า'!$B$8:$AH$106,28,FALSE),0)-IFERROR(VLOOKUP(B382,'วันที่ 4 กะเช้า'!$B$8:$AH$106,27,FALSE),0)</f>
      </c>
      <c r="P382" s="53">
        <f>IFERROR(VLOOKUP(B382,'วันที่ 4 กะเช้า'!$B$8:$AH$106,27,FALSE),0)</f>
      </c>
      <c r="Q382" s="53">
        <f>IFERROR(VLOOKUP(B382,'วันที่ 4 กะเช้า'!$B$8:$AH$106,28,FALSE),0)-IFERROR(VLOOKUP(B382,'วันที่ 4 กะเช้า'!$B$8:$AH$106,27,FALSE),0)</f>
      </c>
      <c r="R382" s="53">
        <f>IFERROR(VLOOKUP(B382,'วันที่ 4 กะเช้า'!$B$8:$AH$106,27,FALSE),0)</f>
      </c>
      <c r="S382" s="53">
        <f>IFERROR(VLOOKUP(B382,'วันที่ 5 กะเช้า'!$B$8:$AH$107,28,FALSE),0)-IFERROR(VLOOKUP(B382,'วันที่ 5 กะเช้า'!$B$8:$AH$107,27,FALSE),0)</f>
      </c>
      <c r="T382" s="53">
        <f>IFERROR(VLOOKUP(B382,'วันที่ 5 กะเช้า'!$B$8:$AH$107,27,FALSE),0)</f>
      </c>
      <c r="U382" s="53">
        <f>IFERROR(VLOOKUP(B382,'วันที่ 5 กะดึก'!$B$8:$AH$106,27,FALSE),0)</f>
      </c>
      <c r="V382" s="53">
        <f>IFERROR(VLOOKUP(B382,'วันที่ 5 กะดึก'!$B$8:$AH$106,27,FALSE),0)</f>
      </c>
      <c r="W382" s="53">
        <f>IFERROR(VLOOKUP(B382,'วันที่ 7'!$B$8:$AH$105,28,FALSE),0)-IFERROR(VLOOKUP(B382,'วันที่ 7'!$B$8:$AH$105,27,FALSE),0)</f>
      </c>
      <c r="X382" s="53">
        <f>IFERROR(VLOOKUP(B382,'วันที่ 7'!$B$8:$AH$105,27,FALSE),0)</f>
      </c>
      <c r="Y382" s="53">
        <f>IFERROR(VLOOKUP(B382,'วันที่ 8'!$B$8:$AH$109,28,FALSE),0)-IFERROR(VLOOKUP(B382,'วันที่ 8'!$B$8:$AH$109,27,FALSE),0)</f>
      </c>
      <c r="Z382" s="53">
        <f>IFERROR(VLOOKUP(B382,'วันที่ 8'!$B$8:$AH$109,27,FALSE),0)</f>
      </c>
      <c r="AA382" s="53">
        <f>IFERROR(VLOOKUP(B382,'กะเช้าวันที่ 12'!$B$8:$AC$102,28,FALSE),0)-IFERROR(VLOOKUP(B382,'กะเช้าวันที่ 12'!$B$8:$AC$102,27,FALSE),0)</f>
      </c>
      <c r="AB382" s="53">
        <f>IFERROR(VLOOKUP(B382,'กะเช้าวันที่ 12'!$B$8:$AC$102,27,FALSE),0)</f>
      </c>
      <c r="AC382" s="53">
        <f>IFERROR(VLOOKUP(B382,'กะเช้าวันที่ 14'!$B$8:$AC$104,28,FALSE),0)-IFERROR(VLOOKUP(B382,'กะเช้าวันที่ 14'!$B$8:$AC$104,27,FALSE),0)</f>
      </c>
      <c r="AD382" s="53">
        <f>IFERROR(VLOOKUP(B382,'กะเช้าวันที่ 14'!$B$8:$AC$104,27,FALSE),0)</f>
      </c>
      <c r="AE382" s="53">
        <f>IFERROR(VLOOKUP(B382,'กะดึกวันที่ 13'!$B$8:$AC$105,28,FALSE),0)-IFERROR(VLOOKUP(B382,'กะดึกวันที่ 13'!$B$8:$AC$105,27,FALSE),0)</f>
      </c>
      <c r="AF382" s="53">
        <f>IFERROR(VLOOKUP(C382,'กะดึกวันที่ 13'!$B$8:$AC$105,27,FALSE),0)</f>
      </c>
      <c r="AG382" s="53">
        <f>IFERROR(VLOOKUP(B382,'วันที่ 12'!$B$8:$AH$105,28,FALSE),0)</f>
      </c>
      <c r="AH382" s="53">
        <f>IFERROR(VLOOKUP(B382,'วันที่ 14'!$B$8:$AH$106,28,FALSE),0)</f>
      </c>
      <c r="AI382" s="53">
        <f>IFERROR(VLOOKUP(B382,'วันที่ 15'!$B$8:$AH$106,28,FALSE),0)</f>
      </c>
      <c r="AJ382" s="53">
        <f>IFERROR(VLOOKUP(B382,'วันที่ 16'!$B$8:$AH$105,28,FALSE),0)</f>
      </c>
      <c r="AK382" s="53">
        <f>IFERROR(VLOOKUP(B382,'วันที่ 17'!$B$8:$AH$105,28,FALSE),0)</f>
      </c>
      <c r="AL382" s="53">
        <f>IFERROR(VLOOKUP(B382,'วันที่ 18'!$B$8:$AH$104,28,FALSE),0)</f>
      </c>
      <c r="AM382" s="53">
        <f>IFERROR(VLOOKUP(B382,'วันที่ 19'!$B$8:$AH$106,28,FALSE),0)</f>
      </c>
      <c r="AN382" s="53">
        <f>IFERROR(VLOOKUP(B382,'วันที่ 20'!$B$8:$AH$105,28,FALSE),0)</f>
      </c>
      <c r="AO382" s="53">
        <f>IFERROR(VLOOKUP(B382,'วันที่ 21'!$B$8:$AH$106,28,FALSE),0)</f>
      </c>
      <c r="AP382" s="53">
        <f>IFERROR(VLOOKUP(B382,'วันที่ 22'!$B$8:$AH$105,28,FALSE),0)</f>
      </c>
      <c r="AQ382" s="53">
        <f>IFERROR(VLOOKUP(B382,'วันที่ 23'!$B$8:$AH$107,28,FALSE),0)</f>
      </c>
      <c r="AR382" s="53">
        <f>IFERROR(VLOOKUP(B382,'วันที่ 24'!$B$8:$AH$104,28,FALSE),0)</f>
      </c>
      <c r="AS382" s="53">
        <f>IFERROR(VLOOKUP(B382,'วันที่ 25'!$B$8:$AH$106,28,FALSE),0)</f>
      </c>
      <c r="AT382" s="53">
        <f>IFERROR(VLOOKUP(B382,'วันที่ 26'!$B$8:$AH$105,28,FALSE),0)</f>
      </c>
      <c r="AU382" s="53">
        <f>IFERROR(VLOOKUP(B382,'วันที่ 26'!$B$8:$AH$104,28,FALSE),0)</f>
      </c>
      <c r="AV382" s="53">
        <f>IFERROR(VLOOKUP(B382,'วันที่ 30'!$B$8:$AH$107,28,FALSE),0)</f>
      </c>
      <c r="AW382" s="53">
        <f>IFERROR(VLOOKUP(B382,'วันที่ 31'!$B$8:$AG$105,28,FALSE),0)</f>
      </c>
      <c r="AX382" s="52">
        <f>SUM(E382:AW382)</f>
      </c>
    </row>
    <row r="383">
      <c r="A383" s="52"/>
      <c r="B383" s="56"/>
      <c r="C383" s="53">
        <f>IFERROR(VLOOKUP(B383,Members!B:C,2,FALSE),0)</f>
      </c>
      <c r="D383" s="53">
        <f>IFERROR(VLOOKUP(B383,Members!$B:$H,7,FALSE),0)</f>
      </c>
      <c r="E383" s="55">
        <f>IFERROR(VLOOKUP(B383,'วันที่ 1'!$B$8:$AH$103,28,FALSE),0) - IFERROR(VLOOKUP(B383,'วันที่ 1'!$B$8:$AH$103,27,FALSE),0)</f>
      </c>
      <c r="F383" s="55">
        <f>IFERROR(VLOOKUP(C383,'วันที่ 1'!$B$8:$AH$103,27,FALSE),0)</f>
      </c>
      <c r="G383" s="53">
        <f>IFERROR(VLOOKUP(B383,'วันที่ 1'!$B$8:$AH$103,28,FALSE),0)-IFERROR(VLOOKUP(B383,'วันที่ 1'!$B$8:$AH$103,27,FALSE),0)</f>
      </c>
      <c r="H383" s="55">
        <f>IFERROR(VLOOKUP(B383,'วันที่ 1'!$B$8:$AH$103,27,FALSE),0)</f>
      </c>
      <c r="I383" s="53">
        <f>IFERROR(VLOOKUP(B383,'วันที่ 2'!$B$8:$AF$106,28,FALSE),0)-IFERROR(VLOOKUP(B383,'วันที่ 2'!$B$8:$AF$106,27,FALSE),0)</f>
      </c>
      <c r="J383" s="53">
        <f>IFERROR(VLOOKUP(B383,'วันที่ 2'!$B$8:$AF$106,27,FALSE),0)</f>
      </c>
      <c r="K383" s="53">
        <f>IFERROR(VLOOKUP(B383,'วันที่ 3 กะเช้า'!$B$8:$AK$106,28,FALSE),0)-IFERROR(VLOOKUP(B383,'วันที่ 3 กะเช้า'!$B$8:$AK$106,27,FALSE),0)</f>
      </c>
      <c r="L383" s="53">
        <f>IFERROR(VLOOKUP(B383,'วันที่ 3 กะเช้า'!$B$8:$AK$106,27,FALSE),0)</f>
      </c>
      <c r="M383" s="53">
        <f>IFERROR(VLOOKUP(B383,'วันที่ 4 กะเช้า'!$B$8:$AG$107,28,FALSE),0)-IFERROR(VLOOKUP(B383,'วันที่ 4 กะเช้า'!$B$8:$AG$107,27,FALSE),0)</f>
      </c>
      <c r="N383" s="53">
        <f>IFERROR(VLOOKUP(B383,'วันที่ 4 กะเช้า'!$B$8:$AG$107,27,FALSE),0)</f>
      </c>
      <c r="O383" s="53">
        <f>IFERROR(VLOOKUP(B383,'วันที่ 4 กะเช้า'!$B$8:$AH$106,28,FALSE),0)-IFERROR(VLOOKUP(B383,'วันที่ 4 กะเช้า'!$B$8:$AH$106,27,FALSE),0)</f>
      </c>
      <c r="P383" s="53">
        <f>IFERROR(VLOOKUP(B383,'วันที่ 4 กะเช้า'!$B$8:$AH$106,27,FALSE),0)</f>
      </c>
      <c r="Q383" s="53">
        <f>IFERROR(VLOOKUP(B383,'วันที่ 4 กะเช้า'!$B$8:$AH$106,28,FALSE),0)-IFERROR(VLOOKUP(B383,'วันที่ 4 กะเช้า'!$B$8:$AH$106,27,FALSE),0)</f>
      </c>
      <c r="R383" s="53">
        <f>IFERROR(VLOOKUP(B383,'วันที่ 4 กะเช้า'!$B$8:$AH$106,27,FALSE),0)</f>
      </c>
      <c r="S383" s="53">
        <f>IFERROR(VLOOKUP(B383,'วันที่ 5 กะเช้า'!$B$8:$AH$107,28,FALSE),0)-IFERROR(VLOOKUP(B383,'วันที่ 5 กะเช้า'!$B$8:$AH$107,27,FALSE),0)</f>
      </c>
      <c r="T383" s="53">
        <f>IFERROR(VLOOKUP(B383,'วันที่ 5 กะเช้า'!$B$8:$AH$107,27,FALSE),0)</f>
      </c>
      <c r="U383" s="53">
        <f>IFERROR(VLOOKUP(B383,'วันที่ 5 กะดึก'!$B$8:$AH$106,27,FALSE),0)</f>
      </c>
      <c r="V383" s="53">
        <f>IFERROR(VLOOKUP(B383,'วันที่ 5 กะดึก'!$B$8:$AH$106,27,FALSE),0)</f>
      </c>
      <c r="W383" s="53">
        <f>IFERROR(VLOOKUP(B383,'วันที่ 7'!$B$8:$AH$105,28,FALSE),0)-IFERROR(VLOOKUP(B383,'วันที่ 7'!$B$8:$AH$105,27,FALSE),0)</f>
      </c>
      <c r="X383" s="53">
        <f>IFERROR(VLOOKUP(B383,'วันที่ 7'!$B$8:$AH$105,27,FALSE),0)</f>
      </c>
      <c r="Y383" s="53">
        <f>IFERROR(VLOOKUP(B383,'วันที่ 8'!$B$8:$AH$109,28,FALSE),0)-IFERROR(VLOOKUP(B383,'วันที่ 8'!$B$8:$AH$109,27,FALSE),0)</f>
      </c>
      <c r="Z383" s="53">
        <f>IFERROR(VLOOKUP(B383,'วันที่ 8'!$B$8:$AH$109,27,FALSE),0)</f>
      </c>
      <c r="AA383" s="53">
        <f>IFERROR(VLOOKUP(B383,'กะเช้าวันที่ 12'!$B$8:$AC$102,28,FALSE),0)-IFERROR(VLOOKUP(B383,'กะเช้าวันที่ 12'!$B$8:$AC$102,27,FALSE),0)</f>
      </c>
      <c r="AB383" s="53">
        <f>IFERROR(VLOOKUP(B383,'กะเช้าวันที่ 12'!$B$8:$AC$102,27,FALSE),0)</f>
      </c>
      <c r="AC383" s="53">
        <f>IFERROR(VLOOKUP(B383,'กะเช้าวันที่ 14'!$B$8:$AC$104,28,FALSE),0)-IFERROR(VLOOKUP(B383,'กะเช้าวันที่ 14'!$B$8:$AC$104,27,FALSE),0)</f>
      </c>
      <c r="AD383" s="53">
        <f>IFERROR(VLOOKUP(B383,'กะเช้าวันที่ 14'!$B$8:$AC$104,27,FALSE),0)</f>
      </c>
      <c r="AE383" s="53">
        <f>IFERROR(VLOOKUP(B383,'กะดึกวันที่ 13'!$B$8:$AC$105,28,FALSE),0)-IFERROR(VLOOKUP(B383,'กะดึกวันที่ 13'!$B$8:$AC$105,27,FALSE),0)</f>
      </c>
      <c r="AF383" s="53">
        <f>IFERROR(VLOOKUP(C383,'กะดึกวันที่ 13'!$B$8:$AC$105,27,FALSE),0)</f>
      </c>
      <c r="AG383" s="53">
        <f>IFERROR(VLOOKUP(B383,'วันที่ 12'!$B$8:$AH$105,28,FALSE),0)</f>
      </c>
      <c r="AH383" s="53">
        <f>IFERROR(VLOOKUP(B383,'วันที่ 14'!$B$8:$AH$106,28,FALSE),0)</f>
      </c>
      <c r="AI383" s="53">
        <f>IFERROR(VLOOKUP(B383,'วันที่ 15'!$B$8:$AH$106,28,FALSE),0)</f>
      </c>
      <c r="AJ383" s="53">
        <f>IFERROR(VLOOKUP(B383,'วันที่ 16'!$B$8:$AH$105,28,FALSE),0)</f>
      </c>
      <c r="AK383" s="53">
        <f>IFERROR(VLOOKUP(B383,'วันที่ 17'!$B$8:$AH$105,28,FALSE),0)</f>
      </c>
      <c r="AL383" s="53">
        <f>IFERROR(VLOOKUP(B383,'วันที่ 18'!$B$8:$AH$104,28,FALSE),0)</f>
      </c>
      <c r="AM383" s="53">
        <f>IFERROR(VLOOKUP(B383,'วันที่ 19'!$B$8:$AH$106,28,FALSE),0)</f>
      </c>
      <c r="AN383" s="53">
        <f>IFERROR(VLOOKUP(B383,'วันที่ 20'!$B$8:$AH$105,28,FALSE),0)</f>
      </c>
      <c r="AO383" s="53">
        <f>IFERROR(VLOOKUP(B383,'วันที่ 21'!$B$8:$AH$106,28,FALSE),0)</f>
      </c>
      <c r="AP383" s="53">
        <f>IFERROR(VLOOKUP(B383,'วันที่ 22'!$B$8:$AH$105,28,FALSE),0)</f>
      </c>
      <c r="AQ383" s="53">
        <f>IFERROR(VLOOKUP(B383,'วันที่ 23'!$B$8:$AH$107,28,FALSE),0)</f>
      </c>
      <c r="AR383" s="53">
        <f>IFERROR(VLOOKUP(B383,'วันที่ 24'!$B$8:$AH$104,28,FALSE),0)</f>
      </c>
      <c r="AS383" s="53">
        <f>IFERROR(VLOOKUP(B383,'วันที่ 25'!$B$8:$AH$106,28,FALSE),0)</f>
      </c>
      <c r="AT383" s="53">
        <f>IFERROR(VLOOKUP(B383,'วันที่ 26'!$B$8:$AH$105,28,FALSE),0)</f>
      </c>
      <c r="AU383" s="53">
        <f>IFERROR(VLOOKUP(B383,'วันที่ 26'!$B$8:$AH$104,28,FALSE),0)</f>
      </c>
      <c r="AV383" s="53">
        <f>IFERROR(VLOOKUP(B383,'วันที่ 30'!$B$8:$AH$107,28,FALSE),0)</f>
      </c>
      <c r="AW383" s="53">
        <f>IFERROR(VLOOKUP(B383,'วันที่ 31'!$B$8:$AG$105,28,FALSE),0)</f>
      </c>
      <c r="AX383" s="52">
        <f>SUM(E383:AW383)</f>
      </c>
    </row>
    <row r="384">
      <c r="A384" s="52"/>
      <c r="B384" s="56"/>
      <c r="C384" s="53">
        <f>IFERROR(VLOOKUP(B384,Members!B:C,2,FALSE),0)</f>
      </c>
      <c r="D384" s="53">
        <f>IFERROR(VLOOKUP(B384,Members!$B:$H,7,FALSE),0)</f>
      </c>
      <c r="E384" s="55">
        <f>IFERROR(VLOOKUP(B384,'วันที่ 1'!$B$8:$AH$103,28,FALSE),0) - IFERROR(VLOOKUP(B384,'วันที่ 1'!$B$8:$AH$103,27,FALSE),0)</f>
      </c>
      <c r="F384" s="55">
        <f>IFERROR(VLOOKUP(C384,'วันที่ 1'!$B$8:$AH$103,27,FALSE),0)</f>
      </c>
      <c r="G384" s="53">
        <f>IFERROR(VLOOKUP(B384,'วันที่ 1'!$B$8:$AH$103,28,FALSE),0)-IFERROR(VLOOKUP(B384,'วันที่ 1'!$B$8:$AH$103,27,FALSE),0)</f>
      </c>
      <c r="H384" s="55">
        <f>IFERROR(VLOOKUP(B384,'วันที่ 1'!$B$8:$AH$103,27,FALSE),0)</f>
      </c>
      <c r="I384" s="53">
        <f>IFERROR(VLOOKUP(B384,'วันที่ 2'!$B$8:$AF$106,28,FALSE),0)-IFERROR(VLOOKUP(B384,'วันที่ 2'!$B$8:$AF$106,27,FALSE),0)</f>
      </c>
      <c r="J384" s="53">
        <f>IFERROR(VLOOKUP(B384,'วันที่ 2'!$B$8:$AF$106,27,FALSE),0)</f>
      </c>
      <c r="K384" s="53">
        <f>IFERROR(VLOOKUP(B384,'วันที่ 3 กะเช้า'!$B$8:$AK$106,28,FALSE),0)-IFERROR(VLOOKUP(B384,'วันที่ 3 กะเช้า'!$B$8:$AK$106,27,FALSE),0)</f>
      </c>
      <c r="L384" s="53">
        <f>IFERROR(VLOOKUP(B384,'วันที่ 3 กะเช้า'!$B$8:$AK$106,27,FALSE),0)</f>
      </c>
      <c r="M384" s="53">
        <f>IFERROR(VLOOKUP(B384,'วันที่ 4 กะเช้า'!$B$8:$AG$107,28,FALSE),0)-IFERROR(VLOOKUP(B384,'วันที่ 4 กะเช้า'!$B$8:$AG$107,27,FALSE),0)</f>
      </c>
      <c r="N384" s="53">
        <f>IFERROR(VLOOKUP(B384,'วันที่ 4 กะเช้า'!$B$8:$AG$107,27,FALSE),0)</f>
      </c>
      <c r="O384" s="53">
        <f>IFERROR(VLOOKUP(B384,'วันที่ 4 กะเช้า'!$B$8:$AH$106,28,FALSE),0)-IFERROR(VLOOKUP(B384,'วันที่ 4 กะเช้า'!$B$8:$AH$106,27,FALSE),0)</f>
      </c>
      <c r="P384" s="53">
        <f>IFERROR(VLOOKUP(B384,'วันที่ 4 กะเช้า'!$B$8:$AH$106,27,FALSE),0)</f>
      </c>
      <c r="Q384" s="53">
        <f>IFERROR(VLOOKUP(B384,'วันที่ 4 กะเช้า'!$B$8:$AH$106,28,FALSE),0)-IFERROR(VLOOKUP(B384,'วันที่ 4 กะเช้า'!$B$8:$AH$106,27,FALSE),0)</f>
      </c>
      <c r="R384" s="53">
        <f>IFERROR(VLOOKUP(B384,'วันที่ 4 กะเช้า'!$B$8:$AH$106,27,FALSE),0)</f>
      </c>
      <c r="S384" s="53">
        <f>IFERROR(VLOOKUP(B384,'วันที่ 5 กะเช้า'!$B$8:$AH$107,28,FALSE),0)-IFERROR(VLOOKUP(B384,'วันที่ 5 กะเช้า'!$B$8:$AH$107,27,FALSE),0)</f>
      </c>
      <c r="T384" s="53">
        <f>IFERROR(VLOOKUP(B384,'วันที่ 5 กะเช้า'!$B$8:$AH$107,27,FALSE),0)</f>
      </c>
      <c r="U384" s="53">
        <f>IFERROR(VLOOKUP(B384,'วันที่ 5 กะดึก'!$B$8:$AH$106,27,FALSE),0)</f>
      </c>
      <c r="V384" s="53">
        <f>IFERROR(VLOOKUP(B384,'วันที่ 5 กะดึก'!$B$8:$AH$106,27,FALSE),0)</f>
      </c>
      <c r="W384" s="53">
        <f>IFERROR(VLOOKUP(B384,'วันที่ 7'!$B$8:$AH$105,28,FALSE),0)-IFERROR(VLOOKUP(B384,'วันที่ 7'!$B$8:$AH$105,27,FALSE),0)</f>
      </c>
      <c r="X384" s="53">
        <f>IFERROR(VLOOKUP(B384,'วันที่ 7'!$B$8:$AH$105,27,FALSE),0)</f>
      </c>
      <c r="Y384" s="53">
        <f>IFERROR(VLOOKUP(B384,'วันที่ 8'!$B$8:$AH$109,28,FALSE),0)-IFERROR(VLOOKUP(B384,'วันที่ 8'!$B$8:$AH$109,27,FALSE),0)</f>
      </c>
      <c r="Z384" s="53">
        <f>IFERROR(VLOOKUP(B384,'วันที่ 8'!$B$8:$AH$109,27,FALSE),0)</f>
      </c>
      <c r="AA384" s="53">
        <f>IFERROR(VLOOKUP(B384,'กะเช้าวันที่ 12'!$B$8:$AC$102,28,FALSE),0)-IFERROR(VLOOKUP(B384,'กะเช้าวันที่ 12'!$B$8:$AC$102,27,FALSE),0)</f>
      </c>
      <c r="AB384" s="53">
        <f>IFERROR(VLOOKUP(B384,'กะเช้าวันที่ 12'!$B$8:$AC$102,27,FALSE),0)</f>
      </c>
      <c r="AC384" s="53">
        <f>IFERROR(VLOOKUP(B384,'กะเช้าวันที่ 14'!$B$8:$AC$104,28,FALSE),0)-IFERROR(VLOOKUP(B384,'กะเช้าวันที่ 14'!$B$8:$AC$104,27,FALSE),0)</f>
      </c>
      <c r="AD384" s="53">
        <f>IFERROR(VLOOKUP(B384,'กะเช้าวันที่ 14'!$B$8:$AC$104,27,FALSE),0)</f>
      </c>
      <c r="AE384" s="53">
        <f>IFERROR(VLOOKUP(B384,'กะดึกวันที่ 13'!$B$8:$AC$105,28,FALSE),0)-IFERROR(VLOOKUP(B384,'กะดึกวันที่ 13'!$B$8:$AC$105,27,FALSE),0)</f>
      </c>
      <c r="AF384" s="53">
        <f>IFERROR(VLOOKUP(C384,'กะดึกวันที่ 13'!$B$8:$AC$105,27,FALSE),0)</f>
      </c>
      <c r="AG384" s="53">
        <f>IFERROR(VLOOKUP(B384,'วันที่ 12'!$B$8:$AH$105,28,FALSE),0)</f>
      </c>
      <c r="AH384" s="53">
        <f>IFERROR(VLOOKUP(B384,'วันที่ 14'!$B$8:$AH$106,28,FALSE),0)</f>
      </c>
      <c r="AI384" s="53">
        <f>IFERROR(VLOOKUP(B384,'วันที่ 15'!$B$8:$AH$106,28,FALSE),0)</f>
      </c>
      <c r="AJ384" s="53">
        <f>IFERROR(VLOOKUP(B384,'วันที่ 16'!$B$8:$AH$105,28,FALSE),0)</f>
      </c>
      <c r="AK384" s="53">
        <f>IFERROR(VLOOKUP(B384,'วันที่ 17'!$B$8:$AH$105,28,FALSE),0)</f>
      </c>
      <c r="AL384" s="53">
        <f>IFERROR(VLOOKUP(B384,'วันที่ 18'!$B$8:$AH$104,28,FALSE),0)</f>
      </c>
      <c r="AM384" s="53">
        <f>IFERROR(VLOOKUP(B384,'วันที่ 19'!$B$8:$AH$106,28,FALSE),0)</f>
      </c>
      <c r="AN384" s="53">
        <f>IFERROR(VLOOKUP(B384,'วันที่ 20'!$B$8:$AH$105,28,FALSE),0)</f>
      </c>
      <c r="AO384" s="53">
        <f>IFERROR(VLOOKUP(B384,'วันที่ 21'!$B$8:$AH$106,28,FALSE),0)</f>
      </c>
      <c r="AP384" s="53">
        <f>IFERROR(VLOOKUP(B384,'วันที่ 22'!$B$8:$AH$105,28,FALSE),0)</f>
      </c>
      <c r="AQ384" s="53">
        <f>IFERROR(VLOOKUP(B384,'วันที่ 23'!$B$8:$AH$107,28,FALSE),0)</f>
      </c>
      <c r="AR384" s="53">
        <f>IFERROR(VLOOKUP(B384,'วันที่ 24'!$B$8:$AH$104,28,FALSE),0)</f>
      </c>
      <c r="AS384" s="53">
        <f>IFERROR(VLOOKUP(B384,'วันที่ 25'!$B$8:$AH$106,28,FALSE),0)</f>
      </c>
      <c r="AT384" s="53">
        <f>IFERROR(VLOOKUP(B384,'วันที่ 26'!$B$8:$AH$105,28,FALSE),0)</f>
      </c>
      <c r="AU384" s="53">
        <f>IFERROR(VLOOKUP(B384,'วันที่ 26'!$B$8:$AH$104,28,FALSE),0)</f>
      </c>
      <c r="AV384" s="53">
        <f>IFERROR(VLOOKUP(B384,'วันที่ 30'!$B$8:$AH$107,28,FALSE),0)</f>
      </c>
      <c r="AW384" s="53">
        <f>IFERROR(VLOOKUP(B384,'วันที่ 31'!$B$8:$AG$105,28,FALSE),0)</f>
      </c>
      <c r="AX384" s="52">
        <f>SUM(E384:AW384)</f>
      </c>
    </row>
    <row r="385">
      <c r="A385" s="52"/>
      <c r="B385" s="56"/>
      <c r="C385" s="53">
        <f>IFERROR(VLOOKUP(B385,Members!B:C,2,FALSE),0)</f>
      </c>
      <c r="D385" s="53">
        <f>IFERROR(VLOOKUP(B385,Members!$B:$H,7,FALSE),0)</f>
      </c>
      <c r="E385" s="55">
        <f>IFERROR(VLOOKUP(B385,'วันที่ 1'!$B$8:$AH$103,28,FALSE),0) - IFERROR(VLOOKUP(B385,'วันที่ 1'!$B$8:$AH$103,27,FALSE),0)</f>
      </c>
      <c r="F385" s="55">
        <f>IFERROR(VLOOKUP(C385,'วันที่ 1'!$B$8:$AH$103,27,FALSE),0)</f>
      </c>
      <c r="G385" s="53">
        <f>IFERROR(VLOOKUP(B385,'วันที่ 1'!$B$8:$AH$103,28,FALSE),0)-IFERROR(VLOOKUP(B385,'วันที่ 1'!$B$8:$AH$103,27,FALSE),0)</f>
      </c>
      <c r="H385" s="55">
        <f>IFERROR(VLOOKUP(B385,'วันที่ 1'!$B$8:$AH$103,27,FALSE),0)</f>
      </c>
      <c r="I385" s="53">
        <f>IFERROR(VLOOKUP(B385,'วันที่ 2'!$B$8:$AF$106,28,FALSE),0)-IFERROR(VLOOKUP(B385,'วันที่ 2'!$B$8:$AF$106,27,FALSE),0)</f>
      </c>
      <c r="J385" s="53">
        <f>IFERROR(VLOOKUP(B385,'วันที่ 2'!$B$8:$AF$106,27,FALSE),0)</f>
      </c>
      <c r="K385" s="53">
        <f>IFERROR(VLOOKUP(B385,'วันที่ 3 กะเช้า'!$B$8:$AK$106,28,FALSE),0)-IFERROR(VLOOKUP(B385,'วันที่ 3 กะเช้า'!$B$8:$AK$106,27,FALSE),0)</f>
      </c>
      <c r="L385" s="53">
        <f>IFERROR(VLOOKUP(B385,'วันที่ 3 กะเช้า'!$B$8:$AK$106,27,FALSE),0)</f>
      </c>
      <c r="M385" s="53">
        <f>IFERROR(VLOOKUP(B385,'วันที่ 4 กะเช้า'!$B$8:$AG$107,28,FALSE),0)-IFERROR(VLOOKUP(B385,'วันที่ 4 กะเช้า'!$B$8:$AG$107,27,FALSE),0)</f>
      </c>
      <c r="N385" s="53">
        <f>IFERROR(VLOOKUP(B385,'วันที่ 4 กะเช้า'!$B$8:$AG$107,27,FALSE),0)</f>
      </c>
      <c r="O385" s="53">
        <f>IFERROR(VLOOKUP(B385,'วันที่ 4 กะเช้า'!$B$8:$AH$106,28,FALSE),0)-IFERROR(VLOOKUP(B385,'วันที่ 4 กะเช้า'!$B$8:$AH$106,27,FALSE),0)</f>
      </c>
      <c r="P385" s="53">
        <f>IFERROR(VLOOKUP(B385,'วันที่ 4 กะเช้า'!$B$8:$AH$106,27,FALSE),0)</f>
      </c>
      <c r="Q385" s="53">
        <f>IFERROR(VLOOKUP(B385,'วันที่ 4 กะเช้า'!$B$8:$AH$106,28,FALSE),0)-IFERROR(VLOOKUP(B385,'วันที่ 4 กะเช้า'!$B$8:$AH$106,27,FALSE),0)</f>
      </c>
      <c r="R385" s="53">
        <f>IFERROR(VLOOKUP(B385,'วันที่ 4 กะเช้า'!$B$8:$AH$106,27,FALSE),0)</f>
      </c>
      <c r="S385" s="53">
        <f>IFERROR(VLOOKUP(B385,'วันที่ 5 กะเช้า'!$B$8:$AH$107,28,FALSE),0)-IFERROR(VLOOKUP(B385,'วันที่ 5 กะเช้า'!$B$8:$AH$107,27,FALSE),0)</f>
      </c>
      <c r="T385" s="53">
        <f>IFERROR(VLOOKUP(B385,'วันที่ 5 กะเช้า'!$B$8:$AH$107,27,FALSE),0)</f>
      </c>
      <c r="U385" s="53">
        <f>IFERROR(VLOOKUP(B385,'วันที่ 5 กะดึก'!$B$8:$AH$106,27,FALSE),0)</f>
      </c>
      <c r="V385" s="53">
        <f>IFERROR(VLOOKUP(B385,'วันที่ 5 กะดึก'!$B$8:$AH$106,27,FALSE),0)</f>
      </c>
      <c r="W385" s="53">
        <f>IFERROR(VLOOKUP(B385,'วันที่ 7'!$B$8:$AH$105,28,FALSE),0)-IFERROR(VLOOKUP(B385,'วันที่ 7'!$B$8:$AH$105,27,FALSE),0)</f>
      </c>
      <c r="X385" s="53">
        <f>IFERROR(VLOOKUP(B385,'วันที่ 7'!$B$8:$AH$105,27,FALSE),0)</f>
      </c>
      <c r="Y385" s="53">
        <f>IFERROR(VLOOKUP(B385,'วันที่ 8'!$B$8:$AH$109,28,FALSE),0)-IFERROR(VLOOKUP(B385,'วันที่ 8'!$B$8:$AH$109,27,FALSE),0)</f>
      </c>
      <c r="Z385" s="53">
        <f>IFERROR(VLOOKUP(B385,'วันที่ 8'!$B$8:$AH$109,27,FALSE),0)</f>
      </c>
      <c r="AA385" s="53">
        <f>IFERROR(VLOOKUP(B385,'กะเช้าวันที่ 12'!$B$8:$AC$102,28,FALSE),0)-IFERROR(VLOOKUP(B385,'กะเช้าวันที่ 12'!$B$8:$AC$102,27,FALSE),0)</f>
      </c>
      <c r="AB385" s="53">
        <f>IFERROR(VLOOKUP(B385,'กะเช้าวันที่ 12'!$B$8:$AC$102,27,FALSE),0)</f>
      </c>
      <c r="AC385" s="53">
        <f>IFERROR(VLOOKUP(B385,'กะเช้าวันที่ 14'!$B$8:$AC$104,28,FALSE),0)-IFERROR(VLOOKUP(B385,'กะเช้าวันที่ 14'!$B$8:$AC$104,27,FALSE),0)</f>
      </c>
      <c r="AD385" s="53">
        <f>IFERROR(VLOOKUP(B385,'กะเช้าวันที่ 14'!$B$8:$AC$104,27,FALSE),0)</f>
      </c>
      <c r="AE385" s="53">
        <f>IFERROR(VLOOKUP(B385,'กะดึกวันที่ 13'!$B$8:$AC$105,28,FALSE),0)-IFERROR(VLOOKUP(B385,'กะดึกวันที่ 13'!$B$8:$AC$105,27,FALSE),0)</f>
      </c>
      <c r="AF385" s="53">
        <f>IFERROR(VLOOKUP(C385,'กะดึกวันที่ 13'!$B$8:$AC$105,27,FALSE),0)</f>
      </c>
      <c r="AG385" s="53">
        <f>IFERROR(VLOOKUP(B385,'วันที่ 12'!$B$8:$AH$105,28,FALSE),0)</f>
      </c>
      <c r="AH385" s="53">
        <f>IFERROR(VLOOKUP(B385,'วันที่ 14'!$B$8:$AH$106,28,FALSE),0)</f>
      </c>
      <c r="AI385" s="53">
        <f>IFERROR(VLOOKUP(B385,'วันที่ 15'!$B$8:$AH$106,28,FALSE),0)</f>
      </c>
      <c r="AJ385" s="53">
        <f>IFERROR(VLOOKUP(B385,'วันที่ 16'!$B$8:$AH$105,28,FALSE),0)</f>
      </c>
      <c r="AK385" s="53">
        <f>IFERROR(VLOOKUP(B385,'วันที่ 17'!$B$8:$AH$105,28,FALSE),0)</f>
      </c>
      <c r="AL385" s="53">
        <f>IFERROR(VLOOKUP(B385,'วันที่ 18'!$B$8:$AH$104,28,FALSE),0)</f>
      </c>
      <c r="AM385" s="53">
        <f>IFERROR(VLOOKUP(B385,'วันที่ 19'!$B$8:$AH$106,28,FALSE),0)</f>
      </c>
      <c r="AN385" s="53">
        <f>IFERROR(VLOOKUP(B385,'วันที่ 20'!$B$8:$AH$105,28,FALSE),0)</f>
      </c>
      <c r="AO385" s="53">
        <f>IFERROR(VLOOKUP(B385,'วันที่ 21'!$B$8:$AH$106,28,FALSE),0)</f>
      </c>
      <c r="AP385" s="53">
        <f>IFERROR(VLOOKUP(B385,'วันที่ 22'!$B$8:$AH$105,28,FALSE),0)</f>
      </c>
      <c r="AQ385" s="53">
        <f>IFERROR(VLOOKUP(B385,'วันที่ 23'!$B$8:$AH$107,28,FALSE),0)</f>
      </c>
      <c r="AR385" s="53">
        <f>IFERROR(VLOOKUP(B385,'วันที่ 24'!$B$8:$AH$104,28,FALSE),0)</f>
      </c>
      <c r="AS385" s="53">
        <f>IFERROR(VLOOKUP(B385,'วันที่ 25'!$B$8:$AH$106,28,FALSE),0)</f>
      </c>
      <c r="AT385" s="53">
        <f>IFERROR(VLOOKUP(B385,'วันที่ 26'!$B$8:$AH$105,28,FALSE),0)</f>
      </c>
      <c r="AU385" s="53">
        <f>IFERROR(VLOOKUP(B385,'วันที่ 26'!$B$8:$AH$104,28,FALSE),0)</f>
      </c>
      <c r="AV385" s="53">
        <f>IFERROR(VLOOKUP(B385,'วันที่ 30'!$B$8:$AH$107,28,FALSE),0)</f>
      </c>
      <c r="AW385" s="53">
        <f>IFERROR(VLOOKUP(B385,'วันที่ 31'!$B$8:$AG$105,28,FALSE),0)</f>
      </c>
      <c r="AX385" s="52">
        <f>SUM(E385:AW385)</f>
      </c>
    </row>
    <row r="386">
      <c r="A386" s="52"/>
      <c r="B386" s="56"/>
      <c r="C386" s="53">
        <f>IFERROR(VLOOKUP(B386,Members!B:C,2,FALSE),0)</f>
      </c>
      <c r="D386" s="53">
        <f>IFERROR(VLOOKUP(B386,Members!$B:$H,7,FALSE),0)</f>
      </c>
      <c r="E386" s="55">
        <f>IFERROR(VLOOKUP(B386,'วันที่ 1'!$B$8:$AH$103,28,FALSE),0) - IFERROR(VLOOKUP(B386,'วันที่ 1'!$B$8:$AH$103,27,FALSE),0)</f>
      </c>
      <c r="F386" s="55">
        <f>IFERROR(VLOOKUP(C386,'วันที่ 1'!$B$8:$AH$103,27,FALSE),0)</f>
      </c>
      <c r="G386" s="53">
        <f>IFERROR(VLOOKUP(B386,'วันที่ 1'!$B$8:$AH$103,28,FALSE),0)-IFERROR(VLOOKUP(B386,'วันที่ 1'!$B$8:$AH$103,27,FALSE),0)</f>
      </c>
      <c r="H386" s="55">
        <f>IFERROR(VLOOKUP(B386,'วันที่ 1'!$B$8:$AH$103,27,FALSE),0)</f>
      </c>
      <c r="I386" s="53">
        <f>IFERROR(VLOOKUP(B386,'วันที่ 2'!$B$8:$AF$106,28,FALSE),0)-IFERROR(VLOOKUP(B386,'วันที่ 2'!$B$8:$AF$106,27,FALSE),0)</f>
      </c>
      <c r="J386" s="53">
        <f>IFERROR(VLOOKUP(B386,'วันที่ 2'!$B$8:$AF$106,27,FALSE),0)</f>
      </c>
      <c r="K386" s="53">
        <f>IFERROR(VLOOKUP(B386,'วันที่ 3 กะเช้า'!$B$8:$AK$106,28,FALSE),0)-IFERROR(VLOOKUP(B386,'วันที่ 3 กะเช้า'!$B$8:$AK$106,27,FALSE),0)</f>
      </c>
      <c r="L386" s="53">
        <f>IFERROR(VLOOKUP(B386,'วันที่ 3 กะเช้า'!$B$8:$AK$106,27,FALSE),0)</f>
      </c>
      <c r="M386" s="53">
        <f>IFERROR(VLOOKUP(B386,'วันที่ 4 กะเช้า'!$B$8:$AG$107,28,FALSE),0)-IFERROR(VLOOKUP(B386,'วันที่ 4 กะเช้า'!$B$8:$AG$107,27,FALSE),0)</f>
      </c>
      <c r="N386" s="53">
        <f>IFERROR(VLOOKUP(B386,'วันที่ 4 กะเช้า'!$B$8:$AG$107,27,FALSE),0)</f>
      </c>
      <c r="O386" s="53">
        <f>IFERROR(VLOOKUP(B386,'วันที่ 4 กะเช้า'!$B$8:$AH$106,28,FALSE),0)-IFERROR(VLOOKUP(B386,'วันที่ 4 กะเช้า'!$B$8:$AH$106,27,FALSE),0)</f>
      </c>
      <c r="P386" s="53">
        <f>IFERROR(VLOOKUP(B386,'วันที่ 4 กะเช้า'!$B$8:$AH$106,27,FALSE),0)</f>
      </c>
      <c r="Q386" s="53">
        <f>IFERROR(VLOOKUP(B386,'วันที่ 4 กะเช้า'!$B$8:$AH$106,28,FALSE),0)-IFERROR(VLOOKUP(B386,'วันที่ 4 กะเช้า'!$B$8:$AH$106,27,FALSE),0)</f>
      </c>
      <c r="R386" s="53">
        <f>IFERROR(VLOOKUP(B386,'วันที่ 4 กะเช้า'!$B$8:$AH$106,27,FALSE),0)</f>
      </c>
      <c r="S386" s="53">
        <f>IFERROR(VLOOKUP(B386,'วันที่ 5 กะเช้า'!$B$8:$AH$107,28,FALSE),0)-IFERROR(VLOOKUP(B386,'วันที่ 5 กะเช้า'!$B$8:$AH$107,27,FALSE),0)</f>
      </c>
      <c r="T386" s="53">
        <f>IFERROR(VLOOKUP(B386,'วันที่ 5 กะเช้า'!$B$8:$AH$107,27,FALSE),0)</f>
      </c>
      <c r="U386" s="53">
        <f>IFERROR(VLOOKUP(B386,'วันที่ 5 กะดึก'!$B$8:$AH$106,27,FALSE),0)</f>
      </c>
      <c r="V386" s="53">
        <f>IFERROR(VLOOKUP(B386,'วันที่ 5 กะดึก'!$B$8:$AH$106,27,FALSE),0)</f>
      </c>
      <c r="W386" s="53">
        <f>IFERROR(VLOOKUP(B386,'วันที่ 7'!$B$8:$AH$105,28,FALSE),0)-IFERROR(VLOOKUP(B386,'วันที่ 7'!$B$8:$AH$105,27,FALSE),0)</f>
      </c>
      <c r="X386" s="53">
        <f>IFERROR(VLOOKUP(B386,'วันที่ 7'!$B$8:$AH$105,27,FALSE),0)</f>
      </c>
      <c r="Y386" s="53">
        <f>IFERROR(VLOOKUP(B386,'วันที่ 8'!$B$8:$AH$109,28,FALSE),0)-IFERROR(VLOOKUP(B386,'วันที่ 8'!$B$8:$AH$109,27,FALSE),0)</f>
      </c>
      <c r="Z386" s="53">
        <f>IFERROR(VLOOKUP(B386,'วันที่ 8'!$B$8:$AH$109,27,FALSE),0)</f>
      </c>
      <c r="AA386" s="53">
        <f>IFERROR(VLOOKUP(B386,'กะเช้าวันที่ 12'!$B$8:$AC$102,28,FALSE),0)-IFERROR(VLOOKUP(B386,'กะเช้าวันที่ 12'!$B$8:$AC$102,27,FALSE),0)</f>
      </c>
      <c r="AB386" s="53">
        <f>IFERROR(VLOOKUP(B386,'กะเช้าวันที่ 12'!$B$8:$AC$102,27,FALSE),0)</f>
      </c>
      <c r="AC386" s="53">
        <f>IFERROR(VLOOKUP(B386,'กะเช้าวันที่ 14'!$B$8:$AC$104,28,FALSE),0)-IFERROR(VLOOKUP(B386,'กะเช้าวันที่ 14'!$B$8:$AC$104,27,FALSE),0)</f>
      </c>
      <c r="AD386" s="53">
        <f>IFERROR(VLOOKUP(B386,'กะเช้าวันที่ 14'!$B$8:$AC$104,27,FALSE),0)</f>
      </c>
      <c r="AE386" s="53">
        <f>IFERROR(VLOOKUP(B386,'กะดึกวันที่ 13'!$B$8:$AC$105,28,FALSE),0)-IFERROR(VLOOKUP(B386,'กะดึกวันที่ 13'!$B$8:$AC$105,27,FALSE),0)</f>
      </c>
      <c r="AF386" s="53">
        <f>IFERROR(VLOOKUP(C386,'กะดึกวันที่ 13'!$B$8:$AC$105,27,FALSE),0)</f>
      </c>
      <c r="AG386" s="53">
        <f>IFERROR(VLOOKUP(B386,'วันที่ 12'!$B$8:$AH$105,28,FALSE),0)</f>
      </c>
      <c r="AH386" s="53">
        <f>IFERROR(VLOOKUP(B386,'วันที่ 14'!$B$8:$AH$106,28,FALSE),0)</f>
      </c>
      <c r="AI386" s="53">
        <f>IFERROR(VLOOKUP(B386,'วันที่ 15'!$B$8:$AH$106,28,FALSE),0)</f>
      </c>
      <c r="AJ386" s="53">
        <f>IFERROR(VLOOKUP(B386,'วันที่ 16'!$B$8:$AH$105,28,FALSE),0)</f>
      </c>
      <c r="AK386" s="53">
        <f>IFERROR(VLOOKUP(B386,'วันที่ 17'!$B$8:$AH$105,28,FALSE),0)</f>
      </c>
      <c r="AL386" s="53">
        <f>IFERROR(VLOOKUP(B386,'วันที่ 18'!$B$8:$AH$104,28,FALSE),0)</f>
      </c>
      <c r="AM386" s="53">
        <f>IFERROR(VLOOKUP(B386,'วันที่ 19'!$B$8:$AH$106,28,FALSE),0)</f>
      </c>
      <c r="AN386" s="53">
        <f>IFERROR(VLOOKUP(B386,'วันที่ 20'!$B$8:$AH$105,28,FALSE),0)</f>
      </c>
      <c r="AO386" s="53">
        <f>IFERROR(VLOOKUP(B386,'วันที่ 21'!$B$8:$AH$106,28,FALSE),0)</f>
      </c>
      <c r="AP386" s="53">
        <f>IFERROR(VLOOKUP(B386,'วันที่ 22'!$B$8:$AH$105,28,FALSE),0)</f>
      </c>
      <c r="AQ386" s="53">
        <f>IFERROR(VLOOKUP(B386,'วันที่ 23'!$B$8:$AH$107,28,FALSE),0)</f>
      </c>
      <c r="AR386" s="53">
        <f>IFERROR(VLOOKUP(B386,'วันที่ 24'!$B$8:$AH$104,28,FALSE),0)</f>
      </c>
      <c r="AS386" s="53">
        <f>IFERROR(VLOOKUP(B386,'วันที่ 25'!$B$8:$AH$106,28,FALSE),0)</f>
      </c>
      <c r="AT386" s="53">
        <f>IFERROR(VLOOKUP(B386,'วันที่ 26'!$B$8:$AH$105,28,FALSE),0)</f>
      </c>
      <c r="AU386" s="53">
        <f>IFERROR(VLOOKUP(B386,'วันที่ 26'!$B$8:$AH$104,28,FALSE),0)</f>
      </c>
      <c r="AV386" s="53">
        <f>IFERROR(VLOOKUP(B386,'วันที่ 30'!$B$8:$AH$107,28,FALSE),0)</f>
      </c>
      <c r="AW386" s="53">
        <f>IFERROR(VLOOKUP(B386,'วันที่ 31'!$B$8:$AG$105,28,FALSE),0)</f>
      </c>
      <c r="AX386" s="52">
        <f>SUM(E386:AW386)</f>
      </c>
    </row>
    <row r="387">
      <c r="A387" s="52"/>
      <c r="B387" s="56"/>
      <c r="C387" s="53">
        <f>IFERROR(VLOOKUP(B387,Members!B:C,2,FALSE),0)</f>
      </c>
      <c r="D387" s="53">
        <f>IFERROR(VLOOKUP(B387,Members!$B:$H,7,FALSE),0)</f>
      </c>
      <c r="E387" s="55">
        <f>IFERROR(VLOOKUP(B387,'วันที่ 1'!$B$8:$AH$103,28,FALSE),0) - IFERROR(VLOOKUP(B387,'วันที่ 1'!$B$8:$AH$103,27,FALSE),0)</f>
      </c>
      <c r="F387" s="55">
        <f>IFERROR(VLOOKUP(C387,'วันที่ 1'!$B$8:$AH$103,27,FALSE),0)</f>
      </c>
      <c r="G387" s="53">
        <f>IFERROR(VLOOKUP(B387,'วันที่ 1'!$B$8:$AH$103,28,FALSE),0)-IFERROR(VLOOKUP(B387,'วันที่ 1'!$B$8:$AH$103,27,FALSE),0)</f>
      </c>
      <c r="H387" s="55">
        <f>IFERROR(VLOOKUP(B387,'วันที่ 1'!$B$8:$AH$103,27,FALSE),0)</f>
      </c>
      <c r="I387" s="53">
        <f>IFERROR(VLOOKUP(B387,'วันที่ 2'!$B$8:$AF$106,28,FALSE),0)-IFERROR(VLOOKUP(B387,'วันที่ 2'!$B$8:$AF$106,27,FALSE),0)</f>
      </c>
      <c r="J387" s="53">
        <f>IFERROR(VLOOKUP(B387,'วันที่ 2'!$B$8:$AF$106,27,FALSE),0)</f>
      </c>
      <c r="K387" s="53">
        <f>IFERROR(VLOOKUP(B387,'วันที่ 3 กะเช้า'!$B$8:$AK$106,28,FALSE),0)-IFERROR(VLOOKUP(B387,'วันที่ 3 กะเช้า'!$B$8:$AK$106,27,FALSE),0)</f>
      </c>
      <c r="L387" s="53">
        <f>IFERROR(VLOOKUP(B387,'วันที่ 3 กะเช้า'!$B$8:$AK$106,27,FALSE),0)</f>
      </c>
      <c r="M387" s="53">
        <f>IFERROR(VLOOKUP(B387,'วันที่ 4 กะเช้า'!$B$8:$AG$107,28,FALSE),0)-IFERROR(VLOOKUP(B387,'วันที่ 4 กะเช้า'!$B$8:$AG$107,27,FALSE),0)</f>
      </c>
      <c r="N387" s="53">
        <f>IFERROR(VLOOKUP(B387,'วันที่ 4 กะเช้า'!$B$8:$AG$107,27,FALSE),0)</f>
      </c>
      <c r="O387" s="53">
        <f>IFERROR(VLOOKUP(B387,'วันที่ 4 กะเช้า'!$B$8:$AH$106,28,FALSE),0)-IFERROR(VLOOKUP(B387,'วันที่ 4 กะเช้า'!$B$8:$AH$106,27,FALSE),0)</f>
      </c>
      <c r="P387" s="53">
        <f>IFERROR(VLOOKUP(B387,'วันที่ 4 กะเช้า'!$B$8:$AH$106,27,FALSE),0)</f>
      </c>
      <c r="Q387" s="53">
        <f>IFERROR(VLOOKUP(B387,'วันที่ 4 กะเช้า'!$B$8:$AH$106,28,FALSE),0)-IFERROR(VLOOKUP(B387,'วันที่ 4 กะเช้า'!$B$8:$AH$106,27,FALSE),0)</f>
      </c>
      <c r="R387" s="53">
        <f>IFERROR(VLOOKUP(B387,'วันที่ 4 กะเช้า'!$B$8:$AH$106,27,FALSE),0)</f>
      </c>
      <c r="S387" s="53">
        <f>IFERROR(VLOOKUP(B387,'วันที่ 5 กะเช้า'!$B$8:$AH$107,28,FALSE),0)-IFERROR(VLOOKUP(B387,'วันที่ 5 กะเช้า'!$B$8:$AH$107,27,FALSE),0)</f>
      </c>
      <c r="T387" s="53">
        <f>IFERROR(VLOOKUP(B387,'วันที่ 5 กะเช้า'!$B$8:$AH$107,27,FALSE),0)</f>
      </c>
      <c r="U387" s="53">
        <f>IFERROR(VLOOKUP(B387,'วันที่ 5 กะดึก'!$B$8:$AH$106,27,FALSE),0)</f>
      </c>
      <c r="V387" s="53">
        <f>IFERROR(VLOOKUP(B387,'วันที่ 5 กะดึก'!$B$8:$AH$106,27,FALSE),0)</f>
      </c>
      <c r="W387" s="53">
        <f>IFERROR(VLOOKUP(B387,'วันที่ 7'!$B$8:$AH$105,28,FALSE),0)-IFERROR(VLOOKUP(B387,'วันที่ 7'!$B$8:$AH$105,27,FALSE),0)</f>
      </c>
      <c r="X387" s="53">
        <f>IFERROR(VLOOKUP(B387,'วันที่ 7'!$B$8:$AH$105,27,FALSE),0)</f>
      </c>
      <c r="Y387" s="53">
        <f>IFERROR(VLOOKUP(B387,'วันที่ 8'!$B$8:$AH$109,28,FALSE),0)-IFERROR(VLOOKUP(B387,'วันที่ 8'!$B$8:$AH$109,27,FALSE),0)</f>
      </c>
      <c r="Z387" s="53">
        <f>IFERROR(VLOOKUP(B387,'วันที่ 8'!$B$8:$AH$109,27,FALSE),0)</f>
      </c>
      <c r="AA387" s="53">
        <f>IFERROR(VLOOKUP(B387,'กะเช้าวันที่ 12'!$B$8:$AC$102,28,FALSE),0)-IFERROR(VLOOKUP(B387,'กะเช้าวันที่ 12'!$B$8:$AC$102,27,FALSE),0)</f>
      </c>
      <c r="AB387" s="53">
        <f>IFERROR(VLOOKUP(B387,'กะเช้าวันที่ 12'!$B$8:$AC$102,27,FALSE),0)</f>
      </c>
      <c r="AC387" s="53">
        <f>IFERROR(VLOOKUP(B387,'กะเช้าวันที่ 14'!$B$8:$AC$104,28,FALSE),0)-IFERROR(VLOOKUP(B387,'กะเช้าวันที่ 14'!$B$8:$AC$104,27,FALSE),0)</f>
      </c>
      <c r="AD387" s="53">
        <f>IFERROR(VLOOKUP(B387,'กะเช้าวันที่ 14'!$B$8:$AC$104,27,FALSE),0)</f>
      </c>
      <c r="AE387" s="53">
        <f>IFERROR(VLOOKUP(B387,'กะดึกวันที่ 13'!$B$8:$AC$105,28,FALSE),0)-IFERROR(VLOOKUP(B387,'กะดึกวันที่ 13'!$B$8:$AC$105,27,FALSE),0)</f>
      </c>
      <c r="AF387" s="53">
        <f>IFERROR(VLOOKUP(C387,'กะดึกวันที่ 13'!$B$8:$AC$105,27,FALSE),0)</f>
      </c>
      <c r="AG387" s="53">
        <f>IFERROR(VLOOKUP(B387,'วันที่ 12'!$B$8:$AH$105,28,FALSE),0)</f>
      </c>
      <c r="AH387" s="53">
        <f>IFERROR(VLOOKUP(B387,'วันที่ 14'!$B$8:$AH$106,28,FALSE),0)</f>
      </c>
      <c r="AI387" s="53">
        <f>IFERROR(VLOOKUP(B387,'วันที่ 15'!$B$8:$AH$106,28,FALSE),0)</f>
      </c>
      <c r="AJ387" s="53">
        <f>IFERROR(VLOOKUP(B387,'วันที่ 16'!$B$8:$AH$105,28,FALSE),0)</f>
      </c>
      <c r="AK387" s="53">
        <f>IFERROR(VLOOKUP(B387,'วันที่ 17'!$B$8:$AH$105,28,FALSE),0)</f>
      </c>
      <c r="AL387" s="53">
        <f>IFERROR(VLOOKUP(B387,'วันที่ 18'!$B$8:$AH$104,28,FALSE),0)</f>
      </c>
      <c r="AM387" s="53">
        <f>IFERROR(VLOOKUP(B387,'วันที่ 19'!$B$8:$AH$106,28,FALSE),0)</f>
      </c>
      <c r="AN387" s="53">
        <f>IFERROR(VLOOKUP(B387,'วันที่ 20'!$B$8:$AH$105,28,FALSE),0)</f>
      </c>
      <c r="AO387" s="53">
        <f>IFERROR(VLOOKUP(B387,'วันที่ 21'!$B$8:$AH$106,28,FALSE),0)</f>
      </c>
      <c r="AP387" s="53">
        <f>IFERROR(VLOOKUP(B387,'วันที่ 22'!$B$8:$AH$105,28,FALSE),0)</f>
      </c>
      <c r="AQ387" s="53">
        <f>IFERROR(VLOOKUP(B387,'วันที่ 23'!$B$8:$AH$107,28,FALSE),0)</f>
      </c>
      <c r="AR387" s="53">
        <f>IFERROR(VLOOKUP(B387,'วันที่ 24'!$B$8:$AH$104,28,FALSE),0)</f>
      </c>
      <c r="AS387" s="53">
        <f>IFERROR(VLOOKUP(B387,'วันที่ 25'!$B$8:$AH$106,28,FALSE),0)</f>
      </c>
      <c r="AT387" s="53">
        <f>IFERROR(VLOOKUP(B387,'วันที่ 26'!$B$8:$AH$105,28,FALSE),0)</f>
      </c>
      <c r="AU387" s="53">
        <f>IFERROR(VLOOKUP(B387,'วันที่ 26'!$B$8:$AH$104,28,FALSE),0)</f>
      </c>
      <c r="AV387" s="53">
        <f>IFERROR(VLOOKUP(B387,'วันที่ 30'!$B$8:$AH$107,28,FALSE),0)</f>
      </c>
      <c r="AW387" s="53">
        <f>IFERROR(VLOOKUP(B387,'วันที่ 31'!$B$8:$AG$105,28,FALSE),0)</f>
      </c>
      <c r="AX387" s="52">
        <f>SUM(E387:AW387)</f>
      </c>
    </row>
    <row r="388">
      <c r="A388" s="52"/>
      <c r="B388" s="56"/>
      <c r="C388" s="53">
        <f>IFERROR(VLOOKUP(B388,Members!B:C,2,FALSE),0)</f>
      </c>
      <c r="D388" s="53">
        <f>IFERROR(VLOOKUP(B388,Members!$B:$H,7,FALSE),0)</f>
      </c>
      <c r="E388" s="55">
        <f>IFERROR(VLOOKUP(B388,'วันที่ 1'!$B$8:$AH$103,28,FALSE),0) - IFERROR(VLOOKUP(B388,'วันที่ 1'!$B$8:$AH$103,27,FALSE),0)</f>
      </c>
      <c r="F388" s="55">
        <f>IFERROR(VLOOKUP(C388,'วันที่ 1'!$B$8:$AH$103,27,FALSE),0)</f>
      </c>
      <c r="G388" s="53">
        <f>IFERROR(VLOOKUP(B388,'วันที่ 1'!$B$8:$AH$103,28,FALSE),0)-IFERROR(VLOOKUP(B388,'วันที่ 1'!$B$8:$AH$103,27,FALSE),0)</f>
      </c>
      <c r="H388" s="55">
        <f>IFERROR(VLOOKUP(B388,'วันที่ 1'!$B$8:$AH$103,27,FALSE),0)</f>
      </c>
      <c r="I388" s="53">
        <f>IFERROR(VLOOKUP(B388,'วันที่ 2'!$B$8:$AF$106,28,FALSE),0)-IFERROR(VLOOKUP(B388,'วันที่ 2'!$B$8:$AF$106,27,FALSE),0)</f>
      </c>
      <c r="J388" s="53">
        <f>IFERROR(VLOOKUP(B388,'วันที่ 2'!$B$8:$AF$106,27,FALSE),0)</f>
      </c>
      <c r="K388" s="53">
        <f>IFERROR(VLOOKUP(B388,'วันที่ 3 กะเช้า'!$B$8:$AK$106,28,FALSE),0)-IFERROR(VLOOKUP(B388,'วันที่ 3 กะเช้า'!$B$8:$AK$106,27,FALSE),0)</f>
      </c>
      <c r="L388" s="53">
        <f>IFERROR(VLOOKUP(B388,'วันที่ 3 กะเช้า'!$B$8:$AK$106,27,FALSE),0)</f>
      </c>
      <c r="M388" s="53">
        <f>IFERROR(VLOOKUP(B388,'วันที่ 4 กะเช้า'!$B$8:$AG$107,28,FALSE),0)-IFERROR(VLOOKUP(B388,'วันที่ 4 กะเช้า'!$B$8:$AG$107,27,FALSE),0)</f>
      </c>
      <c r="N388" s="53">
        <f>IFERROR(VLOOKUP(B388,'วันที่ 4 กะเช้า'!$B$8:$AG$107,27,FALSE),0)</f>
      </c>
      <c r="O388" s="53">
        <f>IFERROR(VLOOKUP(B388,'วันที่ 4 กะเช้า'!$B$8:$AH$106,28,FALSE),0)-IFERROR(VLOOKUP(B388,'วันที่ 4 กะเช้า'!$B$8:$AH$106,27,FALSE),0)</f>
      </c>
      <c r="P388" s="53">
        <f>IFERROR(VLOOKUP(B388,'วันที่ 4 กะเช้า'!$B$8:$AH$106,27,FALSE),0)</f>
      </c>
      <c r="Q388" s="53">
        <f>IFERROR(VLOOKUP(B388,'วันที่ 4 กะเช้า'!$B$8:$AH$106,28,FALSE),0)-IFERROR(VLOOKUP(B388,'วันที่ 4 กะเช้า'!$B$8:$AH$106,27,FALSE),0)</f>
      </c>
      <c r="R388" s="53">
        <f>IFERROR(VLOOKUP(B388,'วันที่ 4 กะเช้า'!$B$8:$AH$106,27,FALSE),0)</f>
      </c>
      <c r="S388" s="53">
        <f>IFERROR(VLOOKUP(B388,'วันที่ 5 กะเช้า'!$B$8:$AH$107,28,FALSE),0)-IFERROR(VLOOKUP(B388,'วันที่ 5 กะเช้า'!$B$8:$AH$107,27,FALSE),0)</f>
      </c>
      <c r="T388" s="53">
        <f>IFERROR(VLOOKUP(B388,'วันที่ 5 กะเช้า'!$B$8:$AH$107,27,FALSE),0)</f>
      </c>
      <c r="U388" s="53">
        <f>IFERROR(VLOOKUP(B388,'วันที่ 5 กะดึก'!$B$8:$AH$106,27,FALSE),0)</f>
      </c>
      <c r="V388" s="53">
        <f>IFERROR(VLOOKUP(B388,'วันที่ 5 กะดึก'!$B$8:$AH$106,27,FALSE),0)</f>
      </c>
      <c r="W388" s="53">
        <f>IFERROR(VLOOKUP(B388,'วันที่ 7'!$B$8:$AH$105,28,FALSE),0)-IFERROR(VLOOKUP(B388,'วันที่ 7'!$B$8:$AH$105,27,FALSE),0)</f>
      </c>
      <c r="X388" s="53">
        <f>IFERROR(VLOOKUP(B388,'วันที่ 7'!$B$8:$AH$105,27,FALSE),0)</f>
      </c>
      <c r="Y388" s="53">
        <f>IFERROR(VLOOKUP(B388,'วันที่ 8'!$B$8:$AH$109,28,FALSE),0)-IFERROR(VLOOKUP(B388,'วันที่ 8'!$B$8:$AH$109,27,FALSE),0)</f>
      </c>
      <c r="Z388" s="53">
        <f>IFERROR(VLOOKUP(B388,'วันที่ 8'!$B$8:$AH$109,27,FALSE),0)</f>
      </c>
      <c r="AA388" s="53">
        <f>IFERROR(VLOOKUP(B388,'กะเช้าวันที่ 12'!$B$8:$AC$102,28,FALSE),0)-IFERROR(VLOOKUP(B388,'กะเช้าวันที่ 12'!$B$8:$AC$102,27,FALSE),0)</f>
      </c>
      <c r="AB388" s="53">
        <f>IFERROR(VLOOKUP(B388,'กะเช้าวันที่ 12'!$B$8:$AC$102,27,FALSE),0)</f>
      </c>
      <c r="AC388" s="53">
        <f>IFERROR(VLOOKUP(B388,'กะเช้าวันที่ 14'!$B$8:$AC$104,28,FALSE),0)-IFERROR(VLOOKUP(B388,'กะเช้าวันที่ 14'!$B$8:$AC$104,27,FALSE),0)</f>
      </c>
      <c r="AD388" s="53">
        <f>IFERROR(VLOOKUP(B388,'กะเช้าวันที่ 14'!$B$8:$AC$104,27,FALSE),0)</f>
      </c>
      <c r="AE388" s="53">
        <f>IFERROR(VLOOKUP(B388,'กะดึกวันที่ 13'!$B$8:$AC$105,28,FALSE),0)-IFERROR(VLOOKUP(B388,'กะดึกวันที่ 13'!$B$8:$AC$105,27,FALSE),0)</f>
      </c>
      <c r="AF388" s="53">
        <f>IFERROR(VLOOKUP(C388,'กะดึกวันที่ 13'!$B$8:$AC$105,27,FALSE),0)</f>
      </c>
      <c r="AG388" s="53">
        <f>IFERROR(VLOOKUP(B388,'วันที่ 12'!$B$8:$AH$105,28,FALSE),0)</f>
      </c>
      <c r="AH388" s="53">
        <f>IFERROR(VLOOKUP(B388,'วันที่ 14'!$B$8:$AH$106,28,FALSE),0)</f>
      </c>
      <c r="AI388" s="53">
        <f>IFERROR(VLOOKUP(B388,'วันที่ 15'!$B$8:$AH$106,28,FALSE),0)</f>
      </c>
      <c r="AJ388" s="53">
        <f>IFERROR(VLOOKUP(B388,'วันที่ 16'!$B$8:$AH$105,28,FALSE),0)</f>
      </c>
      <c r="AK388" s="53">
        <f>IFERROR(VLOOKUP(B388,'วันที่ 17'!$B$8:$AH$105,28,FALSE),0)</f>
      </c>
      <c r="AL388" s="53">
        <f>IFERROR(VLOOKUP(B388,'วันที่ 18'!$B$8:$AH$104,28,FALSE),0)</f>
      </c>
      <c r="AM388" s="53">
        <f>IFERROR(VLOOKUP(B388,'วันที่ 19'!$B$8:$AH$106,28,FALSE),0)</f>
      </c>
      <c r="AN388" s="53">
        <f>IFERROR(VLOOKUP(B388,'วันที่ 20'!$B$8:$AH$105,28,FALSE),0)</f>
      </c>
      <c r="AO388" s="53">
        <f>IFERROR(VLOOKUP(B388,'วันที่ 21'!$B$8:$AH$106,28,FALSE),0)</f>
      </c>
      <c r="AP388" s="53">
        <f>IFERROR(VLOOKUP(B388,'วันที่ 22'!$B$8:$AH$105,28,FALSE),0)</f>
      </c>
      <c r="AQ388" s="53">
        <f>IFERROR(VLOOKUP(B388,'วันที่ 23'!$B$8:$AH$107,28,FALSE),0)</f>
      </c>
      <c r="AR388" s="53">
        <f>IFERROR(VLOOKUP(B388,'วันที่ 24'!$B$8:$AH$104,28,FALSE),0)</f>
      </c>
      <c r="AS388" s="53">
        <f>IFERROR(VLOOKUP(B388,'วันที่ 25'!$B$8:$AH$106,28,FALSE),0)</f>
      </c>
      <c r="AT388" s="53">
        <f>IFERROR(VLOOKUP(B388,'วันที่ 26'!$B$8:$AH$105,28,FALSE),0)</f>
      </c>
      <c r="AU388" s="53">
        <f>IFERROR(VLOOKUP(B388,'วันที่ 26'!$B$8:$AH$104,28,FALSE),0)</f>
      </c>
      <c r="AV388" s="53">
        <f>IFERROR(VLOOKUP(B388,'วันที่ 30'!$B$8:$AH$107,28,FALSE),0)</f>
      </c>
      <c r="AW388" s="53">
        <f>IFERROR(VLOOKUP(B388,'วันที่ 31'!$B$8:$AG$105,28,FALSE),0)</f>
      </c>
      <c r="AX388" s="52">
        <f>SUM(E388:AW388)</f>
      </c>
    </row>
    <row r="389">
      <c r="A389" s="52"/>
      <c r="B389" s="56"/>
      <c r="C389" s="53">
        <f>IFERROR(VLOOKUP(B389,Members!B:C,2,FALSE),0)</f>
      </c>
      <c r="D389" s="53">
        <f>IFERROR(VLOOKUP(B389,Members!$B:$H,7,FALSE),0)</f>
      </c>
      <c r="E389" s="55">
        <f>IFERROR(VLOOKUP(B389,'วันที่ 1'!$B$8:$AH$103,28,FALSE),0) - IFERROR(VLOOKUP(B389,'วันที่ 1'!$B$8:$AH$103,27,FALSE),0)</f>
      </c>
      <c r="F389" s="55">
        <f>IFERROR(VLOOKUP(C389,'วันที่ 1'!$B$8:$AH$103,27,FALSE),0)</f>
      </c>
      <c r="G389" s="53">
        <f>IFERROR(VLOOKUP(B389,'วันที่ 1'!$B$8:$AH$103,28,FALSE),0)-IFERROR(VLOOKUP(B389,'วันที่ 1'!$B$8:$AH$103,27,FALSE),0)</f>
      </c>
      <c r="H389" s="55">
        <f>IFERROR(VLOOKUP(B389,'วันที่ 1'!$B$8:$AH$103,27,FALSE),0)</f>
      </c>
      <c r="I389" s="53">
        <f>IFERROR(VLOOKUP(B389,'วันที่ 2'!$B$8:$AF$106,28,FALSE),0)-IFERROR(VLOOKUP(B389,'วันที่ 2'!$B$8:$AF$106,27,FALSE),0)</f>
      </c>
      <c r="J389" s="53">
        <f>IFERROR(VLOOKUP(B389,'วันที่ 2'!$B$8:$AF$106,27,FALSE),0)</f>
      </c>
      <c r="K389" s="53">
        <f>IFERROR(VLOOKUP(B389,'วันที่ 3 กะเช้า'!$B$8:$AK$106,28,FALSE),0)-IFERROR(VLOOKUP(B389,'วันที่ 3 กะเช้า'!$B$8:$AK$106,27,FALSE),0)</f>
      </c>
      <c r="L389" s="53">
        <f>IFERROR(VLOOKUP(B389,'วันที่ 3 กะเช้า'!$B$8:$AK$106,27,FALSE),0)</f>
      </c>
      <c r="M389" s="53">
        <f>IFERROR(VLOOKUP(B389,'วันที่ 4 กะเช้า'!$B$8:$AG$107,28,FALSE),0)-IFERROR(VLOOKUP(B389,'วันที่ 4 กะเช้า'!$B$8:$AG$107,27,FALSE),0)</f>
      </c>
      <c r="N389" s="53">
        <f>IFERROR(VLOOKUP(B389,'วันที่ 4 กะเช้า'!$B$8:$AG$107,27,FALSE),0)</f>
      </c>
      <c r="O389" s="53">
        <f>IFERROR(VLOOKUP(B389,'วันที่ 4 กะเช้า'!$B$8:$AH$106,28,FALSE),0)-IFERROR(VLOOKUP(B389,'วันที่ 4 กะเช้า'!$B$8:$AH$106,27,FALSE),0)</f>
      </c>
      <c r="P389" s="53">
        <f>IFERROR(VLOOKUP(B389,'วันที่ 4 กะเช้า'!$B$8:$AH$106,27,FALSE),0)</f>
      </c>
      <c r="Q389" s="53">
        <f>IFERROR(VLOOKUP(B389,'วันที่ 4 กะเช้า'!$B$8:$AH$106,28,FALSE),0)-IFERROR(VLOOKUP(B389,'วันที่ 4 กะเช้า'!$B$8:$AH$106,27,FALSE),0)</f>
      </c>
      <c r="R389" s="53">
        <f>IFERROR(VLOOKUP(B389,'วันที่ 4 กะเช้า'!$B$8:$AH$106,27,FALSE),0)</f>
      </c>
      <c r="S389" s="53">
        <f>IFERROR(VLOOKUP(B389,'วันที่ 5 กะเช้า'!$B$8:$AH$107,28,FALSE),0)-IFERROR(VLOOKUP(B389,'วันที่ 5 กะเช้า'!$B$8:$AH$107,27,FALSE),0)</f>
      </c>
      <c r="T389" s="53">
        <f>IFERROR(VLOOKUP(B389,'วันที่ 5 กะเช้า'!$B$8:$AH$107,27,FALSE),0)</f>
      </c>
      <c r="U389" s="53">
        <f>IFERROR(VLOOKUP(B389,'วันที่ 5 กะดึก'!$B$8:$AH$106,27,FALSE),0)</f>
      </c>
      <c r="V389" s="53">
        <f>IFERROR(VLOOKUP(B389,'วันที่ 5 กะดึก'!$B$8:$AH$106,27,FALSE),0)</f>
      </c>
      <c r="W389" s="53">
        <f>IFERROR(VLOOKUP(B389,'วันที่ 7'!$B$8:$AH$105,28,FALSE),0)-IFERROR(VLOOKUP(B389,'วันที่ 7'!$B$8:$AH$105,27,FALSE),0)</f>
      </c>
      <c r="X389" s="53">
        <f>IFERROR(VLOOKUP(B389,'วันที่ 7'!$B$8:$AH$105,27,FALSE),0)</f>
      </c>
      <c r="Y389" s="53">
        <f>IFERROR(VLOOKUP(B389,'วันที่ 8'!$B$8:$AH$109,28,FALSE),0)-IFERROR(VLOOKUP(B389,'วันที่ 8'!$B$8:$AH$109,27,FALSE),0)</f>
      </c>
      <c r="Z389" s="53">
        <f>IFERROR(VLOOKUP(B389,'วันที่ 8'!$B$8:$AH$109,27,FALSE),0)</f>
      </c>
      <c r="AA389" s="53">
        <f>IFERROR(VLOOKUP(B389,'กะเช้าวันที่ 12'!$B$8:$AC$102,28,FALSE),0)-IFERROR(VLOOKUP(B389,'กะเช้าวันที่ 12'!$B$8:$AC$102,27,FALSE),0)</f>
      </c>
      <c r="AB389" s="53">
        <f>IFERROR(VLOOKUP(B389,'กะเช้าวันที่ 12'!$B$8:$AC$102,27,FALSE),0)</f>
      </c>
      <c r="AC389" s="53">
        <f>IFERROR(VLOOKUP(B389,'กะเช้าวันที่ 14'!$B$8:$AC$104,28,FALSE),0)-IFERROR(VLOOKUP(B389,'กะเช้าวันที่ 14'!$B$8:$AC$104,27,FALSE),0)</f>
      </c>
      <c r="AD389" s="53">
        <f>IFERROR(VLOOKUP(B389,'กะเช้าวันที่ 14'!$B$8:$AC$104,27,FALSE),0)</f>
      </c>
      <c r="AE389" s="53">
        <f>IFERROR(VLOOKUP(B389,'กะดึกวันที่ 13'!$B$8:$AC$105,28,FALSE),0)-IFERROR(VLOOKUP(B389,'กะดึกวันที่ 13'!$B$8:$AC$105,27,FALSE),0)</f>
      </c>
      <c r="AF389" s="53">
        <f>IFERROR(VLOOKUP(C389,'กะดึกวันที่ 13'!$B$8:$AC$105,27,FALSE),0)</f>
      </c>
      <c r="AG389" s="53">
        <f>IFERROR(VLOOKUP(B389,'วันที่ 12'!$B$8:$AH$105,28,FALSE),0)</f>
      </c>
      <c r="AH389" s="53">
        <f>IFERROR(VLOOKUP(B389,'วันที่ 14'!$B$8:$AH$106,28,FALSE),0)</f>
      </c>
      <c r="AI389" s="53">
        <f>IFERROR(VLOOKUP(B389,'วันที่ 15'!$B$8:$AH$106,28,FALSE),0)</f>
      </c>
      <c r="AJ389" s="53">
        <f>IFERROR(VLOOKUP(B389,'วันที่ 16'!$B$8:$AH$105,28,FALSE),0)</f>
      </c>
      <c r="AK389" s="53">
        <f>IFERROR(VLOOKUP(B389,'วันที่ 17'!$B$8:$AH$105,28,FALSE),0)</f>
      </c>
      <c r="AL389" s="53">
        <f>IFERROR(VLOOKUP(B389,'วันที่ 18'!$B$8:$AH$104,28,FALSE),0)</f>
      </c>
      <c r="AM389" s="53">
        <f>IFERROR(VLOOKUP(B389,'วันที่ 19'!$B$8:$AH$106,28,FALSE),0)</f>
      </c>
      <c r="AN389" s="53">
        <f>IFERROR(VLOOKUP(B389,'วันที่ 20'!$B$8:$AH$105,28,FALSE),0)</f>
      </c>
      <c r="AO389" s="53">
        <f>IFERROR(VLOOKUP(B389,'วันที่ 21'!$B$8:$AH$106,28,FALSE),0)</f>
      </c>
      <c r="AP389" s="53">
        <f>IFERROR(VLOOKUP(B389,'วันที่ 22'!$B$8:$AH$105,28,FALSE),0)</f>
      </c>
      <c r="AQ389" s="53">
        <f>IFERROR(VLOOKUP(B389,'วันที่ 23'!$B$8:$AH$107,28,FALSE),0)</f>
      </c>
      <c r="AR389" s="53">
        <f>IFERROR(VLOOKUP(B389,'วันที่ 24'!$B$8:$AH$104,28,FALSE),0)</f>
      </c>
      <c r="AS389" s="53">
        <f>IFERROR(VLOOKUP(B389,'วันที่ 25'!$B$8:$AH$106,28,FALSE),0)</f>
      </c>
      <c r="AT389" s="53">
        <f>IFERROR(VLOOKUP(B389,'วันที่ 26'!$B$8:$AH$105,28,FALSE),0)</f>
      </c>
      <c r="AU389" s="53">
        <f>IFERROR(VLOOKUP(B389,'วันที่ 26'!$B$8:$AH$104,28,FALSE),0)</f>
      </c>
      <c r="AV389" s="53">
        <f>IFERROR(VLOOKUP(B389,'วันที่ 30'!$B$8:$AH$107,28,FALSE),0)</f>
      </c>
      <c r="AW389" s="53">
        <f>IFERROR(VLOOKUP(B389,'วันที่ 31'!$B$8:$AG$105,28,FALSE),0)</f>
      </c>
      <c r="AX389" s="52">
        <f>SUM(E389:AW389)</f>
      </c>
    </row>
    <row r="390">
      <c r="A390" s="52"/>
      <c r="B390" s="56"/>
      <c r="C390" s="53">
        <f>IFERROR(VLOOKUP(B390,Members!B:C,2,FALSE),0)</f>
      </c>
      <c r="D390" s="53">
        <f>IFERROR(VLOOKUP(B390,Members!$B:$H,7,FALSE),0)</f>
      </c>
      <c r="E390" s="55">
        <f>IFERROR(VLOOKUP(B390,'วันที่ 1'!$B$8:$AH$103,28,FALSE),0) - IFERROR(VLOOKUP(B390,'วันที่ 1'!$B$8:$AH$103,27,FALSE),0)</f>
      </c>
      <c r="F390" s="55">
        <f>IFERROR(VLOOKUP(C390,'วันที่ 1'!$B$8:$AH$103,27,FALSE),0)</f>
      </c>
      <c r="G390" s="53">
        <f>IFERROR(VLOOKUP(B390,'วันที่ 1'!$B$8:$AH$103,28,FALSE),0)-IFERROR(VLOOKUP(B390,'วันที่ 1'!$B$8:$AH$103,27,FALSE),0)</f>
      </c>
      <c r="H390" s="55">
        <f>IFERROR(VLOOKUP(B390,'วันที่ 1'!$B$8:$AH$103,27,FALSE),0)</f>
      </c>
      <c r="I390" s="53">
        <f>IFERROR(VLOOKUP(B390,'วันที่ 2'!$B$8:$AF$106,28,FALSE),0)-IFERROR(VLOOKUP(B390,'วันที่ 2'!$B$8:$AF$106,27,FALSE),0)</f>
      </c>
      <c r="J390" s="53">
        <f>IFERROR(VLOOKUP(B390,'วันที่ 2'!$B$8:$AF$106,27,FALSE),0)</f>
      </c>
      <c r="K390" s="53">
        <f>IFERROR(VLOOKUP(B390,'วันที่ 3 กะเช้า'!$B$8:$AK$106,28,FALSE),0)-IFERROR(VLOOKUP(B390,'วันที่ 3 กะเช้า'!$B$8:$AK$106,27,FALSE),0)</f>
      </c>
      <c r="L390" s="53">
        <f>IFERROR(VLOOKUP(B390,'วันที่ 3 กะเช้า'!$B$8:$AK$106,27,FALSE),0)</f>
      </c>
      <c r="M390" s="53">
        <f>IFERROR(VLOOKUP(B390,'วันที่ 4 กะเช้า'!$B$8:$AG$107,28,FALSE),0)-IFERROR(VLOOKUP(B390,'วันที่ 4 กะเช้า'!$B$8:$AG$107,27,FALSE),0)</f>
      </c>
      <c r="N390" s="53">
        <f>IFERROR(VLOOKUP(B390,'วันที่ 4 กะเช้า'!$B$8:$AG$107,27,FALSE),0)</f>
      </c>
      <c r="O390" s="53">
        <f>IFERROR(VLOOKUP(B390,'วันที่ 4 กะเช้า'!$B$8:$AH$106,28,FALSE),0)-IFERROR(VLOOKUP(B390,'วันที่ 4 กะเช้า'!$B$8:$AH$106,27,FALSE),0)</f>
      </c>
      <c r="P390" s="53">
        <f>IFERROR(VLOOKUP(B390,'วันที่ 4 กะเช้า'!$B$8:$AH$106,27,FALSE),0)</f>
      </c>
      <c r="Q390" s="53">
        <f>IFERROR(VLOOKUP(B390,'วันที่ 4 กะเช้า'!$B$8:$AH$106,28,FALSE),0)-IFERROR(VLOOKUP(B390,'วันที่ 4 กะเช้า'!$B$8:$AH$106,27,FALSE),0)</f>
      </c>
      <c r="R390" s="53">
        <f>IFERROR(VLOOKUP(B390,'วันที่ 4 กะเช้า'!$B$8:$AH$106,27,FALSE),0)</f>
      </c>
      <c r="S390" s="53">
        <f>IFERROR(VLOOKUP(B390,'วันที่ 5 กะเช้า'!$B$8:$AH$107,28,FALSE),0)-IFERROR(VLOOKUP(B390,'วันที่ 5 กะเช้า'!$B$8:$AH$107,27,FALSE),0)</f>
      </c>
      <c r="T390" s="53">
        <f>IFERROR(VLOOKUP(B390,'วันที่ 5 กะเช้า'!$B$8:$AH$107,27,FALSE),0)</f>
      </c>
      <c r="U390" s="53">
        <f>IFERROR(VLOOKUP(B390,'วันที่ 5 กะดึก'!$B$8:$AH$106,27,FALSE),0)</f>
      </c>
      <c r="V390" s="53">
        <f>IFERROR(VLOOKUP(B390,'วันที่ 5 กะดึก'!$B$8:$AH$106,27,FALSE),0)</f>
      </c>
      <c r="W390" s="53">
        <f>IFERROR(VLOOKUP(B390,'วันที่ 7'!$B$8:$AH$105,28,FALSE),0)-IFERROR(VLOOKUP(B390,'วันที่ 7'!$B$8:$AH$105,27,FALSE),0)</f>
      </c>
      <c r="X390" s="53">
        <f>IFERROR(VLOOKUP(B390,'วันที่ 7'!$B$8:$AH$105,27,FALSE),0)</f>
      </c>
      <c r="Y390" s="53">
        <f>IFERROR(VLOOKUP(B390,'วันที่ 8'!$B$8:$AH$109,28,FALSE),0)-IFERROR(VLOOKUP(B390,'วันที่ 8'!$B$8:$AH$109,27,FALSE),0)</f>
      </c>
      <c r="Z390" s="53">
        <f>IFERROR(VLOOKUP(B390,'วันที่ 8'!$B$8:$AH$109,27,FALSE),0)</f>
      </c>
      <c r="AA390" s="53">
        <f>IFERROR(VLOOKUP(B390,'กะเช้าวันที่ 12'!$B$8:$AC$102,28,FALSE),0)-IFERROR(VLOOKUP(B390,'กะเช้าวันที่ 12'!$B$8:$AC$102,27,FALSE),0)</f>
      </c>
      <c r="AB390" s="53">
        <f>IFERROR(VLOOKUP(B390,'กะเช้าวันที่ 12'!$B$8:$AC$102,27,FALSE),0)</f>
      </c>
      <c r="AC390" s="53">
        <f>IFERROR(VLOOKUP(B390,'กะเช้าวันที่ 14'!$B$8:$AC$104,28,FALSE),0)-IFERROR(VLOOKUP(B390,'กะเช้าวันที่ 14'!$B$8:$AC$104,27,FALSE),0)</f>
      </c>
      <c r="AD390" s="53">
        <f>IFERROR(VLOOKUP(B390,'กะเช้าวันที่ 14'!$B$8:$AC$104,27,FALSE),0)</f>
      </c>
      <c r="AE390" s="53">
        <f>IFERROR(VLOOKUP(B390,'กะดึกวันที่ 13'!$B$8:$AC$105,28,FALSE),0)-IFERROR(VLOOKUP(B390,'กะดึกวันที่ 13'!$B$8:$AC$105,27,FALSE),0)</f>
      </c>
      <c r="AF390" s="53">
        <f>IFERROR(VLOOKUP(C390,'กะดึกวันที่ 13'!$B$8:$AC$105,27,FALSE),0)</f>
      </c>
      <c r="AG390" s="53">
        <f>IFERROR(VLOOKUP(B390,'วันที่ 12'!$B$8:$AH$105,28,FALSE),0)</f>
      </c>
      <c r="AH390" s="53">
        <f>IFERROR(VLOOKUP(B390,'วันที่ 14'!$B$8:$AH$106,28,FALSE),0)</f>
      </c>
      <c r="AI390" s="53">
        <f>IFERROR(VLOOKUP(B390,'วันที่ 15'!$B$8:$AH$106,28,FALSE),0)</f>
      </c>
      <c r="AJ390" s="53">
        <f>IFERROR(VLOOKUP(B390,'วันที่ 16'!$B$8:$AH$105,28,FALSE),0)</f>
      </c>
      <c r="AK390" s="53">
        <f>IFERROR(VLOOKUP(B390,'วันที่ 17'!$B$8:$AH$105,28,FALSE),0)</f>
      </c>
      <c r="AL390" s="53">
        <f>IFERROR(VLOOKUP(B390,'วันที่ 18'!$B$8:$AH$104,28,FALSE),0)</f>
      </c>
      <c r="AM390" s="53">
        <f>IFERROR(VLOOKUP(B390,'วันที่ 19'!$B$8:$AH$106,28,FALSE),0)</f>
      </c>
      <c r="AN390" s="53">
        <f>IFERROR(VLOOKUP(B390,'วันที่ 20'!$B$8:$AH$105,28,FALSE),0)</f>
      </c>
      <c r="AO390" s="53">
        <f>IFERROR(VLOOKUP(B390,'วันที่ 21'!$B$8:$AH$106,28,FALSE),0)</f>
      </c>
      <c r="AP390" s="53">
        <f>IFERROR(VLOOKUP(B390,'วันที่ 22'!$B$8:$AH$105,28,FALSE),0)</f>
      </c>
      <c r="AQ390" s="53">
        <f>IFERROR(VLOOKUP(B390,'วันที่ 23'!$B$8:$AH$107,28,FALSE),0)</f>
      </c>
      <c r="AR390" s="53">
        <f>IFERROR(VLOOKUP(B390,'วันที่ 24'!$B$8:$AH$104,28,FALSE),0)</f>
      </c>
      <c r="AS390" s="53">
        <f>IFERROR(VLOOKUP(B390,'วันที่ 25'!$B$8:$AH$106,28,FALSE),0)</f>
      </c>
      <c r="AT390" s="53">
        <f>IFERROR(VLOOKUP(B390,'วันที่ 26'!$B$8:$AH$105,28,FALSE),0)</f>
      </c>
      <c r="AU390" s="53">
        <f>IFERROR(VLOOKUP(B390,'วันที่ 26'!$B$8:$AH$104,28,FALSE),0)</f>
      </c>
      <c r="AV390" s="53">
        <f>IFERROR(VLOOKUP(B390,'วันที่ 30'!$B$8:$AH$107,28,FALSE),0)</f>
      </c>
      <c r="AW390" s="53">
        <f>IFERROR(VLOOKUP(B390,'วันที่ 31'!$B$8:$AG$105,28,FALSE),0)</f>
      </c>
      <c r="AX390" s="52">
        <f>SUM(E390:AW390)</f>
      </c>
    </row>
    <row r="391">
      <c r="A391" s="52"/>
      <c r="B391" s="56"/>
      <c r="C391" s="53">
        <f>IFERROR(VLOOKUP(B391,Members!B:C,2,FALSE),0)</f>
      </c>
      <c r="D391" s="53">
        <f>IFERROR(VLOOKUP(B391,Members!$B:$H,7,FALSE),0)</f>
      </c>
      <c r="E391" s="55">
        <f>IFERROR(VLOOKUP(B391,'วันที่ 1'!$B$8:$AH$103,28,FALSE),0) - IFERROR(VLOOKUP(B391,'วันที่ 1'!$B$8:$AH$103,27,FALSE),0)</f>
      </c>
      <c r="F391" s="55">
        <f>IFERROR(VLOOKUP(C391,'วันที่ 1'!$B$8:$AH$103,27,FALSE),0)</f>
      </c>
      <c r="G391" s="53">
        <f>IFERROR(VLOOKUP(B391,'วันที่ 1'!$B$8:$AH$103,28,FALSE),0)-IFERROR(VLOOKUP(B391,'วันที่ 1'!$B$8:$AH$103,27,FALSE),0)</f>
      </c>
      <c r="H391" s="55">
        <f>IFERROR(VLOOKUP(B391,'วันที่ 1'!$B$8:$AH$103,27,FALSE),0)</f>
      </c>
      <c r="I391" s="53">
        <f>IFERROR(VLOOKUP(B391,'วันที่ 2'!$B$8:$AF$106,28,FALSE),0)-IFERROR(VLOOKUP(B391,'วันที่ 2'!$B$8:$AF$106,27,FALSE),0)</f>
      </c>
      <c r="J391" s="53">
        <f>IFERROR(VLOOKUP(B391,'วันที่ 2'!$B$8:$AF$106,27,FALSE),0)</f>
      </c>
      <c r="K391" s="53">
        <f>IFERROR(VLOOKUP(B391,'วันที่ 3 กะเช้า'!$B$8:$AK$106,28,FALSE),0)-IFERROR(VLOOKUP(B391,'วันที่ 3 กะเช้า'!$B$8:$AK$106,27,FALSE),0)</f>
      </c>
      <c r="L391" s="53">
        <f>IFERROR(VLOOKUP(B391,'วันที่ 3 กะเช้า'!$B$8:$AK$106,27,FALSE),0)</f>
      </c>
      <c r="M391" s="53">
        <f>IFERROR(VLOOKUP(B391,'วันที่ 4 กะเช้า'!$B$8:$AG$107,28,FALSE),0)-IFERROR(VLOOKUP(B391,'วันที่ 4 กะเช้า'!$B$8:$AG$107,27,FALSE),0)</f>
      </c>
      <c r="N391" s="53">
        <f>IFERROR(VLOOKUP(B391,'วันที่ 4 กะเช้า'!$B$8:$AG$107,27,FALSE),0)</f>
      </c>
      <c r="O391" s="53">
        <f>IFERROR(VLOOKUP(B391,'วันที่ 4 กะเช้า'!$B$8:$AH$106,28,FALSE),0)-IFERROR(VLOOKUP(B391,'วันที่ 4 กะเช้า'!$B$8:$AH$106,27,FALSE),0)</f>
      </c>
      <c r="P391" s="53">
        <f>IFERROR(VLOOKUP(B391,'วันที่ 4 กะเช้า'!$B$8:$AH$106,27,FALSE),0)</f>
      </c>
      <c r="Q391" s="53">
        <f>IFERROR(VLOOKUP(B391,'วันที่ 4 กะเช้า'!$B$8:$AH$106,28,FALSE),0)-IFERROR(VLOOKUP(B391,'วันที่ 4 กะเช้า'!$B$8:$AH$106,27,FALSE),0)</f>
      </c>
      <c r="R391" s="53">
        <f>IFERROR(VLOOKUP(B391,'วันที่ 4 กะเช้า'!$B$8:$AH$106,27,FALSE),0)</f>
      </c>
      <c r="S391" s="53">
        <f>IFERROR(VLOOKUP(B391,'วันที่ 5 กะเช้า'!$B$8:$AH$107,28,FALSE),0)-IFERROR(VLOOKUP(B391,'วันที่ 5 กะเช้า'!$B$8:$AH$107,27,FALSE),0)</f>
      </c>
      <c r="T391" s="53">
        <f>IFERROR(VLOOKUP(B391,'วันที่ 5 กะเช้า'!$B$8:$AH$107,27,FALSE),0)</f>
      </c>
      <c r="U391" s="53">
        <f>IFERROR(VLOOKUP(B391,'วันที่ 5 กะดึก'!$B$8:$AH$106,27,FALSE),0)</f>
      </c>
      <c r="V391" s="53">
        <f>IFERROR(VLOOKUP(B391,'วันที่ 5 กะดึก'!$B$8:$AH$106,27,FALSE),0)</f>
      </c>
      <c r="W391" s="53">
        <f>IFERROR(VLOOKUP(B391,'วันที่ 7'!$B$8:$AH$105,28,FALSE),0)-IFERROR(VLOOKUP(B391,'วันที่ 7'!$B$8:$AH$105,27,FALSE),0)</f>
      </c>
      <c r="X391" s="53">
        <f>IFERROR(VLOOKUP(B391,'วันที่ 7'!$B$8:$AH$105,27,FALSE),0)</f>
      </c>
      <c r="Y391" s="53">
        <f>IFERROR(VLOOKUP(B391,'วันที่ 8'!$B$8:$AH$109,28,FALSE),0)-IFERROR(VLOOKUP(B391,'วันที่ 8'!$B$8:$AH$109,27,FALSE),0)</f>
      </c>
      <c r="Z391" s="53">
        <f>IFERROR(VLOOKUP(B391,'วันที่ 8'!$B$8:$AH$109,27,FALSE),0)</f>
      </c>
      <c r="AA391" s="53">
        <f>IFERROR(VLOOKUP(B391,'กะเช้าวันที่ 12'!$B$8:$AC$102,28,FALSE),0)-IFERROR(VLOOKUP(B391,'กะเช้าวันที่ 12'!$B$8:$AC$102,27,FALSE),0)</f>
      </c>
      <c r="AB391" s="53">
        <f>IFERROR(VLOOKUP(B391,'กะเช้าวันที่ 12'!$B$8:$AC$102,27,FALSE),0)</f>
      </c>
      <c r="AC391" s="53">
        <f>IFERROR(VLOOKUP(B391,'กะเช้าวันที่ 14'!$B$8:$AC$104,28,FALSE),0)-IFERROR(VLOOKUP(B391,'กะเช้าวันที่ 14'!$B$8:$AC$104,27,FALSE),0)</f>
      </c>
      <c r="AD391" s="53">
        <f>IFERROR(VLOOKUP(B391,'กะเช้าวันที่ 14'!$B$8:$AC$104,27,FALSE),0)</f>
      </c>
      <c r="AE391" s="53">
        <f>IFERROR(VLOOKUP(B391,'กะดึกวันที่ 13'!$B$8:$AC$105,28,FALSE),0)-IFERROR(VLOOKUP(B391,'กะดึกวันที่ 13'!$B$8:$AC$105,27,FALSE),0)</f>
      </c>
      <c r="AF391" s="53">
        <f>IFERROR(VLOOKUP(C391,'กะดึกวันที่ 13'!$B$8:$AC$105,27,FALSE),0)</f>
      </c>
      <c r="AG391" s="53">
        <f>IFERROR(VLOOKUP(B391,'วันที่ 12'!$B$8:$AH$105,28,FALSE),0)</f>
      </c>
      <c r="AH391" s="53">
        <f>IFERROR(VLOOKUP(B391,'วันที่ 14'!$B$8:$AH$106,28,FALSE),0)</f>
      </c>
      <c r="AI391" s="53">
        <f>IFERROR(VLOOKUP(B391,'วันที่ 15'!$B$8:$AH$106,28,FALSE),0)</f>
      </c>
      <c r="AJ391" s="53">
        <f>IFERROR(VLOOKUP(B391,'วันที่ 16'!$B$8:$AH$105,28,FALSE),0)</f>
      </c>
      <c r="AK391" s="53">
        <f>IFERROR(VLOOKUP(B391,'วันที่ 17'!$B$8:$AH$105,28,FALSE),0)</f>
      </c>
      <c r="AL391" s="53">
        <f>IFERROR(VLOOKUP(B391,'วันที่ 18'!$B$8:$AH$104,28,FALSE),0)</f>
      </c>
      <c r="AM391" s="53">
        <f>IFERROR(VLOOKUP(B391,'วันที่ 19'!$B$8:$AH$106,28,FALSE),0)</f>
      </c>
      <c r="AN391" s="53">
        <f>IFERROR(VLOOKUP(B391,'วันที่ 20'!$B$8:$AH$105,28,FALSE),0)</f>
      </c>
      <c r="AO391" s="53">
        <f>IFERROR(VLOOKUP(B391,'วันที่ 21'!$B$8:$AH$106,28,FALSE),0)</f>
      </c>
      <c r="AP391" s="53">
        <f>IFERROR(VLOOKUP(B391,'วันที่ 22'!$B$8:$AH$105,28,FALSE),0)</f>
      </c>
      <c r="AQ391" s="53">
        <f>IFERROR(VLOOKUP(B391,'วันที่ 23'!$B$8:$AH$107,28,FALSE),0)</f>
      </c>
      <c r="AR391" s="53">
        <f>IFERROR(VLOOKUP(B391,'วันที่ 24'!$B$8:$AH$104,28,FALSE),0)</f>
      </c>
      <c r="AS391" s="53">
        <f>IFERROR(VLOOKUP(B391,'วันที่ 25'!$B$8:$AH$106,28,FALSE),0)</f>
      </c>
      <c r="AT391" s="53">
        <f>IFERROR(VLOOKUP(B391,'วันที่ 26'!$B$8:$AH$105,28,FALSE),0)</f>
      </c>
      <c r="AU391" s="53">
        <f>IFERROR(VLOOKUP(B391,'วันที่ 26'!$B$8:$AH$104,28,FALSE),0)</f>
      </c>
      <c r="AV391" s="53">
        <f>IFERROR(VLOOKUP(B391,'วันที่ 30'!$B$8:$AH$107,28,FALSE),0)</f>
      </c>
      <c r="AW391" s="53">
        <f>IFERROR(VLOOKUP(B391,'วันที่ 31'!$B$8:$AG$105,28,FALSE),0)</f>
      </c>
      <c r="AX391" s="52">
        <f>SUM(E391:AW391)</f>
      </c>
    </row>
    <row r="392">
      <c r="A392" s="52"/>
      <c r="B392" s="56"/>
      <c r="C392" s="53">
        <f>IFERROR(VLOOKUP(B392,Members!B:C,2,FALSE),0)</f>
      </c>
      <c r="D392" s="53">
        <f>IFERROR(VLOOKUP(B392,Members!$B:$H,7,FALSE),0)</f>
      </c>
      <c r="E392" s="55">
        <f>IFERROR(VLOOKUP(B392,'วันที่ 1'!$B$8:$AH$103,28,FALSE),0) - IFERROR(VLOOKUP(B392,'วันที่ 1'!$B$8:$AH$103,27,FALSE),0)</f>
      </c>
      <c r="F392" s="55">
        <f>IFERROR(VLOOKUP(C392,'วันที่ 1'!$B$8:$AH$103,27,FALSE),0)</f>
      </c>
      <c r="G392" s="53">
        <f>IFERROR(VLOOKUP(B392,'วันที่ 1'!$B$8:$AH$103,28,FALSE),0)-IFERROR(VLOOKUP(B392,'วันที่ 1'!$B$8:$AH$103,27,FALSE),0)</f>
      </c>
      <c r="H392" s="55">
        <f>IFERROR(VLOOKUP(B392,'วันที่ 1'!$B$8:$AH$103,27,FALSE),0)</f>
      </c>
      <c r="I392" s="53">
        <f>IFERROR(VLOOKUP(B392,'วันที่ 2'!$B$8:$AF$106,28,FALSE),0)-IFERROR(VLOOKUP(B392,'วันที่ 2'!$B$8:$AF$106,27,FALSE),0)</f>
      </c>
      <c r="J392" s="53">
        <f>IFERROR(VLOOKUP(B392,'วันที่ 2'!$B$8:$AF$106,27,FALSE),0)</f>
      </c>
      <c r="K392" s="53">
        <f>IFERROR(VLOOKUP(B392,'วันที่ 3 กะเช้า'!$B$8:$AK$106,28,FALSE),0)-IFERROR(VLOOKUP(B392,'วันที่ 3 กะเช้า'!$B$8:$AK$106,27,FALSE),0)</f>
      </c>
      <c r="L392" s="53">
        <f>IFERROR(VLOOKUP(B392,'วันที่ 3 กะเช้า'!$B$8:$AK$106,27,FALSE),0)</f>
      </c>
      <c r="M392" s="53">
        <f>IFERROR(VLOOKUP(B392,'วันที่ 4 กะเช้า'!$B$8:$AG$107,28,FALSE),0)-IFERROR(VLOOKUP(B392,'วันที่ 4 กะเช้า'!$B$8:$AG$107,27,FALSE),0)</f>
      </c>
      <c r="N392" s="53">
        <f>IFERROR(VLOOKUP(B392,'วันที่ 4 กะเช้า'!$B$8:$AG$107,27,FALSE),0)</f>
      </c>
      <c r="O392" s="53">
        <f>IFERROR(VLOOKUP(B392,'วันที่ 4 กะเช้า'!$B$8:$AH$106,28,FALSE),0)-IFERROR(VLOOKUP(B392,'วันที่ 4 กะเช้า'!$B$8:$AH$106,27,FALSE),0)</f>
      </c>
      <c r="P392" s="53">
        <f>IFERROR(VLOOKUP(B392,'วันที่ 4 กะเช้า'!$B$8:$AH$106,27,FALSE),0)</f>
      </c>
      <c r="Q392" s="53">
        <f>IFERROR(VLOOKUP(B392,'วันที่ 4 กะเช้า'!$B$8:$AH$106,28,FALSE),0)-IFERROR(VLOOKUP(B392,'วันที่ 4 กะเช้า'!$B$8:$AH$106,27,FALSE),0)</f>
      </c>
      <c r="R392" s="53">
        <f>IFERROR(VLOOKUP(B392,'วันที่ 4 กะเช้า'!$B$8:$AH$106,27,FALSE),0)</f>
      </c>
      <c r="S392" s="53">
        <f>IFERROR(VLOOKUP(B392,'วันที่ 5 กะเช้า'!$B$8:$AH$107,28,FALSE),0)-IFERROR(VLOOKUP(B392,'วันที่ 5 กะเช้า'!$B$8:$AH$107,27,FALSE),0)</f>
      </c>
      <c r="T392" s="53">
        <f>IFERROR(VLOOKUP(B392,'วันที่ 5 กะเช้า'!$B$8:$AH$107,27,FALSE),0)</f>
      </c>
      <c r="U392" s="53">
        <f>IFERROR(VLOOKUP(B392,'วันที่ 5 กะดึก'!$B$8:$AH$106,27,FALSE),0)</f>
      </c>
      <c r="V392" s="53">
        <f>IFERROR(VLOOKUP(B392,'วันที่ 5 กะดึก'!$B$8:$AH$106,27,FALSE),0)</f>
      </c>
      <c r="W392" s="53">
        <f>IFERROR(VLOOKUP(B392,'วันที่ 7'!$B$8:$AH$105,28,FALSE),0)-IFERROR(VLOOKUP(B392,'วันที่ 7'!$B$8:$AH$105,27,FALSE),0)</f>
      </c>
      <c r="X392" s="53">
        <f>IFERROR(VLOOKUP(B392,'วันที่ 7'!$B$8:$AH$105,27,FALSE),0)</f>
      </c>
      <c r="Y392" s="53">
        <f>IFERROR(VLOOKUP(B392,'วันที่ 8'!$B$8:$AH$109,28,FALSE),0)-IFERROR(VLOOKUP(B392,'วันที่ 8'!$B$8:$AH$109,27,FALSE),0)</f>
      </c>
      <c r="Z392" s="53">
        <f>IFERROR(VLOOKUP(B392,'วันที่ 8'!$B$8:$AH$109,27,FALSE),0)</f>
      </c>
      <c r="AA392" s="53">
        <f>IFERROR(VLOOKUP(B392,'กะเช้าวันที่ 12'!$B$8:$AC$102,28,FALSE),0)-IFERROR(VLOOKUP(B392,'กะเช้าวันที่ 12'!$B$8:$AC$102,27,FALSE),0)</f>
      </c>
      <c r="AB392" s="53">
        <f>IFERROR(VLOOKUP(B392,'กะเช้าวันที่ 12'!$B$8:$AC$102,27,FALSE),0)</f>
      </c>
      <c r="AC392" s="53">
        <f>IFERROR(VLOOKUP(B392,'กะเช้าวันที่ 14'!$B$8:$AC$104,28,FALSE),0)-IFERROR(VLOOKUP(B392,'กะเช้าวันที่ 14'!$B$8:$AC$104,27,FALSE),0)</f>
      </c>
      <c r="AD392" s="53">
        <f>IFERROR(VLOOKUP(B392,'กะเช้าวันที่ 14'!$B$8:$AC$104,27,FALSE),0)</f>
      </c>
      <c r="AE392" s="53">
        <f>IFERROR(VLOOKUP(B392,'กะดึกวันที่ 13'!$B$8:$AC$105,28,FALSE),0)-IFERROR(VLOOKUP(B392,'กะดึกวันที่ 13'!$B$8:$AC$105,27,FALSE),0)</f>
      </c>
      <c r="AF392" s="53">
        <f>IFERROR(VLOOKUP(C392,'กะดึกวันที่ 13'!$B$8:$AC$105,27,FALSE),0)</f>
      </c>
      <c r="AG392" s="53">
        <f>IFERROR(VLOOKUP(B392,'วันที่ 12'!$B$8:$AH$105,28,FALSE),0)</f>
      </c>
      <c r="AH392" s="53">
        <f>IFERROR(VLOOKUP(B392,'วันที่ 14'!$B$8:$AH$106,28,FALSE),0)</f>
      </c>
      <c r="AI392" s="53">
        <f>IFERROR(VLOOKUP(B392,'วันที่ 15'!$B$8:$AH$106,28,FALSE),0)</f>
      </c>
      <c r="AJ392" s="53">
        <f>IFERROR(VLOOKUP(B392,'วันที่ 16'!$B$8:$AH$105,28,FALSE),0)</f>
      </c>
      <c r="AK392" s="53">
        <f>IFERROR(VLOOKUP(B392,'วันที่ 17'!$B$8:$AH$105,28,FALSE),0)</f>
      </c>
      <c r="AL392" s="53">
        <f>IFERROR(VLOOKUP(B392,'วันที่ 18'!$B$8:$AH$104,28,FALSE),0)</f>
      </c>
      <c r="AM392" s="53">
        <f>IFERROR(VLOOKUP(B392,'วันที่ 19'!$B$8:$AH$106,28,FALSE),0)</f>
      </c>
      <c r="AN392" s="53">
        <f>IFERROR(VLOOKUP(B392,'วันที่ 20'!$B$8:$AH$105,28,FALSE),0)</f>
      </c>
      <c r="AO392" s="53">
        <f>IFERROR(VLOOKUP(B392,'วันที่ 21'!$B$8:$AH$106,28,FALSE),0)</f>
      </c>
      <c r="AP392" s="53">
        <f>IFERROR(VLOOKUP(B392,'วันที่ 22'!$B$8:$AH$105,28,FALSE),0)</f>
      </c>
      <c r="AQ392" s="53">
        <f>IFERROR(VLOOKUP(B392,'วันที่ 23'!$B$8:$AH$107,28,FALSE),0)</f>
      </c>
      <c r="AR392" s="53">
        <f>IFERROR(VLOOKUP(B392,'วันที่ 24'!$B$8:$AH$104,28,FALSE),0)</f>
      </c>
      <c r="AS392" s="53">
        <f>IFERROR(VLOOKUP(B392,'วันที่ 25'!$B$8:$AH$106,28,FALSE),0)</f>
      </c>
      <c r="AT392" s="53">
        <f>IFERROR(VLOOKUP(B392,'วันที่ 26'!$B$8:$AH$105,28,FALSE),0)</f>
      </c>
      <c r="AU392" s="53">
        <f>IFERROR(VLOOKUP(B392,'วันที่ 26'!$B$8:$AH$104,28,FALSE),0)</f>
      </c>
      <c r="AV392" s="53">
        <f>IFERROR(VLOOKUP(B392,'วันที่ 30'!$B$8:$AH$107,28,FALSE),0)</f>
      </c>
      <c r="AW392" s="53">
        <f>IFERROR(VLOOKUP(B392,'วันที่ 31'!$B$8:$AG$105,28,FALSE),0)</f>
      </c>
      <c r="AX392" s="52">
        <f>SUM(E392:AW392)</f>
      </c>
    </row>
    <row r="393">
      <c r="A393" s="52"/>
      <c r="B393" s="56"/>
      <c r="C393" s="53">
        <f>IFERROR(VLOOKUP(B393,Members!B:C,2,FALSE),0)</f>
      </c>
      <c r="D393" s="53">
        <f>IFERROR(VLOOKUP(B393,Members!$B:$H,7,FALSE),0)</f>
      </c>
      <c r="E393" s="55">
        <f>IFERROR(VLOOKUP(B393,'วันที่ 1'!$B$8:$AH$103,28,FALSE),0) - IFERROR(VLOOKUP(B393,'วันที่ 1'!$B$8:$AH$103,27,FALSE),0)</f>
      </c>
      <c r="F393" s="55">
        <f>IFERROR(VLOOKUP(C393,'วันที่ 1'!$B$8:$AH$103,27,FALSE),0)</f>
      </c>
      <c r="G393" s="53">
        <f>IFERROR(VLOOKUP(B393,'วันที่ 1'!$B$8:$AH$103,28,FALSE),0)-IFERROR(VLOOKUP(B393,'วันที่ 1'!$B$8:$AH$103,27,FALSE),0)</f>
      </c>
      <c r="H393" s="55">
        <f>IFERROR(VLOOKUP(B393,'วันที่ 1'!$B$8:$AH$103,27,FALSE),0)</f>
      </c>
      <c r="I393" s="53">
        <f>IFERROR(VLOOKUP(B393,'วันที่ 2'!$B$8:$AF$106,28,FALSE),0)-IFERROR(VLOOKUP(B393,'วันที่ 2'!$B$8:$AF$106,27,FALSE),0)</f>
      </c>
      <c r="J393" s="53">
        <f>IFERROR(VLOOKUP(B393,'วันที่ 2'!$B$8:$AF$106,27,FALSE),0)</f>
      </c>
      <c r="K393" s="53">
        <f>IFERROR(VLOOKUP(B393,'วันที่ 3 กะเช้า'!$B$8:$AK$106,28,FALSE),0)-IFERROR(VLOOKUP(B393,'วันที่ 3 กะเช้า'!$B$8:$AK$106,27,FALSE),0)</f>
      </c>
      <c r="L393" s="53">
        <f>IFERROR(VLOOKUP(B393,'วันที่ 3 กะเช้า'!$B$8:$AK$106,27,FALSE),0)</f>
      </c>
      <c r="M393" s="53">
        <f>IFERROR(VLOOKUP(B393,'วันที่ 4 กะเช้า'!$B$8:$AG$107,28,FALSE),0)-IFERROR(VLOOKUP(B393,'วันที่ 4 กะเช้า'!$B$8:$AG$107,27,FALSE),0)</f>
      </c>
      <c r="N393" s="53">
        <f>IFERROR(VLOOKUP(B393,'วันที่ 4 กะเช้า'!$B$8:$AG$107,27,FALSE),0)</f>
      </c>
      <c r="O393" s="53">
        <f>IFERROR(VLOOKUP(B393,'วันที่ 4 กะเช้า'!$B$8:$AH$106,28,FALSE),0)-IFERROR(VLOOKUP(B393,'วันที่ 4 กะเช้า'!$B$8:$AH$106,27,FALSE),0)</f>
      </c>
      <c r="P393" s="53">
        <f>IFERROR(VLOOKUP(B393,'วันที่ 4 กะเช้า'!$B$8:$AH$106,27,FALSE),0)</f>
      </c>
      <c r="Q393" s="53">
        <f>IFERROR(VLOOKUP(B393,'วันที่ 4 กะเช้า'!$B$8:$AH$106,28,FALSE),0)-IFERROR(VLOOKUP(B393,'วันที่ 4 กะเช้า'!$B$8:$AH$106,27,FALSE),0)</f>
      </c>
      <c r="R393" s="53">
        <f>IFERROR(VLOOKUP(B393,'วันที่ 4 กะเช้า'!$B$8:$AH$106,27,FALSE),0)</f>
      </c>
      <c r="S393" s="53">
        <f>IFERROR(VLOOKUP(B393,'วันที่ 5 กะเช้า'!$B$8:$AH$107,28,FALSE),0)-IFERROR(VLOOKUP(B393,'วันที่ 5 กะเช้า'!$B$8:$AH$107,27,FALSE),0)</f>
      </c>
      <c r="T393" s="53">
        <f>IFERROR(VLOOKUP(B393,'วันที่ 5 กะเช้า'!$B$8:$AH$107,27,FALSE),0)</f>
      </c>
      <c r="U393" s="53">
        <f>IFERROR(VLOOKUP(B393,'วันที่ 5 กะดึก'!$B$8:$AH$106,27,FALSE),0)</f>
      </c>
      <c r="V393" s="53">
        <f>IFERROR(VLOOKUP(B393,'วันที่ 5 กะดึก'!$B$8:$AH$106,27,FALSE),0)</f>
      </c>
      <c r="W393" s="53">
        <f>IFERROR(VLOOKUP(B393,'วันที่ 7'!$B$8:$AH$105,28,FALSE),0)-IFERROR(VLOOKUP(B393,'วันที่ 7'!$B$8:$AH$105,27,FALSE),0)</f>
      </c>
      <c r="X393" s="53">
        <f>IFERROR(VLOOKUP(B393,'วันที่ 7'!$B$8:$AH$105,27,FALSE),0)</f>
      </c>
      <c r="Y393" s="53">
        <f>IFERROR(VLOOKUP(B393,'วันที่ 8'!$B$8:$AH$109,28,FALSE),0)-IFERROR(VLOOKUP(B393,'วันที่ 8'!$B$8:$AH$109,27,FALSE),0)</f>
      </c>
      <c r="Z393" s="53">
        <f>IFERROR(VLOOKUP(B393,'วันที่ 8'!$B$8:$AH$109,27,FALSE),0)</f>
      </c>
      <c r="AA393" s="53">
        <f>IFERROR(VLOOKUP(B393,'กะเช้าวันที่ 12'!$B$8:$AC$102,28,FALSE),0)-IFERROR(VLOOKUP(B393,'กะเช้าวันที่ 12'!$B$8:$AC$102,27,FALSE),0)</f>
      </c>
      <c r="AB393" s="53">
        <f>IFERROR(VLOOKUP(B393,'กะเช้าวันที่ 12'!$B$8:$AC$102,27,FALSE),0)</f>
      </c>
      <c r="AC393" s="53">
        <f>IFERROR(VLOOKUP(B393,'กะเช้าวันที่ 14'!$B$8:$AC$104,28,FALSE),0)-IFERROR(VLOOKUP(B393,'กะเช้าวันที่ 14'!$B$8:$AC$104,27,FALSE),0)</f>
      </c>
      <c r="AD393" s="53">
        <f>IFERROR(VLOOKUP(B393,'กะเช้าวันที่ 14'!$B$8:$AC$104,27,FALSE),0)</f>
      </c>
      <c r="AE393" s="53">
        <f>IFERROR(VLOOKUP(B393,'กะดึกวันที่ 13'!$B$8:$AC$105,28,FALSE),0)-IFERROR(VLOOKUP(B393,'กะดึกวันที่ 13'!$B$8:$AC$105,27,FALSE),0)</f>
      </c>
      <c r="AF393" s="53">
        <f>IFERROR(VLOOKUP(C393,'กะดึกวันที่ 13'!$B$8:$AC$105,27,FALSE),0)</f>
      </c>
      <c r="AG393" s="53">
        <f>IFERROR(VLOOKUP(B393,'วันที่ 12'!$B$8:$AH$105,28,FALSE),0)</f>
      </c>
      <c r="AH393" s="53">
        <f>IFERROR(VLOOKUP(B393,'วันที่ 14'!$B$8:$AH$106,28,FALSE),0)</f>
      </c>
      <c r="AI393" s="53">
        <f>IFERROR(VLOOKUP(B393,'วันที่ 15'!$B$8:$AH$106,28,FALSE),0)</f>
      </c>
      <c r="AJ393" s="53">
        <f>IFERROR(VLOOKUP(B393,'วันที่ 16'!$B$8:$AH$105,28,FALSE),0)</f>
      </c>
      <c r="AK393" s="53">
        <f>IFERROR(VLOOKUP(B393,'วันที่ 17'!$B$8:$AH$105,28,FALSE),0)</f>
      </c>
      <c r="AL393" s="53">
        <f>IFERROR(VLOOKUP(B393,'วันที่ 18'!$B$8:$AH$104,28,FALSE),0)</f>
      </c>
      <c r="AM393" s="53">
        <f>IFERROR(VLOOKUP(B393,'วันที่ 19'!$B$8:$AH$106,28,FALSE),0)</f>
      </c>
      <c r="AN393" s="53">
        <f>IFERROR(VLOOKUP(B393,'วันที่ 20'!$B$8:$AH$105,28,FALSE),0)</f>
      </c>
      <c r="AO393" s="53">
        <f>IFERROR(VLOOKUP(B393,'วันที่ 21'!$B$8:$AH$106,28,FALSE),0)</f>
      </c>
      <c r="AP393" s="53">
        <f>IFERROR(VLOOKUP(B393,'วันที่ 22'!$B$8:$AH$105,28,FALSE),0)</f>
      </c>
      <c r="AQ393" s="53">
        <f>IFERROR(VLOOKUP(B393,'วันที่ 23'!$B$8:$AH$107,28,FALSE),0)</f>
      </c>
      <c r="AR393" s="53">
        <f>IFERROR(VLOOKUP(B393,'วันที่ 24'!$B$8:$AH$104,28,FALSE),0)</f>
      </c>
      <c r="AS393" s="53">
        <f>IFERROR(VLOOKUP(B393,'วันที่ 25'!$B$8:$AH$106,28,FALSE),0)</f>
      </c>
      <c r="AT393" s="53">
        <f>IFERROR(VLOOKUP(B393,'วันที่ 26'!$B$8:$AH$105,28,FALSE),0)</f>
      </c>
      <c r="AU393" s="53">
        <f>IFERROR(VLOOKUP(B393,'วันที่ 26'!$B$8:$AH$104,28,FALSE),0)</f>
      </c>
      <c r="AV393" s="53">
        <f>IFERROR(VLOOKUP(B393,'วันที่ 30'!$B$8:$AH$107,28,FALSE),0)</f>
      </c>
      <c r="AW393" s="53">
        <f>IFERROR(VLOOKUP(B393,'วันที่ 31'!$B$8:$AG$105,28,FALSE),0)</f>
      </c>
      <c r="AX393" s="52">
        <f>SUM(E393:AW393)</f>
      </c>
    </row>
    <row r="394">
      <c r="A394" s="52"/>
      <c r="B394" s="56"/>
      <c r="C394" s="53">
        <f>IFERROR(VLOOKUP(B394,Members!B:C,2,FALSE),0)</f>
      </c>
      <c r="D394" s="53">
        <f>IFERROR(VLOOKUP(B394,Members!$B:$H,7,FALSE),0)</f>
      </c>
      <c r="E394" s="55">
        <f>IFERROR(VLOOKUP(B394,'วันที่ 1'!$B$8:$AH$103,28,FALSE),0) - IFERROR(VLOOKUP(B394,'วันที่ 1'!$B$8:$AH$103,27,FALSE),0)</f>
      </c>
      <c r="F394" s="55">
        <f>IFERROR(VLOOKUP(C394,'วันที่ 1'!$B$8:$AH$103,27,FALSE),0)</f>
      </c>
      <c r="G394" s="53">
        <f>IFERROR(VLOOKUP(B394,'วันที่ 1'!$B$8:$AH$103,28,FALSE),0)-IFERROR(VLOOKUP(B394,'วันที่ 1'!$B$8:$AH$103,27,FALSE),0)</f>
      </c>
      <c r="H394" s="55">
        <f>IFERROR(VLOOKUP(B394,'วันที่ 1'!$B$8:$AH$103,27,FALSE),0)</f>
      </c>
      <c r="I394" s="53">
        <f>IFERROR(VLOOKUP(B394,'วันที่ 2'!$B$8:$AF$106,28,FALSE),0)-IFERROR(VLOOKUP(B394,'วันที่ 2'!$B$8:$AF$106,27,FALSE),0)</f>
      </c>
      <c r="J394" s="53">
        <f>IFERROR(VLOOKUP(B394,'วันที่ 2'!$B$8:$AF$106,27,FALSE),0)</f>
      </c>
      <c r="K394" s="53">
        <f>IFERROR(VLOOKUP(B394,'วันที่ 3 กะเช้า'!$B$8:$AK$106,28,FALSE),0)-IFERROR(VLOOKUP(B394,'วันที่ 3 กะเช้า'!$B$8:$AK$106,27,FALSE),0)</f>
      </c>
      <c r="L394" s="53">
        <f>IFERROR(VLOOKUP(B394,'วันที่ 3 กะเช้า'!$B$8:$AK$106,27,FALSE),0)</f>
      </c>
      <c r="M394" s="53">
        <f>IFERROR(VLOOKUP(B394,'วันที่ 4 กะเช้า'!$B$8:$AG$107,28,FALSE),0)-IFERROR(VLOOKUP(B394,'วันที่ 4 กะเช้า'!$B$8:$AG$107,27,FALSE),0)</f>
      </c>
      <c r="N394" s="53">
        <f>IFERROR(VLOOKUP(B394,'วันที่ 4 กะเช้า'!$B$8:$AG$107,27,FALSE),0)</f>
      </c>
      <c r="O394" s="53">
        <f>IFERROR(VLOOKUP(B394,'วันที่ 4 กะเช้า'!$B$8:$AH$106,28,FALSE),0)-IFERROR(VLOOKUP(B394,'วันที่ 4 กะเช้า'!$B$8:$AH$106,27,FALSE),0)</f>
      </c>
      <c r="P394" s="53">
        <f>IFERROR(VLOOKUP(B394,'วันที่ 4 กะเช้า'!$B$8:$AH$106,27,FALSE),0)</f>
      </c>
      <c r="Q394" s="53">
        <f>IFERROR(VLOOKUP(B394,'วันที่ 4 กะเช้า'!$B$8:$AH$106,28,FALSE),0)-IFERROR(VLOOKUP(B394,'วันที่ 4 กะเช้า'!$B$8:$AH$106,27,FALSE),0)</f>
      </c>
      <c r="R394" s="53">
        <f>IFERROR(VLOOKUP(B394,'วันที่ 4 กะเช้า'!$B$8:$AH$106,27,FALSE),0)</f>
      </c>
      <c r="S394" s="53">
        <f>IFERROR(VLOOKUP(B394,'วันที่ 5 กะเช้า'!$B$8:$AH$107,28,FALSE),0)-IFERROR(VLOOKUP(B394,'วันที่ 5 กะเช้า'!$B$8:$AH$107,27,FALSE),0)</f>
      </c>
      <c r="T394" s="53">
        <f>IFERROR(VLOOKUP(B394,'วันที่ 5 กะเช้า'!$B$8:$AH$107,27,FALSE),0)</f>
      </c>
      <c r="U394" s="53">
        <f>IFERROR(VLOOKUP(B394,'วันที่ 5 กะดึก'!$B$8:$AH$106,27,FALSE),0)</f>
      </c>
      <c r="V394" s="53">
        <f>IFERROR(VLOOKUP(B394,'วันที่ 5 กะดึก'!$B$8:$AH$106,27,FALSE),0)</f>
      </c>
      <c r="W394" s="53">
        <f>IFERROR(VLOOKUP(B394,'วันที่ 7'!$B$8:$AH$105,28,FALSE),0)-IFERROR(VLOOKUP(B394,'วันที่ 7'!$B$8:$AH$105,27,FALSE),0)</f>
      </c>
      <c r="X394" s="53">
        <f>IFERROR(VLOOKUP(B394,'วันที่ 7'!$B$8:$AH$105,27,FALSE),0)</f>
      </c>
      <c r="Y394" s="53">
        <f>IFERROR(VLOOKUP(B394,'วันที่ 8'!$B$8:$AH$109,28,FALSE),0)-IFERROR(VLOOKUP(B394,'วันที่ 8'!$B$8:$AH$109,27,FALSE),0)</f>
      </c>
      <c r="Z394" s="53">
        <f>IFERROR(VLOOKUP(B394,'วันที่ 8'!$B$8:$AH$109,27,FALSE),0)</f>
      </c>
      <c r="AA394" s="53">
        <f>IFERROR(VLOOKUP(B394,'กะเช้าวันที่ 12'!$B$8:$AC$102,28,FALSE),0)-IFERROR(VLOOKUP(B394,'กะเช้าวันที่ 12'!$B$8:$AC$102,27,FALSE),0)</f>
      </c>
      <c r="AB394" s="53">
        <f>IFERROR(VLOOKUP(B394,'กะเช้าวันที่ 12'!$B$8:$AC$102,27,FALSE),0)</f>
      </c>
      <c r="AC394" s="53">
        <f>IFERROR(VLOOKUP(B394,'กะเช้าวันที่ 14'!$B$8:$AC$104,28,FALSE),0)-IFERROR(VLOOKUP(B394,'กะเช้าวันที่ 14'!$B$8:$AC$104,27,FALSE),0)</f>
      </c>
      <c r="AD394" s="53">
        <f>IFERROR(VLOOKUP(B394,'กะเช้าวันที่ 14'!$B$8:$AC$104,27,FALSE),0)</f>
      </c>
      <c r="AE394" s="53">
        <f>IFERROR(VLOOKUP(B394,'กะดึกวันที่ 13'!$B$8:$AC$105,28,FALSE),0)-IFERROR(VLOOKUP(B394,'กะดึกวันที่ 13'!$B$8:$AC$105,27,FALSE),0)</f>
      </c>
      <c r="AF394" s="53">
        <f>IFERROR(VLOOKUP(C394,'กะดึกวันที่ 13'!$B$8:$AC$105,27,FALSE),0)</f>
      </c>
      <c r="AG394" s="53">
        <f>IFERROR(VLOOKUP(B394,'วันที่ 12'!$B$8:$AH$105,28,FALSE),0)</f>
      </c>
      <c r="AH394" s="53">
        <f>IFERROR(VLOOKUP(B394,'วันที่ 14'!$B$8:$AH$106,28,FALSE),0)</f>
      </c>
      <c r="AI394" s="53">
        <f>IFERROR(VLOOKUP(B394,'วันที่ 15'!$B$8:$AH$106,28,FALSE),0)</f>
      </c>
      <c r="AJ394" s="53">
        <f>IFERROR(VLOOKUP(B394,'วันที่ 16'!$B$8:$AH$105,28,FALSE),0)</f>
      </c>
      <c r="AK394" s="53">
        <f>IFERROR(VLOOKUP(B394,'วันที่ 17'!$B$8:$AH$105,28,FALSE),0)</f>
      </c>
      <c r="AL394" s="53">
        <f>IFERROR(VLOOKUP(B394,'วันที่ 18'!$B$8:$AH$104,28,FALSE),0)</f>
      </c>
      <c r="AM394" s="53">
        <f>IFERROR(VLOOKUP(B394,'วันที่ 19'!$B$8:$AH$106,28,FALSE),0)</f>
      </c>
      <c r="AN394" s="53">
        <f>IFERROR(VLOOKUP(B394,'วันที่ 20'!$B$8:$AH$105,28,FALSE),0)</f>
      </c>
      <c r="AO394" s="53">
        <f>IFERROR(VLOOKUP(B394,'วันที่ 21'!$B$8:$AH$106,28,FALSE),0)</f>
      </c>
      <c r="AP394" s="53">
        <f>IFERROR(VLOOKUP(B394,'วันที่ 22'!$B$8:$AH$105,28,FALSE),0)</f>
      </c>
      <c r="AQ394" s="53">
        <f>IFERROR(VLOOKUP(B394,'วันที่ 23'!$B$8:$AH$107,28,FALSE),0)</f>
      </c>
      <c r="AR394" s="53">
        <f>IFERROR(VLOOKUP(B394,'วันที่ 24'!$B$8:$AH$104,28,FALSE),0)</f>
      </c>
      <c r="AS394" s="53">
        <f>IFERROR(VLOOKUP(B394,'วันที่ 25'!$B$8:$AH$106,28,FALSE),0)</f>
      </c>
      <c r="AT394" s="53">
        <f>IFERROR(VLOOKUP(B394,'วันที่ 26'!$B$8:$AH$105,28,FALSE),0)</f>
      </c>
      <c r="AU394" s="53">
        <f>IFERROR(VLOOKUP(B394,'วันที่ 26'!$B$8:$AH$104,28,FALSE),0)</f>
      </c>
      <c r="AV394" s="53">
        <f>IFERROR(VLOOKUP(B394,'วันที่ 30'!$B$8:$AH$107,28,FALSE),0)</f>
      </c>
      <c r="AW394" s="53">
        <f>IFERROR(VLOOKUP(B394,'วันที่ 31'!$B$8:$AG$105,28,FALSE),0)</f>
      </c>
      <c r="AX394" s="52">
        <f>SUM(E394:AW394)</f>
      </c>
    </row>
    <row r="395">
      <c r="A395" s="52"/>
      <c r="B395" s="56"/>
      <c r="C395" s="53">
        <f>IFERROR(VLOOKUP(B395,Members!B:C,2,FALSE),0)</f>
      </c>
      <c r="D395" s="53">
        <f>IFERROR(VLOOKUP(B395,Members!$B:$H,7,FALSE),0)</f>
      </c>
      <c r="E395" s="55">
        <f>IFERROR(VLOOKUP(B395,'วันที่ 1'!$B$8:$AH$103,28,FALSE),0) - IFERROR(VLOOKUP(B395,'วันที่ 1'!$B$8:$AH$103,27,FALSE),0)</f>
      </c>
      <c r="F395" s="55">
        <f>IFERROR(VLOOKUP(C395,'วันที่ 1'!$B$8:$AH$103,27,FALSE),0)</f>
      </c>
      <c r="G395" s="53">
        <f>IFERROR(VLOOKUP(B395,'วันที่ 1'!$B$8:$AH$103,28,FALSE),0)-IFERROR(VLOOKUP(B395,'วันที่ 1'!$B$8:$AH$103,27,FALSE),0)</f>
      </c>
      <c r="H395" s="55">
        <f>IFERROR(VLOOKUP(B395,'วันที่ 1'!$B$8:$AH$103,27,FALSE),0)</f>
      </c>
      <c r="I395" s="53">
        <f>IFERROR(VLOOKUP(B395,'วันที่ 2'!$B$8:$AF$106,28,FALSE),0)-IFERROR(VLOOKUP(B395,'วันที่ 2'!$B$8:$AF$106,27,FALSE),0)</f>
      </c>
      <c r="J395" s="53">
        <f>IFERROR(VLOOKUP(B395,'วันที่ 2'!$B$8:$AF$106,27,FALSE),0)</f>
      </c>
      <c r="K395" s="53">
        <f>IFERROR(VLOOKUP(B395,'วันที่ 3 กะเช้า'!$B$8:$AK$106,28,FALSE),0)-IFERROR(VLOOKUP(B395,'วันที่ 3 กะเช้า'!$B$8:$AK$106,27,FALSE),0)</f>
      </c>
      <c r="L395" s="53">
        <f>IFERROR(VLOOKUP(B395,'วันที่ 3 กะเช้า'!$B$8:$AK$106,27,FALSE),0)</f>
      </c>
      <c r="M395" s="53">
        <f>IFERROR(VLOOKUP(B395,'วันที่ 4 กะเช้า'!$B$8:$AG$107,28,FALSE),0)-IFERROR(VLOOKUP(B395,'วันที่ 4 กะเช้า'!$B$8:$AG$107,27,FALSE),0)</f>
      </c>
      <c r="N395" s="53">
        <f>IFERROR(VLOOKUP(B395,'วันที่ 4 กะเช้า'!$B$8:$AG$107,27,FALSE),0)</f>
      </c>
      <c r="O395" s="53">
        <f>IFERROR(VLOOKUP(B395,'วันที่ 4 กะเช้า'!$B$8:$AH$106,28,FALSE),0)-IFERROR(VLOOKUP(B395,'วันที่ 4 กะเช้า'!$B$8:$AH$106,27,FALSE),0)</f>
      </c>
      <c r="P395" s="53">
        <f>IFERROR(VLOOKUP(B395,'วันที่ 4 กะเช้า'!$B$8:$AH$106,27,FALSE),0)</f>
      </c>
      <c r="Q395" s="53">
        <f>IFERROR(VLOOKUP(B395,'วันที่ 4 กะเช้า'!$B$8:$AH$106,28,FALSE),0)-IFERROR(VLOOKUP(B395,'วันที่ 4 กะเช้า'!$B$8:$AH$106,27,FALSE),0)</f>
      </c>
      <c r="R395" s="53">
        <f>IFERROR(VLOOKUP(B395,'วันที่ 4 กะเช้า'!$B$8:$AH$106,27,FALSE),0)</f>
      </c>
      <c r="S395" s="53">
        <f>IFERROR(VLOOKUP(B395,'วันที่ 5 กะเช้า'!$B$8:$AH$107,28,FALSE),0)-IFERROR(VLOOKUP(B395,'วันที่ 5 กะเช้า'!$B$8:$AH$107,27,FALSE),0)</f>
      </c>
      <c r="T395" s="53">
        <f>IFERROR(VLOOKUP(B395,'วันที่ 5 กะเช้า'!$B$8:$AH$107,27,FALSE),0)</f>
      </c>
      <c r="U395" s="53">
        <f>IFERROR(VLOOKUP(B395,'วันที่ 5 กะดึก'!$B$8:$AH$106,27,FALSE),0)</f>
      </c>
      <c r="V395" s="53">
        <f>IFERROR(VLOOKUP(B395,'วันที่ 5 กะดึก'!$B$8:$AH$106,27,FALSE),0)</f>
      </c>
      <c r="W395" s="53">
        <f>IFERROR(VLOOKUP(B395,'วันที่ 7'!$B$8:$AH$105,28,FALSE),0)-IFERROR(VLOOKUP(B395,'วันที่ 7'!$B$8:$AH$105,27,FALSE),0)</f>
      </c>
      <c r="X395" s="53">
        <f>IFERROR(VLOOKUP(B395,'วันที่ 7'!$B$8:$AH$105,27,FALSE),0)</f>
      </c>
      <c r="Y395" s="53">
        <f>IFERROR(VLOOKUP(B395,'วันที่ 8'!$B$8:$AH$109,28,FALSE),0)-IFERROR(VLOOKUP(B395,'วันที่ 8'!$B$8:$AH$109,27,FALSE),0)</f>
      </c>
      <c r="Z395" s="53">
        <f>IFERROR(VLOOKUP(B395,'วันที่ 8'!$B$8:$AH$109,27,FALSE),0)</f>
      </c>
      <c r="AA395" s="53">
        <f>IFERROR(VLOOKUP(B395,'กะเช้าวันที่ 12'!$B$8:$AC$102,28,FALSE),0)-IFERROR(VLOOKUP(B395,'กะเช้าวันที่ 12'!$B$8:$AC$102,27,FALSE),0)</f>
      </c>
      <c r="AB395" s="53">
        <f>IFERROR(VLOOKUP(B395,'กะเช้าวันที่ 12'!$B$8:$AC$102,27,FALSE),0)</f>
      </c>
      <c r="AC395" s="53">
        <f>IFERROR(VLOOKUP(B395,'กะเช้าวันที่ 14'!$B$8:$AC$104,28,FALSE),0)-IFERROR(VLOOKUP(B395,'กะเช้าวันที่ 14'!$B$8:$AC$104,27,FALSE),0)</f>
      </c>
      <c r="AD395" s="53">
        <f>IFERROR(VLOOKUP(B395,'กะเช้าวันที่ 14'!$B$8:$AC$104,27,FALSE),0)</f>
      </c>
      <c r="AE395" s="53">
        <f>IFERROR(VLOOKUP(B395,'กะดึกวันที่ 13'!$B$8:$AC$105,28,FALSE),0)-IFERROR(VLOOKUP(B395,'กะดึกวันที่ 13'!$B$8:$AC$105,27,FALSE),0)</f>
      </c>
      <c r="AF395" s="53">
        <f>IFERROR(VLOOKUP(C395,'กะดึกวันที่ 13'!$B$8:$AC$105,27,FALSE),0)</f>
      </c>
      <c r="AG395" s="53">
        <f>IFERROR(VLOOKUP(B395,'วันที่ 12'!$B$8:$AH$105,28,FALSE),0)</f>
      </c>
      <c r="AH395" s="53">
        <f>IFERROR(VLOOKUP(B395,'วันที่ 14'!$B$8:$AH$106,28,FALSE),0)</f>
      </c>
      <c r="AI395" s="53">
        <f>IFERROR(VLOOKUP(B395,'วันที่ 15'!$B$8:$AH$106,28,FALSE),0)</f>
      </c>
      <c r="AJ395" s="53">
        <f>IFERROR(VLOOKUP(B395,'วันที่ 16'!$B$8:$AH$105,28,FALSE),0)</f>
      </c>
      <c r="AK395" s="53">
        <f>IFERROR(VLOOKUP(B395,'วันที่ 17'!$B$8:$AH$105,28,FALSE),0)</f>
      </c>
      <c r="AL395" s="53">
        <f>IFERROR(VLOOKUP(B395,'วันที่ 18'!$B$8:$AH$104,28,FALSE),0)</f>
      </c>
      <c r="AM395" s="53">
        <f>IFERROR(VLOOKUP(B395,'วันที่ 19'!$B$8:$AH$106,28,FALSE),0)</f>
      </c>
      <c r="AN395" s="53">
        <f>IFERROR(VLOOKUP(B395,'วันที่ 20'!$B$8:$AH$105,28,FALSE),0)</f>
      </c>
      <c r="AO395" s="53">
        <f>IFERROR(VLOOKUP(B395,'วันที่ 21'!$B$8:$AH$106,28,FALSE),0)</f>
      </c>
      <c r="AP395" s="53">
        <f>IFERROR(VLOOKUP(B395,'วันที่ 22'!$B$8:$AH$105,28,FALSE),0)</f>
      </c>
      <c r="AQ395" s="53">
        <f>IFERROR(VLOOKUP(B395,'วันที่ 23'!$B$8:$AH$107,28,FALSE),0)</f>
      </c>
      <c r="AR395" s="53">
        <f>IFERROR(VLOOKUP(B395,'วันที่ 24'!$B$8:$AH$104,28,FALSE),0)</f>
      </c>
      <c r="AS395" s="53">
        <f>IFERROR(VLOOKUP(B395,'วันที่ 25'!$B$8:$AH$106,28,FALSE),0)</f>
      </c>
      <c r="AT395" s="53">
        <f>IFERROR(VLOOKUP(B395,'วันที่ 26'!$B$8:$AH$105,28,FALSE),0)</f>
      </c>
      <c r="AU395" s="53">
        <f>IFERROR(VLOOKUP(B395,'วันที่ 26'!$B$8:$AH$104,28,FALSE),0)</f>
      </c>
      <c r="AV395" s="53">
        <f>IFERROR(VLOOKUP(B395,'วันที่ 30'!$B$8:$AH$107,28,FALSE),0)</f>
      </c>
      <c r="AW395" s="53">
        <f>IFERROR(VLOOKUP(B395,'วันที่ 31'!$B$8:$AG$105,28,FALSE),0)</f>
      </c>
      <c r="AX395" s="52">
        <f>SUM(E395:AW395)</f>
      </c>
    </row>
    <row r="396">
      <c r="A396" s="52"/>
      <c r="B396" s="56"/>
      <c r="C396" s="53">
        <f>IFERROR(VLOOKUP(B396,Members!B:C,2,FALSE),0)</f>
      </c>
      <c r="D396" s="53">
        <f>IFERROR(VLOOKUP(B396,Members!$B:$H,7,FALSE),0)</f>
      </c>
      <c r="E396" s="55">
        <f>IFERROR(VLOOKUP(B396,'วันที่ 1'!$B$8:$AH$103,28,FALSE),0) - IFERROR(VLOOKUP(B396,'วันที่ 1'!$B$8:$AH$103,27,FALSE),0)</f>
      </c>
      <c r="F396" s="55">
        <f>IFERROR(VLOOKUP(C396,'วันที่ 1'!$B$8:$AH$103,27,FALSE),0)</f>
      </c>
      <c r="G396" s="53">
        <f>IFERROR(VLOOKUP(B396,'วันที่ 1'!$B$8:$AH$103,28,FALSE),0)-IFERROR(VLOOKUP(B396,'วันที่ 1'!$B$8:$AH$103,27,FALSE),0)</f>
      </c>
      <c r="H396" s="55">
        <f>IFERROR(VLOOKUP(B396,'วันที่ 1'!$B$8:$AH$103,27,FALSE),0)</f>
      </c>
      <c r="I396" s="53">
        <f>IFERROR(VLOOKUP(B396,'วันที่ 2'!$B$8:$AF$106,28,FALSE),0)-IFERROR(VLOOKUP(B396,'วันที่ 2'!$B$8:$AF$106,27,FALSE),0)</f>
      </c>
      <c r="J396" s="53">
        <f>IFERROR(VLOOKUP(B396,'วันที่ 2'!$B$8:$AF$106,27,FALSE),0)</f>
      </c>
      <c r="K396" s="53">
        <f>IFERROR(VLOOKUP(B396,'วันที่ 3 กะเช้า'!$B$8:$AK$106,28,FALSE),0)-IFERROR(VLOOKUP(B396,'วันที่ 3 กะเช้า'!$B$8:$AK$106,27,FALSE),0)</f>
      </c>
      <c r="L396" s="53">
        <f>IFERROR(VLOOKUP(B396,'วันที่ 3 กะเช้า'!$B$8:$AK$106,27,FALSE),0)</f>
      </c>
      <c r="M396" s="53">
        <f>IFERROR(VLOOKUP(B396,'วันที่ 4 กะเช้า'!$B$8:$AG$107,28,FALSE),0)-IFERROR(VLOOKUP(B396,'วันที่ 4 กะเช้า'!$B$8:$AG$107,27,FALSE),0)</f>
      </c>
      <c r="N396" s="53">
        <f>IFERROR(VLOOKUP(B396,'วันที่ 4 กะเช้า'!$B$8:$AG$107,27,FALSE),0)</f>
      </c>
      <c r="O396" s="53">
        <f>IFERROR(VLOOKUP(B396,'วันที่ 4 กะเช้า'!$B$8:$AH$106,28,FALSE),0)-IFERROR(VLOOKUP(B396,'วันที่ 4 กะเช้า'!$B$8:$AH$106,27,FALSE),0)</f>
      </c>
      <c r="P396" s="53">
        <f>IFERROR(VLOOKUP(B396,'วันที่ 4 กะเช้า'!$B$8:$AH$106,27,FALSE),0)</f>
      </c>
      <c r="Q396" s="53">
        <f>IFERROR(VLOOKUP(B396,'วันที่ 4 กะเช้า'!$B$8:$AH$106,28,FALSE),0)-IFERROR(VLOOKUP(B396,'วันที่ 4 กะเช้า'!$B$8:$AH$106,27,FALSE),0)</f>
      </c>
      <c r="R396" s="53">
        <f>IFERROR(VLOOKUP(B396,'วันที่ 4 กะเช้า'!$B$8:$AH$106,27,FALSE),0)</f>
      </c>
      <c r="S396" s="53">
        <f>IFERROR(VLOOKUP(B396,'วันที่ 5 กะเช้า'!$B$8:$AH$107,28,FALSE),0)-IFERROR(VLOOKUP(B396,'วันที่ 5 กะเช้า'!$B$8:$AH$107,27,FALSE),0)</f>
      </c>
      <c r="T396" s="53">
        <f>IFERROR(VLOOKUP(B396,'วันที่ 5 กะเช้า'!$B$8:$AH$107,27,FALSE),0)</f>
      </c>
      <c r="U396" s="53">
        <f>IFERROR(VLOOKUP(B396,'วันที่ 5 กะดึก'!$B$8:$AH$106,27,FALSE),0)</f>
      </c>
      <c r="V396" s="53">
        <f>IFERROR(VLOOKUP(B396,'วันที่ 5 กะดึก'!$B$8:$AH$106,27,FALSE),0)</f>
      </c>
      <c r="W396" s="53">
        <f>IFERROR(VLOOKUP(B396,'วันที่ 7'!$B$8:$AH$105,28,FALSE),0)-IFERROR(VLOOKUP(B396,'วันที่ 7'!$B$8:$AH$105,27,FALSE),0)</f>
      </c>
      <c r="X396" s="53">
        <f>IFERROR(VLOOKUP(B396,'วันที่ 7'!$B$8:$AH$105,27,FALSE),0)</f>
      </c>
      <c r="Y396" s="53">
        <f>IFERROR(VLOOKUP(B396,'วันที่ 8'!$B$8:$AH$109,28,FALSE),0)-IFERROR(VLOOKUP(B396,'วันที่ 8'!$B$8:$AH$109,27,FALSE),0)</f>
      </c>
      <c r="Z396" s="53">
        <f>IFERROR(VLOOKUP(B396,'วันที่ 8'!$B$8:$AH$109,27,FALSE),0)</f>
      </c>
      <c r="AA396" s="53">
        <f>IFERROR(VLOOKUP(B396,'กะเช้าวันที่ 12'!$B$8:$AC$102,28,FALSE),0)-IFERROR(VLOOKUP(B396,'กะเช้าวันที่ 12'!$B$8:$AC$102,27,FALSE),0)</f>
      </c>
      <c r="AB396" s="53">
        <f>IFERROR(VLOOKUP(B396,'กะเช้าวันที่ 12'!$B$8:$AC$102,27,FALSE),0)</f>
      </c>
      <c r="AC396" s="53">
        <f>IFERROR(VLOOKUP(B396,'กะเช้าวันที่ 14'!$B$8:$AC$104,28,FALSE),0)-IFERROR(VLOOKUP(B396,'กะเช้าวันที่ 14'!$B$8:$AC$104,27,FALSE),0)</f>
      </c>
      <c r="AD396" s="53">
        <f>IFERROR(VLOOKUP(B396,'กะเช้าวันที่ 14'!$B$8:$AC$104,27,FALSE),0)</f>
      </c>
      <c r="AE396" s="53">
        <f>IFERROR(VLOOKUP(B396,'กะดึกวันที่ 13'!$B$8:$AC$105,28,FALSE),0)-IFERROR(VLOOKUP(B396,'กะดึกวันที่ 13'!$B$8:$AC$105,27,FALSE),0)</f>
      </c>
      <c r="AF396" s="53">
        <f>IFERROR(VLOOKUP(C396,'กะดึกวันที่ 13'!$B$8:$AC$105,27,FALSE),0)</f>
      </c>
      <c r="AG396" s="53">
        <f>IFERROR(VLOOKUP(B396,'วันที่ 12'!$B$8:$AH$105,28,FALSE),0)</f>
      </c>
      <c r="AH396" s="53">
        <f>IFERROR(VLOOKUP(B396,'วันที่ 14'!$B$8:$AH$106,28,FALSE),0)</f>
      </c>
      <c r="AI396" s="53">
        <f>IFERROR(VLOOKUP(B396,'วันที่ 15'!$B$8:$AH$106,28,FALSE),0)</f>
      </c>
      <c r="AJ396" s="53">
        <f>IFERROR(VLOOKUP(B396,'วันที่ 16'!$B$8:$AH$105,28,FALSE),0)</f>
      </c>
      <c r="AK396" s="53">
        <f>IFERROR(VLOOKUP(B396,'วันที่ 17'!$B$8:$AH$105,28,FALSE),0)</f>
      </c>
      <c r="AL396" s="53">
        <f>IFERROR(VLOOKUP(B396,'วันที่ 18'!$B$8:$AH$104,28,FALSE),0)</f>
      </c>
      <c r="AM396" s="53">
        <f>IFERROR(VLOOKUP(B396,'วันที่ 19'!$B$8:$AH$106,28,FALSE),0)</f>
      </c>
      <c r="AN396" s="53">
        <f>IFERROR(VLOOKUP(B396,'วันที่ 20'!$B$8:$AH$105,28,FALSE),0)</f>
      </c>
      <c r="AO396" s="53">
        <f>IFERROR(VLOOKUP(B396,'วันที่ 21'!$B$8:$AH$106,28,FALSE),0)</f>
      </c>
      <c r="AP396" s="53">
        <f>IFERROR(VLOOKUP(B396,'วันที่ 22'!$B$8:$AH$105,28,FALSE),0)</f>
      </c>
      <c r="AQ396" s="53">
        <f>IFERROR(VLOOKUP(B396,'วันที่ 23'!$B$8:$AH$107,28,FALSE),0)</f>
      </c>
      <c r="AR396" s="53">
        <f>IFERROR(VLOOKUP(B396,'วันที่ 24'!$B$8:$AH$104,28,FALSE),0)</f>
      </c>
      <c r="AS396" s="53">
        <f>IFERROR(VLOOKUP(B396,'วันที่ 25'!$B$8:$AH$106,28,FALSE),0)</f>
      </c>
      <c r="AT396" s="53">
        <f>IFERROR(VLOOKUP(B396,'วันที่ 26'!$B$8:$AH$105,28,FALSE),0)</f>
      </c>
      <c r="AU396" s="53">
        <f>IFERROR(VLOOKUP(B396,'วันที่ 26'!$B$8:$AH$104,28,FALSE),0)</f>
      </c>
      <c r="AV396" s="53">
        <f>IFERROR(VLOOKUP(B396,'วันที่ 30'!$B$8:$AH$107,28,FALSE),0)</f>
      </c>
      <c r="AW396" s="53">
        <f>IFERROR(VLOOKUP(B396,'วันที่ 31'!$B$8:$AG$105,28,FALSE),0)</f>
      </c>
      <c r="AX396" s="52">
        <f>SUM(E396:AW396)</f>
      </c>
    </row>
    <row r="397">
      <c r="A397" s="52"/>
      <c r="B397" s="56"/>
      <c r="C397" s="53">
        <f>IFERROR(VLOOKUP(B397,Members!B:C,2,FALSE),0)</f>
      </c>
      <c r="D397" s="53">
        <f>IFERROR(VLOOKUP(B397,Members!$B:$H,7,FALSE),0)</f>
      </c>
      <c r="E397" s="55">
        <f>IFERROR(VLOOKUP(B397,'วันที่ 1'!$B$8:$AH$103,28,FALSE),0) - IFERROR(VLOOKUP(B397,'วันที่ 1'!$B$8:$AH$103,27,FALSE),0)</f>
      </c>
      <c r="F397" s="55">
        <f>IFERROR(VLOOKUP(C397,'วันที่ 1'!$B$8:$AH$103,27,FALSE),0)</f>
      </c>
      <c r="G397" s="53">
        <f>IFERROR(VLOOKUP(B397,'วันที่ 1'!$B$8:$AH$103,28,FALSE),0)-IFERROR(VLOOKUP(B397,'วันที่ 1'!$B$8:$AH$103,27,FALSE),0)</f>
      </c>
      <c r="H397" s="55">
        <f>IFERROR(VLOOKUP(B397,'วันที่ 1'!$B$8:$AH$103,27,FALSE),0)</f>
      </c>
      <c r="I397" s="53">
        <f>IFERROR(VLOOKUP(B397,'วันที่ 2'!$B$8:$AF$106,28,FALSE),0)-IFERROR(VLOOKUP(B397,'วันที่ 2'!$B$8:$AF$106,27,FALSE),0)</f>
      </c>
      <c r="J397" s="53">
        <f>IFERROR(VLOOKUP(B397,'วันที่ 2'!$B$8:$AF$106,27,FALSE),0)</f>
      </c>
      <c r="K397" s="53">
        <f>IFERROR(VLOOKUP(B397,'วันที่ 3 กะเช้า'!$B$8:$AK$106,28,FALSE),0)-IFERROR(VLOOKUP(B397,'วันที่ 3 กะเช้า'!$B$8:$AK$106,27,FALSE),0)</f>
      </c>
      <c r="L397" s="53">
        <f>IFERROR(VLOOKUP(B397,'วันที่ 3 กะเช้า'!$B$8:$AK$106,27,FALSE),0)</f>
      </c>
      <c r="M397" s="53">
        <f>IFERROR(VLOOKUP(B397,'วันที่ 4 กะเช้า'!$B$8:$AG$107,28,FALSE),0)-IFERROR(VLOOKUP(B397,'วันที่ 4 กะเช้า'!$B$8:$AG$107,27,FALSE),0)</f>
      </c>
      <c r="N397" s="53">
        <f>IFERROR(VLOOKUP(B397,'วันที่ 4 กะเช้า'!$B$8:$AG$107,27,FALSE),0)</f>
      </c>
      <c r="O397" s="53">
        <f>IFERROR(VLOOKUP(B397,'วันที่ 4 กะเช้า'!$B$8:$AH$106,28,FALSE),0)-IFERROR(VLOOKUP(B397,'วันที่ 4 กะเช้า'!$B$8:$AH$106,27,FALSE),0)</f>
      </c>
      <c r="P397" s="53">
        <f>IFERROR(VLOOKUP(B397,'วันที่ 4 กะเช้า'!$B$8:$AH$106,27,FALSE),0)</f>
      </c>
      <c r="Q397" s="53">
        <f>IFERROR(VLOOKUP(B397,'วันที่ 4 กะเช้า'!$B$8:$AH$106,28,FALSE),0)-IFERROR(VLOOKUP(B397,'วันที่ 4 กะเช้า'!$B$8:$AH$106,27,FALSE),0)</f>
      </c>
      <c r="R397" s="53">
        <f>IFERROR(VLOOKUP(B397,'วันที่ 4 กะเช้า'!$B$8:$AH$106,27,FALSE),0)</f>
      </c>
      <c r="S397" s="53">
        <f>IFERROR(VLOOKUP(B397,'วันที่ 5 กะเช้า'!$B$8:$AH$107,28,FALSE),0)-IFERROR(VLOOKUP(B397,'วันที่ 5 กะเช้า'!$B$8:$AH$107,27,FALSE),0)</f>
      </c>
      <c r="T397" s="53">
        <f>IFERROR(VLOOKUP(B397,'วันที่ 5 กะเช้า'!$B$8:$AH$107,27,FALSE),0)</f>
      </c>
      <c r="U397" s="53">
        <f>IFERROR(VLOOKUP(B397,'วันที่ 5 กะดึก'!$B$8:$AH$106,27,FALSE),0)</f>
      </c>
      <c r="V397" s="53">
        <f>IFERROR(VLOOKUP(B397,'วันที่ 5 กะดึก'!$B$8:$AH$106,27,FALSE),0)</f>
      </c>
      <c r="W397" s="53">
        <f>IFERROR(VLOOKUP(B397,'วันที่ 7'!$B$8:$AH$105,28,FALSE),0)-IFERROR(VLOOKUP(B397,'วันที่ 7'!$B$8:$AH$105,27,FALSE),0)</f>
      </c>
      <c r="X397" s="53">
        <f>IFERROR(VLOOKUP(B397,'วันที่ 7'!$B$8:$AH$105,27,FALSE),0)</f>
      </c>
      <c r="Y397" s="53">
        <f>IFERROR(VLOOKUP(B397,'วันที่ 8'!$B$8:$AH$109,28,FALSE),0)-IFERROR(VLOOKUP(B397,'วันที่ 8'!$B$8:$AH$109,27,FALSE),0)</f>
      </c>
      <c r="Z397" s="53">
        <f>IFERROR(VLOOKUP(B397,'วันที่ 8'!$B$8:$AH$109,27,FALSE),0)</f>
      </c>
      <c r="AA397" s="53">
        <f>IFERROR(VLOOKUP(B397,'กะเช้าวันที่ 12'!$B$8:$AC$102,28,FALSE),0)-IFERROR(VLOOKUP(B397,'กะเช้าวันที่ 12'!$B$8:$AC$102,27,FALSE),0)</f>
      </c>
      <c r="AB397" s="53">
        <f>IFERROR(VLOOKUP(B397,'กะเช้าวันที่ 12'!$B$8:$AC$102,27,FALSE),0)</f>
      </c>
      <c r="AC397" s="53">
        <f>IFERROR(VLOOKUP(B397,'กะเช้าวันที่ 14'!$B$8:$AC$104,28,FALSE),0)-IFERROR(VLOOKUP(B397,'กะเช้าวันที่ 14'!$B$8:$AC$104,27,FALSE),0)</f>
      </c>
      <c r="AD397" s="53">
        <f>IFERROR(VLOOKUP(B397,'กะเช้าวันที่ 14'!$B$8:$AC$104,27,FALSE),0)</f>
      </c>
      <c r="AE397" s="53">
        <f>IFERROR(VLOOKUP(B397,'กะดึกวันที่ 13'!$B$8:$AC$105,28,FALSE),0)-IFERROR(VLOOKUP(B397,'กะดึกวันที่ 13'!$B$8:$AC$105,27,FALSE),0)</f>
      </c>
      <c r="AF397" s="53">
        <f>IFERROR(VLOOKUP(C397,'กะดึกวันที่ 13'!$B$8:$AC$105,27,FALSE),0)</f>
      </c>
      <c r="AG397" s="53">
        <f>IFERROR(VLOOKUP(B397,'วันที่ 12'!$B$8:$AH$105,28,FALSE),0)</f>
      </c>
      <c r="AH397" s="53">
        <f>IFERROR(VLOOKUP(B397,'วันที่ 14'!$B$8:$AH$106,28,FALSE),0)</f>
      </c>
      <c r="AI397" s="53">
        <f>IFERROR(VLOOKUP(B397,'วันที่ 15'!$B$8:$AH$106,28,FALSE),0)</f>
      </c>
      <c r="AJ397" s="53">
        <f>IFERROR(VLOOKUP(B397,'วันที่ 16'!$B$8:$AH$105,28,FALSE),0)</f>
      </c>
      <c r="AK397" s="53">
        <f>IFERROR(VLOOKUP(B397,'วันที่ 17'!$B$8:$AH$105,28,FALSE),0)</f>
      </c>
      <c r="AL397" s="53">
        <f>IFERROR(VLOOKUP(B397,'วันที่ 18'!$B$8:$AH$104,28,FALSE),0)</f>
      </c>
      <c r="AM397" s="53">
        <f>IFERROR(VLOOKUP(B397,'วันที่ 19'!$B$8:$AH$106,28,FALSE),0)</f>
      </c>
      <c r="AN397" s="53">
        <f>IFERROR(VLOOKUP(B397,'วันที่ 20'!$B$8:$AH$105,28,FALSE),0)</f>
      </c>
      <c r="AO397" s="53">
        <f>IFERROR(VLOOKUP(B397,'วันที่ 21'!$B$8:$AH$106,28,FALSE),0)</f>
      </c>
      <c r="AP397" s="53">
        <f>IFERROR(VLOOKUP(B397,'วันที่ 22'!$B$8:$AH$105,28,FALSE),0)</f>
      </c>
      <c r="AQ397" s="53">
        <f>IFERROR(VLOOKUP(B397,'วันที่ 23'!$B$8:$AH$107,28,FALSE),0)</f>
      </c>
      <c r="AR397" s="53">
        <f>IFERROR(VLOOKUP(B397,'วันที่ 24'!$B$8:$AH$104,28,FALSE),0)</f>
      </c>
      <c r="AS397" s="53">
        <f>IFERROR(VLOOKUP(B397,'วันที่ 25'!$B$8:$AH$106,28,FALSE),0)</f>
      </c>
      <c r="AT397" s="53">
        <f>IFERROR(VLOOKUP(B397,'วันที่ 26'!$B$8:$AH$105,28,FALSE),0)</f>
      </c>
      <c r="AU397" s="53">
        <f>IFERROR(VLOOKUP(B397,'วันที่ 26'!$B$8:$AH$104,28,FALSE),0)</f>
      </c>
      <c r="AV397" s="53">
        <f>IFERROR(VLOOKUP(B397,'วันที่ 30'!$B$8:$AH$107,28,FALSE),0)</f>
      </c>
      <c r="AW397" s="53">
        <f>IFERROR(VLOOKUP(B397,'วันที่ 31'!$B$8:$AG$105,28,FALSE),0)</f>
      </c>
      <c r="AX397" s="52">
        <f>SUM(E397:AW397)</f>
      </c>
    </row>
    <row r="398">
      <c r="A398" s="52"/>
      <c r="B398" s="56"/>
      <c r="C398" s="53">
        <f>IFERROR(VLOOKUP(B398,Members!B:C,2,FALSE),0)</f>
      </c>
      <c r="D398" s="53">
        <f>IFERROR(VLOOKUP(B398,Members!$B:$H,7,FALSE),0)</f>
      </c>
      <c r="E398" s="55">
        <f>IFERROR(VLOOKUP(B398,'วันที่ 1'!$B$8:$AH$103,28,FALSE),0) - IFERROR(VLOOKUP(B398,'วันที่ 1'!$B$8:$AH$103,27,FALSE),0)</f>
      </c>
      <c r="F398" s="55">
        <f>IFERROR(VLOOKUP(C398,'วันที่ 1'!$B$8:$AH$103,27,FALSE),0)</f>
      </c>
      <c r="G398" s="53">
        <f>IFERROR(VLOOKUP(B398,'วันที่ 1'!$B$8:$AH$103,28,FALSE),0)-IFERROR(VLOOKUP(B398,'วันที่ 1'!$B$8:$AH$103,27,FALSE),0)</f>
      </c>
      <c r="H398" s="55">
        <f>IFERROR(VLOOKUP(B398,'วันที่ 1'!$B$8:$AH$103,27,FALSE),0)</f>
      </c>
      <c r="I398" s="53">
        <f>IFERROR(VLOOKUP(B398,'วันที่ 2'!$B$8:$AF$106,28,FALSE),0)-IFERROR(VLOOKUP(B398,'วันที่ 2'!$B$8:$AF$106,27,FALSE),0)</f>
      </c>
      <c r="J398" s="53">
        <f>IFERROR(VLOOKUP(B398,'วันที่ 2'!$B$8:$AF$106,27,FALSE),0)</f>
      </c>
      <c r="K398" s="53">
        <f>IFERROR(VLOOKUP(B398,'วันที่ 3 กะเช้า'!$B$8:$AK$106,28,FALSE),0)-IFERROR(VLOOKUP(B398,'วันที่ 3 กะเช้า'!$B$8:$AK$106,27,FALSE),0)</f>
      </c>
      <c r="L398" s="53">
        <f>IFERROR(VLOOKUP(B398,'วันที่ 3 กะเช้า'!$B$8:$AK$106,27,FALSE),0)</f>
      </c>
      <c r="M398" s="53">
        <f>IFERROR(VLOOKUP(B398,'วันที่ 4 กะเช้า'!$B$8:$AG$107,28,FALSE),0)-IFERROR(VLOOKUP(B398,'วันที่ 4 กะเช้า'!$B$8:$AG$107,27,FALSE),0)</f>
      </c>
      <c r="N398" s="53">
        <f>IFERROR(VLOOKUP(B398,'วันที่ 4 กะเช้า'!$B$8:$AG$107,27,FALSE),0)</f>
      </c>
      <c r="O398" s="53">
        <f>IFERROR(VLOOKUP(B398,'วันที่ 4 กะเช้า'!$B$8:$AH$106,28,FALSE),0)-IFERROR(VLOOKUP(B398,'วันที่ 4 กะเช้า'!$B$8:$AH$106,27,FALSE),0)</f>
      </c>
      <c r="P398" s="53">
        <f>IFERROR(VLOOKUP(B398,'วันที่ 4 กะเช้า'!$B$8:$AH$106,27,FALSE),0)</f>
      </c>
      <c r="Q398" s="53">
        <f>IFERROR(VLOOKUP(B398,'วันที่ 4 กะเช้า'!$B$8:$AH$106,28,FALSE),0)-IFERROR(VLOOKUP(B398,'วันที่ 4 กะเช้า'!$B$8:$AH$106,27,FALSE),0)</f>
      </c>
      <c r="R398" s="53">
        <f>IFERROR(VLOOKUP(B398,'วันที่ 4 กะเช้า'!$B$8:$AH$106,27,FALSE),0)</f>
      </c>
      <c r="S398" s="53">
        <f>IFERROR(VLOOKUP(B398,'วันที่ 5 กะเช้า'!$B$8:$AH$107,28,FALSE),0)-IFERROR(VLOOKUP(B398,'วันที่ 5 กะเช้า'!$B$8:$AH$107,27,FALSE),0)</f>
      </c>
      <c r="T398" s="53">
        <f>IFERROR(VLOOKUP(B398,'วันที่ 5 กะเช้า'!$B$8:$AH$107,27,FALSE),0)</f>
      </c>
      <c r="U398" s="53">
        <f>IFERROR(VLOOKUP(B398,'วันที่ 5 กะดึก'!$B$8:$AH$106,27,FALSE),0)</f>
      </c>
      <c r="V398" s="53">
        <f>IFERROR(VLOOKUP(B398,'วันที่ 5 กะดึก'!$B$8:$AH$106,27,FALSE),0)</f>
      </c>
      <c r="W398" s="53">
        <f>IFERROR(VLOOKUP(B398,'วันที่ 7'!$B$8:$AH$105,28,FALSE),0)-IFERROR(VLOOKUP(B398,'วันที่ 7'!$B$8:$AH$105,27,FALSE),0)</f>
      </c>
      <c r="X398" s="53">
        <f>IFERROR(VLOOKUP(B398,'วันที่ 7'!$B$8:$AH$105,27,FALSE),0)</f>
      </c>
      <c r="Y398" s="53">
        <f>IFERROR(VLOOKUP(B398,'วันที่ 8'!$B$8:$AH$109,28,FALSE),0)-IFERROR(VLOOKUP(B398,'วันที่ 8'!$B$8:$AH$109,27,FALSE),0)</f>
      </c>
      <c r="Z398" s="53">
        <f>IFERROR(VLOOKUP(B398,'วันที่ 8'!$B$8:$AH$109,27,FALSE),0)</f>
      </c>
      <c r="AA398" s="53">
        <f>IFERROR(VLOOKUP(B398,'กะเช้าวันที่ 12'!$B$8:$AC$102,28,FALSE),0)-IFERROR(VLOOKUP(B398,'กะเช้าวันที่ 12'!$B$8:$AC$102,27,FALSE),0)</f>
      </c>
      <c r="AB398" s="53">
        <f>IFERROR(VLOOKUP(B398,'กะเช้าวันที่ 12'!$B$8:$AC$102,27,FALSE),0)</f>
      </c>
      <c r="AC398" s="53">
        <f>IFERROR(VLOOKUP(B398,'กะเช้าวันที่ 14'!$B$8:$AC$104,28,FALSE),0)-IFERROR(VLOOKUP(B398,'กะเช้าวันที่ 14'!$B$8:$AC$104,27,FALSE),0)</f>
      </c>
      <c r="AD398" s="53">
        <f>IFERROR(VLOOKUP(B398,'กะเช้าวันที่ 14'!$B$8:$AC$104,27,FALSE),0)</f>
      </c>
      <c r="AE398" s="53">
        <f>IFERROR(VLOOKUP(B398,'กะดึกวันที่ 13'!$B$8:$AC$105,28,FALSE),0)-IFERROR(VLOOKUP(B398,'กะดึกวันที่ 13'!$B$8:$AC$105,27,FALSE),0)</f>
      </c>
      <c r="AF398" s="53">
        <f>IFERROR(VLOOKUP(C398,'กะดึกวันที่ 13'!$B$8:$AC$105,27,FALSE),0)</f>
      </c>
      <c r="AG398" s="53">
        <f>IFERROR(VLOOKUP(B398,'วันที่ 12'!$B$8:$AH$105,28,FALSE),0)</f>
      </c>
      <c r="AH398" s="53">
        <f>IFERROR(VLOOKUP(B398,'วันที่ 14'!$B$8:$AH$106,28,FALSE),0)</f>
      </c>
      <c r="AI398" s="53">
        <f>IFERROR(VLOOKUP(B398,'วันที่ 15'!$B$8:$AH$106,28,FALSE),0)</f>
      </c>
      <c r="AJ398" s="53">
        <f>IFERROR(VLOOKUP(B398,'วันที่ 16'!$B$8:$AH$105,28,FALSE),0)</f>
      </c>
      <c r="AK398" s="53">
        <f>IFERROR(VLOOKUP(B398,'วันที่ 17'!$B$8:$AH$105,28,FALSE),0)</f>
      </c>
      <c r="AL398" s="53">
        <f>IFERROR(VLOOKUP(B398,'วันที่ 18'!$B$8:$AH$104,28,FALSE),0)</f>
      </c>
      <c r="AM398" s="53">
        <f>IFERROR(VLOOKUP(B398,'วันที่ 19'!$B$8:$AH$106,28,FALSE),0)</f>
      </c>
      <c r="AN398" s="53">
        <f>IFERROR(VLOOKUP(B398,'วันที่ 20'!$B$8:$AH$105,28,FALSE),0)</f>
      </c>
      <c r="AO398" s="53">
        <f>IFERROR(VLOOKUP(B398,'วันที่ 21'!$B$8:$AH$106,28,FALSE),0)</f>
      </c>
      <c r="AP398" s="53">
        <f>IFERROR(VLOOKUP(B398,'วันที่ 22'!$B$8:$AH$105,28,FALSE),0)</f>
      </c>
      <c r="AQ398" s="53">
        <f>IFERROR(VLOOKUP(B398,'วันที่ 23'!$B$8:$AH$107,28,FALSE),0)</f>
      </c>
      <c r="AR398" s="53">
        <f>IFERROR(VLOOKUP(B398,'วันที่ 24'!$B$8:$AH$104,28,FALSE),0)</f>
      </c>
      <c r="AS398" s="53">
        <f>IFERROR(VLOOKUP(B398,'วันที่ 25'!$B$8:$AH$106,28,FALSE),0)</f>
      </c>
      <c r="AT398" s="53">
        <f>IFERROR(VLOOKUP(B398,'วันที่ 26'!$B$8:$AH$105,28,FALSE),0)</f>
      </c>
      <c r="AU398" s="53">
        <f>IFERROR(VLOOKUP(B398,'วันที่ 26'!$B$8:$AH$104,28,FALSE),0)</f>
      </c>
      <c r="AV398" s="53">
        <f>IFERROR(VLOOKUP(B398,'วันที่ 30'!$B$8:$AH$107,28,FALSE),0)</f>
      </c>
      <c r="AW398" s="53">
        <f>IFERROR(VLOOKUP(B398,'วันที่ 31'!$B$8:$AG$105,28,FALSE),0)</f>
      </c>
      <c r="AX398" s="52">
        <f>SUM(E398:AW398)</f>
      </c>
    </row>
    <row r="399">
      <c r="A399" s="52"/>
      <c r="B399" s="56"/>
      <c r="C399" s="53">
        <f>IFERROR(VLOOKUP(B399,Members!B:C,2,FALSE),0)</f>
      </c>
      <c r="D399" s="53">
        <f>IFERROR(VLOOKUP(B399,Members!$B:$H,7,FALSE),0)</f>
      </c>
      <c r="E399" s="55">
        <f>IFERROR(VLOOKUP(B399,'วันที่ 1'!$B$8:$AH$103,28,FALSE),0) - IFERROR(VLOOKUP(B399,'วันที่ 1'!$B$8:$AH$103,27,FALSE),0)</f>
      </c>
      <c r="F399" s="55">
        <f>IFERROR(VLOOKUP(C399,'วันที่ 1'!$B$8:$AH$103,27,FALSE),0)</f>
      </c>
      <c r="G399" s="53">
        <f>IFERROR(VLOOKUP(B399,'วันที่ 1'!$B$8:$AH$103,28,FALSE),0)-IFERROR(VLOOKUP(B399,'วันที่ 1'!$B$8:$AH$103,27,FALSE),0)</f>
      </c>
      <c r="H399" s="55">
        <f>IFERROR(VLOOKUP(B399,'วันที่ 1'!$B$8:$AH$103,27,FALSE),0)</f>
      </c>
      <c r="I399" s="53">
        <f>IFERROR(VLOOKUP(B399,'วันที่ 2'!$B$8:$AF$106,28,FALSE),0)-IFERROR(VLOOKUP(B399,'วันที่ 2'!$B$8:$AF$106,27,FALSE),0)</f>
      </c>
      <c r="J399" s="53">
        <f>IFERROR(VLOOKUP(B399,'วันที่ 2'!$B$8:$AF$106,27,FALSE),0)</f>
      </c>
      <c r="K399" s="53">
        <f>IFERROR(VLOOKUP(B399,'วันที่ 3 กะเช้า'!$B$8:$AK$106,28,FALSE),0)-IFERROR(VLOOKUP(B399,'วันที่ 3 กะเช้า'!$B$8:$AK$106,27,FALSE),0)</f>
      </c>
      <c r="L399" s="53">
        <f>IFERROR(VLOOKUP(B399,'วันที่ 3 กะเช้า'!$B$8:$AK$106,27,FALSE),0)</f>
      </c>
      <c r="M399" s="53">
        <f>IFERROR(VLOOKUP(B399,'วันที่ 4 กะเช้า'!$B$8:$AG$107,28,FALSE),0)-IFERROR(VLOOKUP(B399,'วันที่ 4 กะเช้า'!$B$8:$AG$107,27,FALSE),0)</f>
      </c>
      <c r="N399" s="53">
        <f>IFERROR(VLOOKUP(B399,'วันที่ 4 กะเช้า'!$B$8:$AG$107,27,FALSE),0)</f>
      </c>
      <c r="O399" s="53">
        <f>IFERROR(VLOOKUP(B399,'วันที่ 4 กะเช้า'!$B$8:$AH$106,28,FALSE),0)-IFERROR(VLOOKUP(B399,'วันที่ 4 กะเช้า'!$B$8:$AH$106,27,FALSE),0)</f>
      </c>
      <c r="P399" s="53">
        <f>IFERROR(VLOOKUP(B399,'วันที่ 4 กะเช้า'!$B$8:$AH$106,27,FALSE),0)</f>
      </c>
      <c r="Q399" s="53">
        <f>IFERROR(VLOOKUP(B399,'วันที่ 4 กะเช้า'!$B$8:$AH$106,28,FALSE),0)-IFERROR(VLOOKUP(B399,'วันที่ 4 กะเช้า'!$B$8:$AH$106,27,FALSE),0)</f>
      </c>
      <c r="R399" s="53">
        <f>IFERROR(VLOOKUP(B399,'วันที่ 4 กะเช้า'!$B$8:$AH$106,27,FALSE),0)</f>
      </c>
      <c r="S399" s="53">
        <f>IFERROR(VLOOKUP(B399,'วันที่ 5 กะเช้า'!$B$8:$AH$107,28,FALSE),0)-IFERROR(VLOOKUP(B399,'วันที่ 5 กะเช้า'!$B$8:$AH$107,27,FALSE),0)</f>
      </c>
      <c r="T399" s="53">
        <f>IFERROR(VLOOKUP(B399,'วันที่ 5 กะเช้า'!$B$8:$AH$107,27,FALSE),0)</f>
      </c>
      <c r="U399" s="53">
        <f>IFERROR(VLOOKUP(B399,'วันที่ 5 กะดึก'!$B$8:$AH$106,27,FALSE),0)</f>
      </c>
      <c r="V399" s="53">
        <f>IFERROR(VLOOKUP(B399,'วันที่ 5 กะดึก'!$B$8:$AH$106,27,FALSE),0)</f>
      </c>
      <c r="W399" s="53">
        <f>IFERROR(VLOOKUP(B399,'วันที่ 7'!$B$8:$AH$105,28,FALSE),0)-IFERROR(VLOOKUP(B399,'วันที่ 7'!$B$8:$AH$105,27,FALSE),0)</f>
      </c>
      <c r="X399" s="53">
        <f>IFERROR(VLOOKUP(B399,'วันที่ 7'!$B$8:$AH$105,27,FALSE),0)</f>
      </c>
      <c r="Y399" s="53">
        <f>IFERROR(VLOOKUP(B399,'วันที่ 8'!$B$8:$AH$109,28,FALSE),0)-IFERROR(VLOOKUP(B399,'วันที่ 8'!$B$8:$AH$109,27,FALSE),0)</f>
      </c>
      <c r="Z399" s="53">
        <f>IFERROR(VLOOKUP(B399,'วันที่ 8'!$B$8:$AH$109,27,FALSE),0)</f>
      </c>
      <c r="AA399" s="53">
        <f>IFERROR(VLOOKUP(B399,'กะเช้าวันที่ 12'!$B$8:$AC$102,28,FALSE),0)-IFERROR(VLOOKUP(B399,'กะเช้าวันที่ 12'!$B$8:$AC$102,27,FALSE),0)</f>
      </c>
      <c r="AB399" s="53">
        <f>IFERROR(VLOOKUP(B399,'กะเช้าวันที่ 12'!$B$8:$AC$102,27,FALSE),0)</f>
      </c>
      <c r="AC399" s="53">
        <f>IFERROR(VLOOKUP(B399,'กะเช้าวันที่ 14'!$B$8:$AC$104,28,FALSE),0)-IFERROR(VLOOKUP(B399,'กะเช้าวันที่ 14'!$B$8:$AC$104,27,FALSE),0)</f>
      </c>
      <c r="AD399" s="53">
        <f>IFERROR(VLOOKUP(B399,'กะเช้าวันที่ 14'!$B$8:$AC$104,27,FALSE),0)</f>
      </c>
      <c r="AE399" s="53">
        <f>IFERROR(VLOOKUP(B399,'กะดึกวันที่ 13'!$B$8:$AC$105,28,FALSE),0)-IFERROR(VLOOKUP(B399,'กะดึกวันที่ 13'!$B$8:$AC$105,27,FALSE),0)</f>
      </c>
      <c r="AF399" s="53">
        <f>IFERROR(VLOOKUP(C399,'กะดึกวันที่ 13'!$B$8:$AC$105,27,FALSE),0)</f>
      </c>
      <c r="AG399" s="53">
        <f>IFERROR(VLOOKUP(B399,'วันที่ 12'!$B$8:$AH$105,28,FALSE),0)</f>
      </c>
      <c r="AH399" s="53">
        <f>IFERROR(VLOOKUP(B399,'วันที่ 14'!$B$8:$AH$106,28,FALSE),0)</f>
      </c>
      <c r="AI399" s="53">
        <f>IFERROR(VLOOKUP(B399,'วันที่ 15'!$B$8:$AH$106,28,FALSE),0)</f>
      </c>
      <c r="AJ399" s="53">
        <f>IFERROR(VLOOKUP(B399,'วันที่ 16'!$B$8:$AH$105,28,FALSE),0)</f>
      </c>
      <c r="AK399" s="53">
        <f>IFERROR(VLOOKUP(B399,'วันที่ 17'!$B$8:$AH$105,28,FALSE),0)</f>
      </c>
      <c r="AL399" s="53">
        <f>IFERROR(VLOOKUP(B399,'วันที่ 18'!$B$8:$AH$104,28,FALSE),0)</f>
      </c>
      <c r="AM399" s="53">
        <f>IFERROR(VLOOKUP(B399,'วันที่ 19'!$B$8:$AH$106,28,FALSE),0)</f>
      </c>
      <c r="AN399" s="53">
        <f>IFERROR(VLOOKUP(B399,'วันที่ 20'!$B$8:$AH$105,28,FALSE),0)</f>
      </c>
      <c r="AO399" s="53">
        <f>IFERROR(VLOOKUP(B399,'วันที่ 21'!$B$8:$AH$106,28,FALSE),0)</f>
      </c>
      <c r="AP399" s="53">
        <f>IFERROR(VLOOKUP(B399,'วันที่ 22'!$B$8:$AH$105,28,FALSE),0)</f>
      </c>
      <c r="AQ399" s="53">
        <f>IFERROR(VLOOKUP(B399,'วันที่ 23'!$B$8:$AH$107,28,FALSE),0)</f>
      </c>
      <c r="AR399" s="53">
        <f>IFERROR(VLOOKUP(B399,'วันที่ 24'!$B$8:$AH$104,28,FALSE),0)</f>
      </c>
      <c r="AS399" s="53">
        <f>IFERROR(VLOOKUP(B399,'วันที่ 25'!$B$8:$AH$106,28,FALSE),0)</f>
      </c>
      <c r="AT399" s="53">
        <f>IFERROR(VLOOKUP(B399,'วันที่ 26'!$B$8:$AH$105,28,FALSE),0)</f>
      </c>
      <c r="AU399" s="53">
        <f>IFERROR(VLOOKUP(B399,'วันที่ 26'!$B$8:$AH$104,28,FALSE),0)</f>
      </c>
      <c r="AV399" s="53">
        <f>IFERROR(VLOOKUP(B399,'วันที่ 30'!$B$8:$AH$107,28,FALSE),0)</f>
      </c>
      <c r="AW399" s="53">
        <f>IFERROR(VLOOKUP(B399,'วันที่ 31'!$B$8:$AG$105,28,FALSE),0)</f>
      </c>
      <c r="AX399" s="52">
        <f>SUM(E399:AW399)</f>
      </c>
    </row>
    <row r="400">
      <c r="A400" s="52"/>
      <c r="B400" s="56"/>
      <c r="C400" s="53">
        <f>IFERROR(VLOOKUP(B400,Members!B:C,2,FALSE),0)</f>
      </c>
      <c r="D400" s="53">
        <f>IFERROR(VLOOKUP(B400,Members!$B:$H,7,FALSE),0)</f>
      </c>
      <c r="E400" s="55">
        <f>IFERROR(VLOOKUP(B400,'วันที่ 1'!$B$8:$AH$103,28,FALSE),0) - IFERROR(VLOOKUP(B400,'วันที่ 1'!$B$8:$AH$103,27,FALSE),0)</f>
      </c>
      <c r="F400" s="55">
        <f>IFERROR(VLOOKUP(C400,'วันที่ 1'!$B$8:$AH$103,27,FALSE),0)</f>
      </c>
      <c r="G400" s="53">
        <f>IFERROR(VLOOKUP(B400,'วันที่ 1'!$B$8:$AH$103,28,FALSE),0)-IFERROR(VLOOKUP(B400,'วันที่ 1'!$B$8:$AH$103,27,FALSE),0)</f>
      </c>
      <c r="H400" s="55">
        <f>IFERROR(VLOOKUP(B400,'วันที่ 1'!$B$8:$AH$103,27,FALSE),0)</f>
      </c>
      <c r="I400" s="53">
        <f>IFERROR(VLOOKUP(B400,'วันที่ 2'!$B$8:$AF$106,28,FALSE),0)-IFERROR(VLOOKUP(B400,'วันที่ 2'!$B$8:$AF$106,27,FALSE),0)</f>
      </c>
      <c r="J400" s="53">
        <f>IFERROR(VLOOKUP(B400,'วันที่ 2'!$B$8:$AF$106,27,FALSE),0)</f>
      </c>
      <c r="K400" s="53">
        <f>IFERROR(VLOOKUP(B400,'วันที่ 3 กะเช้า'!$B$8:$AK$106,28,FALSE),0)-IFERROR(VLOOKUP(B400,'วันที่ 3 กะเช้า'!$B$8:$AK$106,27,FALSE),0)</f>
      </c>
      <c r="L400" s="53">
        <f>IFERROR(VLOOKUP(B400,'วันที่ 3 กะเช้า'!$B$8:$AK$106,27,FALSE),0)</f>
      </c>
      <c r="M400" s="53">
        <f>IFERROR(VLOOKUP(B400,'วันที่ 4 กะเช้า'!$B$8:$AG$107,28,FALSE),0)-IFERROR(VLOOKUP(B400,'วันที่ 4 กะเช้า'!$B$8:$AG$107,27,FALSE),0)</f>
      </c>
      <c r="N400" s="53">
        <f>IFERROR(VLOOKUP(B400,'วันที่ 4 กะเช้า'!$B$8:$AG$107,27,FALSE),0)</f>
      </c>
      <c r="O400" s="53">
        <f>IFERROR(VLOOKUP(B400,'วันที่ 4 กะเช้า'!$B$8:$AH$106,28,FALSE),0)-IFERROR(VLOOKUP(B400,'วันที่ 4 กะเช้า'!$B$8:$AH$106,27,FALSE),0)</f>
      </c>
      <c r="P400" s="53">
        <f>IFERROR(VLOOKUP(B400,'วันที่ 4 กะเช้า'!$B$8:$AH$106,27,FALSE),0)</f>
      </c>
      <c r="Q400" s="53">
        <f>IFERROR(VLOOKUP(B400,'วันที่ 4 กะเช้า'!$B$8:$AH$106,28,FALSE),0)-IFERROR(VLOOKUP(B400,'วันที่ 4 กะเช้า'!$B$8:$AH$106,27,FALSE),0)</f>
      </c>
      <c r="R400" s="53">
        <f>IFERROR(VLOOKUP(B400,'วันที่ 4 กะเช้า'!$B$8:$AH$106,27,FALSE),0)</f>
      </c>
      <c r="S400" s="53">
        <f>IFERROR(VLOOKUP(B400,'วันที่ 5 กะเช้า'!$B$8:$AH$107,28,FALSE),0)-IFERROR(VLOOKUP(B400,'วันที่ 5 กะเช้า'!$B$8:$AH$107,27,FALSE),0)</f>
      </c>
      <c r="T400" s="53">
        <f>IFERROR(VLOOKUP(B400,'วันที่ 5 กะเช้า'!$B$8:$AH$107,27,FALSE),0)</f>
      </c>
      <c r="U400" s="53">
        <f>IFERROR(VLOOKUP(B400,'วันที่ 5 กะดึก'!$B$8:$AH$106,27,FALSE),0)</f>
      </c>
      <c r="V400" s="53">
        <f>IFERROR(VLOOKUP(B400,'วันที่ 5 กะดึก'!$B$8:$AH$106,27,FALSE),0)</f>
      </c>
      <c r="W400" s="53">
        <f>IFERROR(VLOOKUP(B400,'วันที่ 7'!$B$8:$AH$105,28,FALSE),0)-IFERROR(VLOOKUP(B400,'วันที่ 7'!$B$8:$AH$105,27,FALSE),0)</f>
      </c>
      <c r="X400" s="53">
        <f>IFERROR(VLOOKUP(B400,'วันที่ 7'!$B$8:$AH$105,27,FALSE),0)</f>
      </c>
      <c r="Y400" s="53">
        <f>IFERROR(VLOOKUP(B400,'วันที่ 8'!$B$8:$AH$109,28,FALSE),0)-IFERROR(VLOOKUP(B400,'วันที่ 8'!$B$8:$AH$109,27,FALSE),0)</f>
      </c>
      <c r="Z400" s="53">
        <f>IFERROR(VLOOKUP(B400,'วันที่ 8'!$B$8:$AH$109,27,FALSE),0)</f>
      </c>
      <c r="AA400" s="53">
        <f>IFERROR(VLOOKUP(B400,'กะเช้าวันที่ 12'!$B$8:$AC$102,28,FALSE),0)-IFERROR(VLOOKUP(B400,'กะเช้าวันที่ 12'!$B$8:$AC$102,27,FALSE),0)</f>
      </c>
      <c r="AB400" s="53">
        <f>IFERROR(VLOOKUP(B400,'กะเช้าวันที่ 12'!$B$8:$AC$102,27,FALSE),0)</f>
      </c>
      <c r="AC400" s="53">
        <f>IFERROR(VLOOKUP(B400,'กะเช้าวันที่ 14'!$B$8:$AC$104,28,FALSE),0)-IFERROR(VLOOKUP(B400,'กะเช้าวันที่ 14'!$B$8:$AC$104,27,FALSE),0)</f>
      </c>
      <c r="AD400" s="53">
        <f>IFERROR(VLOOKUP(B400,'กะเช้าวันที่ 14'!$B$8:$AC$104,27,FALSE),0)</f>
      </c>
      <c r="AE400" s="53">
        <f>IFERROR(VLOOKUP(B400,'กะดึกวันที่ 13'!$B$8:$AC$105,28,FALSE),0)-IFERROR(VLOOKUP(B400,'กะดึกวันที่ 13'!$B$8:$AC$105,27,FALSE),0)</f>
      </c>
      <c r="AF400" s="53">
        <f>IFERROR(VLOOKUP(C400,'กะดึกวันที่ 13'!$B$8:$AC$105,27,FALSE),0)</f>
      </c>
      <c r="AG400" s="53">
        <f>IFERROR(VLOOKUP(B400,'วันที่ 12'!$B$8:$AH$105,28,FALSE),0)</f>
      </c>
      <c r="AH400" s="53">
        <f>IFERROR(VLOOKUP(B400,'วันที่ 14'!$B$8:$AH$106,28,FALSE),0)</f>
      </c>
      <c r="AI400" s="53">
        <f>IFERROR(VLOOKUP(B400,'วันที่ 15'!$B$8:$AH$106,28,FALSE),0)</f>
      </c>
      <c r="AJ400" s="53">
        <f>IFERROR(VLOOKUP(B400,'วันที่ 16'!$B$8:$AH$105,28,FALSE),0)</f>
      </c>
      <c r="AK400" s="53">
        <f>IFERROR(VLOOKUP(B400,'วันที่ 17'!$B$8:$AH$105,28,FALSE),0)</f>
      </c>
      <c r="AL400" s="53">
        <f>IFERROR(VLOOKUP(B400,'วันที่ 18'!$B$8:$AH$104,28,FALSE),0)</f>
      </c>
      <c r="AM400" s="53">
        <f>IFERROR(VLOOKUP(B400,'วันที่ 19'!$B$8:$AH$106,28,FALSE),0)</f>
      </c>
      <c r="AN400" s="53">
        <f>IFERROR(VLOOKUP(B400,'วันที่ 20'!$B$8:$AH$105,28,FALSE),0)</f>
      </c>
      <c r="AO400" s="53">
        <f>IFERROR(VLOOKUP(B400,'วันที่ 21'!$B$8:$AH$106,28,FALSE),0)</f>
      </c>
      <c r="AP400" s="53">
        <f>IFERROR(VLOOKUP(B400,'วันที่ 22'!$B$8:$AH$105,28,FALSE),0)</f>
      </c>
      <c r="AQ400" s="53">
        <f>IFERROR(VLOOKUP(B400,'วันที่ 23'!$B$8:$AH$107,28,FALSE),0)</f>
      </c>
      <c r="AR400" s="53">
        <f>IFERROR(VLOOKUP(B400,'วันที่ 24'!$B$8:$AH$104,28,FALSE),0)</f>
      </c>
      <c r="AS400" s="53">
        <f>IFERROR(VLOOKUP(B400,'วันที่ 25'!$B$8:$AH$106,28,FALSE),0)</f>
      </c>
      <c r="AT400" s="53">
        <f>IFERROR(VLOOKUP(B400,'วันที่ 26'!$B$8:$AH$105,28,FALSE),0)</f>
      </c>
      <c r="AU400" s="53">
        <f>IFERROR(VLOOKUP(B400,'วันที่ 26'!$B$8:$AH$104,28,FALSE),0)</f>
      </c>
      <c r="AV400" s="53">
        <f>IFERROR(VLOOKUP(B400,'วันที่ 30'!$B$8:$AH$107,28,FALSE),0)</f>
      </c>
      <c r="AW400" s="53">
        <f>IFERROR(VLOOKUP(B400,'วันที่ 31'!$B$8:$AG$105,28,FALSE),0)</f>
      </c>
      <c r="AX400" s="52">
        <f>SUM(E400:AW400)</f>
      </c>
    </row>
    <row r="401">
      <c r="A401" s="52"/>
      <c r="B401" s="56"/>
      <c r="C401" s="53">
        <f>IFERROR(VLOOKUP(B401,Members!B:C,2,FALSE),0)</f>
      </c>
      <c r="D401" s="53">
        <f>IFERROR(VLOOKUP(B401,Members!$B:$H,7,FALSE),0)</f>
      </c>
      <c r="E401" s="55">
        <f>IFERROR(VLOOKUP(B401,'วันที่ 1'!$B$8:$AH$103,28,FALSE),0) - IFERROR(VLOOKUP(B401,'วันที่ 1'!$B$8:$AH$103,27,FALSE),0)</f>
      </c>
      <c r="F401" s="55">
        <f>IFERROR(VLOOKUP(C401,'วันที่ 1'!$B$8:$AH$103,27,FALSE),0)</f>
      </c>
      <c r="G401" s="53">
        <f>IFERROR(VLOOKUP(B401,'วันที่ 1'!$B$8:$AH$103,28,FALSE),0)-IFERROR(VLOOKUP(B401,'วันที่ 1'!$B$8:$AH$103,27,FALSE),0)</f>
      </c>
      <c r="H401" s="55">
        <f>IFERROR(VLOOKUP(B401,'วันที่ 1'!$B$8:$AH$103,27,FALSE),0)</f>
      </c>
      <c r="I401" s="53">
        <f>IFERROR(VLOOKUP(B401,'วันที่ 2'!$B$8:$AF$106,28,FALSE),0)-IFERROR(VLOOKUP(B401,'วันที่ 2'!$B$8:$AF$106,27,FALSE),0)</f>
      </c>
      <c r="J401" s="53">
        <f>IFERROR(VLOOKUP(B401,'วันที่ 2'!$B$8:$AF$106,27,FALSE),0)</f>
      </c>
      <c r="K401" s="53">
        <f>IFERROR(VLOOKUP(B401,'วันที่ 3 กะเช้า'!$B$8:$AK$106,28,FALSE),0)-IFERROR(VLOOKUP(B401,'วันที่ 3 กะเช้า'!$B$8:$AK$106,27,FALSE),0)</f>
      </c>
      <c r="L401" s="53">
        <f>IFERROR(VLOOKUP(B401,'วันที่ 3 กะเช้า'!$B$8:$AK$106,27,FALSE),0)</f>
      </c>
      <c r="M401" s="53">
        <f>IFERROR(VLOOKUP(B401,'วันที่ 4 กะเช้า'!$B$8:$AG$107,28,FALSE),0)-IFERROR(VLOOKUP(B401,'วันที่ 4 กะเช้า'!$B$8:$AG$107,27,FALSE),0)</f>
      </c>
      <c r="N401" s="53">
        <f>IFERROR(VLOOKUP(B401,'วันที่ 4 กะเช้า'!$B$8:$AG$107,27,FALSE),0)</f>
      </c>
      <c r="O401" s="53">
        <f>IFERROR(VLOOKUP(B401,'วันที่ 4 กะเช้า'!$B$8:$AH$106,28,FALSE),0)-IFERROR(VLOOKUP(B401,'วันที่ 4 กะเช้า'!$B$8:$AH$106,27,FALSE),0)</f>
      </c>
      <c r="P401" s="53">
        <f>IFERROR(VLOOKUP(B401,'วันที่ 4 กะเช้า'!$B$8:$AH$106,27,FALSE),0)</f>
      </c>
      <c r="Q401" s="53">
        <f>IFERROR(VLOOKUP(B401,'วันที่ 4 กะเช้า'!$B$8:$AH$106,28,FALSE),0)-IFERROR(VLOOKUP(B401,'วันที่ 4 กะเช้า'!$B$8:$AH$106,27,FALSE),0)</f>
      </c>
      <c r="R401" s="53">
        <f>IFERROR(VLOOKUP(B401,'วันที่ 4 กะเช้า'!$B$8:$AH$106,27,FALSE),0)</f>
      </c>
      <c r="S401" s="53">
        <f>IFERROR(VLOOKUP(B401,'วันที่ 5 กะเช้า'!$B$8:$AH$107,28,FALSE),0)-IFERROR(VLOOKUP(B401,'วันที่ 5 กะเช้า'!$B$8:$AH$107,27,FALSE),0)</f>
      </c>
      <c r="T401" s="53">
        <f>IFERROR(VLOOKUP(B401,'วันที่ 5 กะเช้า'!$B$8:$AH$107,27,FALSE),0)</f>
      </c>
      <c r="U401" s="53">
        <f>IFERROR(VLOOKUP(B401,'วันที่ 5 กะดึก'!$B$8:$AH$106,27,FALSE),0)</f>
      </c>
      <c r="V401" s="53">
        <f>IFERROR(VLOOKUP(B401,'วันที่ 5 กะดึก'!$B$8:$AH$106,27,FALSE),0)</f>
      </c>
      <c r="W401" s="53">
        <f>IFERROR(VLOOKUP(B401,'วันที่ 7'!$B$8:$AH$105,28,FALSE),0)-IFERROR(VLOOKUP(B401,'วันที่ 7'!$B$8:$AH$105,27,FALSE),0)</f>
      </c>
      <c r="X401" s="53">
        <f>IFERROR(VLOOKUP(B401,'วันที่ 7'!$B$8:$AH$105,27,FALSE),0)</f>
      </c>
      <c r="Y401" s="53">
        <f>IFERROR(VLOOKUP(B401,'วันที่ 8'!$B$8:$AH$109,28,FALSE),0)-IFERROR(VLOOKUP(B401,'วันที่ 8'!$B$8:$AH$109,27,FALSE),0)</f>
      </c>
      <c r="Z401" s="53">
        <f>IFERROR(VLOOKUP(B401,'วันที่ 8'!$B$8:$AH$109,27,FALSE),0)</f>
      </c>
      <c r="AA401" s="53">
        <f>IFERROR(VLOOKUP(B401,'กะเช้าวันที่ 12'!$B$8:$AC$102,28,FALSE),0)-IFERROR(VLOOKUP(B401,'กะเช้าวันที่ 12'!$B$8:$AC$102,27,FALSE),0)</f>
      </c>
      <c r="AB401" s="53">
        <f>IFERROR(VLOOKUP(B401,'กะเช้าวันที่ 12'!$B$8:$AC$102,27,FALSE),0)</f>
      </c>
      <c r="AC401" s="53">
        <f>IFERROR(VLOOKUP(B401,'กะเช้าวันที่ 14'!$B$8:$AC$104,28,FALSE),0)-IFERROR(VLOOKUP(B401,'กะเช้าวันที่ 14'!$B$8:$AC$104,27,FALSE),0)</f>
      </c>
      <c r="AD401" s="53">
        <f>IFERROR(VLOOKUP(B401,'กะเช้าวันที่ 14'!$B$8:$AC$104,27,FALSE),0)</f>
      </c>
      <c r="AE401" s="53">
        <f>IFERROR(VLOOKUP(B401,'กะดึกวันที่ 13'!$B$8:$AC$105,28,FALSE),0)-IFERROR(VLOOKUP(B401,'กะดึกวันที่ 13'!$B$8:$AC$105,27,FALSE),0)</f>
      </c>
      <c r="AF401" s="53">
        <f>IFERROR(VLOOKUP(C401,'กะดึกวันที่ 13'!$B$8:$AC$105,27,FALSE),0)</f>
      </c>
      <c r="AG401" s="53">
        <f>IFERROR(VLOOKUP(B401,'วันที่ 12'!$B$8:$AH$105,28,FALSE),0)</f>
      </c>
      <c r="AH401" s="53">
        <f>IFERROR(VLOOKUP(B401,'วันที่ 14'!$B$8:$AH$106,28,FALSE),0)</f>
      </c>
      <c r="AI401" s="53">
        <f>IFERROR(VLOOKUP(B401,'วันที่ 15'!$B$8:$AH$106,28,FALSE),0)</f>
      </c>
      <c r="AJ401" s="53">
        <f>IFERROR(VLOOKUP(B401,'วันที่ 16'!$B$8:$AH$105,28,FALSE),0)</f>
      </c>
      <c r="AK401" s="53">
        <f>IFERROR(VLOOKUP(B401,'วันที่ 17'!$B$8:$AH$105,28,FALSE),0)</f>
      </c>
      <c r="AL401" s="53">
        <f>IFERROR(VLOOKUP(B401,'วันที่ 18'!$B$8:$AH$104,28,FALSE),0)</f>
      </c>
      <c r="AM401" s="53">
        <f>IFERROR(VLOOKUP(B401,'วันที่ 19'!$B$8:$AH$106,28,FALSE),0)</f>
      </c>
      <c r="AN401" s="53">
        <f>IFERROR(VLOOKUP(B401,'วันที่ 20'!$B$8:$AH$105,28,FALSE),0)</f>
      </c>
      <c r="AO401" s="53">
        <f>IFERROR(VLOOKUP(B401,'วันที่ 21'!$B$8:$AH$106,28,FALSE),0)</f>
      </c>
      <c r="AP401" s="53">
        <f>IFERROR(VLOOKUP(B401,'วันที่ 22'!$B$8:$AH$105,28,FALSE),0)</f>
      </c>
      <c r="AQ401" s="53">
        <f>IFERROR(VLOOKUP(B401,'วันที่ 23'!$B$8:$AH$107,28,FALSE),0)</f>
      </c>
      <c r="AR401" s="53">
        <f>IFERROR(VLOOKUP(B401,'วันที่ 24'!$B$8:$AH$104,28,FALSE),0)</f>
      </c>
      <c r="AS401" s="53">
        <f>IFERROR(VLOOKUP(B401,'วันที่ 25'!$B$8:$AH$106,28,FALSE),0)</f>
      </c>
      <c r="AT401" s="53">
        <f>IFERROR(VLOOKUP(B401,'วันที่ 26'!$B$8:$AH$105,28,FALSE),0)</f>
      </c>
      <c r="AU401" s="53">
        <f>IFERROR(VLOOKUP(B401,'วันที่ 26'!$B$8:$AH$104,28,FALSE),0)</f>
      </c>
      <c r="AV401" s="53">
        <f>IFERROR(VLOOKUP(B401,'วันที่ 30'!$B$8:$AH$107,28,FALSE),0)</f>
      </c>
      <c r="AW401" s="53">
        <f>IFERROR(VLOOKUP(B401,'วันที่ 31'!$B$8:$AG$105,28,FALSE),0)</f>
      </c>
      <c r="AX401" s="52">
        <f>SUM(E401:AW401)</f>
      </c>
    </row>
    <row r="402">
      <c r="A402" s="52"/>
      <c r="B402" s="56"/>
      <c r="C402" s="53">
        <f>IFERROR(VLOOKUP(B402,Members!B:C,2,FALSE),0)</f>
      </c>
      <c r="D402" s="53">
        <f>IFERROR(VLOOKUP(B402,Members!$B:$H,7,FALSE),0)</f>
      </c>
      <c r="E402" s="55">
        <f>IFERROR(VLOOKUP(B402,'วันที่ 1'!$B$8:$AH$103,28,FALSE),0) - IFERROR(VLOOKUP(B402,'วันที่ 1'!$B$8:$AH$103,27,FALSE),0)</f>
      </c>
      <c r="F402" s="55">
        <f>IFERROR(VLOOKUP(C402,'วันที่ 1'!$B$8:$AH$103,27,FALSE),0)</f>
      </c>
      <c r="G402" s="53">
        <f>IFERROR(VLOOKUP(B402,'วันที่ 1'!$B$8:$AH$103,28,FALSE),0)-IFERROR(VLOOKUP(B402,'วันที่ 1'!$B$8:$AH$103,27,FALSE),0)</f>
      </c>
      <c r="H402" s="55">
        <f>IFERROR(VLOOKUP(B402,'วันที่ 1'!$B$8:$AH$103,27,FALSE),0)</f>
      </c>
      <c r="I402" s="53">
        <f>IFERROR(VLOOKUP(B402,'วันที่ 2'!$B$8:$AF$106,28,FALSE),0)-IFERROR(VLOOKUP(B402,'วันที่ 2'!$B$8:$AF$106,27,FALSE),0)</f>
      </c>
      <c r="J402" s="53">
        <f>IFERROR(VLOOKUP(B402,'วันที่ 2'!$B$8:$AF$106,27,FALSE),0)</f>
      </c>
      <c r="K402" s="53">
        <f>IFERROR(VLOOKUP(B402,'วันที่ 3 กะเช้า'!$B$8:$AK$106,28,FALSE),0)-IFERROR(VLOOKUP(B402,'วันที่ 3 กะเช้า'!$B$8:$AK$106,27,FALSE),0)</f>
      </c>
      <c r="L402" s="53">
        <f>IFERROR(VLOOKUP(B402,'วันที่ 3 กะเช้า'!$B$8:$AK$106,27,FALSE),0)</f>
      </c>
      <c r="M402" s="53">
        <f>IFERROR(VLOOKUP(B402,'วันที่ 4 กะเช้า'!$B$8:$AG$107,28,FALSE),0)-IFERROR(VLOOKUP(B402,'วันที่ 4 กะเช้า'!$B$8:$AG$107,27,FALSE),0)</f>
      </c>
      <c r="N402" s="53">
        <f>IFERROR(VLOOKUP(B402,'วันที่ 4 กะเช้า'!$B$8:$AG$107,27,FALSE),0)</f>
      </c>
      <c r="O402" s="53">
        <f>IFERROR(VLOOKUP(B402,'วันที่ 4 กะเช้า'!$B$8:$AH$106,28,FALSE),0)-IFERROR(VLOOKUP(B402,'วันที่ 4 กะเช้า'!$B$8:$AH$106,27,FALSE),0)</f>
      </c>
      <c r="P402" s="53">
        <f>IFERROR(VLOOKUP(B402,'วันที่ 4 กะเช้า'!$B$8:$AH$106,27,FALSE),0)</f>
      </c>
      <c r="Q402" s="53">
        <f>IFERROR(VLOOKUP(B402,'วันที่ 4 กะเช้า'!$B$8:$AH$106,28,FALSE),0)-IFERROR(VLOOKUP(B402,'วันที่ 4 กะเช้า'!$B$8:$AH$106,27,FALSE),0)</f>
      </c>
      <c r="R402" s="53">
        <f>IFERROR(VLOOKUP(B402,'วันที่ 4 กะเช้า'!$B$8:$AH$106,27,FALSE),0)</f>
      </c>
      <c r="S402" s="53">
        <f>IFERROR(VLOOKUP(B402,'วันที่ 5 กะเช้า'!$B$8:$AH$107,28,FALSE),0)-IFERROR(VLOOKUP(B402,'วันที่ 5 กะเช้า'!$B$8:$AH$107,27,FALSE),0)</f>
      </c>
      <c r="T402" s="53">
        <f>IFERROR(VLOOKUP(B402,'วันที่ 5 กะเช้า'!$B$8:$AH$107,27,FALSE),0)</f>
      </c>
      <c r="U402" s="53">
        <f>IFERROR(VLOOKUP(B402,'วันที่ 5 กะดึก'!$B$8:$AH$106,27,FALSE),0)</f>
      </c>
      <c r="V402" s="53">
        <f>IFERROR(VLOOKUP(B402,'วันที่ 5 กะดึก'!$B$8:$AH$106,27,FALSE),0)</f>
      </c>
      <c r="W402" s="53">
        <f>IFERROR(VLOOKUP(B402,'วันที่ 7'!$B$8:$AH$105,28,FALSE),0)-IFERROR(VLOOKUP(B402,'วันที่ 7'!$B$8:$AH$105,27,FALSE),0)</f>
      </c>
      <c r="X402" s="53">
        <f>IFERROR(VLOOKUP(B402,'วันที่ 7'!$B$8:$AH$105,27,FALSE),0)</f>
      </c>
      <c r="Y402" s="53">
        <f>IFERROR(VLOOKUP(B402,'วันที่ 8'!$B$8:$AH$109,28,FALSE),0)-IFERROR(VLOOKUP(B402,'วันที่ 8'!$B$8:$AH$109,27,FALSE),0)</f>
      </c>
      <c r="Z402" s="53">
        <f>IFERROR(VLOOKUP(B402,'วันที่ 8'!$B$8:$AH$109,27,FALSE),0)</f>
      </c>
      <c r="AA402" s="53">
        <f>IFERROR(VLOOKUP(B402,'กะเช้าวันที่ 12'!$B$8:$AC$102,28,FALSE),0)-IFERROR(VLOOKUP(B402,'กะเช้าวันที่ 12'!$B$8:$AC$102,27,FALSE),0)</f>
      </c>
      <c r="AB402" s="53">
        <f>IFERROR(VLOOKUP(B402,'กะเช้าวันที่ 12'!$B$8:$AC$102,27,FALSE),0)</f>
      </c>
      <c r="AC402" s="53">
        <f>IFERROR(VLOOKUP(B402,'กะเช้าวันที่ 14'!$B$8:$AC$104,28,FALSE),0)-IFERROR(VLOOKUP(B402,'กะเช้าวันที่ 14'!$B$8:$AC$104,27,FALSE),0)</f>
      </c>
      <c r="AD402" s="53">
        <f>IFERROR(VLOOKUP(B402,'กะเช้าวันที่ 14'!$B$8:$AC$104,27,FALSE),0)</f>
      </c>
      <c r="AE402" s="53">
        <f>IFERROR(VLOOKUP(B402,'กะดึกวันที่ 13'!$B$8:$AC$105,28,FALSE),0)-IFERROR(VLOOKUP(B402,'กะดึกวันที่ 13'!$B$8:$AC$105,27,FALSE),0)</f>
      </c>
      <c r="AF402" s="53">
        <f>IFERROR(VLOOKUP(C402,'กะดึกวันที่ 13'!$B$8:$AC$105,27,FALSE),0)</f>
      </c>
      <c r="AG402" s="53">
        <f>IFERROR(VLOOKUP(B402,'วันที่ 12'!$B$8:$AH$105,28,FALSE),0)</f>
      </c>
      <c r="AH402" s="53">
        <f>IFERROR(VLOOKUP(B402,'วันที่ 14'!$B$8:$AH$106,28,FALSE),0)</f>
      </c>
      <c r="AI402" s="53">
        <f>IFERROR(VLOOKUP(B402,'วันที่ 15'!$B$8:$AH$106,28,FALSE),0)</f>
      </c>
      <c r="AJ402" s="53">
        <f>IFERROR(VLOOKUP(B402,'วันที่ 16'!$B$8:$AH$105,28,FALSE),0)</f>
      </c>
      <c r="AK402" s="53">
        <f>IFERROR(VLOOKUP(B402,'วันที่ 17'!$B$8:$AH$105,28,FALSE),0)</f>
      </c>
      <c r="AL402" s="53">
        <f>IFERROR(VLOOKUP(B402,'วันที่ 18'!$B$8:$AH$104,28,FALSE),0)</f>
      </c>
      <c r="AM402" s="53">
        <f>IFERROR(VLOOKUP(B402,'วันที่ 19'!$B$8:$AH$106,28,FALSE),0)</f>
      </c>
      <c r="AN402" s="53">
        <f>IFERROR(VLOOKUP(B402,'วันที่ 20'!$B$8:$AH$105,28,FALSE),0)</f>
      </c>
      <c r="AO402" s="53">
        <f>IFERROR(VLOOKUP(B402,'วันที่ 21'!$B$8:$AH$106,28,FALSE),0)</f>
      </c>
      <c r="AP402" s="53">
        <f>IFERROR(VLOOKUP(B402,'วันที่ 22'!$B$8:$AH$105,28,FALSE),0)</f>
      </c>
      <c r="AQ402" s="53">
        <f>IFERROR(VLOOKUP(B402,'วันที่ 23'!$B$8:$AH$107,28,FALSE),0)</f>
      </c>
      <c r="AR402" s="53">
        <f>IFERROR(VLOOKUP(B402,'วันที่ 24'!$B$8:$AH$104,28,FALSE),0)</f>
      </c>
      <c r="AS402" s="53">
        <f>IFERROR(VLOOKUP(B402,'วันที่ 25'!$B$8:$AH$106,28,FALSE),0)</f>
      </c>
      <c r="AT402" s="53">
        <f>IFERROR(VLOOKUP(B402,'วันที่ 26'!$B$8:$AH$105,28,FALSE),0)</f>
      </c>
      <c r="AU402" s="53">
        <f>IFERROR(VLOOKUP(B402,'วันที่ 26'!$B$8:$AH$104,28,FALSE),0)</f>
      </c>
      <c r="AV402" s="53">
        <f>IFERROR(VLOOKUP(B402,'วันที่ 30'!$B$8:$AH$107,28,FALSE),0)</f>
      </c>
      <c r="AW402" s="53">
        <f>IFERROR(VLOOKUP(B402,'วันที่ 31'!$B$8:$AG$105,28,FALSE),0)</f>
      </c>
      <c r="AX402" s="52">
        <f>SUM(E402:AW402)</f>
      </c>
    </row>
    <row r="403">
      <c r="A403" s="52"/>
      <c r="B403" s="56"/>
      <c r="C403" s="53">
        <f>IFERROR(VLOOKUP(B403,Members!B:C,2,FALSE),0)</f>
      </c>
      <c r="D403" s="53">
        <f>IFERROR(VLOOKUP(B403,Members!$B:$H,7,FALSE),0)</f>
      </c>
      <c r="E403" s="55">
        <f>IFERROR(VLOOKUP(B403,'วันที่ 1'!$B$8:$AH$103,28,FALSE),0) - IFERROR(VLOOKUP(B403,'วันที่ 1'!$B$8:$AH$103,27,FALSE),0)</f>
      </c>
      <c r="F403" s="55">
        <f>IFERROR(VLOOKUP(C403,'วันที่ 1'!$B$8:$AH$103,27,FALSE),0)</f>
      </c>
      <c r="G403" s="53">
        <f>IFERROR(VLOOKUP(B403,'วันที่ 1'!$B$8:$AH$103,28,FALSE),0)-IFERROR(VLOOKUP(B403,'วันที่ 1'!$B$8:$AH$103,27,FALSE),0)</f>
      </c>
      <c r="H403" s="55">
        <f>IFERROR(VLOOKUP(B403,'วันที่ 1'!$B$8:$AH$103,27,FALSE),0)</f>
      </c>
      <c r="I403" s="53">
        <f>IFERROR(VLOOKUP(B403,'วันที่ 2'!$B$8:$AF$106,28,FALSE),0)-IFERROR(VLOOKUP(B403,'วันที่ 2'!$B$8:$AF$106,27,FALSE),0)</f>
      </c>
      <c r="J403" s="53">
        <f>IFERROR(VLOOKUP(B403,'วันที่ 2'!$B$8:$AF$106,27,FALSE),0)</f>
      </c>
      <c r="K403" s="53">
        <f>IFERROR(VLOOKUP(B403,'วันที่ 3 กะเช้า'!$B$8:$AK$106,28,FALSE),0)-IFERROR(VLOOKUP(B403,'วันที่ 3 กะเช้า'!$B$8:$AK$106,27,FALSE),0)</f>
      </c>
      <c r="L403" s="53">
        <f>IFERROR(VLOOKUP(B403,'วันที่ 3 กะเช้า'!$B$8:$AK$106,27,FALSE),0)</f>
      </c>
      <c r="M403" s="53">
        <f>IFERROR(VLOOKUP(B403,'วันที่ 4 กะเช้า'!$B$8:$AG$107,28,FALSE),0)-IFERROR(VLOOKUP(B403,'วันที่ 4 กะเช้า'!$B$8:$AG$107,27,FALSE),0)</f>
      </c>
      <c r="N403" s="53">
        <f>IFERROR(VLOOKUP(B403,'วันที่ 4 กะเช้า'!$B$8:$AG$107,27,FALSE),0)</f>
      </c>
      <c r="O403" s="53">
        <f>IFERROR(VLOOKUP(B403,'วันที่ 4 กะเช้า'!$B$8:$AH$106,28,FALSE),0)-IFERROR(VLOOKUP(B403,'วันที่ 4 กะเช้า'!$B$8:$AH$106,27,FALSE),0)</f>
      </c>
      <c r="P403" s="53">
        <f>IFERROR(VLOOKUP(B403,'วันที่ 4 กะเช้า'!$B$8:$AH$106,27,FALSE),0)</f>
      </c>
      <c r="Q403" s="53">
        <f>IFERROR(VLOOKUP(B403,'วันที่ 4 กะเช้า'!$B$8:$AH$106,28,FALSE),0)-IFERROR(VLOOKUP(B403,'วันที่ 4 กะเช้า'!$B$8:$AH$106,27,FALSE),0)</f>
      </c>
      <c r="R403" s="53">
        <f>IFERROR(VLOOKUP(B403,'วันที่ 4 กะเช้า'!$B$8:$AH$106,27,FALSE),0)</f>
      </c>
      <c r="S403" s="53">
        <f>IFERROR(VLOOKUP(B403,'วันที่ 5 กะเช้า'!$B$8:$AH$107,28,FALSE),0)-IFERROR(VLOOKUP(B403,'วันที่ 5 กะเช้า'!$B$8:$AH$107,27,FALSE),0)</f>
      </c>
      <c r="T403" s="53">
        <f>IFERROR(VLOOKUP(B403,'วันที่ 5 กะเช้า'!$B$8:$AH$107,27,FALSE),0)</f>
      </c>
      <c r="U403" s="53">
        <f>IFERROR(VLOOKUP(B403,'วันที่ 5 กะดึก'!$B$8:$AH$106,27,FALSE),0)</f>
      </c>
      <c r="V403" s="53">
        <f>IFERROR(VLOOKUP(B403,'วันที่ 5 กะดึก'!$B$8:$AH$106,27,FALSE),0)</f>
      </c>
      <c r="W403" s="53">
        <f>IFERROR(VLOOKUP(B403,'วันที่ 7'!$B$8:$AH$105,28,FALSE),0)-IFERROR(VLOOKUP(B403,'วันที่ 7'!$B$8:$AH$105,27,FALSE),0)</f>
      </c>
      <c r="X403" s="53">
        <f>IFERROR(VLOOKUP(B403,'วันที่ 7'!$B$8:$AH$105,27,FALSE),0)</f>
      </c>
      <c r="Y403" s="53">
        <f>IFERROR(VLOOKUP(B403,'วันที่ 8'!$B$8:$AH$109,28,FALSE),0)-IFERROR(VLOOKUP(B403,'วันที่ 8'!$B$8:$AH$109,27,FALSE),0)</f>
      </c>
      <c r="Z403" s="53">
        <f>IFERROR(VLOOKUP(B403,'วันที่ 8'!$B$8:$AH$109,27,FALSE),0)</f>
      </c>
      <c r="AA403" s="53">
        <f>IFERROR(VLOOKUP(B403,'กะเช้าวันที่ 12'!$B$8:$AC$102,28,FALSE),0)-IFERROR(VLOOKUP(B403,'กะเช้าวันที่ 12'!$B$8:$AC$102,27,FALSE),0)</f>
      </c>
      <c r="AB403" s="53">
        <f>IFERROR(VLOOKUP(B403,'กะเช้าวันที่ 12'!$B$8:$AC$102,27,FALSE),0)</f>
      </c>
      <c r="AC403" s="53">
        <f>IFERROR(VLOOKUP(B403,'กะเช้าวันที่ 14'!$B$8:$AC$104,28,FALSE),0)-IFERROR(VLOOKUP(B403,'กะเช้าวันที่ 14'!$B$8:$AC$104,27,FALSE),0)</f>
      </c>
      <c r="AD403" s="53">
        <f>IFERROR(VLOOKUP(B403,'กะเช้าวันที่ 14'!$B$8:$AC$104,27,FALSE),0)</f>
      </c>
      <c r="AE403" s="53">
        <f>IFERROR(VLOOKUP(B403,'กะดึกวันที่ 13'!$B$8:$AC$105,28,FALSE),0)-IFERROR(VLOOKUP(B403,'กะดึกวันที่ 13'!$B$8:$AC$105,27,FALSE),0)</f>
      </c>
      <c r="AF403" s="53">
        <f>IFERROR(VLOOKUP(C403,'กะดึกวันที่ 13'!$B$8:$AC$105,27,FALSE),0)</f>
      </c>
      <c r="AG403" s="53">
        <f>IFERROR(VLOOKUP(B403,'วันที่ 12'!$B$8:$AH$105,28,FALSE),0)</f>
      </c>
      <c r="AH403" s="53">
        <f>IFERROR(VLOOKUP(B403,'วันที่ 14'!$B$8:$AH$106,28,FALSE),0)</f>
      </c>
      <c r="AI403" s="53">
        <f>IFERROR(VLOOKUP(B403,'วันที่ 15'!$B$8:$AH$106,28,FALSE),0)</f>
      </c>
      <c r="AJ403" s="53">
        <f>IFERROR(VLOOKUP(B403,'วันที่ 16'!$B$8:$AH$105,28,FALSE),0)</f>
      </c>
      <c r="AK403" s="53">
        <f>IFERROR(VLOOKUP(B403,'วันที่ 17'!$B$8:$AH$105,28,FALSE),0)</f>
      </c>
      <c r="AL403" s="53">
        <f>IFERROR(VLOOKUP(B403,'วันที่ 18'!$B$8:$AH$104,28,FALSE),0)</f>
      </c>
      <c r="AM403" s="53">
        <f>IFERROR(VLOOKUP(B403,'วันที่ 19'!$B$8:$AH$106,28,FALSE),0)</f>
      </c>
      <c r="AN403" s="53">
        <f>IFERROR(VLOOKUP(B403,'วันที่ 20'!$B$8:$AH$105,28,FALSE),0)</f>
      </c>
      <c r="AO403" s="53">
        <f>IFERROR(VLOOKUP(B403,'วันที่ 21'!$B$8:$AH$106,28,FALSE),0)</f>
      </c>
      <c r="AP403" s="53">
        <f>IFERROR(VLOOKUP(B403,'วันที่ 22'!$B$8:$AH$105,28,FALSE),0)</f>
      </c>
      <c r="AQ403" s="53">
        <f>IFERROR(VLOOKUP(B403,'วันที่ 23'!$B$8:$AH$107,28,FALSE),0)</f>
      </c>
      <c r="AR403" s="53">
        <f>IFERROR(VLOOKUP(B403,'วันที่ 24'!$B$8:$AH$104,28,FALSE),0)</f>
      </c>
      <c r="AS403" s="53">
        <f>IFERROR(VLOOKUP(B403,'วันที่ 25'!$B$8:$AH$106,28,FALSE),0)</f>
      </c>
      <c r="AT403" s="53">
        <f>IFERROR(VLOOKUP(B403,'วันที่ 26'!$B$8:$AH$105,28,FALSE),0)</f>
      </c>
      <c r="AU403" s="53">
        <f>IFERROR(VLOOKUP(B403,'วันที่ 26'!$B$8:$AH$104,28,FALSE),0)</f>
      </c>
      <c r="AV403" s="53">
        <f>IFERROR(VLOOKUP(B403,'วันที่ 30'!$B$8:$AH$107,28,FALSE),0)</f>
      </c>
      <c r="AW403" s="53">
        <f>IFERROR(VLOOKUP(B403,'วันที่ 31'!$B$8:$AG$105,28,FALSE),0)</f>
      </c>
      <c r="AX403" s="52">
        <f>SUM(E403:AW403)</f>
      </c>
    </row>
    <row r="404">
      <c r="A404" s="52"/>
      <c r="B404" s="56"/>
      <c r="C404" s="53">
        <f>IFERROR(VLOOKUP(B404,Members!B:C,2,FALSE),0)</f>
      </c>
      <c r="D404" s="53">
        <f>IFERROR(VLOOKUP(B404,Members!$B:$H,7,FALSE),0)</f>
      </c>
      <c r="E404" s="55">
        <f>IFERROR(VLOOKUP(B404,'วันที่ 1'!$B$8:$AH$103,28,FALSE),0) - IFERROR(VLOOKUP(B404,'วันที่ 1'!$B$8:$AH$103,27,FALSE),0)</f>
      </c>
      <c r="F404" s="55">
        <f>IFERROR(VLOOKUP(C404,'วันที่ 1'!$B$8:$AH$103,27,FALSE),0)</f>
      </c>
      <c r="G404" s="53">
        <f>IFERROR(VLOOKUP(B404,'วันที่ 1'!$B$8:$AH$103,28,FALSE),0)-IFERROR(VLOOKUP(B404,'วันที่ 1'!$B$8:$AH$103,27,FALSE),0)</f>
      </c>
      <c r="H404" s="55">
        <f>IFERROR(VLOOKUP(B404,'วันที่ 1'!$B$8:$AH$103,27,FALSE),0)</f>
      </c>
      <c r="I404" s="53">
        <f>IFERROR(VLOOKUP(B404,'วันที่ 2'!$B$8:$AF$106,28,FALSE),0)-IFERROR(VLOOKUP(B404,'วันที่ 2'!$B$8:$AF$106,27,FALSE),0)</f>
      </c>
      <c r="J404" s="53">
        <f>IFERROR(VLOOKUP(B404,'วันที่ 2'!$B$8:$AF$106,27,FALSE),0)</f>
      </c>
      <c r="K404" s="53">
        <f>IFERROR(VLOOKUP(B404,'วันที่ 3 กะเช้า'!$B$8:$AK$106,28,FALSE),0)-IFERROR(VLOOKUP(B404,'วันที่ 3 กะเช้า'!$B$8:$AK$106,27,FALSE),0)</f>
      </c>
      <c r="L404" s="53">
        <f>IFERROR(VLOOKUP(B404,'วันที่ 3 กะเช้า'!$B$8:$AK$106,27,FALSE),0)</f>
      </c>
      <c r="M404" s="53">
        <f>IFERROR(VLOOKUP(B404,'วันที่ 4 กะเช้า'!$B$8:$AG$107,28,FALSE),0)-IFERROR(VLOOKUP(B404,'วันที่ 4 กะเช้า'!$B$8:$AG$107,27,FALSE),0)</f>
      </c>
      <c r="N404" s="53">
        <f>IFERROR(VLOOKUP(B404,'วันที่ 4 กะเช้า'!$B$8:$AG$107,27,FALSE),0)</f>
      </c>
      <c r="O404" s="53">
        <f>IFERROR(VLOOKUP(B404,'วันที่ 4 กะเช้า'!$B$8:$AH$106,28,FALSE),0)-IFERROR(VLOOKUP(B404,'วันที่ 4 กะเช้า'!$B$8:$AH$106,27,FALSE),0)</f>
      </c>
      <c r="P404" s="53">
        <f>IFERROR(VLOOKUP(B404,'วันที่ 4 กะเช้า'!$B$8:$AH$106,27,FALSE),0)</f>
      </c>
      <c r="Q404" s="53">
        <f>IFERROR(VLOOKUP(B404,'วันที่ 4 กะเช้า'!$B$8:$AH$106,28,FALSE),0)-IFERROR(VLOOKUP(B404,'วันที่ 4 กะเช้า'!$B$8:$AH$106,27,FALSE),0)</f>
      </c>
      <c r="R404" s="53">
        <f>IFERROR(VLOOKUP(B404,'วันที่ 4 กะเช้า'!$B$8:$AH$106,27,FALSE),0)</f>
      </c>
      <c r="S404" s="53">
        <f>IFERROR(VLOOKUP(B404,'วันที่ 5 กะเช้า'!$B$8:$AH$107,28,FALSE),0)-IFERROR(VLOOKUP(B404,'วันที่ 5 กะเช้า'!$B$8:$AH$107,27,FALSE),0)</f>
      </c>
      <c r="T404" s="53">
        <f>IFERROR(VLOOKUP(B404,'วันที่ 5 กะเช้า'!$B$8:$AH$107,27,FALSE),0)</f>
      </c>
      <c r="U404" s="53">
        <f>IFERROR(VLOOKUP(B404,'วันที่ 5 กะดึก'!$B$8:$AH$106,27,FALSE),0)</f>
      </c>
      <c r="V404" s="53">
        <f>IFERROR(VLOOKUP(B404,'วันที่ 5 กะดึก'!$B$8:$AH$106,27,FALSE),0)</f>
      </c>
      <c r="W404" s="53">
        <f>IFERROR(VLOOKUP(B404,'วันที่ 7'!$B$8:$AH$105,28,FALSE),0)-IFERROR(VLOOKUP(B404,'วันที่ 7'!$B$8:$AH$105,27,FALSE),0)</f>
      </c>
      <c r="X404" s="53">
        <f>IFERROR(VLOOKUP(B404,'วันที่ 7'!$B$8:$AH$105,27,FALSE),0)</f>
      </c>
      <c r="Y404" s="53">
        <f>IFERROR(VLOOKUP(B404,'วันที่ 8'!$B$8:$AH$109,28,FALSE),0)-IFERROR(VLOOKUP(B404,'วันที่ 8'!$B$8:$AH$109,27,FALSE),0)</f>
      </c>
      <c r="Z404" s="53">
        <f>IFERROR(VLOOKUP(B404,'วันที่ 8'!$B$8:$AH$109,27,FALSE),0)</f>
      </c>
      <c r="AA404" s="53">
        <f>IFERROR(VLOOKUP(B404,'กะเช้าวันที่ 12'!$B$8:$AC$102,28,FALSE),0)-IFERROR(VLOOKUP(B404,'กะเช้าวันที่ 12'!$B$8:$AC$102,27,FALSE),0)</f>
      </c>
      <c r="AB404" s="53">
        <f>IFERROR(VLOOKUP(B404,'กะเช้าวันที่ 12'!$B$8:$AC$102,27,FALSE),0)</f>
      </c>
      <c r="AC404" s="53">
        <f>IFERROR(VLOOKUP(B404,'กะเช้าวันที่ 14'!$B$8:$AC$104,28,FALSE),0)-IFERROR(VLOOKUP(B404,'กะเช้าวันที่ 14'!$B$8:$AC$104,27,FALSE),0)</f>
      </c>
      <c r="AD404" s="53">
        <f>IFERROR(VLOOKUP(B404,'กะเช้าวันที่ 14'!$B$8:$AC$104,27,FALSE),0)</f>
      </c>
      <c r="AE404" s="53">
        <f>IFERROR(VLOOKUP(B404,'กะดึกวันที่ 13'!$B$8:$AC$105,28,FALSE),0)-IFERROR(VLOOKUP(B404,'กะดึกวันที่ 13'!$B$8:$AC$105,27,FALSE),0)</f>
      </c>
      <c r="AF404" s="53">
        <f>IFERROR(VLOOKUP(C404,'กะดึกวันที่ 13'!$B$8:$AC$105,27,FALSE),0)</f>
      </c>
      <c r="AG404" s="53">
        <f>IFERROR(VLOOKUP(B404,'วันที่ 12'!$B$8:$AH$105,28,FALSE),0)</f>
      </c>
      <c r="AH404" s="53">
        <f>IFERROR(VLOOKUP(B404,'วันที่ 14'!$B$8:$AH$106,28,FALSE),0)</f>
      </c>
      <c r="AI404" s="53">
        <f>IFERROR(VLOOKUP(B404,'วันที่ 15'!$B$8:$AH$106,28,FALSE),0)</f>
      </c>
      <c r="AJ404" s="53">
        <f>IFERROR(VLOOKUP(B404,'วันที่ 16'!$B$8:$AH$105,28,FALSE),0)</f>
      </c>
      <c r="AK404" s="53">
        <f>IFERROR(VLOOKUP(B404,'วันที่ 17'!$B$8:$AH$105,28,FALSE),0)</f>
      </c>
      <c r="AL404" s="53">
        <f>IFERROR(VLOOKUP(B404,'วันที่ 18'!$B$8:$AH$104,28,FALSE),0)</f>
      </c>
      <c r="AM404" s="53">
        <f>IFERROR(VLOOKUP(B404,'วันที่ 19'!$B$8:$AH$106,28,FALSE),0)</f>
      </c>
      <c r="AN404" s="53">
        <f>IFERROR(VLOOKUP(B404,'วันที่ 20'!$B$8:$AH$105,28,FALSE),0)</f>
      </c>
      <c r="AO404" s="53">
        <f>IFERROR(VLOOKUP(B404,'วันที่ 21'!$B$8:$AH$106,28,FALSE),0)</f>
      </c>
      <c r="AP404" s="53">
        <f>IFERROR(VLOOKUP(B404,'วันที่ 22'!$B$8:$AH$105,28,FALSE),0)</f>
      </c>
      <c r="AQ404" s="53">
        <f>IFERROR(VLOOKUP(B404,'วันที่ 23'!$B$8:$AH$107,28,FALSE),0)</f>
      </c>
      <c r="AR404" s="53">
        <f>IFERROR(VLOOKUP(B404,'วันที่ 24'!$B$8:$AH$104,28,FALSE),0)</f>
      </c>
      <c r="AS404" s="53">
        <f>IFERROR(VLOOKUP(B404,'วันที่ 25'!$B$8:$AH$106,28,FALSE),0)</f>
      </c>
      <c r="AT404" s="53">
        <f>IFERROR(VLOOKUP(B404,'วันที่ 26'!$B$8:$AH$105,28,FALSE),0)</f>
      </c>
      <c r="AU404" s="53">
        <f>IFERROR(VLOOKUP(B404,'วันที่ 26'!$B$8:$AH$104,28,FALSE),0)</f>
      </c>
      <c r="AV404" s="53">
        <f>IFERROR(VLOOKUP(B404,'วันที่ 30'!$B$8:$AH$107,28,FALSE),0)</f>
      </c>
      <c r="AW404" s="53">
        <f>IFERROR(VLOOKUP(B404,'วันที่ 31'!$B$8:$AG$105,28,FALSE),0)</f>
      </c>
      <c r="AX404" s="52">
        <f>SUM(E404:AW404)</f>
      </c>
    </row>
    <row r="405">
      <c r="A405" s="52"/>
      <c r="B405" s="56"/>
      <c r="C405" s="53">
        <f>IFERROR(VLOOKUP(B405,Members!B:C,2,FALSE),0)</f>
      </c>
      <c r="D405" s="53">
        <f>IFERROR(VLOOKUP(B405,Members!$B:$H,7,FALSE),0)</f>
      </c>
      <c r="E405" s="55">
        <f>IFERROR(VLOOKUP(B405,'วันที่ 1'!$B$8:$AH$103,28,FALSE),0) - IFERROR(VLOOKUP(B405,'วันที่ 1'!$B$8:$AH$103,27,FALSE),0)</f>
      </c>
      <c r="F405" s="55">
        <f>IFERROR(VLOOKUP(C405,'วันที่ 1'!$B$8:$AH$103,27,FALSE),0)</f>
      </c>
      <c r="G405" s="53">
        <f>IFERROR(VLOOKUP(B405,'วันที่ 1'!$B$8:$AH$103,28,FALSE),0)-IFERROR(VLOOKUP(B405,'วันที่ 1'!$B$8:$AH$103,27,FALSE),0)</f>
      </c>
      <c r="H405" s="55">
        <f>IFERROR(VLOOKUP(B405,'วันที่ 1'!$B$8:$AH$103,27,FALSE),0)</f>
      </c>
      <c r="I405" s="53">
        <f>IFERROR(VLOOKUP(B405,'วันที่ 2'!$B$8:$AF$106,28,FALSE),0)-IFERROR(VLOOKUP(B405,'วันที่ 2'!$B$8:$AF$106,27,FALSE),0)</f>
      </c>
      <c r="J405" s="53">
        <f>IFERROR(VLOOKUP(B405,'วันที่ 2'!$B$8:$AF$106,27,FALSE),0)</f>
      </c>
      <c r="K405" s="53">
        <f>IFERROR(VLOOKUP(B405,'วันที่ 3 กะเช้า'!$B$8:$AK$106,28,FALSE),0)-IFERROR(VLOOKUP(B405,'วันที่ 3 กะเช้า'!$B$8:$AK$106,27,FALSE),0)</f>
      </c>
      <c r="L405" s="53">
        <f>IFERROR(VLOOKUP(B405,'วันที่ 3 กะเช้า'!$B$8:$AK$106,27,FALSE),0)</f>
      </c>
      <c r="M405" s="53">
        <f>IFERROR(VLOOKUP(B405,'วันที่ 4 กะเช้า'!$B$8:$AG$107,28,FALSE),0)-IFERROR(VLOOKUP(B405,'วันที่ 4 กะเช้า'!$B$8:$AG$107,27,FALSE),0)</f>
      </c>
      <c r="N405" s="53">
        <f>IFERROR(VLOOKUP(B405,'วันที่ 4 กะเช้า'!$B$8:$AG$107,27,FALSE),0)</f>
      </c>
      <c r="O405" s="53">
        <f>IFERROR(VLOOKUP(B405,'วันที่ 4 กะเช้า'!$B$8:$AH$106,28,FALSE),0)-IFERROR(VLOOKUP(B405,'วันที่ 4 กะเช้า'!$B$8:$AH$106,27,FALSE),0)</f>
      </c>
      <c r="P405" s="53">
        <f>IFERROR(VLOOKUP(B405,'วันที่ 4 กะเช้า'!$B$8:$AH$106,27,FALSE),0)</f>
      </c>
      <c r="Q405" s="53">
        <f>IFERROR(VLOOKUP(B405,'วันที่ 4 กะเช้า'!$B$8:$AH$106,28,FALSE),0)-IFERROR(VLOOKUP(B405,'วันที่ 4 กะเช้า'!$B$8:$AH$106,27,FALSE),0)</f>
      </c>
      <c r="R405" s="53">
        <f>IFERROR(VLOOKUP(B405,'วันที่ 4 กะเช้า'!$B$8:$AH$106,27,FALSE),0)</f>
      </c>
      <c r="S405" s="53">
        <f>IFERROR(VLOOKUP(B405,'วันที่ 5 กะเช้า'!$B$8:$AH$107,28,FALSE),0)-IFERROR(VLOOKUP(B405,'วันที่ 5 กะเช้า'!$B$8:$AH$107,27,FALSE),0)</f>
      </c>
      <c r="T405" s="53">
        <f>IFERROR(VLOOKUP(B405,'วันที่ 5 กะเช้า'!$B$8:$AH$107,27,FALSE),0)</f>
      </c>
      <c r="U405" s="53">
        <f>IFERROR(VLOOKUP(B405,'วันที่ 5 กะดึก'!$B$8:$AH$106,27,FALSE),0)</f>
      </c>
      <c r="V405" s="53">
        <f>IFERROR(VLOOKUP(B405,'วันที่ 5 กะดึก'!$B$8:$AH$106,27,FALSE),0)</f>
      </c>
      <c r="W405" s="53">
        <f>IFERROR(VLOOKUP(B405,'วันที่ 7'!$B$8:$AH$105,28,FALSE),0)-IFERROR(VLOOKUP(B405,'วันที่ 7'!$B$8:$AH$105,27,FALSE),0)</f>
      </c>
      <c r="X405" s="53">
        <f>IFERROR(VLOOKUP(B405,'วันที่ 7'!$B$8:$AH$105,27,FALSE),0)</f>
      </c>
      <c r="Y405" s="53">
        <f>IFERROR(VLOOKUP(B405,'วันที่ 8'!$B$8:$AH$109,28,FALSE),0)-IFERROR(VLOOKUP(B405,'วันที่ 8'!$B$8:$AH$109,27,FALSE),0)</f>
      </c>
      <c r="Z405" s="53">
        <f>IFERROR(VLOOKUP(B405,'วันที่ 8'!$B$8:$AH$109,27,FALSE),0)</f>
      </c>
      <c r="AA405" s="53">
        <f>IFERROR(VLOOKUP(B405,'กะเช้าวันที่ 12'!$B$8:$AC$102,28,FALSE),0)-IFERROR(VLOOKUP(B405,'กะเช้าวันที่ 12'!$B$8:$AC$102,27,FALSE),0)</f>
      </c>
      <c r="AB405" s="53">
        <f>IFERROR(VLOOKUP(B405,'กะเช้าวันที่ 12'!$B$8:$AC$102,27,FALSE),0)</f>
      </c>
      <c r="AC405" s="53">
        <f>IFERROR(VLOOKUP(B405,'กะเช้าวันที่ 14'!$B$8:$AC$104,28,FALSE),0)-IFERROR(VLOOKUP(B405,'กะเช้าวันที่ 14'!$B$8:$AC$104,27,FALSE),0)</f>
      </c>
      <c r="AD405" s="53">
        <f>IFERROR(VLOOKUP(B405,'กะเช้าวันที่ 14'!$B$8:$AC$104,27,FALSE),0)</f>
      </c>
      <c r="AE405" s="53">
        <f>IFERROR(VLOOKUP(B405,'กะดึกวันที่ 13'!$B$8:$AC$105,28,FALSE),0)-IFERROR(VLOOKUP(B405,'กะดึกวันที่ 13'!$B$8:$AC$105,27,FALSE),0)</f>
      </c>
      <c r="AF405" s="53">
        <f>IFERROR(VLOOKUP(C405,'กะดึกวันที่ 13'!$B$8:$AC$105,27,FALSE),0)</f>
      </c>
      <c r="AG405" s="53">
        <f>IFERROR(VLOOKUP(B405,'วันที่ 12'!$B$8:$AH$105,28,FALSE),0)</f>
      </c>
      <c r="AH405" s="53">
        <f>IFERROR(VLOOKUP(B405,'วันที่ 14'!$B$8:$AH$106,28,FALSE),0)</f>
      </c>
      <c r="AI405" s="53">
        <f>IFERROR(VLOOKUP(B405,'วันที่ 15'!$B$8:$AH$106,28,FALSE),0)</f>
      </c>
      <c r="AJ405" s="53">
        <f>IFERROR(VLOOKUP(B405,'วันที่ 16'!$B$8:$AH$105,28,FALSE),0)</f>
      </c>
      <c r="AK405" s="53">
        <f>IFERROR(VLOOKUP(B405,'วันที่ 17'!$B$8:$AH$105,28,FALSE),0)</f>
      </c>
      <c r="AL405" s="53">
        <f>IFERROR(VLOOKUP(B405,'วันที่ 18'!$B$8:$AH$104,28,FALSE),0)</f>
      </c>
      <c r="AM405" s="53">
        <f>IFERROR(VLOOKUP(B405,'วันที่ 19'!$B$8:$AH$106,28,FALSE),0)</f>
      </c>
      <c r="AN405" s="53">
        <f>IFERROR(VLOOKUP(B405,'วันที่ 20'!$B$8:$AH$105,28,FALSE),0)</f>
      </c>
      <c r="AO405" s="53">
        <f>IFERROR(VLOOKUP(B405,'วันที่ 21'!$B$8:$AH$106,28,FALSE),0)</f>
      </c>
      <c r="AP405" s="53">
        <f>IFERROR(VLOOKUP(B405,'วันที่ 22'!$B$8:$AH$105,28,FALSE),0)</f>
      </c>
      <c r="AQ405" s="53">
        <f>IFERROR(VLOOKUP(B405,'วันที่ 23'!$B$8:$AH$107,28,FALSE),0)</f>
      </c>
      <c r="AR405" s="53">
        <f>IFERROR(VLOOKUP(B405,'วันที่ 24'!$B$8:$AH$104,28,FALSE),0)</f>
      </c>
      <c r="AS405" s="53">
        <f>IFERROR(VLOOKUP(B405,'วันที่ 25'!$B$8:$AH$106,28,FALSE),0)</f>
      </c>
      <c r="AT405" s="53">
        <f>IFERROR(VLOOKUP(B405,'วันที่ 26'!$B$8:$AH$105,28,FALSE),0)</f>
      </c>
      <c r="AU405" s="53">
        <f>IFERROR(VLOOKUP(B405,'วันที่ 26'!$B$8:$AH$104,28,FALSE),0)</f>
      </c>
      <c r="AV405" s="53">
        <f>IFERROR(VLOOKUP(B405,'วันที่ 30'!$B$8:$AH$107,28,FALSE),0)</f>
      </c>
      <c r="AW405" s="53">
        <f>IFERROR(VLOOKUP(B405,'วันที่ 31'!$B$8:$AG$105,28,FALSE),0)</f>
      </c>
      <c r="AX405" s="52">
        <f>SUM(E405:AW405)</f>
      </c>
    </row>
    <row r="406">
      <c r="A406" s="52"/>
      <c r="B406" s="56"/>
      <c r="C406" s="53">
        <f>IFERROR(VLOOKUP(B406,Members!B:C,2,FALSE),0)</f>
      </c>
      <c r="D406" s="53">
        <f>IFERROR(VLOOKUP(B406,Members!$B:$H,7,FALSE),0)</f>
      </c>
      <c r="E406" s="55">
        <f>IFERROR(VLOOKUP(B406,'วันที่ 1'!$B$8:$AH$103,28,FALSE),0) - IFERROR(VLOOKUP(B406,'วันที่ 1'!$B$8:$AH$103,27,FALSE),0)</f>
      </c>
      <c r="F406" s="55">
        <f>IFERROR(VLOOKUP(C406,'วันที่ 1'!$B$8:$AH$103,27,FALSE),0)</f>
      </c>
      <c r="G406" s="53">
        <f>IFERROR(VLOOKUP(B406,'วันที่ 1'!$B$8:$AH$103,28,FALSE),0)-IFERROR(VLOOKUP(B406,'วันที่ 1'!$B$8:$AH$103,27,FALSE),0)</f>
      </c>
      <c r="H406" s="55">
        <f>IFERROR(VLOOKUP(B406,'วันที่ 1'!$B$8:$AH$103,27,FALSE),0)</f>
      </c>
      <c r="I406" s="53">
        <f>IFERROR(VLOOKUP(B406,'วันที่ 2'!$B$8:$AF$106,28,FALSE),0)-IFERROR(VLOOKUP(B406,'วันที่ 2'!$B$8:$AF$106,27,FALSE),0)</f>
      </c>
      <c r="J406" s="53">
        <f>IFERROR(VLOOKUP(B406,'วันที่ 2'!$B$8:$AF$106,27,FALSE),0)</f>
      </c>
      <c r="K406" s="53">
        <f>IFERROR(VLOOKUP(B406,'วันที่ 3 กะเช้า'!$B$8:$AK$106,28,FALSE),0)-IFERROR(VLOOKUP(B406,'วันที่ 3 กะเช้า'!$B$8:$AK$106,27,FALSE),0)</f>
      </c>
      <c r="L406" s="53">
        <f>IFERROR(VLOOKUP(B406,'วันที่ 3 กะเช้า'!$B$8:$AK$106,27,FALSE),0)</f>
      </c>
      <c r="M406" s="53">
        <f>IFERROR(VLOOKUP(B406,'วันที่ 4 กะเช้า'!$B$8:$AG$107,28,FALSE),0)-IFERROR(VLOOKUP(B406,'วันที่ 4 กะเช้า'!$B$8:$AG$107,27,FALSE),0)</f>
      </c>
      <c r="N406" s="53">
        <f>IFERROR(VLOOKUP(B406,'วันที่ 4 กะเช้า'!$B$8:$AG$107,27,FALSE),0)</f>
      </c>
      <c r="O406" s="53">
        <f>IFERROR(VLOOKUP(B406,'วันที่ 4 กะเช้า'!$B$8:$AH$106,28,FALSE),0)-IFERROR(VLOOKUP(B406,'วันที่ 4 กะเช้า'!$B$8:$AH$106,27,FALSE),0)</f>
      </c>
      <c r="P406" s="53">
        <f>IFERROR(VLOOKUP(B406,'วันที่ 4 กะเช้า'!$B$8:$AH$106,27,FALSE),0)</f>
      </c>
      <c r="Q406" s="53">
        <f>IFERROR(VLOOKUP(B406,'วันที่ 4 กะเช้า'!$B$8:$AH$106,28,FALSE),0)-IFERROR(VLOOKUP(B406,'วันที่ 4 กะเช้า'!$B$8:$AH$106,27,FALSE),0)</f>
      </c>
      <c r="R406" s="53">
        <f>IFERROR(VLOOKUP(B406,'วันที่ 4 กะเช้า'!$B$8:$AH$106,27,FALSE),0)</f>
      </c>
      <c r="S406" s="53">
        <f>IFERROR(VLOOKUP(B406,'วันที่ 5 กะเช้า'!$B$8:$AH$107,28,FALSE),0)-IFERROR(VLOOKUP(B406,'วันที่ 5 กะเช้า'!$B$8:$AH$107,27,FALSE),0)</f>
      </c>
      <c r="T406" s="53">
        <f>IFERROR(VLOOKUP(B406,'วันที่ 5 กะเช้า'!$B$8:$AH$107,27,FALSE),0)</f>
      </c>
      <c r="U406" s="53">
        <f>IFERROR(VLOOKUP(B406,'วันที่ 5 กะดึก'!$B$8:$AH$106,27,FALSE),0)</f>
      </c>
      <c r="V406" s="53">
        <f>IFERROR(VLOOKUP(B406,'วันที่ 5 กะดึก'!$B$8:$AH$106,27,FALSE),0)</f>
      </c>
      <c r="W406" s="53">
        <f>IFERROR(VLOOKUP(B406,'วันที่ 7'!$B$8:$AH$105,28,FALSE),0)-IFERROR(VLOOKUP(B406,'วันที่ 7'!$B$8:$AH$105,27,FALSE),0)</f>
      </c>
      <c r="X406" s="53">
        <f>IFERROR(VLOOKUP(B406,'วันที่ 7'!$B$8:$AH$105,27,FALSE),0)</f>
      </c>
      <c r="Y406" s="53">
        <f>IFERROR(VLOOKUP(B406,'วันที่ 8'!$B$8:$AH$109,28,FALSE),0)-IFERROR(VLOOKUP(B406,'วันที่ 8'!$B$8:$AH$109,27,FALSE),0)</f>
      </c>
      <c r="Z406" s="53">
        <f>IFERROR(VLOOKUP(B406,'วันที่ 8'!$B$8:$AH$109,27,FALSE),0)</f>
      </c>
      <c r="AA406" s="53">
        <f>IFERROR(VLOOKUP(B406,'กะเช้าวันที่ 12'!$B$8:$AC$102,28,FALSE),0)-IFERROR(VLOOKUP(B406,'กะเช้าวันที่ 12'!$B$8:$AC$102,27,FALSE),0)</f>
      </c>
      <c r="AB406" s="53">
        <f>IFERROR(VLOOKUP(B406,'กะเช้าวันที่ 12'!$B$8:$AC$102,27,FALSE),0)</f>
      </c>
      <c r="AC406" s="53">
        <f>IFERROR(VLOOKUP(B406,'กะเช้าวันที่ 14'!$B$8:$AC$104,28,FALSE),0)-IFERROR(VLOOKUP(B406,'กะเช้าวันที่ 14'!$B$8:$AC$104,27,FALSE),0)</f>
      </c>
      <c r="AD406" s="53">
        <f>IFERROR(VLOOKUP(B406,'กะเช้าวันที่ 14'!$B$8:$AC$104,27,FALSE),0)</f>
      </c>
      <c r="AE406" s="53">
        <f>IFERROR(VLOOKUP(B406,'กะดึกวันที่ 13'!$B$8:$AC$105,28,FALSE),0)-IFERROR(VLOOKUP(B406,'กะดึกวันที่ 13'!$B$8:$AC$105,27,FALSE),0)</f>
      </c>
      <c r="AF406" s="53">
        <f>IFERROR(VLOOKUP(C406,'กะดึกวันที่ 13'!$B$8:$AC$105,27,FALSE),0)</f>
      </c>
      <c r="AG406" s="53">
        <f>IFERROR(VLOOKUP(B406,'วันที่ 12'!$B$8:$AH$105,28,FALSE),0)</f>
      </c>
      <c r="AH406" s="53">
        <f>IFERROR(VLOOKUP(B406,'วันที่ 14'!$B$8:$AH$106,28,FALSE),0)</f>
      </c>
      <c r="AI406" s="53">
        <f>IFERROR(VLOOKUP(B406,'วันที่ 15'!$B$8:$AH$106,28,FALSE),0)</f>
      </c>
      <c r="AJ406" s="53">
        <f>IFERROR(VLOOKUP(B406,'วันที่ 16'!$B$8:$AH$105,28,FALSE),0)</f>
      </c>
      <c r="AK406" s="53">
        <f>IFERROR(VLOOKUP(B406,'วันที่ 17'!$B$8:$AH$105,28,FALSE),0)</f>
      </c>
      <c r="AL406" s="53">
        <f>IFERROR(VLOOKUP(B406,'วันที่ 18'!$B$8:$AH$104,28,FALSE),0)</f>
      </c>
      <c r="AM406" s="53">
        <f>IFERROR(VLOOKUP(B406,'วันที่ 19'!$B$8:$AH$106,28,FALSE),0)</f>
      </c>
      <c r="AN406" s="53">
        <f>IFERROR(VLOOKUP(B406,'วันที่ 20'!$B$8:$AH$105,28,FALSE),0)</f>
      </c>
      <c r="AO406" s="53">
        <f>IFERROR(VLOOKUP(B406,'วันที่ 21'!$B$8:$AH$106,28,FALSE),0)</f>
      </c>
      <c r="AP406" s="53">
        <f>IFERROR(VLOOKUP(B406,'วันที่ 22'!$B$8:$AH$105,28,FALSE),0)</f>
      </c>
      <c r="AQ406" s="53">
        <f>IFERROR(VLOOKUP(B406,'วันที่ 23'!$B$8:$AH$107,28,FALSE),0)</f>
      </c>
      <c r="AR406" s="53">
        <f>IFERROR(VLOOKUP(B406,'วันที่ 24'!$B$8:$AH$104,28,FALSE),0)</f>
      </c>
      <c r="AS406" s="53">
        <f>IFERROR(VLOOKUP(B406,'วันที่ 25'!$B$8:$AH$106,28,FALSE),0)</f>
      </c>
      <c r="AT406" s="53">
        <f>IFERROR(VLOOKUP(B406,'วันที่ 26'!$B$8:$AH$105,28,FALSE),0)</f>
      </c>
      <c r="AU406" s="53">
        <f>IFERROR(VLOOKUP(B406,'วันที่ 26'!$B$8:$AH$104,28,FALSE),0)</f>
      </c>
      <c r="AV406" s="53">
        <f>IFERROR(VLOOKUP(B406,'วันที่ 30'!$B$8:$AH$107,28,FALSE),0)</f>
      </c>
      <c r="AW406" s="53">
        <f>IFERROR(VLOOKUP(B406,'วันที่ 31'!$B$8:$AG$105,28,FALSE),0)</f>
      </c>
      <c r="AX406" s="52">
        <f>SUM(E406:AW406)</f>
      </c>
    </row>
    <row r="407">
      <c r="A407" s="52"/>
      <c r="B407" s="56"/>
      <c r="C407" s="53">
        <f>IFERROR(VLOOKUP(B407,Members!B:C,2,FALSE),0)</f>
      </c>
      <c r="D407" s="53">
        <f>IFERROR(VLOOKUP(B407,Members!$B:$H,7,FALSE),0)</f>
      </c>
      <c r="E407" s="55">
        <f>IFERROR(VLOOKUP(B407,'วันที่ 1'!$B$8:$AH$103,28,FALSE),0) - IFERROR(VLOOKUP(B407,'วันที่ 1'!$B$8:$AH$103,27,FALSE),0)</f>
      </c>
      <c r="F407" s="55">
        <f>IFERROR(VLOOKUP(C407,'วันที่ 1'!$B$8:$AH$103,27,FALSE),0)</f>
      </c>
      <c r="G407" s="53">
        <f>IFERROR(VLOOKUP(B407,'วันที่ 1'!$B$8:$AH$103,28,FALSE),0)-IFERROR(VLOOKUP(B407,'วันที่ 1'!$B$8:$AH$103,27,FALSE),0)</f>
      </c>
      <c r="H407" s="55">
        <f>IFERROR(VLOOKUP(B407,'วันที่ 1'!$B$8:$AH$103,27,FALSE),0)</f>
      </c>
      <c r="I407" s="53">
        <f>IFERROR(VLOOKUP(B407,'วันที่ 2'!$B$8:$AF$106,28,FALSE),0)-IFERROR(VLOOKUP(B407,'วันที่ 2'!$B$8:$AF$106,27,FALSE),0)</f>
      </c>
      <c r="J407" s="53">
        <f>IFERROR(VLOOKUP(B407,'วันที่ 2'!$B$8:$AF$106,27,FALSE),0)</f>
      </c>
      <c r="K407" s="53">
        <f>IFERROR(VLOOKUP(B407,'วันที่ 3 กะเช้า'!$B$8:$AK$106,28,FALSE),0)-IFERROR(VLOOKUP(B407,'วันที่ 3 กะเช้า'!$B$8:$AK$106,27,FALSE),0)</f>
      </c>
      <c r="L407" s="53">
        <f>IFERROR(VLOOKUP(B407,'วันที่ 3 กะเช้า'!$B$8:$AK$106,27,FALSE),0)</f>
      </c>
      <c r="M407" s="53">
        <f>IFERROR(VLOOKUP(B407,'วันที่ 4 กะเช้า'!$B$8:$AG$107,28,FALSE),0)-IFERROR(VLOOKUP(B407,'วันที่ 4 กะเช้า'!$B$8:$AG$107,27,FALSE),0)</f>
      </c>
      <c r="N407" s="53">
        <f>IFERROR(VLOOKUP(B407,'วันที่ 4 กะเช้า'!$B$8:$AG$107,27,FALSE),0)</f>
      </c>
      <c r="O407" s="53">
        <f>IFERROR(VLOOKUP(B407,'วันที่ 4 กะเช้า'!$B$8:$AH$106,28,FALSE),0)-IFERROR(VLOOKUP(B407,'วันที่ 4 กะเช้า'!$B$8:$AH$106,27,FALSE),0)</f>
      </c>
      <c r="P407" s="53">
        <f>IFERROR(VLOOKUP(B407,'วันที่ 4 กะเช้า'!$B$8:$AH$106,27,FALSE),0)</f>
      </c>
      <c r="Q407" s="53">
        <f>IFERROR(VLOOKUP(B407,'วันที่ 4 กะเช้า'!$B$8:$AH$106,28,FALSE),0)-IFERROR(VLOOKUP(B407,'วันที่ 4 กะเช้า'!$B$8:$AH$106,27,FALSE),0)</f>
      </c>
      <c r="R407" s="53">
        <f>IFERROR(VLOOKUP(B407,'วันที่ 4 กะเช้า'!$B$8:$AH$106,27,FALSE),0)</f>
      </c>
      <c r="S407" s="53">
        <f>IFERROR(VLOOKUP(B407,'วันที่ 5 กะเช้า'!$B$8:$AH$107,28,FALSE),0)-IFERROR(VLOOKUP(B407,'วันที่ 5 กะเช้า'!$B$8:$AH$107,27,FALSE),0)</f>
      </c>
      <c r="T407" s="53">
        <f>IFERROR(VLOOKUP(B407,'วันที่ 5 กะเช้า'!$B$8:$AH$107,27,FALSE),0)</f>
      </c>
      <c r="U407" s="53">
        <f>IFERROR(VLOOKUP(B407,'วันที่ 5 กะดึก'!$B$8:$AH$106,27,FALSE),0)</f>
      </c>
      <c r="V407" s="53">
        <f>IFERROR(VLOOKUP(B407,'วันที่ 5 กะดึก'!$B$8:$AH$106,27,FALSE),0)</f>
      </c>
      <c r="W407" s="53">
        <f>IFERROR(VLOOKUP(B407,'วันที่ 7'!$B$8:$AH$105,28,FALSE),0)-IFERROR(VLOOKUP(B407,'วันที่ 7'!$B$8:$AH$105,27,FALSE),0)</f>
      </c>
      <c r="X407" s="53">
        <f>IFERROR(VLOOKUP(B407,'วันที่ 7'!$B$8:$AH$105,27,FALSE),0)</f>
      </c>
      <c r="Y407" s="53">
        <f>IFERROR(VLOOKUP(B407,'วันที่ 8'!$B$8:$AH$109,28,FALSE),0)-IFERROR(VLOOKUP(B407,'วันที่ 8'!$B$8:$AH$109,27,FALSE),0)</f>
      </c>
      <c r="Z407" s="53">
        <f>IFERROR(VLOOKUP(B407,'วันที่ 8'!$B$8:$AH$109,27,FALSE),0)</f>
      </c>
      <c r="AA407" s="53">
        <f>IFERROR(VLOOKUP(B407,'กะเช้าวันที่ 12'!$B$8:$AC$102,28,FALSE),0)-IFERROR(VLOOKUP(B407,'กะเช้าวันที่ 12'!$B$8:$AC$102,27,FALSE),0)</f>
      </c>
      <c r="AB407" s="53">
        <f>IFERROR(VLOOKUP(B407,'กะเช้าวันที่ 12'!$B$8:$AC$102,27,FALSE),0)</f>
      </c>
      <c r="AC407" s="53">
        <f>IFERROR(VLOOKUP(B407,'กะเช้าวันที่ 14'!$B$8:$AC$104,28,FALSE),0)-IFERROR(VLOOKUP(B407,'กะเช้าวันที่ 14'!$B$8:$AC$104,27,FALSE),0)</f>
      </c>
      <c r="AD407" s="53">
        <f>IFERROR(VLOOKUP(B407,'กะเช้าวันที่ 14'!$B$8:$AC$104,27,FALSE),0)</f>
      </c>
      <c r="AE407" s="53">
        <f>IFERROR(VLOOKUP(B407,'กะดึกวันที่ 13'!$B$8:$AC$105,28,FALSE),0)-IFERROR(VLOOKUP(B407,'กะดึกวันที่ 13'!$B$8:$AC$105,27,FALSE),0)</f>
      </c>
      <c r="AF407" s="53">
        <f>IFERROR(VLOOKUP(C407,'กะดึกวันที่ 13'!$B$8:$AC$105,27,FALSE),0)</f>
      </c>
      <c r="AG407" s="53">
        <f>IFERROR(VLOOKUP(B407,'วันที่ 12'!$B$8:$AH$105,28,FALSE),0)</f>
      </c>
      <c r="AH407" s="53">
        <f>IFERROR(VLOOKUP(B407,'วันที่ 14'!$B$8:$AH$106,28,FALSE),0)</f>
      </c>
      <c r="AI407" s="53">
        <f>IFERROR(VLOOKUP(B407,'วันที่ 15'!$B$8:$AH$106,28,FALSE),0)</f>
      </c>
      <c r="AJ407" s="53">
        <f>IFERROR(VLOOKUP(B407,'วันที่ 16'!$B$8:$AH$105,28,FALSE),0)</f>
      </c>
      <c r="AK407" s="53">
        <f>IFERROR(VLOOKUP(B407,'วันที่ 17'!$B$8:$AH$105,28,FALSE),0)</f>
      </c>
      <c r="AL407" s="53">
        <f>IFERROR(VLOOKUP(B407,'วันที่ 18'!$B$8:$AH$104,28,FALSE),0)</f>
      </c>
      <c r="AM407" s="53">
        <f>IFERROR(VLOOKUP(B407,'วันที่ 19'!$B$8:$AH$106,28,FALSE),0)</f>
      </c>
      <c r="AN407" s="53">
        <f>IFERROR(VLOOKUP(B407,'วันที่ 20'!$B$8:$AH$105,28,FALSE),0)</f>
      </c>
      <c r="AO407" s="53">
        <f>IFERROR(VLOOKUP(B407,'วันที่ 21'!$B$8:$AH$106,28,FALSE),0)</f>
      </c>
      <c r="AP407" s="53">
        <f>IFERROR(VLOOKUP(B407,'วันที่ 22'!$B$8:$AH$105,28,FALSE),0)</f>
      </c>
      <c r="AQ407" s="53">
        <f>IFERROR(VLOOKUP(B407,'วันที่ 23'!$B$8:$AH$107,28,FALSE),0)</f>
      </c>
      <c r="AR407" s="53">
        <f>IFERROR(VLOOKUP(B407,'วันที่ 24'!$B$8:$AH$104,28,FALSE),0)</f>
      </c>
      <c r="AS407" s="53">
        <f>IFERROR(VLOOKUP(B407,'วันที่ 25'!$B$8:$AH$106,28,FALSE),0)</f>
      </c>
      <c r="AT407" s="53">
        <f>IFERROR(VLOOKUP(B407,'วันที่ 26'!$B$8:$AH$105,28,FALSE),0)</f>
      </c>
      <c r="AU407" s="53">
        <f>IFERROR(VLOOKUP(B407,'วันที่ 26'!$B$8:$AH$104,28,FALSE),0)</f>
      </c>
      <c r="AV407" s="53">
        <f>IFERROR(VLOOKUP(B407,'วันที่ 30'!$B$8:$AH$107,28,FALSE),0)</f>
      </c>
      <c r="AW407" s="53">
        <f>IFERROR(VLOOKUP(B407,'วันที่ 31'!$B$8:$AG$105,28,FALSE),0)</f>
      </c>
      <c r="AX407" s="52">
        <f>SUM(E407:AW407)</f>
      </c>
    </row>
    <row r="408">
      <c r="A408" s="52"/>
      <c r="B408" s="56"/>
      <c r="C408" s="53">
        <f>IFERROR(VLOOKUP(B408,Members!B:C,2,FALSE),0)</f>
      </c>
      <c r="D408" s="53">
        <f>IFERROR(VLOOKUP(B408,Members!$B:$H,7,FALSE),0)</f>
      </c>
      <c r="E408" s="55">
        <f>IFERROR(VLOOKUP(B408,'วันที่ 1'!$B$8:$AH$103,28,FALSE),0) - IFERROR(VLOOKUP(B408,'วันที่ 1'!$B$8:$AH$103,27,FALSE),0)</f>
      </c>
      <c r="F408" s="55">
        <f>IFERROR(VLOOKUP(C408,'วันที่ 1'!$B$8:$AH$103,27,FALSE),0)</f>
      </c>
      <c r="G408" s="53">
        <f>IFERROR(VLOOKUP(B408,'วันที่ 1'!$B$8:$AH$103,28,FALSE),0)-IFERROR(VLOOKUP(B408,'วันที่ 1'!$B$8:$AH$103,27,FALSE),0)</f>
      </c>
      <c r="H408" s="55">
        <f>IFERROR(VLOOKUP(B408,'วันที่ 1'!$B$8:$AH$103,27,FALSE),0)</f>
      </c>
      <c r="I408" s="53">
        <f>IFERROR(VLOOKUP(B408,'วันที่ 2'!$B$8:$AF$106,28,FALSE),0)-IFERROR(VLOOKUP(B408,'วันที่ 2'!$B$8:$AF$106,27,FALSE),0)</f>
      </c>
      <c r="J408" s="53">
        <f>IFERROR(VLOOKUP(B408,'วันที่ 2'!$B$8:$AF$106,27,FALSE),0)</f>
      </c>
      <c r="K408" s="53">
        <f>IFERROR(VLOOKUP(B408,'วันที่ 3 กะเช้า'!$B$8:$AK$106,28,FALSE),0)-IFERROR(VLOOKUP(B408,'วันที่ 3 กะเช้า'!$B$8:$AK$106,27,FALSE),0)</f>
      </c>
      <c r="L408" s="53">
        <f>IFERROR(VLOOKUP(B408,'วันที่ 3 กะเช้า'!$B$8:$AK$106,27,FALSE),0)</f>
      </c>
      <c r="M408" s="53">
        <f>IFERROR(VLOOKUP(B408,'วันที่ 4 กะเช้า'!$B$8:$AG$107,28,FALSE),0)-IFERROR(VLOOKUP(B408,'วันที่ 4 กะเช้า'!$B$8:$AG$107,27,FALSE),0)</f>
      </c>
      <c r="N408" s="53">
        <f>IFERROR(VLOOKUP(B408,'วันที่ 4 กะเช้า'!$B$8:$AG$107,27,FALSE),0)</f>
      </c>
      <c r="O408" s="53">
        <f>IFERROR(VLOOKUP(B408,'วันที่ 4 กะเช้า'!$B$8:$AH$106,28,FALSE),0)-IFERROR(VLOOKUP(B408,'วันที่ 4 กะเช้า'!$B$8:$AH$106,27,FALSE),0)</f>
      </c>
      <c r="P408" s="53">
        <f>IFERROR(VLOOKUP(B408,'วันที่ 4 กะเช้า'!$B$8:$AH$106,27,FALSE),0)</f>
      </c>
      <c r="Q408" s="53">
        <f>IFERROR(VLOOKUP(B408,'วันที่ 4 กะเช้า'!$B$8:$AH$106,28,FALSE),0)-IFERROR(VLOOKUP(B408,'วันที่ 4 กะเช้า'!$B$8:$AH$106,27,FALSE),0)</f>
      </c>
      <c r="R408" s="53">
        <f>IFERROR(VLOOKUP(B408,'วันที่ 4 กะเช้า'!$B$8:$AH$106,27,FALSE),0)</f>
      </c>
      <c r="S408" s="53">
        <f>IFERROR(VLOOKUP(B408,'วันที่ 5 กะเช้า'!$B$8:$AH$107,28,FALSE),0)-IFERROR(VLOOKUP(B408,'วันที่ 5 กะเช้า'!$B$8:$AH$107,27,FALSE),0)</f>
      </c>
      <c r="T408" s="53">
        <f>IFERROR(VLOOKUP(B408,'วันที่ 5 กะเช้า'!$B$8:$AH$107,27,FALSE),0)</f>
      </c>
      <c r="U408" s="53">
        <f>IFERROR(VLOOKUP(B408,'วันที่ 5 กะดึก'!$B$8:$AH$106,27,FALSE),0)</f>
      </c>
      <c r="V408" s="53">
        <f>IFERROR(VLOOKUP(B408,'วันที่ 5 กะดึก'!$B$8:$AH$106,27,FALSE),0)</f>
      </c>
      <c r="W408" s="53">
        <f>IFERROR(VLOOKUP(B408,'วันที่ 7'!$B$8:$AH$105,28,FALSE),0)-IFERROR(VLOOKUP(B408,'วันที่ 7'!$B$8:$AH$105,27,FALSE),0)</f>
      </c>
      <c r="X408" s="53">
        <f>IFERROR(VLOOKUP(B408,'วันที่ 7'!$B$8:$AH$105,27,FALSE),0)</f>
      </c>
      <c r="Y408" s="53">
        <f>IFERROR(VLOOKUP(B408,'วันที่ 8'!$B$8:$AH$109,28,FALSE),0)-IFERROR(VLOOKUP(B408,'วันที่ 8'!$B$8:$AH$109,27,FALSE),0)</f>
      </c>
      <c r="Z408" s="53">
        <f>IFERROR(VLOOKUP(B408,'วันที่ 8'!$B$8:$AH$109,27,FALSE),0)</f>
      </c>
      <c r="AA408" s="53">
        <f>IFERROR(VLOOKUP(B408,'กะเช้าวันที่ 12'!$B$8:$AC$102,28,FALSE),0)-IFERROR(VLOOKUP(B408,'กะเช้าวันที่ 12'!$B$8:$AC$102,27,FALSE),0)</f>
      </c>
      <c r="AB408" s="53">
        <f>IFERROR(VLOOKUP(B408,'กะเช้าวันที่ 12'!$B$8:$AC$102,27,FALSE),0)</f>
      </c>
      <c r="AC408" s="53">
        <f>IFERROR(VLOOKUP(B408,'กะเช้าวันที่ 14'!$B$8:$AC$104,28,FALSE),0)-IFERROR(VLOOKUP(B408,'กะเช้าวันที่ 14'!$B$8:$AC$104,27,FALSE),0)</f>
      </c>
      <c r="AD408" s="53">
        <f>IFERROR(VLOOKUP(B408,'กะเช้าวันที่ 14'!$B$8:$AC$104,27,FALSE),0)</f>
      </c>
      <c r="AE408" s="53">
        <f>IFERROR(VLOOKUP(B408,'กะดึกวันที่ 13'!$B$8:$AC$105,28,FALSE),0)-IFERROR(VLOOKUP(B408,'กะดึกวันที่ 13'!$B$8:$AC$105,27,FALSE),0)</f>
      </c>
      <c r="AF408" s="53">
        <f>IFERROR(VLOOKUP(C408,'กะดึกวันที่ 13'!$B$8:$AC$105,27,FALSE),0)</f>
      </c>
      <c r="AG408" s="53">
        <f>IFERROR(VLOOKUP(B408,'วันที่ 12'!$B$8:$AH$105,28,FALSE),0)</f>
      </c>
      <c r="AH408" s="53">
        <f>IFERROR(VLOOKUP(B408,'วันที่ 14'!$B$8:$AH$106,28,FALSE),0)</f>
      </c>
      <c r="AI408" s="53">
        <f>IFERROR(VLOOKUP(B408,'วันที่ 15'!$B$8:$AH$106,28,FALSE),0)</f>
      </c>
      <c r="AJ408" s="53">
        <f>IFERROR(VLOOKUP(B408,'วันที่ 16'!$B$8:$AH$105,28,FALSE),0)</f>
      </c>
      <c r="AK408" s="53">
        <f>IFERROR(VLOOKUP(B408,'วันที่ 17'!$B$8:$AH$105,28,FALSE),0)</f>
      </c>
      <c r="AL408" s="53">
        <f>IFERROR(VLOOKUP(B408,'วันที่ 18'!$B$8:$AH$104,28,FALSE),0)</f>
      </c>
      <c r="AM408" s="53">
        <f>IFERROR(VLOOKUP(B408,'วันที่ 19'!$B$8:$AH$106,28,FALSE),0)</f>
      </c>
      <c r="AN408" s="53">
        <f>IFERROR(VLOOKUP(B408,'วันที่ 20'!$B$8:$AH$105,28,FALSE),0)</f>
      </c>
      <c r="AO408" s="53">
        <f>IFERROR(VLOOKUP(B408,'วันที่ 21'!$B$8:$AH$106,28,FALSE),0)</f>
      </c>
      <c r="AP408" s="53">
        <f>IFERROR(VLOOKUP(B408,'วันที่ 22'!$B$8:$AH$105,28,FALSE),0)</f>
      </c>
      <c r="AQ408" s="53">
        <f>IFERROR(VLOOKUP(B408,'วันที่ 23'!$B$8:$AH$107,28,FALSE),0)</f>
      </c>
      <c r="AR408" s="53">
        <f>IFERROR(VLOOKUP(B408,'วันที่ 24'!$B$8:$AH$104,28,FALSE),0)</f>
      </c>
      <c r="AS408" s="53">
        <f>IFERROR(VLOOKUP(B408,'วันที่ 25'!$B$8:$AH$106,28,FALSE),0)</f>
      </c>
      <c r="AT408" s="53">
        <f>IFERROR(VLOOKUP(B408,'วันที่ 26'!$B$8:$AH$105,28,FALSE),0)</f>
      </c>
      <c r="AU408" s="53">
        <f>IFERROR(VLOOKUP(B408,'วันที่ 26'!$B$8:$AH$104,28,FALSE),0)</f>
      </c>
      <c r="AV408" s="53">
        <f>IFERROR(VLOOKUP(B408,'วันที่ 30'!$B$8:$AH$107,28,FALSE),0)</f>
      </c>
      <c r="AW408" s="53">
        <f>IFERROR(VLOOKUP(B408,'วันที่ 31'!$B$8:$AG$105,28,FALSE),0)</f>
      </c>
      <c r="AX408" s="52">
        <f>SUM(E408:AW408)</f>
      </c>
    </row>
    <row r="409">
      <c r="A409" s="52"/>
      <c r="B409" s="56"/>
      <c r="C409" s="53">
        <f>IFERROR(VLOOKUP(B409,Members!B:C,2,FALSE),0)</f>
      </c>
      <c r="D409" s="53">
        <f>IFERROR(VLOOKUP(B409,Members!$B:$H,7,FALSE),0)</f>
      </c>
      <c r="E409" s="55">
        <f>IFERROR(VLOOKUP(B409,'วันที่ 1'!$B$8:$AH$103,28,FALSE),0) - IFERROR(VLOOKUP(B409,'วันที่ 1'!$B$8:$AH$103,27,FALSE),0)</f>
      </c>
      <c r="F409" s="55">
        <f>IFERROR(VLOOKUP(C409,'วันที่ 1'!$B$8:$AH$103,27,FALSE),0)</f>
      </c>
      <c r="G409" s="53">
        <f>IFERROR(VLOOKUP(B409,'วันที่ 1'!$B$8:$AH$103,28,FALSE),0)-IFERROR(VLOOKUP(B409,'วันที่ 1'!$B$8:$AH$103,27,FALSE),0)</f>
      </c>
      <c r="H409" s="55">
        <f>IFERROR(VLOOKUP(B409,'วันที่ 1'!$B$8:$AH$103,27,FALSE),0)</f>
      </c>
      <c r="I409" s="53">
        <f>IFERROR(VLOOKUP(B409,'วันที่ 2'!$B$8:$AF$106,28,FALSE),0)-IFERROR(VLOOKUP(B409,'วันที่ 2'!$B$8:$AF$106,27,FALSE),0)</f>
      </c>
      <c r="J409" s="53">
        <f>IFERROR(VLOOKUP(B409,'วันที่ 2'!$B$8:$AF$106,27,FALSE),0)</f>
      </c>
      <c r="K409" s="53">
        <f>IFERROR(VLOOKUP(B409,'วันที่ 3 กะเช้า'!$B$8:$AK$106,28,FALSE),0)-IFERROR(VLOOKUP(B409,'วันที่ 3 กะเช้า'!$B$8:$AK$106,27,FALSE),0)</f>
      </c>
      <c r="L409" s="53">
        <f>IFERROR(VLOOKUP(B409,'วันที่ 3 กะเช้า'!$B$8:$AK$106,27,FALSE),0)</f>
      </c>
      <c r="M409" s="53">
        <f>IFERROR(VLOOKUP(B409,'วันที่ 4 กะเช้า'!$B$8:$AG$107,28,FALSE),0)-IFERROR(VLOOKUP(B409,'วันที่ 4 กะเช้า'!$B$8:$AG$107,27,FALSE),0)</f>
      </c>
      <c r="N409" s="53">
        <f>IFERROR(VLOOKUP(B409,'วันที่ 4 กะเช้า'!$B$8:$AG$107,27,FALSE),0)</f>
      </c>
      <c r="O409" s="53">
        <f>IFERROR(VLOOKUP(B409,'วันที่ 4 กะเช้า'!$B$8:$AH$106,28,FALSE),0)-IFERROR(VLOOKUP(B409,'วันที่ 4 กะเช้า'!$B$8:$AH$106,27,FALSE),0)</f>
      </c>
      <c r="P409" s="53">
        <f>IFERROR(VLOOKUP(B409,'วันที่ 4 กะเช้า'!$B$8:$AH$106,27,FALSE),0)</f>
      </c>
      <c r="Q409" s="53">
        <f>IFERROR(VLOOKUP(B409,'วันที่ 4 กะเช้า'!$B$8:$AH$106,28,FALSE),0)-IFERROR(VLOOKUP(B409,'วันที่ 4 กะเช้า'!$B$8:$AH$106,27,FALSE),0)</f>
      </c>
      <c r="R409" s="53">
        <f>IFERROR(VLOOKUP(B409,'วันที่ 4 กะเช้า'!$B$8:$AH$106,27,FALSE),0)</f>
      </c>
      <c r="S409" s="53">
        <f>IFERROR(VLOOKUP(B409,'วันที่ 5 กะเช้า'!$B$8:$AH$107,28,FALSE),0)-IFERROR(VLOOKUP(B409,'วันที่ 5 กะเช้า'!$B$8:$AH$107,27,FALSE),0)</f>
      </c>
      <c r="T409" s="53">
        <f>IFERROR(VLOOKUP(B409,'วันที่ 5 กะเช้า'!$B$8:$AH$107,27,FALSE),0)</f>
      </c>
      <c r="U409" s="53">
        <f>IFERROR(VLOOKUP(B409,'วันที่ 5 กะดึก'!$B$8:$AH$106,27,FALSE),0)</f>
      </c>
      <c r="V409" s="53">
        <f>IFERROR(VLOOKUP(B409,'วันที่ 5 กะดึก'!$B$8:$AH$106,27,FALSE),0)</f>
      </c>
      <c r="W409" s="53">
        <f>IFERROR(VLOOKUP(B409,'วันที่ 7'!$B$8:$AH$105,28,FALSE),0)-IFERROR(VLOOKUP(B409,'วันที่ 7'!$B$8:$AH$105,27,FALSE),0)</f>
      </c>
      <c r="X409" s="53">
        <f>IFERROR(VLOOKUP(B409,'วันที่ 7'!$B$8:$AH$105,27,FALSE),0)</f>
      </c>
      <c r="Y409" s="53">
        <f>IFERROR(VLOOKUP(B409,'วันที่ 8'!$B$8:$AH$109,28,FALSE),0)-IFERROR(VLOOKUP(B409,'วันที่ 8'!$B$8:$AH$109,27,FALSE),0)</f>
      </c>
      <c r="Z409" s="53">
        <f>IFERROR(VLOOKUP(B409,'วันที่ 8'!$B$8:$AH$109,27,FALSE),0)</f>
      </c>
      <c r="AA409" s="53">
        <f>IFERROR(VLOOKUP(B409,'กะเช้าวันที่ 12'!$B$8:$AC$102,28,FALSE),0)-IFERROR(VLOOKUP(B409,'กะเช้าวันที่ 12'!$B$8:$AC$102,27,FALSE),0)</f>
      </c>
      <c r="AB409" s="53">
        <f>IFERROR(VLOOKUP(B409,'กะเช้าวันที่ 12'!$B$8:$AC$102,27,FALSE),0)</f>
      </c>
      <c r="AC409" s="53">
        <f>IFERROR(VLOOKUP(B409,'กะเช้าวันที่ 14'!$B$8:$AC$104,28,FALSE),0)-IFERROR(VLOOKUP(B409,'กะเช้าวันที่ 14'!$B$8:$AC$104,27,FALSE),0)</f>
      </c>
      <c r="AD409" s="53">
        <f>IFERROR(VLOOKUP(B409,'กะเช้าวันที่ 14'!$B$8:$AC$104,27,FALSE),0)</f>
      </c>
      <c r="AE409" s="53">
        <f>IFERROR(VLOOKUP(B409,'กะดึกวันที่ 13'!$B$8:$AC$105,28,FALSE),0)-IFERROR(VLOOKUP(B409,'กะดึกวันที่ 13'!$B$8:$AC$105,27,FALSE),0)</f>
      </c>
      <c r="AF409" s="53">
        <f>IFERROR(VLOOKUP(C409,'กะดึกวันที่ 13'!$B$8:$AC$105,27,FALSE),0)</f>
      </c>
      <c r="AG409" s="53">
        <f>IFERROR(VLOOKUP(B409,'วันที่ 12'!$B$8:$AH$105,28,FALSE),0)</f>
      </c>
      <c r="AH409" s="53">
        <f>IFERROR(VLOOKUP(B409,'วันที่ 14'!$B$8:$AH$106,28,FALSE),0)</f>
      </c>
      <c r="AI409" s="53">
        <f>IFERROR(VLOOKUP(B409,'วันที่ 15'!$B$8:$AH$106,28,FALSE),0)</f>
      </c>
      <c r="AJ409" s="53">
        <f>IFERROR(VLOOKUP(B409,'วันที่ 16'!$B$8:$AH$105,28,FALSE),0)</f>
      </c>
      <c r="AK409" s="53">
        <f>IFERROR(VLOOKUP(B409,'วันที่ 17'!$B$8:$AH$105,28,FALSE),0)</f>
      </c>
      <c r="AL409" s="53">
        <f>IFERROR(VLOOKUP(B409,'วันที่ 18'!$B$8:$AH$104,28,FALSE),0)</f>
      </c>
      <c r="AM409" s="53">
        <f>IFERROR(VLOOKUP(B409,'วันที่ 19'!$B$8:$AH$106,28,FALSE),0)</f>
      </c>
      <c r="AN409" s="53">
        <f>IFERROR(VLOOKUP(B409,'วันที่ 20'!$B$8:$AH$105,28,FALSE),0)</f>
      </c>
      <c r="AO409" s="53">
        <f>IFERROR(VLOOKUP(B409,'วันที่ 21'!$B$8:$AH$106,28,FALSE),0)</f>
      </c>
      <c r="AP409" s="53">
        <f>IFERROR(VLOOKUP(B409,'วันที่ 22'!$B$8:$AH$105,28,FALSE),0)</f>
      </c>
      <c r="AQ409" s="53">
        <f>IFERROR(VLOOKUP(B409,'วันที่ 23'!$B$8:$AH$107,28,FALSE),0)</f>
      </c>
      <c r="AR409" s="53">
        <f>IFERROR(VLOOKUP(B409,'วันที่ 24'!$B$8:$AH$104,28,FALSE),0)</f>
      </c>
      <c r="AS409" s="53">
        <f>IFERROR(VLOOKUP(B409,'วันที่ 25'!$B$8:$AH$106,28,FALSE),0)</f>
      </c>
      <c r="AT409" s="53">
        <f>IFERROR(VLOOKUP(B409,'วันที่ 26'!$B$8:$AH$105,28,FALSE),0)</f>
      </c>
      <c r="AU409" s="53">
        <f>IFERROR(VLOOKUP(B409,'วันที่ 26'!$B$8:$AH$104,28,FALSE),0)</f>
      </c>
      <c r="AV409" s="53">
        <f>IFERROR(VLOOKUP(B409,'วันที่ 30'!$B$8:$AH$107,28,FALSE),0)</f>
      </c>
      <c r="AW409" s="53">
        <f>IFERROR(VLOOKUP(B409,'วันที่ 31'!$B$8:$AG$105,28,FALSE),0)</f>
      </c>
      <c r="AX409" s="52">
        <f>SUM(E409:AW409)</f>
      </c>
    </row>
    <row r="410">
      <c r="A410" s="52"/>
      <c r="B410" s="56"/>
      <c r="C410" s="53">
        <f>IFERROR(VLOOKUP(B410,Members!B:C,2,FALSE),0)</f>
      </c>
      <c r="D410" s="53">
        <f>IFERROR(VLOOKUP(B410,Members!$B:$H,7,FALSE),0)</f>
      </c>
      <c r="E410" s="55">
        <f>IFERROR(VLOOKUP(B410,'วันที่ 1'!$B$8:$AH$103,28,FALSE),0) - IFERROR(VLOOKUP(B410,'วันที่ 1'!$B$8:$AH$103,27,FALSE),0)</f>
      </c>
      <c r="F410" s="55">
        <f>IFERROR(VLOOKUP(C410,'วันที่ 1'!$B$8:$AH$103,27,FALSE),0)</f>
      </c>
      <c r="G410" s="53">
        <f>IFERROR(VLOOKUP(B410,'วันที่ 1'!$B$8:$AH$103,28,FALSE),0)-IFERROR(VLOOKUP(B410,'วันที่ 1'!$B$8:$AH$103,27,FALSE),0)</f>
      </c>
      <c r="H410" s="55">
        <f>IFERROR(VLOOKUP(B410,'วันที่ 1'!$B$8:$AH$103,27,FALSE),0)</f>
      </c>
      <c r="I410" s="53">
        <f>IFERROR(VLOOKUP(B410,'วันที่ 2'!$B$8:$AF$106,28,FALSE),0)-IFERROR(VLOOKUP(B410,'วันที่ 2'!$B$8:$AF$106,27,FALSE),0)</f>
      </c>
      <c r="J410" s="53">
        <f>IFERROR(VLOOKUP(B410,'วันที่ 2'!$B$8:$AF$106,27,FALSE),0)</f>
      </c>
      <c r="K410" s="53">
        <f>IFERROR(VLOOKUP(B410,'วันที่ 3 กะเช้า'!$B$8:$AK$106,28,FALSE),0)-IFERROR(VLOOKUP(B410,'วันที่ 3 กะเช้า'!$B$8:$AK$106,27,FALSE),0)</f>
      </c>
      <c r="L410" s="53">
        <f>IFERROR(VLOOKUP(B410,'วันที่ 3 กะเช้า'!$B$8:$AK$106,27,FALSE),0)</f>
      </c>
      <c r="M410" s="53">
        <f>IFERROR(VLOOKUP(B410,'วันที่ 4 กะเช้า'!$B$8:$AG$107,28,FALSE),0)-IFERROR(VLOOKUP(B410,'วันที่ 4 กะเช้า'!$B$8:$AG$107,27,FALSE),0)</f>
      </c>
      <c r="N410" s="53">
        <f>IFERROR(VLOOKUP(B410,'วันที่ 4 กะเช้า'!$B$8:$AG$107,27,FALSE),0)</f>
      </c>
      <c r="O410" s="53">
        <f>IFERROR(VLOOKUP(B410,'วันที่ 4 กะเช้า'!$B$8:$AH$106,28,FALSE),0)-IFERROR(VLOOKUP(B410,'วันที่ 4 กะเช้า'!$B$8:$AH$106,27,FALSE),0)</f>
      </c>
      <c r="P410" s="53">
        <f>IFERROR(VLOOKUP(B410,'วันที่ 4 กะเช้า'!$B$8:$AH$106,27,FALSE),0)</f>
      </c>
      <c r="Q410" s="53">
        <f>IFERROR(VLOOKUP(B410,'วันที่ 4 กะเช้า'!$B$8:$AH$106,28,FALSE),0)-IFERROR(VLOOKUP(B410,'วันที่ 4 กะเช้า'!$B$8:$AH$106,27,FALSE),0)</f>
      </c>
      <c r="R410" s="53">
        <f>IFERROR(VLOOKUP(B410,'วันที่ 4 กะเช้า'!$B$8:$AH$106,27,FALSE),0)</f>
      </c>
      <c r="S410" s="53">
        <f>IFERROR(VLOOKUP(B410,'วันที่ 5 กะเช้า'!$B$8:$AH$107,28,FALSE),0)-IFERROR(VLOOKUP(B410,'วันที่ 5 กะเช้า'!$B$8:$AH$107,27,FALSE),0)</f>
      </c>
      <c r="T410" s="53">
        <f>IFERROR(VLOOKUP(B410,'วันที่ 5 กะเช้า'!$B$8:$AH$107,27,FALSE),0)</f>
      </c>
      <c r="U410" s="53">
        <f>IFERROR(VLOOKUP(B410,'วันที่ 5 กะดึก'!$B$8:$AH$106,27,FALSE),0)</f>
      </c>
      <c r="V410" s="53">
        <f>IFERROR(VLOOKUP(B410,'วันที่ 5 กะดึก'!$B$8:$AH$106,27,FALSE),0)</f>
      </c>
      <c r="W410" s="53">
        <f>IFERROR(VLOOKUP(B410,'วันที่ 7'!$B$8:$AH$105,28,FALSE),0)-IFERROR(VLOOKUP(B410,'วันที่ 7'!$B$8:$AH$105,27,FALSE),0)</f>
      </c>
      <c r="X410" s="53">
        <f>IFERROR(VLOOKUP(B410,'วันที่ 7'!$B$8:$AH$105,27,FALSE),0)</f>
      </c>
      <c r="Y410" s="53">
        <f>IFERROR(VLOOKUP(B410,'วันที่ 8'!$B$8:$AH$109,28,FALSE),0)-IFERROR(VLOOKUP(B410,'วันที่ 8'!$B$8:$AH$109,27,FALSE),0)</f>
      </c>
      <c r="Z410" s="53">
        <f>IFERROR(VLOOKUP(B410,'วันที่ 8'!$B$8:$AH$109,27,FALSE),0)</f>
      </c>
      <c r="AA410" s="53">
        <f>IFERROR(VLOOKUP(B410,'กะเช้าวันที่ 12'!$B$8:$AC$102,28,FALSE),0)-IFERROR(VLOOKUP(B410,'กะเช้าวันที่ 12'!$B$8:$AC$102,27,FALSE),0)</f>
      </c>
      <c r="AB410" s="53">
        <f>IFERROR(VLOOKUP(B410,'กะเช้าวันที่ 12'!$B$8:$AC$102,27,FALSE),0)</f>
      </c>
      <c r="AC410" s="53">
        <f>IFERROR(VLOOKUP(B410,'กะเช้าวันที่ 14'!$B$8:$AC$104,28,FALSE),0)-IFERROR(VLOOKUP(B410,'กะเช้าวันที่ 14'!$B$8:$AC$104,27,FALSE),0)</f>
      </c>
      <c r="AD410" s="53">
        <f>IFERROR(VLOOKUP(B410,'กะเช้าวันที่ 14'!$B$8:$AC$104,27,FALSE),0)</f>
      </c>
      <c r="AE410" s="53">
        <f>IFERROR(VLOOKUP(B410,'กะดึกวันที่ 13'!$B$8:$AC$105,28,FALSE),0)-IFERROR(VLOOKUP(B410,'กะดึกวันที่ 13'!$B$8:$AC$105,27,FALSE),0)</f>
      </c>
      <c r="AF410" s="53">
        <f>IFERROR(VLOOKUP(C410,'กะดึกวันที่ 13'!$B$8:$AC$105,27,FALSE),0)</f>
      </c>
      <c r="AG410" s="53">
        <f>IFERROR(VLOOKUP(B410,'วันที่ 12'!$B$8:$AH$105,28,FALSE),0)</f>
      </c>
      <c r="AH410" s="53">
        <f>IFERROR(VLOOKUP(B410,'วันที่ 14'!$B$8:$AH$106,28,FALSE),0)</f>
      </c>
      <c r="AI410" s="53">
        <f>IFERROR(VLOOKUP(B410,'วันที่ 15'!$B$8:$AH$106,28,FALSE),0)</f>
      </c>
      <c r="AJ410" s="53">
        <f>IFERROR(VLOOKUP(B410,'วันที่ 16'!$B$8:$AH$105,28,FALSE),0)</f>
      </c>
      <c r="AK410" s="53">
        <f>IFERROR(VLOOKUP(B410,'วันที่ 17'!$B$8:$AH$105,28,FALSE),0)</f>
      </c>
      <c r="AL410" s="53">
        <f>IFERROR(VLOOKUP(B410,'วันที่ 18'!$B$8:$AH$104,28,FALSE),0)</f>
      </c>
      <c r="AM410" s="53">
        <f>IFERROR(VLOOKUP(B410,'วันที่ 19'!$B$8:$AH$106,28,FALSE),0)</f>
      </c>
      <c r="AN410" s="53">
        <f>IFERROR(VLOOKUP(B410,'วันที่ 20'!$B$8:$AH$105,28,FALSE),0)</f>
      </c>
      <c r="AO410" s="53">
        <f>IFERROR(VLOOKUP(B410,'วันที่ 21'!$B$8:$AH$106,28,FALSE),0)</f>
      </c>
      <c r="AP410" s="53">
        <f>IFERROR(VLOOKUP(B410,'วันที่ 22'!$B$8:$AH$105,28,FALSE),0)</f>
      </c>
      <c r="AQ410" s="53">
        <f>IFERROR(VLOOKUP(B410,'วันที่ 23'!$B$8:$AH$107,28,FALSE),0)</f>
      </c>
      <c r="AR410" s="53">
        <f>IFERROR(VLOOKUP(B410,'วันที่ 24'!$B$8:$AH$104,28,FALSE),0)</f>
      </c>
      <c r="AS410" s="53">
        <f>IFERROR(VLOOKUP(B410,'วันที่ 25'!$B$8:$AH$106,28,FALSE),0)</f>
      </c>
      <c r="AT410" s="53">
        <f>IFERROR(VLOOKUP(B410,'วันที่ 26'!$B$8:$AH$105,28,FALSE),0)</f>
      </c>
      <c r="AU410" s="53">
        <f>IFERROR(VLOOKUP(B410,'วันที่ 26'!$B$8:$AH$104,28,FALSE),0)</f>
      </c>
      <c r="AV410" s="53">
        <f>IFERROR(VLOOKUP(B410,'วันที่ 30'!$B$8:$AH$107,28,FALSE),0)</f>
      </c>
      <c r="AW410" s="53">
        <f>IFERROR(VLOOKUP(B410,'วันที่ 31'!$B$8:$AG$105,28,FALSE),0)</f>
      </c>
      <c r="AX410" s="52">
        <f>SUM(E410:AW410)</f>
      </c>
    </row>
    <row r="411">
      <c r="A411" s="52"/>
      <c r="B411" s="56"/>
      <c r="C411" s="53">
        <f>IFERROR(VLOOKUP(B411,Members!B:C,2,FALSE),0)</f>
      </c>
      <c r="D411" s="53">
        <f>IFERROR(VLOOKUP(B411,Members!$B:$H,7,FALSE),0)</f>
      </c>
      <c r="E411" s="55">
        <f>IFERROR(VLOOKUP(B411,'วันที่ 1'!$B$8:$AH$103,28,FALSE),0) - IFERROR(VLOOKUP(B411,'วันที่ 1'!$B$8:$AH$103,27,FALSE),0)</f>
      </c>
      <c r="F411" s="55">
        <f>IFERROR(VLOOKUP(C411,'วันที่ 1'!$B$8:$AH$103,27,FALSE),0)</f>
      </c>
      <c r="G411" s="53">
        <f>IFERROR(VLOOKUP(B411,'วันที่ 1'!$B$8:$AH$103,28,FALSE),0)-IFERROR(VLOOKUP(B411,'วันที่ 1'!$B$8:$AH$103,27,FALSE),0)</f>
      </c>
      <c r="H411" s="55">
        <f>IFERROR(VLOOKUP(B411,'วันที่ 1'!$B$8:$AH$103,27,FALSE),0)</f>
      </c>
      <c r="I411" s="53">
        <f>IFERROR(VLOOKUP(B411,'วันที่ 2'!$B$8:$AF$106,28,FALSE),0)-IFERROR(VLOOKUP(B411,'วันที่ 2'!$B$8:$AF$106,27,FALSE),0)</f>
      </c>
      <c r="J411" s="53">
        <f>IFERROR(VLOOKUP(B411,'วันที่ 2'!$B$8:$AF$106,27,FALSE),0)</f>
      </c>
      <c r="K411" s="53">
        <f>IFERROR(VLOOKUP(B411,'วันที่ 3 กะเช้า'!$B$8:$AK$106,28,FALSE),0)-IFERROR(VLOOKUP(B411,'วันที่ 3 กะเช้า'!$B$8:$AK$106,27,FALSE),0)</f>
      </c>
      <c r="L411" s="53">
        <f>IFERROR(VLOOKUP(B411,'วันที่ 3 กะเช้า'!$B$8:$AK$106,27,FALSE),0)</f>
      </c>
      <c r="M411" s="53">
        <f>IFERROR(VLOOKUP(B411,'วันที่ 4 กะเช้า'!$B$8:$AG$107,28,FALSE),0)-IFERROR(VLOOKUP(B411,'วันที่ 4 กะเช้า'!$B$8:$AG$107,27,FALSE),0)</f>
      </c>
      <c r="N411" s="53">
        <f>IFERROR(VLOOKUP(B411,'วันที่ 4 กะเช้า'!$B$8:$AG$107,27,FALSE),0)</f>
      </c>
      <c r="O411" s="53">
        <f>IFERROR(VLOOKUP(B411,'วันที่ 4 กะเช้า'!$B$8:$AH$106,28,FALSE),0)-IFERROR(VLOOKUP(B411,'วันที่ 4 กะเช้า'!$B$8:$AH$106,27,FALSE),0)</f>
      </c>
      <c r="P411" s="53">
        <f>IFERROR(VLOOKUP(B411,'วันที่ 4 กะเช้า'!$B$8:$AH$106,27,FALSE),0)</f>
      </c>
      <c r="Q411" s="53">
        <f>IFERROR(VLOOKUP(B411,'วันที่ 4 กะเช้า'!$B$8:$AH$106,28,FALSE),0)-IFERROR(VLOOKUP(B411,'วันที่ 4 กะเช้า'!$B$8:$AH$106,27,FALSE),0)</f>
      </c>
      <c r="R411" s="53">
        <f>IFERROR(VLOOKUP(B411,'วันที่ 4 กะเช้า'!$B$8:$AH$106,27,FALSE),0)</f>
      </c>
      <c r="S411" s="53">
        <f>IFERROR(VLOOKUP(B411,'วันที่ 5 กะเช้า'!$B$8:$AH$107,28,FALSE),0)-IFERROR(VLOOKUP(B411,'วันที่ 5 กะเช้า'!$B$8:$AH$107,27,FALSE),0)</f>
      </c>
      <c r="T411" s="53">
        <f>IFERROR(VLOOKUP(B411,'วันที่ 5 กะเช้า'!$B$8:$AH$107,27,FALSE),0)</f>
      </c>
      <c r="U411" s="53">
        <f>IFERROR(VLOOKUP(B411,'วันที่ 5 กะดึก'!$B$8:$AH$106,27,FALSE),0)</f>
      </c>
      <c r="V411" s="53">
        <f>IFERROR(VLOOKUP(B411,'วันที่ 5 กะดึก'!$B$8:$AH$106,27,FALSE),0)</f>
      </c>
      <c r="W411" s="53">
        <f>IFERROR(VLOOKUP(B411,'วันที่ 7'!$B$8:$AH$105,28,FALSE),0)-IFERROR(VLOOKUP(B411,'วันที่ 7'!$B$8:$AH$105,27,FALSE),0)</f>
      </c>
      <c r="X411" s="53">
        <f>IFERROR(VLOOKUP(B411,'วันที่ 7'!$B$8:$AH$105,27,FALSE),0)</f>
      </c>
      <c r="Y411" s="53">
        <f>IFERROR(VLOOKUP(B411,'วันที่ 8'!$B$8:$AH$109,28,FALSE),0)-IFERROR(VLOOKUP(B411,'วันที่ 8'!$B$8:$AH$109,27,FALSE),0)</f>
      </c>
      <c r="Z411" s="53">
        <f>IFERROR(VLOOKUP(B411,'วันที่ 8'!$B$8:$AH$109,27,FALSE),0)</f>
      </c>
      <c r="AA411" s="53">
        <f>IFERROR(VLOOKUP(B411,'กะเช้าวันที่ 12'!$B$8:$AC$102,28,FALSE),0)-IFERROR(VLOOKUP(B411,'กะเช้าวันที่ 12'!$B$8:$AC$102,27,FALSE),0)</f>
      </c>
      <c r="AB411" s="53">
        <f>IFERROR(VLOOKUP(B411,'กะเช้าวันที่ 12'!$B$8:$AC$102,27,FALSE),0)</f>
      </c>
      <c r="AC411" s="53">
        <f>IFERROR(VLOOKUP(B411,'กะเช้าวันที่ 14'!$B$8:$AC$104,28,FALSE),0)-IFERROR(VLOOKUP(B411,'กะเช้าวันที่ 14'!$B$8:$AC$104,27,FALSE),0)</f>
      </c>
      <c r="AD411" s="53">
        <f>IFERROR(VLOOKUP(B411,'กะเช้าวันที่ 14'!$B$8:$AC$104,27,FALSE),0)</f>
      </c>
      <c r="AE411" s="53">
        <f>IFERROR(VLOOKUP(B411,'กะดึกวันที่ 13'!$B$8:$AC$105,28,FALSE),0)-IFERROR(VLOOKUP(B411,'กะดึกวันที่ 13'!$B$8:$AC$105,27,FALSE),0)</f>
      </c>
      <c r="AF411" s="53">
        <f>IFERROR(VLOOKUP(C411,'กะดึกวันที่ 13'!$B$8:$AC$105,27,FALSE),0)</f>
      </c>
      <c r="AG411" s="53">
        <f>IFERROR(VLOOKUP(B411,'วันที่ 12'!$B$8:$AH$105,28,FALSE),0)</f>
      </c>
      <c r="AH411" s="53">
        <f>IFERROR(VLOOKUP(B411,'วันที่ 14'!$B$8:$AH$106,28,FALSE),0)</f>
      </c>
      <c r="AI411" s="53">
        <f>IFERROR(VLOOKUP(B411,'วันที่ 15'!$B$8:$AH$106,28,FALSE),0)</f>
      </c>
      <c r="AJ411" s="53">
        <f>IFERROR(VLOOKUP(B411,'วันที่ 16'!$B$8:$AH$105,28,FALSE),0)</f>
      </c>
      <c r="AK411" s="53">
        <f>IFERROR(VLOOKUP(B411,'วันที่ 17'!$B$8:$AH$105,28,FALSE),0)</f>
      </c>
      <c r="AL411" s="53">
        <f>IFERROR(VLOOKUP(B411,'วันที่ 18'!$B$8:$AH$104,28,FALSE),0)</f>
      </c>
      <c r="AM411" s="53">
        <f>IFERROR(VLOOKUP(B411,'วันที่ 19'!$B$8:$AH$106,28,FALSE),0)</f>
      </c>
      <c r="AN411" s="53">
        <f>IFERROR(VLOOKUP(B411,'วันที่ 20'!$B$8:$AH$105,28,FALSE),0)</f>
      </c>
      <c r="AO411" s="53">
        <f>IFERROR(VLOOKUP(B411,'วันที่ 21'!$B$8:$AH$106,28,FALSE),0)</f>
      </c>
      <c r="AP411" s="53">
        <f>IFERROR(VLOOKUP(B411,'วันที่ 22'!$B$8:$AH$105,28,FALSE),0)</f>
      </c>
      <c r="AQ411" s="53">
        <f>IFERROR(VLOOKUP(B411,'วันที่ 23'!$B$8:$AH$107,28,FALSE),0)</f>
      </c>
      <c r="AR411" s="53">
        <f>IFERROR(VLOOKUP(B411,'วันที่ 24'!$B$8:$AH$104,28,FALSE),0)</f>
      </c>
      <c r="AS411" s="53">
        <f>IFERROR(VLOOKUP(B411,'วันที่ 25'!$B$8:$AH$106,28,FALSE),0)</f>
      </c>
      <c r="AT411" s="53">
        <f>IFERROR(VLOOKUP(B411,'วันที่ 26'!$B$8:$AH$105,28,FALSE),0)</f>
      </c>
      <c r="AU411" s="53">
        <f>IFERROR(VLOOKUP(B411,'วันที่ 26'!$B$8:$AH$104,28,FALSE),0)</f>
      </c>
      <c r="AV411" s="53">
        <f>IFERROR(VLOOKUP(B411,'วันที่ 30'!$B$8:$AH$107,28,FALSE),0)</f>
      </c>
      <c r="AW411" s="53">
        <f>IFERROR(VLOOKUP(B411,'วันที่ 31'!$B$8:$AG$105,28,FALSE),0)</f>
      </c>
      <c r="AX411" s="52">
        <f>SUM(E411:AW411)</f>
      </c>
    </row>
    <row r="412">
      <c r="A412" s="52"/>
      <c r="B412" s="56"/>
      <c r="C412" s="53">
        <f>IFERROR(VLOOKUP(B412,Members!B:C,2,FALSE),0)</f>
      </c>
      <c r="D412" s="53">
        <f>IFERROR(VLOOKUP(B412,Members!$B:$H,7,FALSE),0)</f>
      </c>
      <c r="E412" s="55">
        <f>IFERROR(VLOOKUP(B412,'วันที่ 1'!$B$8:$AH$103,28,FALSE),0) - IFERROR(VLOOKUP(B412,'วันที่ 1'!$B$8:$AH$103,27,FALSE),0)</f>
      </c>
      <c r="F412" s="55">
        <f>IFERROR(VLOOKUP(C412,'วันที่ 1'!$B$8:$AH$103,27,FALSE),0)</f>
      </c>
      <c r="G412" s="53">
        <f>IFERROR(VLOOKUP(B412,'วันที่ 1'!$B$8:$AH$103,28,FALSE),0)-IFERROR(VLOOKUP(B412,'วันที่ 1'!$B$8:$AH$103,27,FALSE),0)</f>
      </c>
      <c r="H412" s="55">
        <f>IFERROR(VLOOKUP(B412,'วันที่ 1'!$B$8:$AH$103,27,FALSE),0)</f>
      </c>
      <c r="I412" s="53">
        <f>IFERROR(VLOOKUP(B412,'วันที่ 2'!$B$8:$AF$106,28,FALSE),0)-IFERROR(VLOOKUP(B412,'วันที่ 2'!$B$8:$AF$106,27,FALSE),0)</f>
      </c>
      <c r="J412" s="53">
        <f>IFERROR(VLOOKUP(B412,'วันที่ 2'!$B$8:$AF$106,27,FALSE),0)</f>
      </c>
      <c r="K412" s="53">
        <f>IFERROR(VLOOKUP(B412,'วันที่ 3 กะเช้า'!$B$8:$AK$106,28,FALSE),0)-IFERROR(VLOOKUP(B412,'วันที่ 3 กะเช้า'!$B$8:$AK$106,27,FALSE),0)</f>
      </c>
      <c r="L412" s="53">
        <f>IFERROR(VLOOKUP(B412,'วันที่ 3 กะเช้า'!$B$8:$AK$106,27,FALSE),0)</f>
      </c>
      <c r="M412" s="53">
        <f>IFERROR(VLOOKUP(B412,'วันที่ 4 กะเช้า'!$B$8:$AG$107,28,FALSE),0)-IFERROR(VLOOKUP(B412,'วันที่ 4 กะเช้า'!$B$8:$AG$107,27,FALSE),0)</f>
      </c>
      <c r="N412" s="53">
        <f>IFERROR(VLOOKUP(B412,'วันที่ 4 กะเช้า'!$B$8:$AG$107,27,FALSE),0)</f>
      </c>
      <c r="O412" s="53">
        <f>IFERROR(VLOOKUP(B412,'วันที่ 4 กะเช้า'!$B$8:$AH$106,28,FALSE),0)-IFERROR(VLOOKUP(B412,'วันที่ 4 กะเช้า'!$B$8:$AH$106,27,FALSE),0)</f>
      </c>
      <c r="P412" s="53">
        <f>IFERROR(VLOOKUP(B412,'วันที่ 4 กะเช้า'!$B$8:$AH$106,27,FALSE),0)</f>
      </c>
      <c r="Q412" s="53">
        <f>IFERROR(VLOOKUP(B412,'วันที่ 4 กะเช้า'!$B$8:$AH$106,28,FALSE),0)-IFERROR(VLOOKUP(B412,'วันที่ 4 กะเช้า'!$B$8:$AH$106,27,FALSE),0)</f>
      </c>
      <c r="R412" s="53">
        <f>IFERROR(VLOOKUP(B412,'วันที่ 4 กะเช้า'!$B$8:$AH$106,27,FALSE),0)</f>
      </c>
      <c r="S412" s="53">
        <f>IFERROR(VLOOKUP(B412,'วันที่ 5 กะเช้า'!$B$8:$AH$107,28,FALSE),0)-IFERROR(VLOOKUP(B412,'วันที่ 5 กะเช้า'!$B$8:$AH$107,27,FALSE),0)</f>
      </c>
      <c r="T412" s="53">
        <f>IFERROR(VLOOKUP(B412,'วันที่ 5 กะเช้า'!$B$8:$AH$107,27,FALSE),0)</f>
      </c>
      <c r="U412" s="53">
        <f>IFERROR(VLOOKUP(B412,'วันที่ 5 กะดึก'!$B$8:$AH$106,27,FALSE),0)</f>
      </c>
      <c r="V412" s="53">
        <f>IFERROR(VLOOKUP(B412,'วันที่ 5 กะดึก'!$B$8:$AH$106,27,FALSE),0)</f>
      </c>
      <c r="W412" s="53">
        <f>IFERROR(VLOOKUP(B412,'วันที่ 7'!$B$8:$AH$105,28,FALSE),0)-IFERROR(VLOOKUP(B412,'วันที่ 7'!$B$8:$AH$105,27,FALSE),0)</f>
      </c>
      <c r="X412" s="53">
        <f>IFERROR(VLOOKUP(B412,'วันที่ 7'!$B$8:$AH$105,27,FALSE),0)</f>
      </c>
      <c r="Y412" s="53">
        <f>IFERROR(VLOOKUP(B412,'วันที่ 8'!$B$8:$AH$109,28,FALSE),0)-IFERROR(VLOOKUP(B412,'วันที่ 8'!$B$8:$AH$109,27,FALSE),0)</f>
      </c>
      <c r="Z412" s="53">
        <f>IFERROR(VLOOKUP(B412,'วันที่ 8'!$B$8:$AH$109,27,FALSE),0)</f>
      </c>
      <c r="AA412" s="53">
        <f>IFERROR(VLOOKUP(B412,'กะเช้าวันที่ 12'!$B$8:$AC$102,28,FALSE),0)-IFERROR(VLOOKUP(B412,'กะเช้าวันที่ 12'!$B$8:$AC$102,27,FALSE),0)</f>
      </c>
      <c r="AB412" s="53">
        <f>IFERROR(VLOOKUP(B412,'กะเช้าวันที่ 12'!$B$8:$AC$102,27,FALSE),0)</f>
      </c>
      <c r="AC412" s="53">
        <f>IFERROR(VLOOKUP(B412,'กะเช้าวันที่ 14'!$B$8:$AC$104,28,FALSE),0)-IFERROR(VLOOKUP(B412,'กะเช้าวันที่ 14'!$B$8:$AC$104,27,FALSE),0)</f>
      </c>
      <c r="AD412" s="53">
        <f>IFERROR(VLOOKUP(B412,'กะเช้าวันที่ 14'!$B$8:$AC$104,27,FALSE),0)</f>
      </c>
      <c r="AE412" s="53">
        <f>IFERROR(VLOOKUP(B412,'กะดึกวันที่ 13'!$B$8:$AC$105,28,FALSE),0)-IFERROR(VLOOKUP(B412,'กะดึกวันที่ 13'!$B$8:$AC$105,27,FALSE),0)</f>
      </c>
      <c r="AF412" s="53">
        <f>IFERROR(VLOOKUP(C412,'กะดึกวันที่ 13'!$B$8:$AC$105,27,FALSE),0)</f>
      </c>
      <c r="AG412" s="53">
        <f>IFERROR(VLOOKUP(B412,'วันที่ 12'!$B$8:$AH$105,28,FALSE),0)</f>
      </c>
      <c r="AH412" s="53">
        <f>IFERROR(VLOOKUP(B412,'วันที่ 14'!$B$8:$AH$106,28,FALSE),0)</f>
      </c>
      <c r="AI412" s="53">
        <f>IFERROR(VLOOKUP(B412,'วันที่ 15'!$B$8:$AH$106,28,FALSE),0)</f>
      </c>
      <c r="AJ412" s="53">
        <f>IFERROR(VLOOKUP(B412,'วันที่ 16'!$B$8:$AH$105,28,FALSE),0)</f>
      </c>
      <c r="AK412" s="53">
        <f>IFERROR(VLOOKUP(B412,'วันที่ 17'!$B$8:$AH$105,28,FALSE),0)</f>
      </c>
      <c r="AL412" s="53">
        <f>IFERROR(VLOOKUP(B412,'วันที่ 18'!$B$8:$AH$104,28,FALSE),0)</f>
      </c>
      <c r="AM412" s="53">
        <f>IFERROR(VLOOKUP(B412,'วันที่ 19'!$B$8:$AH$106,28,FALSE),0)</f>
      </c>
      <c r="AN412" s="53">
        <f>IFERROR(VLOOKUP(B412,'วันที่ 20'!$B$8:$AH$105,28,FALSE),0)</f>
      </c>
      <c r="AO412" s="53">
        <f>IFERROR(VLOOKUP(B412,'วันที่ 21'!$B$8:$AH$106,28,FALSE),0)</f>
      </c>
      <c r="AP412" s="53">
        <f>IFERROR(VLOOKUP(B412,'วันที่ 22'!$B$8:$AH$105,28,FALSE),0)</f>
      </c>
      <c r="AQ412" s="53">
        <f>IFERROR(VLOOKUP(B412,'วันที่ 23'!$B$8:$AH$107,28,FALSE),0)</f>
      </c>
      <c r="AR412" s="53">
        <f>IFERROR(VLOOKUP(B412,'วันที่ 24'!$B$8:$AH$104,28,FALSE),0)</f>
      </c>
      <c r="AS412" s="53">
        <f>IFERROR(VLOOKUP(B412,'วันที่ 25'!$B$8:$AH$106,28,FALSE),0)</f>
      </c>
      <c r="AT412" s="53">
        <f>IFERROR(VLOOKUP(B412,'วันที่ 26'!$B$8:$AH$105,28,FALSE),0)</f>
      </c>
      <c r="AU412" s="53">
        <f>IFERROR(VLOOKUP(B412,'วันที่ 26'!$B$8:$AH$104,28,FALSE),0)</f>
      </c>
      <c r="AV412" s="53">
        <f>IFERROR(VLOOKUP(B412,'วันที่ 30'!$B$8:$AH$107,28,FALSE),0)</f>
      </c>
      <c r="AW412" s="53">
        <f>IFERROR(VLOOKUP(B412,'วันที่ 31'!$B$8:$AG$105,28,FALSE),0)</f>
      </c>
      <c r="AX412" s="52">
        <f>SUM(E412:AW412)</f>
      </c>
    </row>
    <row r="413">
      <c r="A413" s="52"/>
      <c r="B413" s="56"/>
      <c r="C413" s="53">
        <f>IFERROR(VLOOKUP(B413,Members!B:C,2,FALSE),0)</f>
      </c>
      <c r="D413" s="53">
        <f>IFERROR(VLOOKUP(B413,Members!$B:$H,7,FALSE),0)</f>
      </c>
      <c r="E413" s="55">
        <f>IFERROR(VLOOKUP(B413,'วันที่ 1'!$B$8:$AH$103,28,FALSE),0) - IFERROR(VLOOKUP(B413,'วันที่ 1'!$B$8:$AH$103,27,FALSE),0)</f>
      </c>
      <c r="F413" s="55">
        <f>IFERROR(VLOOKUP(C413,'วันที่ 1'!$B$8:$AH$103,27,FALSE),0)</f>
      </c>
      <c r="G413" s="53">
        <f>IFERROR(VLOOKUP(B413,'วันที่ 1'!$B$8:$AH$103,28,FALSE),0)-IFERROR(VLOOKUP(B413,'วันที่ 1'!$B$8:$AH$103,27,FALSE),0)</f>
      </c>
      <c r="H413" s="55">
        <f>IFERROR(VLOOKUP(B413,'วันที่ 1'!$B$8:$AH$103,27,FALSE),0)</f>
      </c>
      <c r="I413" s="53">
        <f>IFERROR(VLOOKUP(B413,'วันที่ 2'!$B$8:$AF$106,28,FALSE),0)-IFERROR(VLOOKUP(B413,'วันที่ 2'!$B$8:$AF$106,27,FALSE),0)</f>
      </c>
      <c r="J413" s="53">
        <f>IFERROR(VLOOKUP(B413,'วันที่ 2'!$B$8:$AF$106,27,FALSE),0)</f>
      </c>
      <c r="K413" s="53">
        <f>IFERROR(VLOOKUP(B413,'วันที่ 3 กะเช้า'!$B$8:$AK$106,28,FALSE),0)-IFERROR(VLOOKUP(B413,'วันที่ 3 กะเช้า'!$B$8:$AK$106,27,FALSE),0)</f>
      </c>
      <c r="L413" s="53">
        <f>IFERROR(VLOOKUP(B413,'วันที่ 3 กะเช้า'!$B$8:$AK$106,27,FALSE),0)</f>
      </c>
      <c r="M413" s="53">
        <f>IFERROR(VLOOKUP(B413,'วันที่ 4 กะเช้า'!$B$8:$AG$107,28,FALSE),0)-IFERROR(VLOOKUP(B413,'วันที่ 4 กะเช้า'!$B$8:$AG$107,27,FALSE),0)</f>
      </c>
      <c r="N413" s="53">
        <f>IFERROR(VLOOKUP(B413,'วันที่ 4 กะเช้า'!$B$8:$AG$107,27,FALSE),0)</f>
      </c>
      <c r="O413" s="53">
        <f>IFERROR(VLOOKUP(B413,'วันที่ 4 กะเช้า'!$B$8:$AH$106,28,FALSE),0)-IFERROR(VLOOKUP(B413,'วันที่ 4 กะเช้า'!$B$8:$AH$106,27,FALSE),0)</f>
      </c>
      <c r="P413" s="53">
        <f>IFERROR(VLOOKUP(B413,'วันที่ 4 กะเช้า'!$B$8:$AH$106,27,FALSE),0)</f>
      </c>
      <c r="Q413" s="53">
        <f>IFERROR(VLOOKUP(B413,'วันที่ 4 กะเช้า'!$B$8:$AH$106,28,FALSE),0)-IFERROR(VLOOKUP(B413,'วันที่ 4 กะเช้า'!$B$8:$AH$106,27,FALSE),0)</f>
      </c>
      <c r="R413" s="53">
        <f>IFERROR(VLOOKUP(B413,'วันที่ 4 กะเช้า'!$B$8:$AH$106,27,FALSE),0)</f>
      </c>
      <c r="S413" s="53">
        <f>IFERROR(VLOOKUP(B413,'วันที่ 5 กะเช้า'!$B$8:$AH$107,28,FALSE),0)-IFERROR(VLOOKUP(B413,'วันที่ 5 กะเช้า'!$B$8:$AH$107,27,FALSE),0)</f>
      </c>
      <c r="T413" s="53">
        <f>IFERROR(VLOOKUP(B413,'วันที่ 5 กะเช้า'!$B$8:$AH$107,27,FALSE),0)</f>
      </c>
      <c r="U413" s="53">
        <f>IFERROR(VLOOKUP(B413,'วันที่ 5 กะดึก'!$B$8:$AH$106,27,FALSE),0)</f>
      </c>
      <c r="V413" s="53">
        <f>IFERROR(VLOOKUP(B413,'วันที่ 5 กะดึก'!$B$8:$AH$106,27,FALSE),0)</f>
      </c>
      <c r="W413" s="53">
        <f>IFERROR(VLOOKUP(B413,'วันที่ 7'!$B$8:$AH$105,28,FALSE),0)-IFERROR(VLOOKUP(B413,'วันที่ 7'!$B$8:$AH$105,27,FALSE),0)</f>
      </c>
      <c r="X413" s="53">
        <f>IFERROR(VLOOKUP(B413,'วันที่ 7'!$B$8:$AH$105,27,FALSE),0)</f>
      </c>
      <c r="Y413" s="53">
        <f>IFERROR(VLOOKUP(B413,'วันที่ 8'!$B$8:$AH$109,28,FALSE),0)-IFERROR(VLOOKUP(B413,'วันที่ 8'!$B$8:$AH$109,27,FALSE),0)</f>
      </c>
      <c r="Z413" s="53">
        <f>IFERROR(VLOOKUP(B413,'วันที่ 8'!$B$8:$AH$109,27,FALSE),0)</f>
      </c>
      <c r="AA413" s="53">
        <f>IFERROR(VLOOKUP(B413,'กะเช้าวันที่ 12'!$B$8:$AC$102,28,FALSE),0)-IFERROR(VLOOKUP(B413,'กะเช้าวันที่ 12'!$B$8:$AC$102,27,FALSE),0)</f>
      </c>
      <c r="AB413" s="53">
        <f>IFERROR(VLOOKUP(B413,'กะเช้าวันที่ 12'!$B$8:$AC$102,27,FALSE),0)</f>
      </c>
      <c r="AC413" s="53">
        <f>IFERROR(VLOOKUP(B413,'กะเช้าวันที่ 14'!$B$8:$AC$104,28,FALSE),0)-IFERROR(VLOOKUP(B413,'กะเช้าวันที่ 14'!$B$8:$AC$104,27,FALSE),0)</f>
      </c>
      <c r="AD413" s="53">
        <f>IFERROR(VLOOKUP(B413,'กะเช้าวันที่ 14'!$B$8:$AC$104,27,FALSE),0)</f>
      </c>
      <c r="AE413" s="53">
        <f>IFERROR(VLOOKUP(B413,'กะดึกวันที่ 13'!$B$8:$AC$105,28,FALSE),0)-IFERROR(VLOOKUP(B413,'กะดึกวันที่ 13'!$B$8:$AC$105,27,FALSE),0)</f>
      </c>
      <c r="AF413" s="53">
        <f>IFERROR(VLOOKUP(C413,'กะดึกวันที่ 13'!$B$8:$AC$105,27,FALSE),0)</f>
      </c>
      <c r="AG413" s="53">
        <f>IFERROR(VLOOKUP(B413,'วันที่ 12'!$B$8:$AH$105,28,FALSE),0)</f>
      </c>
      <c r="AH413" s="53">
        <f>IFERROR(VLOOKUP(B413,'วันที่ 14'!$B$8:$AH$106,28,FALSE),0)</f>
      </c>
      <c r="AI413" s="53">
        <f>IFERROR(VLOOKUP(B413,'วันที่ 15'!$B$8:$AH$106,28,FALSE),0)</f>
      </c>
      <c r="AJ413" s="53">
        <f>IFERROR(VLOOKUP(B413,'วันที่ 16'!$B$8:$AH$105,28,FALSE),0)</f>
      </c>
      <c r="AK413" s="53">
        <f>IFERROR(VLOOKUP(B413,'วันที่ 17'!$B$8:$AH$105,28,FALSE),0)</f>
      </c>
      <c r="AL413" s="53">
        <f>IFERROR(VLOOKUP(B413,'วันที่ 18'!$B$8:$AH$104,28,FALSE),0)</f>
      </c>
      <c r="AM413" s="53">
        <f>IFERROR(VLOOKUP(B413,'วันที่ 19'!$B$8:$AH$106,28,FALSE),0)</f>
      </c>
      <c r="AN413" s="53">
        <f>IFERROR(VLOOKUP(B413,'วันที่ 20'!$B$8:$AH$105,28,FALSE),0)</f>
      </c>
      <c r="AO413" s="53">
        <f>IFERROR(VLOOKUP(B413,'วันที่ 21'!$B$8:$AH$106,28,FALSE),0)</f>
      </c>
      <c r="AP413" s="53">
        <f>IFERROR(VLOOKUP(B413,'วันที่ 22'!$B$8:$AH$105,28,FALSE),0)</f>
      </c>
      <c r="AQ413" s="53">
        <f>IFERROR(VLOOKUP(B413,'วันที่ 23'!$B$8:$AH$107,28,FALSE),0)</f>
      </c>
      <c r="AR413" s="53">
        <f>IFERROR(VLOOKUP(B413,'วันที่ 24'!$B$8:$AH$104,28,FALSE),0)</f>
      </c>
      <c r="AS413" s="53">
        <f>IFERROR(VLOOKUP(B413,'วันที่ 25'!$B$8:$AH$106,28,FALSE),0)</f>
      </c>
      <c r="AT413" s="53">
        <f>IFERROR(VLOOKUP(B413,'วันที่ 26'!$B$8:$AH$105,28,FALSE),0)</f>
      </c>
      <c r="AU413" s="53">
        <f>IFERROR(VLOOKUP(B413,'วันที่ 26'!$B$8:$AH$104,28,FALSE),0)</f>
      </c>
      <c r="AV413" s="53">
        <f>IFERROR(VLOOKUP(B413,'วันที่ 30'!$B$8:$AH$107,28,FALSE),0)</f>
      </c>
      <c r="AW413" s="53">
        <f>IFERROR(VLOOKUP(B413,'วันที่ 31'!$B$8:$AG$105,28,FALSE),0)</f>
      </c>
      <c r="AX413" s="52">
        <f>SUM(E413:AW413)</f>
      </c>
    </row>
    <row r="414">
      <c r="A414" s="52"/>
      <c r="B414" s="56"/>
      <c r="C414" s="53">
        <f>IFERROR(VLOOKUP(B414,Members!B:C,2,FALSE),0)</f>
      </c>
      <c r="D414" s="53">
        <f>IFERROR(VLOOKUP(B414,Members!$B:$H,7,FALSE),0)</f>
      </c>
      <c r="E414" s="55">
        <f>IFERROR(VLOOKUP(B414,'วันที่ 1'!$B$8:$AH$103,28,FALSE),0) - IFERROR(VLOOKUP(B414,'วันที่ 1'!$B$8:$AH$103,27,FALSE),0)</f>
      </c>
      <c r="F414" s="55">
        <f>IFERROR(VLOOKUP(C414,'วันที่ 1'!$B$8:$AH$103,27,FALSE),0)</f>
      </c>
      <c r="G414" s="53">
        <f>IFERROR(VLOOKUP(B414,'วันที่ 1'!$B$8:$AH$103,28,FALSE),0)-IFERROR(VLOOKUP(B414,'วันที่ 1'!$B$8:$AH$103,27,FALSE),0)</f>
      </c>
      <c r="H414" s="55">
        <f>IFERROR(VLOOKUP(B414,'วันที่ 1'!$B$8:$AH$103,27,FALSE),0)</f>
      </c>
      <c r="I414" s="53">
        <f>IFERROR(VLOOKUP(B414,'วันที่ 2'!$B$8:$AF$106,28,FALSE),0)-IFERROR(VLOOKUP(B414,'วันที่ 2'!$B$8:$AF$106,27,FALSE),0)</f>
      </c>
      <c r="J414" s="53">
        <f>IFERROR(VLOOKUP(B414,'วันที่ 2'!$B$8:$AF$106,27,FALSE),0)</f>
      </c>
      <c r="K414" s="53">
        <f>IFERROR(VLOOKUP(B414,'วันที่ 3 กะเช้า'!$B$8:$AK$106,28,FALSE),0)-IFERROR(VLOOKUP(B414,'วันที่ 3 กะเช้า'!$B$8:$AK$106,27,FALSE),0)</f>
      </c>
      <c r="L414" s="53">
        <f>IFERROR(VLOOKUP(B414,'วันที่ 3 กะเช้า'!$B$8:$AK$106,27,FALSE),0)</f>
      </c>
      <c r="M414" s="53">
        <f>IFERROR(VLOOKUP(B414,'วันที่ 4 กะเช้า'!$B$8:$AG$107,28,FALSE),0)-IFERROR(VLOOKUP(B414,'วันที่ 4 กะเช้า'!$B$8:$AG$107,27,FALSE),0)</f>
      </c>
      <c r="N414" s="53">
        <f>IFERROR(VLOOKUP(B414,'วันที่ 4 กะเช้า'!$B$8:$AG$107,27,FALSE),0)</f>
      </c>
      <c r="O414" s="53">
        <f>IFERROR(VLOOKUP(B414,'วันที่ 4 กะเช้า'!$B$8:$AH$106,28,FALSE),0)-IFERROR(VLOOKUP(B414,'วันที่ 4 กะเช้า'!$B$8:$AH$106,27,FALSE),0)</f>
      </c>
      <c r="P414" s="53">
        <f>IFERROR(VLOOKUP(B414,'วันที่ 4 กะเช้า'!$B$8:$AH$106,27,FALSE),0)</f>
      </c>
      <c r="Q414" s="53">
        <f>IFERROR(VLOOKUP(B414,'วันที่ 4 กะเช้า'!$B$8:$AH$106,28,FALSE),0)-IFERROR(VLOOKUP(B414,'วันที่ 4 กะเช้า'!$B$8:$AH$106,27,FALSE),0)</f>
      </c>
      <c r="R414" s="53">
        <f>IFERROR(VLOOKUP(B414,'วันที่ 4 กะเช้า'!$B$8:$AH$106,27,FALSE),0)</f>
      </c>
      <c r="S414" s="53">
        <f>IFERROR(VLOOKUP(B414,'วันที่ 5 กะเช้า'!$B$8:$AH$107,28,FALSE),0)-IFERROR(VLOOKUP(B414,'วันที่ 5 กะเช้า'!$B$8:$AH$107,27,FALSE),0)</f>
      </c>
      <c r="T414" s="53">
        <f>IFERROR(VLOOKUP(B414,'วันที่ 5 กะเช้า'!$B$8:$AH$107,27,FALSE),0)</f>
      </c>
      <c r="U414" s="53">
        <f>IFERROR(VLOOKUP(B414,'วันที่ 5 กะดึก'!$B$8:$AH$106,27,FALSE),0)</f>
      </c>
      <c r="V414" s="53">
        <f>IFERROR(VLOOKUP(B414,'วันที่ 5 กะดึก'!$B$8:$AH$106,27,FALSE),0)</f>
      </c>
      <c r="W414" s="53">
        <f>IFERROR(VLOOKUP(B414,'วันที่ 7'!$B$8:$AH$105,28,FALSE),0)-IFERROR(VLOOKUP(B414,'วันที่ 7'!$B$8:$AH$105,27,FALSE),0)</f>
      </c>
      <c r="X414" s="53">
        <f>IFERROR(VLOOKUP(B414,'วันที่ 7'!$B$8:$AH$105,27,FALSE),0)</f>
      </c>
      <c r="Y414" s="53">
        <f>IFERROR(VLOOKUP(B414,'วันที่ 8'!$B$8:$AH$109,28,FALSE),0)-IFERROR(VLOOKUP(B414,'วันที่ 8'!$B$8:$AH$109,27,FALSE),0)</f>
      </c>
      <c r="Z414" s="53">
        <f>IFERROR(VLOOKUP(B414,'วันที่ 8'!$B$8:$AH$109,27,FALSE),0)</f>
      </c>
      <c r="AA414" s="53">
        <f>IFERROR(VLOOKUP(B414,'กะเช้าวันที่ 12'!$B$8:$AC$102,28,FALSE),0)-IFERROR(VLOOKUP(B414,'กะเช้าวันที่ 12'!$B$8:$AC$102,27,FALSE),0)</f>
      </c>
      <c r="AB414" s="53">
        <f>IFERROR(VLOOKUP(B414,'กะเช้าวันที่ 12'!$B$8:$AC$102,27,FALSE),0)</f>
      </c>
      <c r="AC414" s="53">
        <f>IFERROR(VLOOKUP(B414,'กะเช้าวันที่ 14'!$B$8:$AC$104,28,FALSE),0)-IFERROR(VLOOKUP(B414,'กะเช้าวันที่ 14'!$B$8:$AC$104,27,FALSE),0)</f>
      </c>
      <c r="AD414" s="53">
        <f>IFERROR(VLOOKUP(B414,'กะเช้าวันที่ 14'!$B$8:$AC$104,27,FALSE),0)</f>
      </c>
      <c r="AE414" s="53">
        <f>IFERROR(VLOOKUP(B414,'กะดึกวันที่ 13'!$B$8:$AC$105,28,FALSE),0)-IFERROR(VLOOKUP(B414,'กะดึกวันที่ 13'!$B$8:$AC$105,27,FALSE),0)</f>
      </c>
      <c r="AF414" s="53">
        <f>IFERROR(VLOOKUP(C414,'กะดึกวันที่ 13'!$B$8:$AC$105,27,FALSE),0)</f>
      </c>
      <c r="AG414" s="53">
        <f>IFERROR(VLOOKUP(B414,'วันที่ 12'!$B$8:$AH$105,28,FALSE),0)</f>
      </c>
      <c r="AH414" s="53">
        <f>IFERROR(VLOOKUP(B414,'วันที่ 14'!$B$8:$AH$106,28,FALSE),0)</f>
      </c>
      <c r="AI414" s="53">
        <f>IFERROR(VLOOKUP(B414,'วันที่ 15'!$B$8:$AH$106,28,FALSE),0)</f>
      </c>
      <c r="AJ414" s="53">
        <f>IFERROR(VLOOKUP(B414,'วันที่ 16'!$B$8:$AH$105,28,FALSE),0)</f>
      </c>
      <c r="AK414" s="53">
        <f>IFERROR(VLOOKUP(B414,'วันที่ 17'!$B$8:$AH$105,28,FALSE),0)</f>
      </c>
      <c r="AL414" s="53">
        <f>IFERROR(VLOOKUP(B414,'วันที่ 18'!$B$8:$AH$104,28,FALSE),0)</f>
      </c>
      <c r="AM414" s="53">
        <f>IFERROR(VLOOKUP(B414,'วันที่ 19'!$B$8:$AH$106,28,FALSE),0)</f>
      </c>
      <c r="AN414" s="53">
        <f>IFERROR(VLOOKUP(B414,'วันที่ 20'!$B$8:$AH$105,28,FALSE),0)</f>
      </c>
      <c r="AO414" s="53">
        <f>IFERROR(VLOOKUP(B414,'วันที่ 21'!$B$8:$AH$106,28,FALSE),0)</f>
      </c>
      <c r="AP414" s="53">
        <f>IFERROR(VLOOKUP(B414,'วันที่ 22'!$B$8:$AH$105,28,FALSE),0)</f>
      </c>
      <c r="AQ414" s="53">
        <f>IFERROR(VLOOKUP(B414,'วันที่ 23'!$B$8:$AH$107,28,FALSE),0)</f>
      </c>
      <c r="AR414" s="53">
        <f>IFERROR(VLOOKUP(B414,'วันที่ 24'!$B$8:$AH$104,28,FALSE),0)</f>
      </c>
      <c r="AS414" s="53">
        <f>IFERROR(VLOOKUP(B414,'วันที่ 25'!$B$8:$AH$106,28,FALSE),0)</f>
      </c>
      <c r="AT414" s="53">
        <f>IFERROR(VLOOKUP(B414,'วันที่ 26'!$B$8:$AH$105,28,FALSE),0)</f>
      </c>
      <c r="AU414" s="53">
        <f>IFERROR(VLOOKUP(B414,'วันที่ 26'!$B$8:$AH$104,28,FALSE),0)</f>
      </c>
      <c r="AV414" s="53">
        <f>IFERROR(VLOOKUP(B414,'วันที่ 30'!$B$8:$AH$107,28,FALSE),0)</f>
      </c>
      <c r="AW414" s="53">
        <f>IFERROR(VLOOKUP(B414,'วันที่ 31'!$B$8:$AG$105,28,FALSE),0)</f>
      </c>
      <c r="AX414" s="52">
        <f>SUM(E414:AW414)</f>
      </c>
    </row>
    <row r="415">
      <c r="A415" s="52"/>
      <c r="B415" s="56"/>
      <c r="C415" s="53">
        <f>IFERROR(VLOOKUP(B415,Members!B:C,2,FALSE),0)</f>
      </c>
      <c r="D415" s="53">
        <f>IFERROR(VLOOKUP(B415,Members!$B:$H,7,FALSE),0)</f>
      </c>
      <c r="E415" s="55">
        <f>IFERROR(VLOOKUP(B415,'วันที่ 1'!$B$8:$AH$103,28,FALSE),0) - IFERROR(VLOOKUP(B415,'วันที่ 1'!$B$8:$AH$103,27,FALSE),0)</f>
      </c>
      <c r="F415" s="55">
        <f>IFERROR(VLOOKUP(C415,'วันที่ 1'!$B$8:$AH$103,27,FALSE),0)</f>
      </c>
      <c r="G415" s="53">
        <f>IFERROR(VLOOKUP(B415,'วันที่ 1'!$B$8:$AH$103,28,FALSE),0)-IFERROR(VLOOKUP(B415,'วันที่ 1'!$B$8:$AH$103,27,FALSE),0)</f>
      </c>
      <c r="H415" s="55">
        <f>IFERROR(VLOOKUP(B415,'วันที่ 1'!$B$8:$AH$103,27,FALSE),0)</f>
      </c>
      <c r="I415" s="53">
        <f>IFERROR(VLOOKUP(B415,'วันที่ 2'!$B$8:$AF$106,28,FALSE),0)-IFERROR(VLOOKUP(B415,'วันที่ 2'!$B$8:$AF$106,27,FALSE),0)</f>
      </c>
      <c r="J415" s="53">
        <f>IFERROR(VLOOKUP(B415,'วันที่ 2'!$B$8:$AF$106,27,FALSE),0)</f>
      </c>
      <c r="K415" s="53">
        <f>IFERROR(VLOOKUP(B415,'วันที่ 3 กะเช้า'!$B$8:$AK$106,28,FALSE),0)-IFERROR(VLOOKUP(B415,'วันที่ 3 กะเช้า'!$B$8:$AK$106,27,FALSE),0)</f>
      </c>
      <c r="L415" s="53">
        <f>IFERROR(VLOOKUP(B415,'วันที่ 3 กะเช้า'!$B$8:$AK$106,27,FALSE),0)</f>
      </c>
      <c r="M415" s="53">
        <f>IFERROR(VLOOKUP(B415,'วันที่ 4 กะเช้า'!$B$8:$AG$107,28,FALSE),0)-IFERROR(VLOOKUP(B415,'วันที่ 4 กะเช้า'!$B$8:$AG$107,27,FALSE),0)</f>
      </c>
      <c r="N415" s="53">
        <f>IFERROR(VLOOKUP(B415,'วันที่ 4 กะเช้า'!$B$8:$AG$107,27,FALSE),0)</f>
      </c>
      <c r="O415" s="53">
        <f>IFERROR(VLOOKUP(B415,'วันที่ 4 กะเช้า'!$B$8:$AH$106,28,FALSE),0)-IFERROR(VLOOKUP(B415,'วันที่ 4 กะเช้า'!$B$8:$AH$106,27,FALSE),0)</f>
      </c>
      <c r="P415" s="53">
        <f>IFERROR(VLOOKUP(B415,'วันที่ 4 กะเช้า'!$B$8:$AH$106,27,FALSE),0)</f>
      </c>
      <c r="Q415" s="53">
        <f>IFERROR(VLOOKUP(B415,'วันที่ 4 กะเช้า'!$B$8:$AH$106,28,FALSE),0)-IFERROR(VLOOKUP(B415,'วันที่ 4 กะเช้า'!$B$8:$AH$106,27,FALSE),0)</f>
      </c>
      <c r="R415" s="53">
        <f>IFERROR(VLOOKUP(B415,'วันที่ 4 กะเช้า'!$B$8:$AH$106,27,FALSE),0)</f>
      </c>
      <c r="S415" s="53">
        <f>IFERROR(VLOOKUP(B415,'วันที่ 5 กะเช้า'!$B$8:$AH$107,28,FALSE),0)-IFERROR(VLOOKUP(B415,'วันที่ 5 กะเช้า'!$B$8:$AH$107,27,FALSE),0)</f>
      </c>
      <c r="T415" s="53">
        <f>IFERROR(VLOOKUP(B415,'วันที่ 5 กะเช้า'!$B$8:$AH$107,27,FALSE),0)</f>
      </c>
      <c r="U415" s="53">
        <f>IFERROR(VLOOKUP(B415,'วันที่ 5 กะดึก'!$B$8:$AH$106,27,FALSE),0)</f>
      </c>
      <c r="V415" s="53">
        <f>IFERROR(VLOOKUP(B415,'วันที่ 5 กะดึก'!$B$8:$AH$106,27,FALSE),0)</f>
      </c>
      <c r="W415" s="53">
        <f>IFERROR(VLOOKUP(B415,'วันที่ 7'!$B$8:$AH$105,28,FALSE),0)-IFERROR(VLOOKUP(B415,'วันที่ 7'!$B$8:$AH$105,27,FALSE),0)</f>
      </c>
      <c r="X415" s="53">
        <f>IFERROR(VLOOKUP(B415,'วันที่ 7'!$B$8:$AH$105,27,FALSE),0)</f>
      </c>
      <c r="Y415" s="53">
        <f>IFERROR(VLOOKUP(B415,'วันที่ 8'!$B$8:$AH$109,28,FALSE),0)-IFERROR(VLOOKUP(B415,'วันที่ 8'!$B$8:$AH$109,27,FALSE),0)</f>
      </c>
      <c r="Z415" s="53">
        <f>IFERROR(VLOOKUP(B415,'วันที่ 8'!$B$8:$AH$109,27,FALSE),0)</f>
      </c>
      <c r="AA415" s="53">
        <f>IFERROR(VLOOKUP(B415,'กะเช้าวันที่ 12'!$B$8:$AC$102,28,FALSE),0)-IFERROR(VLOOKUP(B415,'กะเช้าวันที่ 12'!$B$8:$AC$102,27,FALSE),0)</f>
      </c>
      <c r="AB415" s="53">
        <f>IFERROR(VLOOKUP(B415,'กะเช้าวันที่ 12'!$B$8:$AC$102,27,FALSE),0)</f>
      </c>
      <c r="AC415" s="53">
        <f>IFERROR(VLOOKUP(B415,'กะเช้าวันที่ 14'!$B$8:$AC$104,28,FALSE),0)-IFERROR(VLOOKUP(B415,'กะเช้าวันที่ 14'!$B$8:$AC$104,27,FALSE),0)</f>
      </c>
      <c r="AD415" s="53">
        <f>IFERROR(VLOOKUP(B415,'กะเช้าวันที่ 14'!$B$8:$AC$104,27,FALSE),0)</f>
      </c>
      <c r="AE415" s="53">
        <f>IFERROR(VLOOKUP(B415,'กะดึกวันที่ 13'!$B$8:$AC$105,28,FALSE),0)-IFERROR(VLOOKUP(B415,'กะดึกวันที่ 13'!$B$8:$AC$105,27,FALSE),0)</f>
      </c>
      <c r="AF415" s="53">
        <f>IFERROR(VLOOKUP(C415,'กะดึกวันที่ 13'!$B$8:$AC$105,27,FALSE),0)</f>
      </c>
      <c r="AG415" s="53">
        <f>IFERROR(VLOOKUP(B415,'วันที่ 12'!$B$8:$AH$105,28,FALSE),0)</f>
      </c>
      <c r="AH415" s="53">
        <f>IFERROR(VLOOKUP(B415,'วันที่ 14'!$B$8:$AH$106,28,FALSE),0)</f>
      </c>
      <c r="AI415" s="53">
        <f>IFERROR(VLOOKUP(B415,'วันที่ 15'!$B$8:$AH$106,28,FALSE),0)</f>
      </c>
      <c r="AJ415" s="53">
        <f>IFERROR(VLOOKUP(B415,'วันที่ 16'!$B$8:$AH$105,28,FALSE),0)</f>
      </c>
      <c r="AK415" s="53">
        <f>IFERROR(VLOOKUP(B415,'วันที่ 17'!$B$8:$AH$105,28,FALSE),0)</f>
      </c>
      <c r="AL415" s="53">
        <f>IFERROR(VLOOKUP(B415,'วันที่ 18'!$B$8:$AH$104,28,FALSE),0)</f>
      </c>
      <c r="AM415" s="53">
        <f>IFERROR(VLOOKUP(B415,'วันที่ 19'!$B$8:$AH$106,28,FALSE),0)</f>
      </c>
      <c r="AN415" s="53">
        <f>IFERROR(VLOOKUP(B415,'วันที่ 20'!$B$8:$AH$105,28,FALSE),0)</f>
      </c>
      <c r="AO415" s="53">
        <f>IFERROR(VLOOKUP(B415,'วันที่ 21'!$B$8:$AH$106,28,FALSE),0)</f>
      </c>
      <c r="AP415" s="53">
        <f>IFERROR(VLOOKUP(B415,'วันที่ 22'!$B$8:$AH$105,28,FALSE),0)</f>
      </c>
      <c r="AQ415" s="53">
        <f>IFERROR(VLOOKUP(B415,'วันที่ 23'!$B$8:$AH$107,28,FALSE),0)</f>
      </c>
      <c r="AR415" s="53">
        <f>IFERROR(VLOOKUP(B415,'วันที่ 24'!$B$8:$AH$104,28,FALSE),0)</f>
      </c>
      <c r="AS415" s="53">
        <f>IFERROR(VLOOKUP(B415,'วันที่ 25'!$B$8:$AH$106,28,FALSE),0)</f>
      </c>
      <c r="AT415" s="53">
        <f>IFERROR(VLOOKUP(B415,'วันที่ 26'!$B$8:$AH$105,28,FALSE),0)</f>
      </c>
      <c r="AU415" s="53">
        <f>IFERROR(VLOOKUP(B415,'วันที่ 26'!$B$8:$AH$104,28,FALSE),0)</f>
      </c>
      <c r="AV415" s="53">
        <f>IFERROR(VLOOKUP(B415,'วันที่ 30'!$B$8:$AH$107,28,FALSE),0)</f>
      </c>
      <c r="AW415" s="53">
        <f>IFERROR(VLOOKUP(B415,'วันที่ 31'!$B$8:$AG$105,28,FALSE),0)</f>
      </c>
      <c r="AX415" s="52">
        <f>SUM(E415:AW415)</f>
      </c>
    </row>
    <row r="416">
      <c r="A416" s="52"/>
      <c r="B416" s="56"/>
      <c r="C416" s="53">
        <f>IFERROR(VLOOKUP(B416,Members!B:C,2,FALSE),0)</f>
      </c>
      <c r="D416" s="53">
        <f>IFERROR(VLOOKUP(B416,Members!$B:$H,7,FALSE),0)</f>
      </c>
      <c r="E416" s="55">
        <f>IFERROR(VLOOKUP(B416,'วันที่ 1'!$B$8:$AH$103,28,FALSE),0) - IFERROR(VLOOKUP(B416,'วันที่ 1'!$B$8:$AH$103,27,FALSE),0)</f>
      </c>
      <c r="F416" s="55">
        <f>IFERROR(VLOOKUP(C416,'วันที่ 1'!$B$8:$AH$103,27,FALSE),0)</f>
      </c>
      <c r="G416" s="53">
        <f>IFERROR(VLOOKUP(B416,'วันที่ 1'!$B$8:$AH$103,28,FALSE),0)-IFERROR(VLOOKUP(B416,'วันที่ 1'!$B$8:$AH$103,27,FALSE),0)</f>
      </c>
      <c r="H416" s="55">
        <f>IFERROR(VLOOKUP(B416,'วันที่ 1'!$B$8:$AH$103,27,FALSE),0)</f>
      </c>
      <c r="I416" s="53">
        <f>IFERROR(VLOOKUP(B416,'วันที่ 2'!$B$8:$AF$106,28,FALSE),0)-IFERROR(VLOOKUP(B416,'วันที่ 2'!$B$8:$AF$106,27,FALSE),0)</f>
      </c>
      <c r="J416" s="53">
        <f>IFERROR(VLOOKUP(B416,'วันที่ 2'!$B$8:$AF$106,27,FALSE),0)</f>
      </c>
      <c r="K416" s="53">
        <f>IFERROR(VLOOKUP(B416,'วันที่ 3 กะเช้า'!$B$8:$AK$106,28,FALSE),0)-IFERROR(VLOOKUP(B416,'วันที่ 3 กะเช้า'!$B$8:$AK$106,27,FALSE),0)</f>
      </c>
      <c r="L416" s="53">
        <f>IFERROR(VLOOKUP(B416,'วันที่ 3 กะเช้า'!$B$8:$AK$106,27,FALSE),0)</f>
      </c>
      <c r="M416" s="53">
        <f>IFERROR(VLOOKUP(B416,'วันที่ 4 กะเช้า'!$B$8:$AG$107,28,FALSE),0)-IFERROR(VLOOKUP(B416,'วันที่ 4 กะเช้า'!$B$8:$AG$107,27,FALSE),0)</f>
      </c>
      <c r="N416" s="53">
        <f>IFERROR(VLOOKUP(B416,'วันที่ 4 กะเช้า'!$B$8:$AG$107,27,FALSE),0)</f>
      </c>
      <c r="O416" s="53">
        <f>IFERROR(VLOOKUP(B416,'วันที่ 4 กะเช้า'!$B$8:$AH$106,28,FALSE),0)-IFERROR(VLOOKUP(B416,'วันที่ 4 กะเช้า'!$B$8:$AH$106,27,FALSE),0)</f>
      </c>
      <c r="P416" s="53">
        <f>IFERROR(VLOOKUP(B416,'วันที่ 4 กะเช้า'!$B$8:$AH$106,27,FALSE),0)</f>
      </c>
      <c r="Q416" s="53">
        <f>IFERROR(VLOOKUP(B416,'วันที่ 4 กะเช้า'!$B$8:$AH$106,28,FALSE),0)-IFERROR(VLOOKUP(B416,'วันที่ 4 กะเช้า'!$B$8:$AH$106,27,FALSE),0)</f>
      </c>
      <c r="R416" s="53">
        <f>IFERROR(VLOOKUP(B416,'วันที่ 4 กะเช้า'!$B$8:$AH$106,27,FALSE),0)</f>
      </c>
      <c r="S416" s="53">
        <f>IFERROR(VLOOKUP(B416,'วันที่ 5 กะเช้า'!$B$8:$AH$107,28,FALSE),0)-IFERROR(VLOOKUP(B416,'วันที่ 5 กะเช้า'!$B$8:$AH$107,27,FALSE),0)</f>
      </c>
      <c r="T416" s="53">
        <f>IFERROR(VLOOKUP(B416,'วันที่ 5 กะเช้า'!$B$8:$AH$107,27,FALSE),0)</f>
      </c>
      <c r="U416" s="53">
        <f>IFERROR(VLOOKUP(B416,'วันที่ 5 กะดึก'!$B$8:$AH$106,27,FALSE),0)</f>
      </c>
      <c r="V416" s="53">
        <f>IFERROR(VLOOKUP(B416,'วันที่ 5 กะดึก'!$B$8:$AH$106,27,FALSE),0)</f>
      </c>
      <c r="W416" s="53">
        <f>IFERROR(VLOOKUP(B416,'วันที่ 7'!$B$8:$AH$105,28,FALSE),0)-IFERROR(VLOOKUP(B416,'วันที่ 7'!$B$8:$AH$105,27,FALSE),0)</f>
      </c>
      <c r="X416" s="53">
        <f>IFERROR(VLOOKUP(B416,'วันที่ 7'!$B$8:$AH$105,27,FALSE),0)</f>
      </c>
      <c r="Y416" s="53">
        <f>IFERROR(VLOOKUP(B416,'วันที่ 8'!$B$8:$AH$109,28,FALSE),0)-IFERROR(VLOOKUP(B416,'วันที่ 8'!$B$8:$AH$109,27,FALSE),0)</f>
      </c>
      <c r="Z416" s="53">
        <f>IFERROR(VLOOKUP(B416,'วันที่ 8'!$B$8:$AH$109,27,FALSE),0)</f>
      </c>
      <c r="AA416" s="53">
        <f>IFERROR(VLOOKUP(B416,'กะเช้าวันที่ 12'!$B$8:$AC$102,28,FALSE),0)-IFERROR(VLOOKUP(B416,'กะเช้าวันที่ 12'!$B$8:$AC$102,27,FALSE),0)</f>
      </c>
      <c r="AB416" s="53">
        <f>IFERROR(VLOOKUP(B416,'กะเช้าวันที่ 12'!$B$8:$AC$102,27,FALSE),0)</f>
      </c>
      <c r="AC416" s="53">
        <f>IFERROR(VLOOKUP(B416,'กะเช้าวันที่ 14'!$B$8:$AC$104,28,FALSE),0)-IFERROR(VLOOKUP(B416,'กะเช้าวันที่ 14'!$B$8:$AC$104,27,FALSE),0)</f>
      </c>
      <c r="AD416" s="53">
        <f>IFERROR(VLOOKUP(B416,'กะเช้าวันที่ 14'!$B$8:$AC$104,27,FALSE),0)</f>
      </c>
      <c r="AE416" s="53">
        <f>IFERROR(VLOOKUP(B416,'กะดึกวันที่ 13'!$B$8:$AC$105,28,FALSE),0)-IFERROR(VLOOKUP(B416,'กะดึกวันที่ 13'!$B$8:$AC$105,27,FALSE),0)</f>
      </c>
      <c r="AF416" s="53">
        <f>IFERROR(VLOOKUP(C416,'กะดึกวันที่ 13'!$B$8:$AC$105,27,FALSE),0)</f>
      </c>
      <c r="AG416" s="53">
        <f>IFERROR(VLOOKUP(B416,'วันที่ 12'!$B$8:$AH$105,28,FALSE),0)</f>
      </c>
      <c r="AH416" s="53">
        <f>IFERROR(VLOOKUP(B416,'วันที่ 14'!$B$8:$AH$106,28,FALSE),0)</f>
      </c>
      <c r="AI416" s="53">
        <f>IFERROR(VLOOKUP(B416,'วันที่ 15'!$B$8:$AH$106,28,FALSE),0)</f>
      </c>
      <c r="AJ416" s="53">
        <f>IFERROR(VLOOKUP(B416,'วันที่ 16'!$B$8:$AH$105,28,FALSE),0)</f>
      </c>
      <c r="AK416" s="53">
        <f>IFERROR(VLOOKUP(B416,'วันที่ 17'!$B$8:$AH$105,28,FALSE),0)</f>
      </c>
      <c r="AL416" s="53">
        <f>IFERROR(VLOOKUP(B416,'วันที่ 18'!$B$8:$AH$104,28,FALSE),0)</f>
      </c>
      <c r="AM416" s="53">
        <f>IFERROR(VLOOKUP(B416,'วันที่ 19'!$B$8:$AH$106,28,FALSE),0)</f>
      </c>
      <c r="AN416" s="53">
        <f>IFERROR(VLOOKUP(B416,'วันที่ 20'!$B$8:$AH$105,28,FALSE),0)</f>
      </c>
      <c r="AO416" s="53">
        <f>IFERROR(VLOOKUP(B416,'วันที่ 21'!$B$8:$AH$106,28,FALSE),0)</f>
      </c>
      <c r="AP416" s="53">
        <f>IFERROR(VLOOKUP(B416,'วันที่ 22'!$B$8:$AH$105,28,FALSE),0)</f>
      </c>
      <c r="AQ416" s="53">
        <f>IFERROR(VLOOKUP(B416,'วันที่ 23'!$B$8:$AH$107,28,FALSE),0)</f>
      </c>
      <c r="AR416" s="53">
        <f>IFERROR(VLOOKUP(B416,'วันที่ 24'!$B$8:$AH$104,28,FALSE),0)</f>
      </c>
      <c r="AS416" s="53">
        <f>IFERROR(VLOOKUP(B416,'วันที่ 25'!$B$8:$AH$106,28,FALSE),0)</f>
      </c>
      <c r="AT416" s="53">
        <f>IFERROR(VLOOKUP(B416,'วันที่ 26'!$B$8:$AH$105,28,FALSE),0)</f>
      </c>
      <c r="AU416" s="53">
        <f>IFERROR(VLOOKUP(B416,'วันที่ 26'!$B$8:$AH$104,28,FALSE),0)</f>
      </c>
      <c r="AV416" s="53">
        <f>IFERROR(VLOOKUP(B416,'วันที่ 30'!$B$8:$AH$107,28,FALSE),0)</f>
      </c>
      <c r="AW416" s="53">
        <f>IFERROR(VLOOKUP(B416,'วันที่ 31'!$B$8:$AG$105,28,FALSE),0)</f>
      </c>
      <c r="AX416" s="52">
        <f>SUM(E416:AW416)</f>
      </c>
    </row>
    <row r="417">
      <c r="A417" s="52"/>
      <c r="B417" s="56"/>
      <c r="C417" s="53">
        <f>IFERROR(VLOOKUP(B417,Members!B:C,2,FALSE),0)</f>
      </c>
      <c r="D417" s="53">
        <f>IFERROR(VLOOKUP(B417,Members!$B:$H,7,FALSE),0)</f>
      </c>
      <c r="E417" s="55">
        <f>IFERROR(VLOOKUP(B417,'วันที่ 1'!$B$8:$AH$103,28,FALSE),0) - IFERROR(VLOOKUP(B417,'วันที่ 1'!$B$8:$AH$103,27,FALSE),0)</f>
      </c>
      <c r="F417" s="55">
        <f>IFERROR(VLOOKUP(C417,'วันที่ 1'!$B$8:$AH$103,27,FALSE),0)</f>
      </c>
      <c r="G417" s="53">
        <f>IFERROR(VLOOKUP(B417,'วันที่ 1'!$B$8:$AH$103,28,FALSE),0)-IFERROR(VLOOKUP(B417,'วันที่ 1'!$B$8:$AH$103,27,FALSE),0)</f>
      </c>
      <c r="H417" s="55">
        <f>IFERROR(VLOOKUP(B417,'วันที่ 1'!$B$8:$AH$103,27,FALSE),0)</f>
      </c>
      <c r="I417" s="53">
        <f>IFERROR(VLOOKUP(B417,'วันที่ 2'!$B$8:$AF$106,28,FALSE),0)-IFERROR(VLOOKUP(B417,'วันที่ 2'!$B$8:$AF$106,27,FALSE),0)</f>
      </c>
      <c r="J417" s="53">
        <f>IFERROR(VLOOKUP(B417,'วันที่ 2'!$B$8:$AF$106,27,FALSE),0)</f>
      </c>
      <c r="K417" s="53">
        <f>IFERROR(VLOOKUP(B417,'วันที่ 3 กะเช้า'!$B$8:$AK$106,28,FALSE),0)-IFERROR(VLOOKUP(B417,'วันที่ 3 กะเช้า'!$B$8:$AK$106,27,FALSE),0)</f>
      </c>
      <c r="L417" s="53">
        <f>IFERROR(VLOOKUP(B417,'วันที่ 3 กะเช้า'!$B$8:$AK$106,27,FALSE),0)</f>
      </c>
      <c r="M417" s="53">
        <f>IFERROR(VLOOKUP(B417,'วันที่ 4 กะเช้า'!$B$8:$AG$107,28,FALSE),0)-IFERROR(VLOOKUP(B417,'วันที่ 4 กะเช้า'!$B$8:$AG$107,27,FALSE),0)</f>
      </c>
      <c r="N417" s="53">
        <f>IFERROR(VLOOKUP(B417,'วันที่ 4 กะเช้า'!$B$8:$AG$107,27,FALSE),0)</f>
      </c>
      <c r="O417" s="53">
        <f>IFERROR(VLOOKUP(B417,'วันที่ 4 กะเช้า'!$B$8:$AH$106,28,FALSE),0)-IFERROR(VLOOKUP(B417,'วันที่ 4 กะเช้า'!$B$8:$AH$106,27,FALSE),0)</f>
      </c>
      <c r="P417" s="53">
        <f>IFERROR(VLOOKUP(B417,'วันที่ 4 กะเช้า'!$B$8:$AH$106,27,FALSE),0)</f>
      </c>
      <c r="Q417" s="53">
        <f>IFERROR(VLOOKUP(B417,'วันที่ 4 กะเช้า'!$B$8:$AH$106,28,FALSE),0)-IFERROR(VLOOKUP(B417,'วันที่ 4 กะเช้า'!$B$8:$AH$106,27,FALSE),0)</f>
      </c>
      <c r="R417" s="53">
        <f>IFERROR(VLOOKUP(B417,'วันที่ 4 กะเช้า'!$B$8:$AH$106,27,FALSE),0)</f>
      </c>
      <c r="S417" s="53">
        <f>IFERROR(VLOOKUP(B417,'วันที่ 5 กะเช้า'!$B$8:$AH$107,28,FALSE),0)-IFERROR(VLOOKUP(B417,'วันที่ 5 กะเช้า'!$B$8:$AH$107,27,FALSE),0)</f>
      </c>
      <c r="T417" s="53">
        <f>IFERROR(VLOOKUP(B417,'วันที่ 5 กะเช้า'!$B$8:$AH$107,27,FALSE),0)</f>
      </c>
      <c r="U417" s="53">
        <f>IFERROR(VLOOKUP(B417,'วันที่ 5 กะดึก'!$B$8:$AH$106,27,FALSE),0)</f>
      </c>
      <c r="V417" s="53">
        <f>IFERROR(VLOOKUP(B417,'วันที่ 5 กะดึก'!$B$8:$AH$106,27,FALSE),0)</f>
      </c>
      <c r="W417" s="53">
        <f>IFERROR(VLOOKUP(B417,'วันที่ 7'!$B$8:$AH$105,28,FALSE),0)-IFERROR(VLOOKUP(B417,'วันที่ 7'!$B$8:$AH$105,27,FALSE),0)</f>
      </c>
      <c r="X417" s="53">
        <f>IFERROR(VLOOKUP(B417,'วันที่ 7'!$B$8:$AH$105,27,FALSE),0)</f>
      </c>
      <c r="Y417" s="53">
        <f>IFERROR(VLOOKUP(B417,'วันที่ 8'!$B$8:$AH$109,28,FALSE),0)-IFERROR(VLOOKUP(B417,'วันที่ 8'!$B$8:$AH$109,27,FALSE),0)</f>
      </c>
      <c r="Z417" s="53">
        <f>IFERROR(VLOOKUP(B417,'วันที่ 8'!$B$8:$AH$109,27,FALSE),0)</f>
      </c>
      <c r="AA417" s="53">
        <f>IFERROR(VLOOKUP(B417,'กะเช้าวันที่ 12'!$B$8:$AC$102,28,FALSE),0)-IFERROR(VLOOKUP(B417,'กะเช้าวันที่ 12'!$B$8:$AC$102,27,FALSE),0)</f>
      </c>
      <c r="AB417" s="53">
        <f>IFERROR(VLOOKUP(B417,'กะเช้าวันที่ 12'!$B$8:$AC$102,27,FALSE),0)</f>
      </c>
      <c r="AC417" s="53">
        <f>IFERROR(VLOOKUP(B417,'กะเช้าวันที่ 14'!$B$8:$AC$104,28,FALSE),0)-IFERROR(VLOOKUP(B417,'กะเช้าวันที่ 14'!$B$8:$AC$104,27,FALSE),0)</f>
      </c>
      <c r="AD417" s="53">
        <f>IFERROR(VLOOKUP(B417,'กะเช้าวันที่ 14'!$B$8:$AC$104,27,FALSE),0)</f>
      </c>
      <c r="AE417" s="53">
        <f>IFERROR(VLOOKUP(B417,'กะดึกวันที่ 13'!$B$8:$AC$105,28,FALSE),0)-IFERROR(VLOOKUP(B417,'กะดึกวันที่ 13'!$B$8:$AC$105,27,FALSE),0)</f>
      </c>
      <c r="AF417" s="53">
        <f>IFERROR(VLOOKUP(C417,'กะดึกวันที่ 13'!$B$8:$AC$105,27,FALSE),0)</f>
      </c>
      <c r="AG417" s="53">
        <f>IFERROR(VLOOKUP(B417,'วันที่ 12'!$B$8:$AH$105,28,FALSE),0)</f>
      </c>
      <c r="AH417" s="53">
        <f>IFERROR(VLOOKUP(B417,'วันที่ 14'!$B$8:$AH$106,28,FALSE),0)</f>
      </c>
      <c r="AI417" s="53">
        <f>IFERROR(VLOOKUP(B417,'วันที่ 15'!$B$8:$AH$106,28,FALSE),0)</f>
      </c>
      <c r="AJ417" s="53">
        <f>IFERROR(VLOOKUP(B417,'วันที่ 16'!$B$8:$AH$105,28,FALSE),0)</f>
      </c>
      <c r="AK417" s="53">
        <f>IFERROR(VLOOKUP(B417,'วันที่ 17'!$B$8:$AH$105,28,FALSE),0)</f>
      </c>
      <c r="AL417" s="53">
        <f>IFERROR(VLOOKUP(B417,'วันที่ 18'!$B$8:$AH$104,28,FALSE),0)</f>
      </c>
      <c r="AM417" s="53">
        <f>IFERROR(VLOOKUP(B417,'วันที่ 19'!$B$8:$AH$106,28,FALSE),0)</f>
      </c>
      <c r="AN417" s="53">
        <f>IFERROR(VLOOKUP(B417,'วันที่ 20'!$B$8:$AH$105,28,FALSE),0)</f>
      </c>
      <c r="AO417" s="53">
        <f>IFERROR(VLOOKUP(B417,'วันที่ 21'!$B$8:$AH$106,28,FALSE),0)</f>
      </c>
      <c r="AP417" s="53">
        <f>IFERROR(VLOOKUP(B417,'วันที่ 22'!$B$8:$AH$105,28,FALSE),0)</f>
      </c>
      <c r="AQ417" s="53">
        <f>IFERROR(VLOOKUP(B417,'วันที่ 23'!$B$8:$AH$107,28,FALSE),0)</f>
      </c>
      <c r="AR417" s="53">
        <f>IFERROR(VLOOKUP(B417,'วันที่ 24'!$B$8:$AH$104,28,FALSE),0)</f>
      </c>
      <c r="AS417" s="53">
        <f>IFERROR(VLOOKUP(B417,'วันที่ 25'!$B$8:$AH$106,28,FALSE),0)</f>
      </c>
      <c r="AT417" s="53">
        <f>IFERROR(VLOOKUP(B417,'วันที่ 26'!$B$8:$AH$105,28,FALSE),0)</f>
      </c>
      <c r="AU417" s="53">
        <f>IFERROR(VLOOKUP(B417,'วันที่ 26'!$B$8:$AH$104,28,FALSE),0)</f>
      </c>
      <c r="AV417" s="53">
        <f>IFERROR(VLOOKUP(B417,'วันที่ 30'!$B$8:$AH$107,28,FALSE),0)</f>
      </c>
      <c r="AW417" s="53">
        <f>IFERROR(VLOOKUP(B417,'วันที่ 31'!$B$8:$AG$105,28,FALSE),0)</f>
      </c>
      <c r="AX417" s="52">
        <f>SUM(E417:AW417)</f>
      </c>
    </row>
    <row r="418">
      <c r="A418" s="52"/>
      <c r="B418" s="56"/>
      <c r="C418" s="53">
        <f>IFERROR(VLOOKUP(B418,Members!B:C,2,FALSE),0)</f>
      </c>
      <c r="D418" s="53">
        <f>IFERROR(VLOOKUP(B418,Members!$B:$H,7,FALSE),0)</f>
      </c>
      <c r="E418" s="55">
        <f>IFERROR(VLOOKUP(B418,'วันที่ 1'!$B$8:$AH$103,28,FALSE),0) - IFERROR(VLOOKUP(B418,'วันที่ 1'!$B$8:$AH$103,27,FALSE),0)</f>
      </c>
      <c r="F418" s="55">
        <f>IFERROR(VLOOKUP(C418,'วันที่ 1'!$B$8:$AH$103,27,FALSE),0)</f>
      </c>
      <c r="G418" s="53">
        <f>IFERROR(VLOOKUP(B418,'วันที่ 1'!$B$8:$AH$103,28,FALSE),0)-IFERROR(VLOOKUP(B418,'วันที่ 1'!$B$8:$AH$103,27,FALSE),0)</f>
      </c>
      <c r="H418" s="55">
        <f>IFERROR(VLOOKUP(B418,'วันที่ 1'!$B$8:$AH$103,27,FALSE),0)</f>
      </c>
      <c r="I418" s="53">
        <f>IFERROR(VLOOKUP(B418,'วันที่ 2'!$B$8:$AF$106,28,FALSE),0)-IFERROR(VLOOKUP(B418,'วันที่ 2'!$B$8:$AF$106,27,FALSE),0)</f>
      </c>
      <c r="J418" s="53">
        <f>IFERROR(VLOOKUP(B418,'วันที่ 2'!$B$8:$AF$106,27,FALSE),0)</f>
      </c>
      <c r="K418" s="53">
        <f>IFERROR(VLOOKUP(B418,'วันที่ 3 กะเช้า'!$B$8:$AK$106,28,FALSE),0)-IFERROR(VLOOKUP(B418,'วันที่ 3 กะเช้า'!$B$8:$AK$106,27,FALSE),0)</f>
      </c>
      <c r="L418" s="53">
        <f>IFERROR(VLOOKUP(B418,'วันที่ 3 กะเช้า'!$B$8:$AK$106,27,FALSE),0)</f>
      </c>
      <c r="M418" s="53">
        <f>IFERROR(VLOOKUP(B418,'วันที่ 4 กะเช้า'!$B$8:$AG$107,28,FALSE),0)-IFERROR(VLOOKUP(B418,'วันที่ 4 กะเช้า'!$B$8:$AG$107,27,FALSE),0)</f>
      </c>
      <c r="N418" s="53">
        <f>IFERROR(VLOOKUP(B418,'วันที่ 4 กะเช้า'!$B$8:$AG$107,27,FALSE),0)</f>
      </c>
      <c r="O418" s="53">
        <f>IFERROR(VLOOKUP(B418,'วันที่ 4 กะเช้า'!$B$8:$AH$106,28,FALSE),0)-IFERROR(VLOOKUP(B418,'วันที่ 4 กะเช้า'!$B$8:$AH$106,27,FALSE),0)</f>
      </c>
      <c r="P418" s="53">
        <f>IFERROR(VLOOKUP(B418,'วันที่ 4 กะเช้า'!$B$8:$AH$106,27,FALSE),0)</f>
      </c>
      <c r="Q418" s="53">
        <f>IFERROR(VLOOKUP(B418,'วันที่ 4 กะเช้า'!$B$8:$AH$106,28,FALSE),0)-IFERROR(VLOOKUP(B418,'วันที่ 4 กะเช้า'!$B$8:$AH$106,27,FALSE),0)</f>
      </c>
      <c r="R418" s="53">
        <f>IFERROR(VLOOKUP(B418,'วันที่ 4 กะเช้า'!$B$8:$AH$106,27,FALSE),0)</f>
      </c>
      <c r="S418" s="53">
        <f>IFERROR(VLOOKUP(B418,'วันที่ 5 กะเช้า'!$B$8:$AH$107,28,FALSE),0)-IFERROR(VLOOKUP(B418,'วันที่ 5 กะเช้า'!$B$8:$AH$107,27,FALSE),0)</f>
      </c>
      <c r="T418" s="53">
        <f>IFERROR(VLOOKUP(B418,'วันที่ 5 กะเช้า'!$B$8:$AH$107,27,FALSE),0)</f>
      </c>
      <c r="U418" s="53">
        <f>IFERROR(VLOOKUP(B418,'วันที่ 5 กะดึก'!$B$8:$AH$106,27,FALSE),0)</f>
      </c>
      <c r="V418" s="53">
        <f>IFERROR(VLOOKUP(B418,'วันที่ 5 กะดึก'!$B$8:$AH$106,27,FALSE),0)</f>
      </c>
      <c r="W418" s="53">
        <f>IFERROR(VLOOKUP(B418,'วันที่ 7'!$B$8:$AH$105,28,FALSE),0)-IFERROR(VLOOKUP(B418,'วันที่ 7'!$B$8:$AH$105,27,FALSE),0)</f>
      </c>
      <c r="X418" s="53">
        <f>IFERROR(VLOOKUP(B418,'วันที่ 7'!$B$8:$AH$105,27,FALSE),0)</f>
      </c>
      <c r="Y418" s="53">
        <f>IFERROR(VLOOKUP(B418,'วันที่ 8'!$B$8:$AH$109,28,FALSE),0)-IFERROR(VLOOKUP(B418,'วันที่ 8'!$B$8:$AH$109,27,FALSE),0)</f>
      </c>
      <c r="Z418" s="53">
        <f>IFERROR(VLOOKUP(B418,'วันที่ 8'!$B$8:$AH$109,27,FALSE),0)</f>
      </c>
      <c r="AA418" s="53">
        <f>IFERROR(VLOOKUP(B418,'กะเช้าวันที่ 12'!$B$8:$AC$102,28,FALSE),0)-IFERROR(VLOOKUP(B418,'กะเช้าวันที่ 12'!$B$8:$AC$102,27,FALSE),0)</f>
      </c>
      <c r="AB418" s="53">
        <f>IFERROR(VLOOKUP(B418,'กะเช้าวันที่ 12'!$B$8:$AC$102,27,FALSE),0)</f>
      </c>
      <c r="AC418" s="53">
        <f>IFERROR(VLOOKUP(B418,'กะเช้าวันที่ 14'!$B$8:$AC$104,28,FALSE),0)-IFERROR(VLOOKUP(B418,'กะเช้าวันที่ 14'!$B$8:$AC$104,27,FALSE),0)</f>
      </c>
      <c r="AD418" s="53">
        <f>IFERROR(VLOOKUP(B418,'กะเช้าวันที่ 14'!$B$8:$AC$104,27,FALSE),0)</f>
      </c>
      <c r="AE418" s="53">
        <f>IFERROR(VLOOKUP(B418,'กะดึกวันที่ 13'!$B$8:$AC$105,28,FALSE),0)-IFERROR(VLOOKUP(B418,'กะดึกวันที่ 13'!$B$8:$AC$105,27,FALSE),0)</f>
      </c>
      <c r="AF418" s="53">
        <f>IFERROR(VLOOKUP(C418,'กะดึกวันที่ 13'!$B$8:$AC$105,27,FALSE),0)</f>
      </c>
      <c r="AG418" s="53">
        <f>IFERROR(VLOOKUP(B418,'วันที่ 12'!$B$8:$AH$105,28,FALSE),0)</f>
      </c>
      <c r="AH418" s="53">
        <f>IFERROR(VLOOKUP(B418,'วันที่ 14'!$B$8:$AH$106,28,FALSE),0)</f>
      </c>
      <c r="AI418" s="53">
        <f>IFERROR(VLOOKUP(B418,'วันที่ 15'!$B$8:$AH$106,28,FALSE),0)</f>
      </c>
      <c r="AJ418" s="53">
        <f>IFERROR(VLOOKUP(B418,'วันที่ 16'!$B$8:$AH$105,28,FALSE),0)</f>
      </c>
      <c r="AK418" s="53">
        <f>IFERROR(VLOOKUP(B418,'วันที่ 17'!$B$8:$AH$105,28,FALSE),0)</f>
      </c>
      <c r="AL418" s="53">
        <f>IFERROR(VLOOKUP(B418,'วันที่ 18'!$B$8:$AH$104,28,FALSE),0)</f>
      </c>
      <c r="AM418" s="53">
        <f>IFERROR(VLOOKUP(B418,'วันที่ 19'!$B$8:$AH$106,28,FALSE),0)</f>
      </c>
      <c r="AN418" s="53">
        <f>IFERROR(VLOOKUP(B418,'วันที่ 20'!$B$8:$AH$105,28,FALSE),0)</f>
      </c>
      <c r="AO418" s="53">
        <f>IFERROR(VLOOKUP(B418,'วันที่ 21'!$B$8:$AH$106,28,FALSE),0)</f>
      </c>
      <c r="AP418" s="53">
        <f>IFERROR(VLOOKUP(B418,'วันที่ 22'!$B$8:$AH$105,28,FALSE),0)</f>
      </c>
      <c r="AQ418" s="53">
        <f>IFERROR(VLOOKUP(B418,'วันที่ 23'!$B$8:$AH$107,28,FALSE),0)</f>
      </c>
      <c r="AR418" s="53">
        <f>IFERROR(VLOOKUP(B418,'วันที่ 24'!$B$8:$AH$104,28,FALSE),0)</f>
      </c>
      <c r="AS418" s="53">
        <f>IFERROR(VLOOKUP(B418,'วันที่ 25'!$B$8:$AH$106,28,FALSE),0)</f>
      </c>
      <c r="AT418" s="53">
        <f>IFERROR(VLOOKUP(B418,'วันที่ 26'!$B$8:$AH$105,28,FALSE),0)</f>
      </c>
      <c r="AU418" s="53">
        <f>IFERROR(VLOOKUP(B418,'วันที่ 26'!$B$8:$AH$104,28,FALSE),0)</f>
      </c>
      <c r="AV418" s="53">
        <f>IFERROR(VLOOKUP(B418,'วันที่ 30'!$B$8:$AH$107,28,FALSE),0)</f>
      </c>
      <c r="AW418" s="53">
        <f>IFERROR(VLOOKUP(B418,'วันที่ 31'!$B$8:$AG$105,28,FALSE),0)</f>
      </c>
      <c r="AX418" s="52">
        <f>SUM(E418:AW418)</f>
      </c>
    </row>
    <row r="419">
      <c r="A419" s="52"/>
      <c r="B419" s="56"/>
      <c r="C419" s="53">
        <f>IFERROR(VLOOKUP(B419,Members!B:C,2,FALSE),0)</f>
      </c>
      <c r="D419" s="53">
        <f>IFERROR(VLOOKUP(B419,Members!$B:$H,7,FALSE),0)</f>
      </c>
      <c r="E419" s="55">
        <f>IFERROR(VLOOKUP(B419,'วันที่ 1'!$B$8:$AH$103,28,FALSE),0) - IFERROR(VLOOKUP(B419,'วันที่ 1'!$B$8:$AH$103,27,FALSE),0)</f>
      </c>
      <c r="F419" s="55">
        <f>IFERROR(VLOOKUP(C419,'วันที่ 1'!$B$8:$AH$103,27,FALSE),0)</f>
      </c>
      <c r="G419" s="53">
        <f>IFERROR(VLOOKUP(B419,'วันที่ 1'!$B$8:$AH$103,28,FALSE),0)-IFERROR(VLOOKUP(B419,'วันที่ 1'!$B$8:$AH$103,27,FALSE),0)</f>
      </c>
      <c r="H419" s="55">
        <f>IFERROR(VLOOKUP(B419,'วันที่ 1'!$B$8:$AH$103,27,FALSE),0)</f>
      </c>
      <c r="I419" s="53">
        <f>IFERROR(VLOOKUP(B419,'วันที่ 2'!$B$8:$AF$106,28,FALSE),0)-IFERROR(VLOOKUP(B419,'วันที่ 2'!$B$8:$AF$106,27,FALSE),0)</f>
      </c>
      <c r="J419" s="53">
        <f>IFERROR(VLOOKUP(B419,'วันที่ 2'!$B$8:$AF$106,27,FALSE),0)</f>
      </c>
      <c r="K419" s="53">
        <f>IFERROR(VLOOKUP(B419,'วันที่ 3 กะเช้า'!$B$8:$AK$106,28,FALSE),0)-IFERROR(VLOOKUP(B419,'วันที่ 3 กะเช้า'!$B$8:$AK$106,27,FALSE),0)</f>
      </c>
      <c r="L419" s="53">
        <f>IFERROR(VLOOKUP(B419,'วันที่ 3 กะเช้า'!$B$8:$AK$106,27,FALSE),0)</f>
      </c>
      <c r="M419" s="53">
        <f>IFERROR(VLOOKUP(B419,'วันที่ 4 กะเช้า'!$B$8:$AG$107,28,FALSE),0)-IFERROR(VLOOKUP(B419,'วันที่ 4 กะเช้า'!$B$8:$AG$107,27,FALSE),0)</f>
      </c>
      <c r="N419" s="53">
        <f>IFERROR(VLOOKUP(B419,'วันที่ 4 กะเช้า'!$B$8:$AG$107,27,FALSE),0)</f>
      </c>
      <c r="O419" s="53">
        <f>IFERROR(VLOOKUP(B419,'วันที่ 4 กะเช้า'!$B$8:$AH$106,28,FALSE),0)-IFERROR(VLOOKUP(B419,'วันที่ 4 กะเช้า'!$B$8:$AH$106,27,FALSE),0)</f>
      </c>
      <c r="P419" s="53">
        <f>IFERROR(VLOOKUP(B419,'วันที่ 4 กะเช้า'!$B$8:$AH$106,27,FALSE),0)</f>
      </c>
      <c r="Q419" s="53">
        <f>IFERROR(VLOOKUP(B419,'วันที่ 4 กะเช้า'!$B$8:$AH$106,28,FALSE),0)-IFERROR(VLOOKUP(B419,'วันที่ 4 กะเช้า'!$B$8:$AH$106,27,FALSE),0)</f>
      </c>
      <c r="R419" s="53">
        <f>IFERROR(VLOOKUP(B419,'วันที่ 4 กะเช้า'!$B$8:$AH$106,27,FALSE),0)</f>
      </c>
      <c r="S419" s="53">
        <f>IFERROR(VLOOKUP(B419,'วันที่ 5 กะเช้า'!$B$8:$AH$107,28,FALSE),0)-IFERROR(VLOOKUP(B419,'วันที่ 5 กะเช้า'!$B$8:$AH$107,27,FALSE),0)</f>
      </c>
      <c r="T419" s="53">
        <f>IFERROR(VLOOKUP(B419,'วันที่ 5 กะเช้า'!$B$8:$AH$107,27,FALSE),0)</f>
      </c>
      <c r="U419" s="53">
        <f>IFERROR(VLOOKUP(B419,'วันที่ 5 กะดึก'!$B$8:$AH$106,27,FALSE),0)</f>
      </c>
      <c r="V419" s="53">
        <f>IFERROR(VLOOKUP(B419,'วันที่ 5 กะดึก'!$B$8:$AH$106,27,FALSE),0)</f>
      </c>
      <c r="W419" s="53">
        <f>IFERROR(VLOOKUP(B419,'วันที่ 7'!$B$8:$AH$105,28,FALSE),0)-IFERROR(VLOOKUP(B419,'วันที่ 7'!$B$8:$AH$105,27,FALSE),0)</f>
      </c>
      <c r="X419" s="53">
        <f>IFERROR(VLOOKUP(B419,'วันที่ 7'!$B$8:$AH$105,27,FALSE),0)</f>
      </c>
      <c r="Y419" s="53">
        <f>IFERROR(VLOOKUP(B419,'วันที่ 8'!$B$8:$AH$109,28,FALSE),0)-IFERROR(VLOOKUP(B419,'วันที่ 8'!$B$8:$AH$109,27,FALSE),0)</f>
      </c>
      <c r="Z419" s="53">
        <f>IFERROR(VLOOKUP(B419,'วันที่ 8'!$B$8:$AH$109,27,FALSE),0)</f>
      </c>
      <c r="AA419" s="53">
        <f>IFERROR(VLOOKUP(B419,'กะเช้าวันที่ 12'!$B$8:$AC$102,28,FALSE),0)-IFERROR(VLOOKUP(B419,'กะเช้าวันที่ 12'!$B$8:$AC$102,27,FALSE),0)</f>
      </c>
      <c r="AB419" s="53">
        <f>IFERROR(VLOOKUP(B419,'กะเช้าวันที่ 12'!$B$8:$AC$102,27,FALSE),0)</f>
      </c>
      <c r="AC419" s="53">
        <f>IFERROR(VLOOKUP(B419,'กะเช้าวันที่ 14'!$B$8:$AC$104,28,FALSE),0)-IFERROR(VLOOKUP(B419,'กะเช้าวันที่ 14'!$B$8:$AC$104,27,FALSE),0)</f>
      </c>
      <c r="AD419" s="53">
        <f>IFERROR(VLOOKUP(B419,'กะเช้าวันที่ 14'!$B$8:$AC$104,27,FALSE),0)</f>
      </c>
      <c r="AE419" s="53">
        <f>IFERROR(VLOOKUP(B419,'กะดึกวันที่ 13'!$B$8:$AC$105,28,FALSE),0)-IFERROR(VLOOKUP(B419,'กะดึกวันที่ 13'!$B$8:$AC$105,27,FALSE),0)</f>
      </c>
      <c r="AF419" s="53">
        <f>IFERROR(VLOOKUP(C419,'กะดึกวันที่ 13'!$B$8:$AC$105,27,FALSE),0)</f>
      </c>
      <c r="AG419" s="53">
        <f>IFERROR(VLOOKUP(B419,'วันที่ 12'!$B$8:$AH$105,28,FALSE),0)</f>
      </c>
      <c r="AH419" s="53">
        <f>IFERROR(VLOOKUP(B419,'วันที่ 14'!$B$8:$AH$106,28,FALSE),0)</f>
      </c>
      <c r="AI419" s="53">
        <f>IFERROR(VLOOKUP(B419,'วันที่ 15'!$B$8:$AH$106,28,FALSE),0)</f>
      </c>
      <c r="AJ419" s="53">
        <f>IFERROR(VLOOKUP(B419,'วันที่ 16'!$B$8:$AH$105,28,FALSE),0)</f>
      </c>
      <c r="AK419" s="53">
        <f>IFERROR(VLOOKUP(B419,'วันที่ 17'!$B$8:$AH$105,28,FALSE),0)</f>
      </c>
      <c r="AL419" s="53">
        <f>IFERROR(VLOOKUP(B419,'วันที่ 18'!$B$8:$AH$104,28,FALSE),0)</f>
      </c>
      <c r="AM419" s="53">
        <f>IFERROR(VLOOKUP(B419,'วันที่ 19'!$B$8:$AH$106,28,FALSE),0)</f>
      </c>
      <c r="AN419" s="53">
        <f>IFERROR(VLOOKUP(B419,'วันที่ 20'!$B$8:$AH$105,28,FALSE),0)</f>
      </c>
      <c r="AO419" s="53">
        <f>IFERROR(VLOOKUP(B419,'วันที่ 21'!$B$8:$AH$106,28,FALSE),0)</f>
      </c>
      <c r="AP419" s="53">
        <f>IFERROR(VLOOKUP(B419,'วันที่ 22'!$B$8:$AH$105,28,FALSE),0)</f>
      </c>
      <c r="AQ419" s="53">
        <f>IFERROR(VLOOKUP(B419,'วันที่ 23'!$B$8:$AH$107,28,FALSE),0)</f>
      </c>
      <c r="AR419" s="53">
        <f>IFERROR(VLOOKUP(B419,'วันที่ 24'!$B$8:$AH$104,28,FALSE),0)</f>
      </c>
      <c r="AS419" s="53">
        <f>IFERROR(VLOOKUP(B419,'วันที่ 25'!$B$8:$AH$106,28,FALSE),0)</f>
      </c>
      <c r="AT419" s="53">
        <f>IFERROR(VLOOKUP(B419,'วันที่ 26'!$B$8:$AH$105,28,FALSE),0)</f>
      </c>
      <c r="AU419" s="53">
        <f>IFERROR(VLOOKUP(B419,'วันที่ 26'!$B$8:$AH$104,28,FALSE),0)</f>
      </c>
      <c r="AV419" s="53">
        <f>IFERROR(VLOOKUP(B419,'วันที่ 30'!$B$8:$AH$107,28,FALSE),0)</f>
      </c>
      <c r="AW419" s="53">
        <f>IFERROR(VLOOKUP(B419,'วันที่ 31'!$B$8:$AG$105,28,FALSE),0)</f>
      </c>
      <c r="AX419" s="52">
        <f>SUM(E419:AW419)</f>
      </c>
    </row>
    <row r="420">
      <c r="A420" s="52"/>
      <c r="B420" s="56"/>
      <c r="C420" s="53">
        <f>IFERROR(VLOOKUP(B420,Members!B:C,2,FALSE),0)</f>
      </c>
      <c r="D420" s="53">
        <f>IFERROR(VLOOKUP(B420,Members!$B:$H,7,FALSE),0)</f>
      </c>
      <c r="E420" s="55">
        <f>IFERROR(VLOOKUP(B420,'วันที่ 1'!$B$8:$AH$103,28,FALSE),0) - IFERROR(VLOOKUP(B420,'วันที่ 1'!$B$8:$AH$103,27,FALSE),0)</f>
      </c>
      <c r="F420" s="55">
        <f>IFERROR(VLOOKUP(C420,'วันที่ 1'!$B$8:$AH$103,27,FALSE),0)</f>
      </c>
      <c r="G420" s="53">
        <f>IFERROR(VLOOKUP(B420,'วันที่ 1'!$B$8:$AH$103,28,FALSE),0)-IFERROR(VLOOKUP(B420,'วันที่ 1'!$B$8:$AH$103,27,FALSE),0)</f>
      </c>
      <c r="H420" s="55">
        <f>IFERROR(VLOOKUP(B420,'วันที่ 1'!$B$8:$AH$103,27,FALSE),0)</f>
      </c>
      <c r="I420" s="53">
        <f>IFERROR(VLOOKUP(B420,'วันที่ 2'!$B$8:$AF$106,28,FALSE),0)-IFERROR(VLOOKUP(B420,'วันที่ 2'!$B$8:$AF$106,27,FALSE),0)</f>
      </c>
      <c r="J420" s="53">
        <f>IFERROR(VLOOKUP(B420,'วันที่ 2'!$B$8:$AF$106,27,FALSE),0)</f>
      </c>
      <c r="K420" s="53">
        <f>IFERROR(VLOOKUP(B420,'วันที่ 3 กะเช้า'!$B$8:$AK$106,28,FALSE),0)-IFERROR(VLOOKUP(B420,'วันที่ 3 กะเช้า'!$B$8:$AK$106,27,FALSE),0)</f>
      </c>
      <c r="L420" s="53">
        <f>IFERROR(VLOOKUP(B420,'วันที่ 3 กะเช้า'!$B$8:$AK$106,27,FALSE),0)</f>
      </c>
      <c r="M420" s="53">
        <f>IFERROR(VLOOKUP(B420,'วันที่ 4 กะเช้า'!$B$8:$AG$107,28,FALSE),0)-IFERROR(VLOOKUP(B420,'วันที่ 4 กะเช้า'!$B$8:$AG$107,27,FALSE),0)</f>
      </c>
      <c r="N420" s="53">
        <f>IFERROR(VLOOKUP(B420,'วันที่ 4 กะเช้า'!$B$8:$AG$107,27,FALSE),0)</f>
      </c>
      <c r="O420" s="53">
        <f>IFERROR(VLOOKUP(B420,'วันที่ 4 กะเช้า'!$B$8:$AH$106,28,FALSE),0)-IFERROR(VLOOKUP(B420,'วันที่ 4 กะเช้า'!$B$8:$AH$106,27,FALSE),0)</f>
      </c>
      <c r="P420" s="53">
        <f>IFERROR(VLOOKUP(B420,'วันที่ 4 กะเช้า'!$B$8:$AH$106,27,FALSE),0)</f>
      </c>
      <c r="Q420" s="53">
        <f>IFERROR(VLOOKUP(B420,'วันที่ 4 กะเช้า'!$B$8:$AH$106,28,FALSE),0)-IFERROR(VLOOKUP(B420,'วันที่ 4 กะเช้า'!$B$8:$AH$106,27,FALSE),0)</f>
      </c>
      <c r="R420" s="53">
        <f>IFERROR(VLOOKUP(B420,'วันที่ 4 กะเช้า'!$B$8:$AH$106,27,FALSE),0)</f>
      </c>
      <c r="S420" s="53">
        <f>IFERROR(VLOOKUP(B420,'วันที่ 5 กะเช้า'!$B$8:$AH$107,28,FALSE),0)-IFERROR(VLOOKUP(B420,'วันที่ 5 กะเช้า'!$B$8:$AH$107,27,FALSE),0)</f>
      </c>
      <c r="T420" s="53">
        <f>IFERROR(VLOOKUP(B420,'วันที่ 5 กะเช้า'!$B$8:$AH$107,27,FALSE),0)</f>
      </c>
      <c r="U420" s="53">
        <f>IFERROR(VLOOKUP(B420,'วันที่ 5 กะดึก'!$B$8:$AH$106,27,FALSE),0)</f>
      </c>
      <c r="V420" s="53">
        <f>IFERROR(VLOOKUP(B420,'วันที่ 5 กะดึก'!$B$8:$AH$106,27,FALSE),0)</f>
      </c>
      <c r="W420" s="53">
        <f>IFERROR(VLOOKUP(B420,'วันที่ 7'!$B$8:$AH$105,28,FALSE),0)-IFERROR(VLOOKUP(B420,'วันที่ 7'!$B$8:$AH$105,27,FALSE),0)</f>
      </c>
      <c r="X420" s="53">
        <f>IFERROR(VLOOKUP(B420,'วันที่ 7'!$B$8:$AH$105,27,FALSE),0)</f>
      </c>
      <c r="Y420" s="53">
        <f>IFERROR(VLOOKUP(B420,'วันที่ 8'!$B$8:$AH$109,28,FALSE),0)-IFERROR(VLOOKUP(B420,'วันที่ 8'!$B$8:$AH$109,27,FALSE),0)</f>
      </c>
      <c r="Z420" s="53">
        <f>IFERROR(VLOOKUP(B420,'วันที่ 8'!$B$8:$AH$109,27,FALSE),0)</f>
      </c>
      <c r="AA420" s="53">
        <f>IFERROR(VLOOKUP(B420,'กะเช้าวันที่ 12'!$B$8:$AC$102,28,FALSE),0)-IFERROR(VLOOKUP(B420,'กะเช้าวันที่ 12'!$B$8:$AC$102,27,FALSE),0)</f>
      </c>
      <c r="AB420" s="53">
        <f>IFERROR(VLOOKUP(B420,'กะเช้าวันที่ 12'!$B$8:$AC$102,27,FALSE),0)</f>
      </c>
      <c r="AC420" s="53">
        <f>IFERROR(VLOOKUP(B420,'กะเช้าวันที่ 14'!$B$8:$AC$104,28,FALSE),0)-IFERROR(VLOOKUP(B420,'กะเช้าวันที่ 14'!$B$8:$AC$104,27,FALSE),0)</f>
      </c>
      <c r="AD420" s="53">
        <f>IFERROR(VLOOKUP(B420,'กะเช้าวันที่ 14'!$B$8:$AC$104,27,FALSE),0)</f>
      </c>
      <c r="AE420" s="53">
        <f>IFERROR(VLOOKUP(B420,'กะดึกวันที่ 13'!$B$8:$AC$105,28,FALSE),0)-IFERROR(VLOOKUP(B420,'กะดึกวันที่ 13'!$B$8:$AC$105,27,FALSE),0)</f>
      </c>
      <c r="AF420" s="53">
        <f>IFERROR(VLOOKUP(C420,'กะดึกวันที่ 13'!$B$8:$AC$105,27,FALSE),0)</f>
      </c>
      <c r="AG420" s="53">
        <f>IFERROR(VLOOKUP(B420,'วันที่ 12'!$B$8:$AH$105,28,FALSE),0)</f>
      </c>
      <c r="AH420" s="53">
        <f>IFERROR(VLOOKUP(B420,'วันที่ 14'!$B$8:$AH$106,28,FALSE),0)</f>
      </c>
      <c r="AI420" s="53">
        <f>IFERROR(VLOOKUP(B420,'วันที่ 15'!$B$8:$AH$106,28,FALSE),0)</f>
      </c>
      <c r="AJ420" s="53">
        <f>IFERROR(VLOOKUP(B420,'วันที่ 16'!$B$8:$AH$105,28,FALSE),0)</f>
      </c>
      <c r="AK420" s="53">
        <f>IFERROR(VLOOKUP(B420,'วันที่ 17'!$B$8:$AH$105,28,FALSE),0)</f>
      </c>
      <c r="AL420" s="53">
        <f>IFERROR(VLOOKUP(B420,'วันที่ 18'!$B$8:$AH$104,28,FALSE),0)</f>
      </c>
      <c r="AM420" s="53">
        <f>IFERROR(VLOOKUP(B420,'วันที่ 19'!$B$8:$AH$106,28,FALSE),0)</f>
      </c>
      <c r="AN420" s="53">
        <f>IFERROR(VLOOKUP(B420,'วันที่ 20'!$B$8:$AH$105,28,FALSE),0)</f>
      </c>
      <c r="AO420" s="53">
        <f>IFERROR(VLOOKUP(B420,'วันที่ 21'!$B$8:$AH$106,28,FALSE),0)</f>
      </c>
      <c r="AP420" s="53">
        <f>IFERROR(VLOOKUP(B420,'วันที่ 22'!$B$8:$AH$105,28,FALSE),0)</f>
      </c>
      <c r="AQ420" s="53">
        <f>IFERROR(VLOOKUP(B420,'วันที่ 23'!$B$8:$AH$107,28,FALSE),0)</f>
      </c>
      <c r="AR420" s="53">
        <f>IFERROR(VLOOKUP(B420,'วันที่ 24'!$B$8:$AH$104,28,FALSE),0)</f>
      </c>
      <c r="AS420" s="53">
        <f>IFERROR(VLOOKUP(B420,'วันที่ 25'!$B$8:$AH$106,28,FALSE),0)</f>
      </c>
      <c r="AT420" s="53">
        <f>IFERROR(VLOOKUP(B420,'วันที่ 26'!$B$8:$AH$105,28,FALSE),0)</f>
      </c>
      <c r="AU420" s="53">
        <f>IFERROR(VLOOKUP(B420,'วันที่ 26'!$B$8:$AH$104,28,FALSE),0)</f>
      </c>
      <c r="AV420" s="53">
        <f>IFERROR(VLOOKUP(B420,'วันที่ 30'!$B$8:$AH$107,28,FALSE),0)</f>
      </c>
      <c r="AW420" s="53">
        <f>IFERROR(VLOOKUP(B420,'วันที่ 31'!$B$8:$AG$105,28,FALSE),0)</f>
      </c>
      <c r="AX420" s="52">
        <f>SUM(E420:AW420)</f>
      </c>
    </row>
    <row r="421">
      <c r="A421" s="52"/>
      <c r="B421" s="56"/>
      <c r="C421" s="53">
        <f>IFERROR(VLOOKUP(B421,Members!B:C,2,FALSE),0)</f>
      </c>
      <c r="D421" s="53">
        <f>IFERROR(VLOOKUP(B421,Members!$B:$H,7,FALSE),0)</f>
      </c>
      <c r="E421" s="55">
        <f>IFERROR(VLOOKUP(B421,'วันที่ 1'!$B$8:$AH$103,28,FALSE),0) - IFERROR(VLOOKUP(B421,'วันที่ 1'!$B$8:$AH$103,27,FALSE),0)</f>
      </c>
      <c r="F421" s="55">
        <f>IFERROR(VLOOKUP(C421,'วันที่ 1'!$B$8:$AH$103,27,FALSE),0)</f>
      </c>
      <c r="G421" s="53">
        <f>IFERROR(VLOOKUP(B421,'วันที่ 1'!$B$8:$AH$103,28,FALSE),0)-IFERROR(VLOOKUP(B421,'วันที่ 1'!$B$8:$AH$103,27,FALSE),0)</f>
      </c>
      <c r="H421" s="55">
        <f>IFERROR(VLOOKUP(B421,'วันที่ 1'!$B$8:$AH$103,27,FALSE),0)</f>
      </c>
      <c r="I421" s="53">
        <f>IFERROR(VLOOKUP(B421,'วันที่ 2'!$B$8:$AF$106,28,FALSE),0)-IFERROR(VLOOKUP(B421,'วันที่ 2'!$B$8:$AF$106,27,FALSE),0)</f>
      </c>
      <c r="J421" s="53">
        <f>IFERROR(VLOOKUP(B421,'วันที่ 2'!$B$8:$AF$106,27,FALSE),0)</f>
      </c>
      <c r="K421" s="53">
        <f>IFERROR(VLOOKUP(B421,'วันที่ 3 กะเช้า'!$B$8:$AK$106,28,FALSE),0)-IFERROR(VLOOKUP(B421,'วันที่ 3 กะเช้า'!$B$8:$AK$106,27,FALSE),0)</f>
      </c>
      <c r="L421" s="53">
        <f>IFERROR(VLOOKUP(B421,'วันที่ 3 กะเช้า'!$B$8:$AK$106,27,FALSE),0)</f>
      </c>
      <c r="M421" s="53">
        <f>IFERROR(VLOOKUP(B421,'วันที่ 4 กะเช้า'!$B$8:$AG$107,28,FALSE),0)-IFERROR(VLOOKUP(B421,'วันที่ 4 กะเช้า'!$B$8:$AG$107,27,FALSE),0)</f>
      </c>
      <c r="N421" s="53">
        <f>IFERROR(VLOOKUP(B421,'วันที่ 4 กะเช้า'!$B$8:$AG$107,27,FALSE),0)</f>
      </c>
      <c r="O421" s="53">
        <f>IFERROR(VLOOKUP(B421,'วันที่ 4 กะเช้า'!$B$8:$AH$106,28,FALSE),0)-IFERROR(VLOOKUP(B421,'วันที่ 4 กะเช้า'!$B$8:$AH$106,27,FALSE),0)</f>
      </c>
      <c r="P421" s="53">
        <f>IFERROR(VLOOKUP(B421,'วันที่ 4 กะเช้า'!$B$8:$AH$106,27,FALSE),0)</f>
      </c>
      <c r="Q421" s="53">
        <f>IFERROR(VLOOKUP(B421,'วันที่ 4 กะเช้า'!$B$8:$AH$106,28,FALSE),0)-IFERROR(VLOOKUP(B421,'วันที่ 4 กะเช้า'!$B$8:$AH$106,27,FALSE),0)</f>
      </c>
      <c r="R421" s="53">
        <f>IFERROR(VLOOKUP(B421,'วันที่ 4 กะเช้า'!$B$8:$AH$106,27,FALSE),0)</f>
      </c>
      <c r="S421" s="53">
        <f>IFERROR(VLOOKUP(B421,'วันที่ 5 กะเช้า'!$B$8:$AH$107,28,FALSE),0)-IFERROR(VLOOKUP(B421,'วันที่ 5 กะเช้า'!$B$8:$AH$107,27,FALSE),0)</f>
      </c>
      <c r="T421" s="53">
        <f>IFERROR(VLOOKUP(B421,'วันที่ 5 กะเช้า'!$B$8:$AH$107,27,FALSE),0)</f>
      </c>
      <c r="U421" s="53">
        <f>IFERROR(VLOOKUP(B421,'วันที่ 5 กะดึก'!$B$8:$AH$106,27,FALSE),0)</f>
      </c>
      <c r="V421" s="53">
        <f>IFERROR(VLOOKUP(B421,'วันที่ 5 กะดึก'!$B$8:$AH$106,27,FALSE),0)</f>
      </c>
      <c r="W421" s="53">
        <f>IFERROR(VLOOKUP(B421,'วันที่ 7'!$B$8:$AH$105,28,FALSE),0)-IFERROR(VLOOKUP(B421,'วันที่ 7'!$B$8:$AH$105,27,FALSE),0)</f>
      </c>
      <c r="X421" s="53">
        <f>IFERROR(VLOOKUP(B421,'วันที่ 7'!$B$8:$AH$105,27,FALSE),0)</f>
      </c>
      <c r="Y421" s="53">
        <f>IFERROR(VLOOKUP(B421,'วันที่ 8'!$B$8:$AH$109,28,FALSE),0)-IFERROR(VLOOKUP(B421,'วันที่ 8'!$B$8:$AH$109,27,FALSE),0)</f>
      </c>
      <c r="Z421" s="53">
        <f>IFERROR(VLOOKUP(B421,'วันที่ 8'!$B$8:$AH$109,27,FALSE),0)</f>
      </c>
      <c r="AA421" s="53">
        <f>IFERROR(VLOOKUP(B421,'กะเช้าวันที่ 12'!$B$8:$AC$102,28,FALSE),0)-IFERROR(VLOOKUP(B421,'กะเช้าวันที่ 12'!$B$8:$AC$102,27,FALSE),0)</f>
      </c>
      <c r="AB421" s="53">
        <f>IFERROR(VLOOKUP(B421,'กะเช้าวันที่ 12'!$B$8:$AC$102,27,FALSE),0)</f>
      </c>
      <c r="AC421" s="53">
        <f>IFERROR(VLOOKUP(B421,'กะเช้าวันที่ 14'!$B$8:$AC$104,28,FALSE),0)-IFERROR(VLOOKUP(B421,'กะเช้าวันที่ 14'!$B$8:$AC$104,27,FALSE),0)</f>
      </c>
      <c r="AD421" s="53">
        <f>IFERROR(VLOOKUP(B421,'กะเช้าวันที่ 14'!$B$8:$AC$104,27,FALSE),0)</f>
      </c>
      <c r="AE421" s="53">
        <f>IFERROR(VLOOKUP(B421,'กะดึกวันที่ 13'!$B$8:$AC$105,28,FALSE),0)-IFERROR(VLOOKUP(B421,'กะดึกวันที่ 13'!$B$8:$AC$105,27,FALSE),0)</f>
      </c>
      <c r="AF421" s="53">
        <f>IFERROR(VLOOKUP(C421,'กะดึกวันที่ 13'!$B$8:$AC$105,27,FALSE),0)</f>
      </c>
      <c r="AG421" s="53">
        <f>IFERROR(VLOOKUP(B421,'วันที่ 12'!$B$8:$AH$105,28,FALSE),0)</f>
      </c>
      <c r="AH421" s="53">
        <f>IFERROR(VLOOKUP(B421,'วันที่ 14'!$B$8:$AH$106,28,FALSE),0)</f>
      </c>
      <c r="AI421" s="53">
        <f>IFERROR(VLOOKUP(B421,'วันที่ 15'!$B$8:$AH$106,28,FALSE),0)</f>
      </c>
      <c r="AJ421" s="53">
        <f>IFERROR(VLOOKUP(B421,'วันที่ 16'!$B$8:$AH$105,28,FALSE),0)</f>
      </c>
      <c r="AK421" s="53">
        <f>IFERROR(VLOOKUP(B421,'วันที่ 17'!$B$8:$AH$105,28,FALSE),0)</f>
      </c>
      <c r="AL421" s="53">
        <f>IFERROR(VLOOKUP(B421,'วันที่ 18'!$B$8:$AH$104,28,FALSE),0)</f>
      </c>
      <c r="AM421" s="53">
        <f>IFERROR(VLOOKUP(B421,'วันที่ 19'!$B$8:$AH$106,28,FALSE),0)</f>
      </c>
      <c r="AN421" s="53">
        <f>IFERROR(VLOOKUP(B421,'วันที่ 20'!$B$8:$AH$105,28,FALSE),0)</f>
      </c>
      <c r="AO421" s="53">
        <f>IFERROR(VLOOKUP(B421,'วันที่ 21'!$B$8:$AH$106,28,FALSE),0)</f>
      </c>
      <c r="AP421" s="53">
        <f>IFERROR(VLOOKUP(B421,'วันที่ 22'!$B$8:$AH$105,28,FALSE),0)</f>
      </c>
      <c r="AQ421" s="53">
        <f>IFERROR(VLOOKUP(B421,'วันที่ 23'!$B$8:$AH$107,28,FALSE),0)</f>
      </c>
      <c r="AR421" s="53">
        <f>IFERROR(VLOOKUP(B421,'วันที่ 24'!$B$8:$AH$104,28,FALSE),0)</f>
      </c>
      <c r="AS421" s="53">
        <f>IFERROR(VLOOKUP(B421,'วันที่ 25'!$B$8:$AH$106,28,FALSE),0)</f>
      </c>
      <c r="AT421" s="53">
        <f>IFERROR(VLOOKUP(B421,'วันที่ 26'!$B$8:$AH$105,28,FALSE),0)</f>
      </c>
      <c r="AU421" s="53">
        <f>IFERROR(VLOOKUP(B421,'วันที่ 26'!$B$8:$AH$104,28,FALSE),0)</f>
      </c>
      <c r="AV421" s="53">
        <f>IFERROR(VLOOKUP(B421,'วันที่ 30'!$B$8:$AH$107,28,FALSE),0)</f>
      </c>
      <c r="AW421" s="53">
        <f>IFERROR(VLOOKUP(B421,'วันที่ 31'!$B$8:$AG$105,28,FALSE),0)</f>
      </c>
      <c r="AX421" s="52">
        <f>SUM(E421:AW421)</f>
      </c>
    </row>
    <row r="422">
      <c r="A422" s="52"/>
      <c r="B422" s="56"/>
      <c r="C422" s="53">
        <f>IFERROR(VLOOKUP(B422,Members!B:C,2,FALSE),0)</f>
      </c>
      <c r="D422" s="53">
        <f>IFERROR(VLOOKUP(B422,Members!$B:$H,7,FALSE),0)</f>
      </c>
      <c r="E422" s="55">
        <f>IFERROR(VLOOKUP(B422,'วันที่ 1'!$B$8:$AH$103,28,FALSE),0) - IFERROR(VLOOKUP(B422,'วันที่ 1'!$B$8:$AH$103,27,FALSE),0)</f>
      </c>
      <c r="F422" s="55">
        <f>IFERROR(VLOOKUP(C422,'วันที่ 1'!$B$8:$AH$103,27,FALSE),0)</f>
      </c>
      <c r="G422" s="53">
        <f>IFERROR(VLOOKUP(B422,'วันที่ 1'!$B$8:$AH$103,28,FALSE),0)-IFERROR(VLOOKUP(B422,'วันที่ 1'!$B$8:$AH$103,27,FALSE),0)</f>
      </c>
      <c r="H422" s="55">
        <f>IFERROR(VLOOKUP(B422,'วันที่ 1'!$B$8:$AH$103,27,FALSE),0)</f>
      </c>
      <c r="I422" s="53">
        <f>IFERROR(VLOOKUP(B422,'วันที่ 2'!$B$8:$AF$106,28,FALSE),0)-IFERROR(VLOOKUP(B422,'วันที่ 2'!$B$8:$AF$106,27,FALSE),0)</f>
      </c>
      <c r="J422" s="53">
        <f>IFERROR(VLOOKUP(B422,'วันที่ 2'!$B$8:$AF$106,27,FALSE),0)</f>
      </c>
      <c r="K422" s="53">
        <f>IFERROR(VLOOKUP(B422,'วันที่ 3 กะเช้า'!$B$8:$AK$106,28,FALSE),0)-IFERROR(VLOOKUP(B422,'วันที่ 3 กะเช้า'!$B$8:$AK$106,27,FALSE),0)</f>
      </c>
      <c r="L422" s="53">
        <f>IFERROR(VLOOKUP(B422,'วันที่ 3 กะเช้า'!$B$8:$AK$106,27,FALSE),0)</f>
      </c>
      <c r="M422" s="53">
        <f>IFERROR(VLOOKUP(B422,'วันที่ 4 กะเช้า'!$B$8:$AG$107,28,FALSE),0)-IFERROR(VLOOKUP(B422,'วันที่ 4 กะเช้า'!$B$8:$AG$107,27,FALSE),0)</f>
      </c>
      <c r="N422" s="53">
        <f>IFERROR(VLOOKUP(B422,'วันที่ 4 กะเช้า'!$B$8:$AG$107,27,FALSE),0)</f>
      </c>
      <c r="O422" s="53">
        <f>IFERROR(VLOOKUP(B422,'วันที่ 4 กะเช้า'!$B$8:$AH$106,28,FALSE),0)-IFERROR(VLOOKUP(B422,'วันที่ 4 กะเช้า'!$B$8:$AH$106,27,FALSE),0)</f>
      </c>
      <c r="P422" s="53">
        <f>IFERROR(VLOOKUP(B422,'วันที่ 4 กะเช้า'!$B$8:$AH$106,27,FALSE),0)</f>
      </c>
      <c r="Q422" s="53">
        <f>IFERROR(VLOOKUP(B422,'วันที่ 4 กะเช้า'!$B$8:$AH$106,28,FALSE),0)-IFERROR(VLOOKUP(B422,'วันที่ 4 กะเช้า'!$B$8:$AH$106,27,FALSE),0)</f>
      </c>
      <c r="R422" s="53">
        <f>IFERROR(VLOOKUP(B422,'วันที่ 4 กะเช้า'!$B$8:$AH$106,27,FALSE),0)</f>
      </c>
      <c r="S422" s="53">
        <f>IFERROR(VLOOKUP(B422,'วันที่ 5 กะเช้า'!$B$8:$AH$107,28,FALSE),0)-IFERROR(VLOOKUP(B422,'วันที่ 5 กะเช้า'!$B$8:$AH$107,27,FALSE),0)</f>
      </c>
      <c r="T422" s="53">
        <f>IFERROR(VLOOKUP(B422,'วันที่ 5 กะเช้า'!$B$8:$AH$107,27,FALSE),0)</f>
      </c>
      <c r="U422" s="53">
        <f>IFERROR(VLOOKUP(B422,'วันที่ 5 กะดึก'!$B$8:$AH$106,27,FALSE),0)</f>
      </c>
      <c r="V422" s="53">
        <f>IFERROR(VLOOKUP(B422,'วันที่ 5 กะดึก'!$B$8:$AH$106,27,FALSE),0)</f>
      </c>
      <c r="W422" s="53">
        <f>IFERROR(VLOOKUP(B422,'วันที่ 7'!$B$8:$AH$105,28,FALSE),0)-IFERROR(VLOOKUP(B422,'วันที่ 7'!$B$8:$AH$105,27,FALSE),0)</f>
      </c>
      <c r="X422" s="53">
        <f>IFERROR(VLOOKUP(B422,'วันที่ 7'!$B$8:$AH$105,27,FALSE),0)</f>
      </c>
      <c r="Y422" s="53">
        <f>IFERROR(VLOOKUP(B422,'วันที่ 8'!$B$8:$AH$109,28,FALSE),0)-IFERROR(VLOOKUP(B422,'วันที่ 8'!$B$8:$AH$109,27,FALSE),0)</f>
      </c>
      <c r="Z422" s="53">
        <f>IFERROR(VLOOKUP(B422,'วันที่ 8'!$B$8:$AH$109,27,FALSE),0)</f>
      </c>
      <c r="AA422" s="53">
        <f>IFERROR(VLOOKUP(B422,'กะเช้าวันที่ 12'!$B$8:$AC$102,28,FALSE),0)-IFERROR(VLOOKUP(B422,'กะเช้าวันที่ 12'!$B$8:$AC$102,27,FALSE),0)</f>
      </c>
      <c r="AB422" s="53">
        <f>IFERROR(VLOOKUP(B422,'กะเช้าวันที่ 12'!$B$8:$AC$102,27,FALSE),0)</f>
      </c>
      <c r="AC422" s="53">
        <f>IFERROR(VLOOKUP(B422,'กะเช้าวันที่ 14'!$B$8:$AC$104,28,FALSE),0)-IFERROR(VLOOKUP(B422,'กะเช้าวันที่ 14'!$B$8:$AC$104,27,FALSE),0)</f>
      </c>
      <c r="AD422" s="53">
        <f>IFERROR(VLOOKUP(B422,'กะเช้าวันที่ 14'!$B$8:$AC$104,27,FALSE),0)</f>
      </c>
      <c r="AE422" s="53">
        <f>IFERROR(VLOOKUP(B422,'กะดึกวันที่ 13'!$B$8:$AC$105,28,FALSE),0)-IFERROR(VLOOKUP(B422,'กะดึกวันที่ 13'!$B$8:$AC$105,27,FALSE),0)</f>
      </c>
      <c r="AF422" s="53">
        <f>IFERROR(VLOOKUP(C422,'กะดึกวันที่ 13'!$B$8:$AC$105,27,FALSE),0)</f>
      </c>
      <c r="AG422" s="53">
        <f>IFERROR(VLOOKUP(B422,'วันที่ 12'!$B$8:$AH$105,28,FALSE),0)</f>
      </c>
      <c r="AH422" s="53">
        <f>IFERROR(VLOOKUP(B422,'วันที่ 14'!$B$8:$AH$106,28,FALSE),0)</f>
      </c>
      <c r="AI422" s="53">
        <f>IFERROR(VLOOKUP(B422,'วันที่ 15'!$B$8:$AH$106,28,FALSE),0)</f>
      </c>
      <c r="AJ422" s="53">
        <f>IFERROR(VLOOKUP(B422,'วันที่ 16'!$B$8:$AH$105,28,FALSE),0)</f>
      </c>
      <c r="AK422" s="53">
        <f>IFERROR(VLOOKUP(B422,'วันที่ 17'!$B$8:$AH$105,28,FALSE),0)</f>
      </c>
      <c r="AL422" s="53">
        <f>IFERROR(VLOOKUP(B422,'วันที่ 18'!$B$8:$AH$104,28,FALSE),0)</f>
      </c>
      <c r="AM422" s="53">
        <f>IFERROR(VLOOKUP(B422,'วันที่ 19'!$B$8:$AH$106,28,FALSE),0)</f>
      </c>
      <c r="AN422" s="53">
        <f>IFERROR(VLOOKUP(B422,'วันที่ 20'!$B$8:$AH$105,28,FALSE),0)</f>
      </c>
      <c r="AO422" s="53">
        <f>IFERROR(VLOOKUP(B422,'วันที่ 21'!$B$8:$AH$106,28,FALSE),0)</f>
      </c>
      <c r="AP422" s="53">
        <f>IFERROR(VLOOKUP(B422,'วันที่ 22'!$B$8:$AH$105,28,FALSE),0)</f>
      </c>
      <c r="AQ422" s="53">
        <f>IFERROR(VLOOKUP(B422,'วันที่ 23'!$B$8:$AH$107,28,FALSE),0)</f>
      </c>
      <c r="AR422" s="53">
        <f>IFERROR(VLOOKUP(B422,'วันที่ 24'!$B$8:$AH$104,28,FALSE),0)</f>
      </c>
      <c r="AS422" s="53">
        <f>IFERROR(VLOOKUP(B422,'วันที่ 25'!$B$8:$AH$106,28,FALSE),0)</f>
      </c>
      <c r="AT422" s="53">
        <f>IFERROR(VLOOKUP(B422,'วันที่ 26'!$B$8:$AH$105,28,FALSE),0)</f>
      </c>
      <c r="AU422" s="53">
        <f>IFERROR(VLOOKUP(B422,'วันที่ 26'!$B$8:$AH$104,28,FALSE),0)</f>
      </c>
      <c r="AV422" s="53">
        <f>IFERROR(VLOOKUP(B422,'วันที่ 30'!$B$8:$AH$107,28,FALSE),0)</f>
      </c>
      <c r="AW422" s="53">
        <f>IFERROR(VLOOKUP(B422,'วันที่ 31'!$B$8:$AG$105,28,FALSE),0)</f>
      </c>
      <c r="AX422" s="52">
        <f>SUM(E422:AW422)</f>
      </c>
    </row>
    <row r="423">
      <c r="A423" s="52"/>
      <c r="B423" s="56"/>
      <c r="C423" s="53">
        <f>IFERROR(VLOOKUP(B423,Members!B:C,2,FALSE),0)</f>
      </c>
      <c r="D423" s="53">
        <f>IFERROR(VLOOKUP(B423,Members!$B:$H,7,FALSE),0)</f>
      </c>
      <c r="E423" s="55">
        <f>IFERROR(VLOOKUP(B423,'วันที่ 1'!$B$8:$AH$103,28,FALSE),0) - IFERROR(VLOOKUP(B423,'วันที่ 1'!$B$8:$AH$103,27,FALSE),0)</f>
      </c>
      <c r="F423" s="55">
        <f>IFERROR(VLOOKUP(C423,'วันที่ 1'!$B$8:$AH$103,27,FALSE),0)</f>
      </c>
      <c r="G423" s="53">
        <f>IFERROR(VLOOKUP(B423,'วันที่ 1'!$B$8:$AH$103,28,FALSE),0)-IFERROR(VLOOKUP(B423,'วันที่ 1'!$B$8:$AH$103,27,FALSE),0)</f>
      </c>
      <c r="H423" s="55">
        <f>IFERROR(VLOOKUP(B423,'วันที่ 1'!$B$8:$AH$103,27,FALSE),0)</f>
      </c>
      <c r="I423" s="53">
        <f>IFERROR(VLOOKUP(B423,'วันที่ 2'!$B$8:$AF$106,28,FALSE),0)-IFERROR(VLOOKUP(B423,'วันที่ 2'!$B$8:$AF$106,27,FALSE),0)</f>
      </c>
      <c r="J423" s="53">
        <f>IFERROR(VLOOKUP(B423,'วันที่ 2'!$B$8:$AF$106,27,FALSE),0)</f>
      </c>
      <c r="K423" s="53">
        <f>IFERROR(VLOOKUP(B423,'วันที่ 3 กะเช้า'!$B$8:$AK$106,28,FALSE),0)-IFERROR(VLOOKUP(B423,'วันที่ 3 กะเช้า'!$B$8:$AK$106,27,FALSE),0)</f>
      </c>
      <c r="L423" s="53">
        <f>IFERROR(VLOOKUP(B423,'วันที่ 3 กะเช้า'!$B$8:$AK$106,27,FALSE),0)</f>
      </c>
      <c r="M423" s="53">
        <f>IFERROR(VLOOKUP(B423,'วันที่ 4 กะเช้า'!$B$8:$AG$107,28,FALSE),0)-IFERROR(VLOOKUP(B423,'วันที่ 4 กะเช้า'!$B$8:$AG$107,27,FALSE),0)</f>
      </c>
      <c r="N423" s="53">
        <f>IFERROR(VLOOKUP(B423,'วันที่ 4 กะเช้า'!$B$8:$AG$107,27,FALSE),0)</f>
      </c>
      <c r="O423" s="53">
        <f>IFERROR(VLOOKUP(B423,'วันที่ 4 กะเช้า'!$B$8:$AH$106,28,FALSE),0)-IFERROR(VLOOKUP(B423,'วันที่ 4 กะเช้า'!$B$8:$AH$106,27,FALSE),0)</f>
      </c>
      <c r="P423" s="53">
        <f>IFERROR(VLOOKUP(B423,'วันที่ 4 กะเช้า'!$B$8:$AH$106,27,FALSE),0)</f>
      </c>
      <c r="Q423" s="53">
        <f>IFERROR(VLOOKUP(B423,'วันที่ 4 กะเช้า'!$B$8:$AH$106,28,FALSE),0)-IFERROR(VLOOKUP(B423,'วันที่ 4 กะเช้า'!$B$8:$AH$106,27,FALSE),0)</f>
      </c>
      <c r="R423" s="53">
        <f>IFERROR(VLOOKUP(B423,'วันที่ 4 กะเช้า'!$B$8:$AH$106,27,FALSE),0)</f>
      </c>
      <c r="S423" s="53">
        <f>IFERROR(VLOOKUP(B423,'วันที่ 5 กะเช้า'!$B$8:$AH$107,28,FALSE),0)-IFERROR(VLOOKUP(B423,'วันที่ 5 กะเช้า'!$B$8:$AH$107,27,FALSE),0)</f>
      </c>
      <c r="T423" s="53">
        <f>IFERROR(VLOOKUP(B423,'วันที่ 5 กะเช้า'!$B$8:$AH$107,27,FALSE),0)</f>
      </c>
      <c r="U423" s="53">
        <f>IFERROR(VLOOKUP(B423,'วันที่ 5 กะดึก'!$B$8:$AH$106,27,FALSE),0)</f>
      </c>
      <c r="V423" s="53">
        <f>IFERROR(VLOOKUP(B423,'วันที่ 5 กะดึก'!$B$8:$AH$106,27,FALSE),0)</f>
      </c>
      <c r="W423" s="53">
        <f>IFERROR(VLOOKUP(B423,'วันที่ 7'!$B$8:$AH$105,28,FALSE),0)-IFERROR(VLOOKUP(B423,'วันที่ 7'!$B$8:$AH$105,27,FALSE),0)</f>
      </c>
      <c r="X423" s="53">
        <f>IFERROR(VLOOKUP(B423,'วันที่ 7'!$B$8:$AH$105,27,FALSE),0)</f>
      </c>
      <c r="Y423" s="53">
        <f>IFERROR(VLOOKUP(B423,'วันที่ 8'!$B$8:$AH$109,28,FALSE),0)-IFERROR(VLOOKUP(B423,'วันที่ 8'!$B$8:$AH$109,27,FALSE),0)</f>
      </c>
      <c r="Z423" s="53">
        <f>IFERROR(VLOOKUP(B423,'วันที่ 8'!$B$8:$AH$109,27,FALSE),0)</f>
      </c>
      <c r="AA423" s="53">
        <f>IFERROR(VLOOKUP(B423,'กะเช้าวันที่ 12'!$B$8:$AC$102,28,FALSE),0)-IFERROR(VLOOKUP(B423,'กะเช้าวันที่ 12'!$B$8:$AC$102,27,FALSE),0)</f>
      </c>
      <c r="AB423" s="53">
        <f>IFERROR(VLOOKUP(B423,'กะเช้าวันที่ 12'!$B$8:$AC$102,27,FALSE),0)</f>
      </c>
      <c r="AC423" s="53">
        <f>IFERROR(VLOOKUP(B423,'กะเช้าวันที่ 14'!$B$8:$AC$104,28,FALSE),0)-IFERROR(VLOOKUP(B423,'กะเช้าวันที่ 14'!$B$8:$AC$104,27,FALSE),0)</f>
      </c>
      <c r="AD423" s="53">
        <f>IFERROR(VLOOKUP(B423,'กะเช้าวันที่ 14'!$B$8:$AC$104,27,FALSE),0)</f>
      </c>
      <c r="AE423" s="53">
        <f>IFERROR(VLOOKUP(B423,'กะดึกวันที่ 13'!$B$8:$AC$105,28,FALSE),0)-IFERROR(VLOOKUP(B423,'กะดึกวันที่ 13'!$B$8:$AC$105,27,FALSE),0)</f>
      </c>
      <c r="AF423" s="53">
        <f>IFERROR(VLOOKUP(C423,'กะดึกวันที่ 13'!$B$8:$AC$105,27,FALSE),0)</f>
      </c>
      <c r="AG423" s="53">
        <f>IFERROR(VLOOKUP(B423,'วันที่ 12'!$B$8:$AH$105,28,FALSE),0)</f>
      </c>
      <c r="AH423" s="53">
        <f>IFERROR(VLOOKUP(B423,'วันที่ 14'!$B$8:$AH$106,28,FALSE),0)</f>
      </c>
      <c r="AI423" s="53">
        <f>IFERROR(VLOOKUP(B423,'วันที่ 15'!$B$8:$AH$106,28,FALSE),0)</f>
      </c>
      <c r="AJ423" s="53">
        <f>IFERROR(VLOOKUP(B423,'วันที่ 16'!$B$8:$AH$105,28,FALSE),0)</f>
      </c>
      <c r="AK423" s="53">
        <f>IFERROR(VLOOKUP(B423,'วันที่ 17'!$B$8:$AH$105,28,FALSE),0)</f>
      </c>
      <c r="AL423" s="53">
        <f>IFERROR(VLOOKUP(B423,'วันที่ 18'!$B$8:$AH$104,28,FALSE),0)</f>
      </c>
      <c r="AM423" s="53">
        <f>IFERROR(VLOOKUP(B423,'วันที่ 19'!$B$8:$AH$106,28,FALSE),0)</f>
      </c>
      <c r="AN423" s="53">
        <f>IFERROR(VLOOKUP(B423,'วันที่ 20'!$B$8:$AH$105,28,FALSE),0)</f>
      </c>
      <c r="AO423" s="53">
        <f>IFERROR(VLOOKUP(B423,'วันที่ 21'!$B$8:$AH$106,28,FALSE),0)</f>
      </c>
      <c r="AP423" s="53">
        <f>IFERROR(VLOOKUP(B423,'วันที่ 22'!$B$8:$AH$105,28,FALSE),0)</f>
      </c>
      <c r="AQ423" s="53">
        <f>IFERROR(VLOOKUP(B423,'วันที่ 23'!$B$8:$AH$107,28,FALSE),0)</f>
      </c>
      <c r="AR423" s="53">
        <f>IFERROR(VLOOKUP(B423,'วันที่ 24'!$B$8:$AH$104,28,FALSE),0)</f>
      </c>
      <c r="AS423" s="53">
        <f>IFERROR(VLOOKUP(B423,'วันที่ 25'!$B$8:$AH$106,28,FALSE),0)</f>
      </c>
      <c r="AT423" s="53">
        <f>IFERROR(VLOOKUP(B423,'วันที่ 26'!$B$8:$AH$105,28,FALSE),0)</f>
      </c>
      <c r="AU423" s="53">
        <f>IFERROR(VLOOKUP(B423,'วันที่ 26'!$B$8:$AH$104,28,FALSE),0)</f>
      </c>
      <c r="AV423" s="53">
        <f>IFERROR(VLOOKUP(B423,'วันที่ 30'!$B$8:$AH$107,28,FALSE),0)</f>
      </c>
      <c r="AW423" s="53">
        <f>IFERROR(VLOOKUP(B423,'วันที่ 31'!$B$8:$AG$105,28,FALSE),0)</f>
      </c>
      <c r="AX423" s="52">
        <f>SUM(E423:AW423)</f>
      </c>
    </row>
    <row r="424">
      <c r="A424" s="52"/>
      <c r="B424" s="56"/>
      <c r="C424" s="53">
        <f>IFERROR(VLOOKUP(B424,Members!B:C,2,FALSE),0)</f>
      </c>
      <c r="D424" s="53">
        <f>IFERROR(VLOOKUP(B424,Members!$B:$H,7,FALSE),0)</f>
      </c>
      <c r="E424" s="55">
        <f>IFERROR(VLOOKUP(B424,'วันที่ 1'!$B$8:$AH$103,28,FALSE),0) - IFERROR(VLOOKUP(B424,'วันที่ 1'!$B$8:$AH$103,27,FALSE),0)</f>
      </c>
      <c r="F424" s="55">
        <f>IFERROR(VLOOKUP(C424,'วันที่ 1'!$B$8:$AH$103,27,FALSE),0)</f>
      </c>
      <c r="G424" s="53">
        <f>IFERROR(VLOOKUP(B424,'วันที่ 1'!$B$8:$AH$103,28,FALSE),0)-IFERROR(VLOOKUP(B424,'วันที่ 1'!$B$8:$AH$103,27,FALSE),0)</f>
      </c>
      <c r="H424" s="55">
        <f>IFERROR(VLOOKUP(B424,'วันที่ 1'!$B$8:$AH$103,27,FALSE),0)</f>
      </c>
      <c r="I424" s="53">
        <f>IFERROR(VLOOKUP(B424,'วันที่ 2'!$B$8:$AF$106,28,FALSE),0)-IFERROR(VLOOKUP(B424,'วันที่ 2'!$B$8:$AF$106,27,FALSE),0)</f>
      </c>
      <c r="J424" s="53">
        <f>IFERROR(VLOOKUP(B424,'วันที่ 2'!$B$8:$AF$106,27,FALSE),0)</f>
      </c>
      <c r="K424" s="53">
        <f>IFERROR(VLOOKUP(B424,'วันที่ 3 กะเช้า'!$B$8:$AK$106,28,FALSE),0)-IFERROR(VLOOKUP(B424,'วันที่ 3 กะเช้า'!$B$8:$AK$106,27,FALSE),0)</f>
      </c>
      <c r="L424" s="53">
        <f>IFERROR(VLOOKUP(B424,'วันที่ 3 กะเช้า'!$B$8:$AK$106,27,FALSE),0)</f>
      </c>
      <c r="M424" s="53">
        <f>IFERROR(VLOOKUP(B424,'วันที่ 4 กะเช้า'!$B$8:$AG$107,28,FALSE),0)-IFERROR(VLOOKUP(B424,'วันที่ 4 กะเช้า'!$B$8:$AG$107,27,FALSE),0)</f>
      </c>
      <c r="N424" s="53">
        <f>IFERROR(VLOOKUP(B424,'วันที่ 4 กะเช้า'!$B$8:$AG$107,27,FALSE),0)</f>
      </c>
      <c r="O424" s="53">
        <f>IFERROR(VLOOKUP(B424,'วันที่ 4 กะเช้า'!$B$8:$AH$106,28,FALSE),0)-IFERROR(VLOOKUP(B424,'วันที่ 4 กะเช้า'!$B$8:$AH$106,27,FALSE),0)</f>
      </c>
      <c r="P424" s="53">
        <f>IFERROR(VLOOKUP(B424,'วันที่ 4 กะเช้า'!$B$8:$AH$106,27,FALSE),0)</f>
      </c>
      <c r="Q424" s="53">
        <f>IFERROR(VLOOKUP(B424,'วันที่ 4 กะเช้า'!$B$8:$AH$106,28,FALSE),0)-IFERROR(VLOOKUP(B424,'วันที่ 4 กะเช้า'!$B$8:$AH$106,27,FALSE),0)</f>
      </c>
      <c r="R424" s="53">
        <f>IFERROR(VLOOKUP(B424,'วันที่ 4 กะเช้า'!$B$8:$AH$106,27,FALSE),0)</f>
      </c>
      <c r="S424" s="53">
        <f>IFERROR(VLOOKUP(B424,'วันที่ 5 กะเช้า'!$B$8:$AH$107,28,FALSE),0)-IFERROR(VLOOKUP(B424,'วันที่ 5 กะเช้า'!$B$8:$AH$107,27,FALSE),0)</f>
      </c>
      <c r="T424" s="53">
        <f>IFERROR(VLOOKUP(B424,'วันที่ 5 กะเช้า'!$B$8:$AH$107,27,FALSE),0)</f>
      </c>
      <c r="U424" s="53">
        <f>IFERROR(VLOOKUP(B424,'วันที่ 5 กะดึก'!$B$8:$AH$106,27,FALSE),0)</f>
      </c>
      <c r="V424" s="53">
        <f>IFERROR(VLOOKUP(B424,'วันที่ 5 กะดึก'!$B$8:$AH$106,27,FALSE),0)</f>
      </c>
      <c r="W424" s="53">
        <f>IFERROR(VLOOKUP(B424,'วันที่ 7'!$B$8:$AH$105,28,FALSE),0)-IFERROR(VLOOKUP(B424,'วันที่ 7'!$B$8:$AH$105,27,FALSE),0)</f>
      </c>
      <c r="X424" s="53">
        <f>IFERROR(VLOOKUP(B424,'วันที่ 7'!$B$8:$AH$105,27,FALSE),0)</f>
      </c>
      <c r="Y424" s="53">
        <f>IFERROR(VLOOKUP(B424,'วันที่ 8'!$B$8:$AH$109,28,FALSE),0)-IFERROR(VLOOKUP(B424,'วันที่ 8'!$B$8:$AH$109,27,FALSE),0)</f>
      </c>
      <c r="Z424" s="53">
        <f>IFERROR(VLOOKUP(B424,'วันที่ 8'!$B$8:$AH$109,27,FALSE),0)</f>
      </c>
      <c r="AA424" s="53">
        <f>IFERROR(VLOOKUP(B424,'กะเช้าวันที่ 12'!$B$8:$AC$102,28,FALSE),0)-IFERROR(VLOOKUP(B424,'กะเช้าวันที่ 12'!$B$8:$AC$102,27,FALSE),0)</f>
      </c>
      <c r="AB424" s="53">
        <f>IFERROR(VLOOKUP(B424,'กะเช้าวันที่ 12'!$B$8:$AC$102,27,FALSE),0)</f>
      </c>
      <c r="AC424" s="53">
        <f>IFERROR(VLOOKUP(B424,'กะเช้าวันที่ 14'!$B$8:$AC$104,28,FALSE),0)-IFERROR(VLOOKUP(B424,'กะเช้าวันที่ 14'!$B$8:$AC$104,27,FALSE),0)</f>
      </c>
      <c r="AD424" s="53">
        <f>IFERROR(VLOOKUP(B424,'กะเช้าวันที่ 14'!$B$8:$AC$104,27,FALSE),0)</f>
      </c>
      <c r="AE424" s="53">
        <f>IFERROR(VLOOKUP(B424,'กะดึกวันที่ 13'!$B$8:$AC$105,28,FALSE),0)-IFERROR(VLOOKUP(B424,'กะดึกวันที่ 13'!$B$8:$AC$105,27,FALSE),0)</f>
      </c>
      <c r="AF424" s="53">
        <f>IFERROR(VLOOKUP(C424,'กะดึกวันที่ 13'!$B$8:$AC$105,27,FALSE),0)</f>
      </c>
      <c r="AG424" s="53">
        <f>IFERROR(VLOOKUP(B424,'วันที่ 12'!$B$8:$AH$105,28,FALSE),0)</f>
      </c>
      <c r="AH424" s="53">
        <f>IFERROR(VLOOKUP(B424,'วันที่ 14'!$B$8:$AH$106,28,FALSE),0)</f>
      </c>
      <c r="AI424" s="53">
        <f>IFERROR(VLOOKUP(B424,'วันที่ 15'!$B$8:$AH$106,28,FALSE),0)</f>
      </c>
      <c r="AJ424" s="53">
        <f>IFERROR(VLOOKUP(B424,'วันที่ 16'!$B$8:$AH$105,28,FALSE),0)</f>
      </c>
      <c r="AK424" s="53">
        <f>IFERROR(VLOOKUP(B424,'วันที่ 17'!$B$8:$AH$105,28,FALSE),0)</f>
      </c>
      <c r="AL424" s="53">
        <f>IFERROR(VLOOKUP(B424,'วันที่ 18'!$B$8:$AH$104,28,FALSE),0)</f>
      </c>
      <c r="AM424" s="53">
        <f>IFERROR(VLOOKUP(B424,'วันที่ 19'!$B$8:$AH$106,28,FALSE),0)</f>
      </c>
      <c r="AN424" s="53">
        <f>IFERROR(VLOOKUP(B424,'วันที่ 20'!$B$8:$AH$105,28,FALSE),0)</f>
      </c>
      <c r="AO424" s="53">
        <f>IFERROR(VLOOKUP(B424,'วันที่ 21'!$B$8:$AH$106,28,FALSE),0)</f>
      </c>
      <c r="AP424" s="53">
        <f>IFERROR(VLOOKUP(B424,'วันที่ 22'!$B$8:$AH$105,28,FALSE),0)</f>
      </c>
      <c r="AQ424" s="53">
        <f>IFERROR(VLOOKUP(B424,'วันที่ 23'!$B$8:$AH$107,28,FALSE),0)</f>
      </c>
      <c r="AR424" s="53">
        <f>IFERROR(VLOOKUP(B424,'วันที่ 24'!$B$8:$AH$104,28,FALSE),0)</f>
      </c>
      <c r="AS424" s="53">
        <f>IFERROR(VLOOKUP(B424,'วันที่ 25'!$B$8:$AH$106,28,FALSE),0)</f>
      </c>
      <c r="AT424" s="53">
        <f>IFERROR(VLOOKUP(B424,'วันที่ 26'!$B$8:$AH$105,28,FALSE),0)</f>
      </c>
      <c r="AU424" s="53">
        <f>IFERROR(VLOOKUP(B424,'วันที่ 26'!$B$8:$AH$104,28,FALSE),0)</f>
      </c>
      <c r="AV424" s="53">
        <f>IFERROR(VLOOKUP(B424,'วันที่ 30'!$B$8:$AH$107,28,FALSE),0)</f>
      </c>
      <c r="AW424" s="53">
        <f>IFERROR(VLOOKUP(B424,'วันที่ 31'!$B$8:$AG$105,28,FALSE),0)</f>
      </c>
      <c r="AX424" s="52">
        <f>SUM(E424:AW424)</f>
      </c>
    </row>
    <row r="425">
      <c r="A425" s="52"/>
      <c r="B425" s="56"/>
      <c r="C425" s="53">
        <f>IFERROR(VLOOKUP(B425,Members!B:C,2,FALSE),0)</f>
      </c>
      <c r="D425" s="53">
        <f>IFERROR(VLOOKUP(B425,Members!$B:$H,7,FALSE),0)</f>
      </c>
      <c r="E425" s="55">
        <f>IFERROR(VLOOKUP(B425,'วันที่ 1'!$B$8:$AH$103,28,FALSE),0) - IFERROR(VLOOKUP(B425,'วันที่ 1'!$B$8:$AH$103,27,FALSE),0)</f>
      </c>
      <c r="F425" s="55">
        <f>IFERROR(VLOOKUP(C425,'วันที่ 1'!$B$8:$AH$103,27,FALSE),0)</f>
      </c>
      <c r="G425" s="53">
        <f>IFERROR(VLOOKUP(B425,'วันที่ 1'!$B$8:$AH$103,28,FALSE),0)-IFERROR(VLOOKUP(B425,'วันที่ 1'!$B$8:$AH$103,27,FALSE),0)</f>
      </c>
      <c r="H425" s="55">
        <f>IFERROR(VLOOKUP(B425,'วันที่ 1'!$B$8:$AH$103,27,FALSE),0)</f>
      </c>
      <c r="I425" s="53">
        <f>IFERROR(VLOOKUP(B425,'วันที่ 2'!$B$8:$AF$106,28,FALSE),0)-IFERROR(VLOOKUP(B425,'วันที่ 2'!$B$8:$AF$106,27,FALSE),0)</f>
      </c>
      <c r="J425" s="53">
        <f>IFERROR(VLOOKUP(B425,'วันที่ 2'!$B$8:$AF$106,27,FALSE),0)</f>
      </c>
      <c r="K425" s="53">
        <f>IFERROR(VLOOKUP(B425,'วันที่ 3 กะเช้า'!$B$8:$AK$106,28,FALSE),0)-IFERROR(VLOOKUP(B425,'วันที่ 3 กะเช้า'!$B$8:$AK$106,27,FALSE),0)</f>
      </c>
      <c r="L425" s="53">
        <f>IFERROR(VLOOKUP(B425,'วันที่ 3 กะเช้า'!$B$8:$AK$106,27,FALSE),0)</f>
      </c>
      <c r="M425" s="53">
        <f>IFERROR(VLOOKUP(B425,'วันที่ 4 กะเช้า'!$B$8:$AG$107,28,FALSE),0)-IFERROR(VLOOKUP(B425,'วันที่ 4 กะเช้า'!$B$8:$AG$107,27,FALSE),0)</f>
      </c>
      <c r="N425" s="53">
        <f>IFERROR(VLOOKUP(B425,'วันที่ 4 กะเช้า'!$B$8:$AG$107,27,FALSE),0)</f>
      </c>
      <c r="O425" s="53">
        <f>IFERROR(VLOOKUP(B425,'วันที่ 4 กะเช้า'!$B$8:$AH$106,28,FALSE),0)-IFERROR(VLOOKUP(B425,'วันที่ 4 กะเช้า'!$B$8:$AH$106,27,FALSE),0)</f>
      </c>
      <c r="P425" s="53">
        <f>IFERROR(VLOOKUP(B425,'วันที่ 4 กะเช้า'!$B$8:$AH$106,27,FALSE),0)</f>
      </c>
      <c r="Q425" s="53">
        <f>IFERROR(VLOOKUP(B425,'วันที่ 4 กะเช้า'!$B$8:$AH$106,28,FALSE),0)-IFERROR(VLOOKUP(B425,'วันที่ 4 กะเช้า'!$B$8:$AH$106,27,FALSE),0)</f>
      </c>
      <c r="R425" s="53">
        <f>IFERROR(VLOOKUP(B425,'วันที่ 4 กะเช้า'!$B$8:$AH$106,27,FALSE),0)</f>
      </c>
      <c r="S425" s="53">
        <f>IFERROR(VLOOKUP(B425,'วันที่ 5 กะเช้า'!$B$8:$AH$107,28,FALSE),0)-IFERROR(VLOOKUP(B425,'วันที่ 5 กะเช้า'!$B$8:$AH$107,27,FALSE),0)</f>
      </c>
      <c r="T425" s="53">
        <f>IFERROR(VLOOKUP(B425,'วันที่ 5 กะเช้า'!$B$8:$AH$107,27,FALSE),0)</f>
      </c>
      <c r="U425" s="53">
        <f>IFERROR(VLOOKUP(B425,'วันที่ 5 กะดึก'!$B$8:$AH$106,27,FALSE),0)</f>
      </c>
      <c r="V425" s="53">
        <f>IFERROR(VLOOKUP(B425,'วันที่ 5 กะดึก'!$B$8:$AH$106,27,FALSE),0)</f>
      </c>
      <c r="W425" s="53">
        <f>IFERROR(VLOOKUP(B425,'วันที่ 7'!$B$8:$AH$105,28,FALSE),0)-IFERROR(VLOOKUP(B425,'วันที่ 7'!$B$8:$AH$105,27,FALSE),0)</f>
      </c>
      <c r="X425" s="53">
        <f>IFERROR(VLOOKUP(B425,'วันที่ 7'!$B$8:$AH$105,27,FALSE),0)</f>
      </c>
      <c r="Y425" s="53">
        <f>IFERROR(VLOOKUP(B425,'วันที่ 8'!$B$8:$AH$109,28,FALSE),0)-IFERROR(VLOOKUP(B425,'วันที่ 8'!$B$8:$AH$109,27,FALSE),0)</f>
      </c>
      <c r="Z425" s="53">
        <f>IFERROR(VLOOKUP(B425,'วันที่ 8'!$B$8:$AH$109,27,FALSE),0)</f>
      </c>
      <c r="AA425" s="53">
        <f>IFERROR(VLOOKUP(B425,'กะเช้าวันที่ 12'!$B$8:$AC$102,28,FALSE),0)-IFERROR(VLOOKUP(B425,'กะเช้าวันที่ 12'!$B$8:$AC$102,27,FALSE),0)</f>
      </c>
      <c r="AB425" s="53">
        <f>IFERROR(VLOOKUP(B425,'กะเช้าวันที่ 12'!$B$8:$AC$102,27,FALSE),0)</f>
      </c>
      <c r="AC425" s="53">
        <f>IFERROR(VLOOKUP(B425,'กะเช้าวันที่ 14'!$B$8:$AC$104,28,FALSE),0)-IFERROR(VLOOKUP(B425,'กะเช้าวันที่ 14'!$B$8:$AC$104,27,FALSE),0)</f>
      </c>
      <c r="AD425" s="53">
        <f>IFERROR(VLOOKUP(B425,'กะเช้าวันที่ 14'!$B$8:$AC$104,27,FALSE),0)</f>
      </c>
      <c r="AE425" s="53">
        <f>IFERROR(VLOOKUP(B425,'กะดึกวันที่ 13'!$B$8:$AC$105,28,FALSE),0)-IFERROR(VLOOKUP(B425,'กะดึกวันที่ 13'!$B$8:$AC$105,27,FALSE),0)</f>
      </c>
      <c r="AF425" s="53">
        <f>IFERROR(VLOOKUP(C425,'กะดึกวันที่ 13'!$B$8:$AC$105,27,FALSE),0)</f>
      </c>
      <c r="AG425" s="53">
        <f>IFERROR(VLOOKUP(B425,'วันที่ 12'!$B$8:$AH$105,28,FALSE),0)</f>
      </c>
      <c r="AH425" s="53">
        <f>IFERROR(VLOOKUP(B425,'วันที่ 14'!$B$8:$AH$106,28,FALSE),0)</f>
      </c>
      <c r="AI425" s="53">
        <f>IFERROR(VLOOKUP(B425,'วันที่ 15'!$B$8:$AH$106,28,FALSE),0)</f>
      </c>
      <c r="AJ425" s="53">
        <f>IFERROR(VLOOKUP(B425,'วันที่ 16'!$B$8:$AH$105,28,FALSE),0)</f>
      </c>
      <c r="AK425" s="53">
        <f>IFERROR(VLOOKUP(B425,'วันที่ 17'!$B$8:$AH$105,28,FALSE),0)</f>
      </c>
      <c r="AL425" s="53">
        <f>IFERROR(VLOOKUP(B425,'วันที่ 18'!$B$8:$AH$104,28,FALSE),0)</f>
      </c>
      <c r="AM425" s="53">
        <f>IFERROR(VLOOKUP(B425,'วันที่ 19'!$B$8:$AH$106,28,FALSE),0)</f>
      </c>
      <c r="AN425" s="53">
        <f>IFERROR(VLOOKUP(B425,'วันที่ 20'!$B$8:$AH$105,28,FALSE),0)</f>
      </c>
      <c r="AO425" s="53">
        <f>IFERROR(VLOOKUP(B425,'วันที่ 21'!$B$8:$AH$106,28,FALSE),0)</f>
      </c>
      <c r="AP425" s="53">
        <f>IFERROR(VLOOKUP(B425,'วันที่ 22'!$B$8:$AH$105,28,FALSE),0)</f>
      </c>
      <c r="AQ425" s="53">
        <f>IFERROR(VLOOKUP(B425,'วันที่ 23'!$B$8:$AH$107,28,FALSE),0)</f>
      </c>
      <c r="AR425" s="53">
        <f>IFERROR(VLOOKUP(B425,'วันที่ 24'!$B$8:$AH$104,28,FALSE),0)</f>
      </c>
      <c r="AS425" s="53">
        <f>IFERROR(VLOOKUP(B425,'วันที่ 25'!$B$8:$AH$106,28,FALSE),0)</f>
      </c>
      <c r="AT425" s="53">
        <f>IFERROR(VLOOKUP(B425,'วันที่ 26'!$B$8:$AH$105,28,FALSE),0)</f>
      </c>
      <c r="AU425" s="53">
        <f>IFERROR(VLOOKUP(B425,'วันที่ 26'!$B$8:$AH$104,28,FALSE),0)</f>
      </c>
      <c r="AV425" s="53">
        <f>IFERROR(VLOOKUP(B425,'วันที่ 30'!$B$8:$AH$107,28,FALSE),0)</f>
      </c>
      <c r="AW425" s="53">
        <f>IFERROR(VLOOKUP(B425,'วันที่ 31'!$B$8:$AG$105,28,FALSE),0)</f>
      </c>
      <c r="AX425" s="52">
        <f>SUM(E425:AW425)</f>
      </c>
    </row>
    <row r="426">
      <c r="A426" s="52"/>
      <c r="B426" s="56"/>
      <c r="C426" s="53">
        <f>IFERROR(VLOOKUP(B426,Members!B:C,2,FALSE),0)</f>
      </c>
      <c r="D426" s="53">
        <f>IFERROR(VLOOKUP(B426,Members!$B:$H,7,FALSE),0)</f>
      </c>
      <c r="E426" s="55">
        <f>IFERROR(VLOOKUP(B426,'วันที่ 1'!$B$8:$AH$103,28,FALSE),0) - IFERROR(VLOOKUP(B426,'วันที่ 1'!$B$8:$AH$103,27,FALSE),0)</f>
      </c>
      <c r="F426" s="55">
        <f>IFERROR(VLOOKUP(C426,'วันที่ 1'!$B$8:$AH$103,27,FALSE),0)</f>
      </c>
      <c r="G426" s="53">
        <f>IFERROR(VLOOKUP(B426,'วันที่ 1'!$B$8:$AH$103,28,FALSE),0)-IFERROR(VLOOKUP(B426,'วันที่ 1'!$B$8:$AH$103,27,FALSE),0)</f>
      </c>
      <c r="H426" s="55">
        <f>IFERROR(VLOOKUP(B426,'วันที่ 1'!$B$8:$AH$103,27,FALSE),0)</f>
      </c>
      <c r="I426" s="53">
        <f>IFERROR(VLOOKUP(B426,'วันที่ 2'!$B$8:$AF$106,28,FALSE),0)-IFERROR(VLOOKUP(B426,'วันที่ 2'!$B$8:$AF$106,27,FALSE),0)</f>
      </c>
      <c r="J426" s="53">
        <f>IFERROR(VLOOKUP(B426,'วันที่ 2'!$B$8:$AF$106,27,FALSE),0)</f>
      </c>
      <c r="K426" s="53">
        <f>IFERROR(VLOOKUP(B426,'วันที่ 3 กะเช้า'!$B$8:$AK$106,28,FALSE),0)-IFERROR(VLOOKUP(B426,'วันที่ 3 กะเช้า'!$B$8:$AK$106,27,FALSE),0)</f>
      </c>
      <c r="L426" s="53">
        <f>IFERROR(VLOOKUP(B426,'วันที่ 3 กะเช้า'!$B$8:$AK$106,27,FALSE),0)</f>
      </c>
      <c r="M426" s="53">
        <f>IFERROR(VLOOKUP(B426,'วันที่ 4 กะเช้า'!$B$8:$AG$107,28,FALSE),0)-IFERROR(VLOOKUP(B426,'วันที่ 4 กะเช้า'!$B$8:$AG$107,27,FALSE),0)</f>
      </c>
      <c r="N426" s="53">
        <f>IFERROR(VLOOKUP(B426,'วันที่ 4 กะเช้า'!$B$8:$AG$107,27,FALSE),0)</f>
      </c>
      <c r="O426" s="53">
        <f>IFERROR(VLOOKUP(B426,'วันที่ 4 กะเช้า'!$B$8:$AH$106,28,FALSE),0)-IFERROR(VLOOKUP(B426,'วันที่ 4 กะเช้า'!$B$8:$AH$106,27,FALSE),0)</f>
      </c>
      <c r="P426" s="53">
        <f>IFERROR(VLOOKUP(B426,'วันที่ 4 กะเช้า'!$B$8:$AH$106,27,FALSE),0)</f>
      </c>
      <c r="Q426" s="53">
        <f>IFERROR(VLOOKUP(B426,'วันที่ 4 กะเช้า'!$B$8:$AH$106,28,FALSE),0)-IFERROR(VLOOKUP(B426,'วันที่ 4 กะเช้า'!$B$8:$AH$106,27,FALSE),0)</f>
      </c>
      <c r="R426" s="53">
        <f>IFERROR(VLOOKUP(B426,'วันที่ 4 กะเช้า'!$B$8:$AH$106,27,FALSE),0)</f>
      </c>
      <c r="S426" s="53">
        <f>IFERROR(VLOOKUP(B426,'วันที่ 5 กะเช้า'!$B$8:$AH$107,28,FALSE),0)-IFERROR(VLOOKUP(B426,'วันที่ 5 กะเช้า'!$B$8:$AH$107,27,FALSE),0)</f>
      </c>
      <c r="T426" s="53">
        <f>IFERROR(VLOOKUP(B426,'วันที่ 5 กะเช้า'!$B$8:$AH$107,27,FALSE),0)</f>
      </c>
      <c r="U426" s="53">
        <f>IFERROR(VLOOKUP(B426,'วันที่ 5 กะดึก'!$B$8:$AH$106,27,FALSE),0)</f>
      </c>
      <c r="V426" s="53">
        <f>IFERROR(VLOOKUP(B426,'วันที่ 5 กะดึก'!$B$8:$AH$106,27,FALSE),0)</f>
      </c>
      <c r="W426" s="53">
        <f>IFERROR(VLOOKUP(B426,'วันที่ 7'!$B$8:$AH$105,28,FALSE),0)-IFERROR(VLOOKUP(B426,'วันที่ 7'!$B$8:$AH$105,27,FALSE),0)</f>
      </c>
      <c r="X426" s="53">
        <f>IFERROR(VLOOKUP(B426,'วันที่ 7'!$B$8:$AH$105,27,FALSE),0)</f>
      </c>
      <c r="Y426" s="53">
        <f>IFERROR(VLOOKUP(B426,'วันที่ 8'!$B$8:$AH$109,28,FALSE),0)-IFERROR(VLOOKUP(B426,'วันที่ 8'!$B$8:$AH$109,27,FALSE),0)</f>
      </c>
      <c r="Z426" s="53">
        <f>IFERROR(VLOOKUP(B426,'วันที่ 8'!$B$8:$AH$109,27,FALSE),0)</f>
      </c>
      <c r="AA426" s="53">
        <f>IFERROR(VLOOKUP(B426,'กะเช้าวันที่ 12'!$B$8:$AC$102,28,FALSE),0)-IFERROR(VLOOKUP(B426,'กะเช้าวันที่ 12'!$B$8:$AC$102,27,FALSE),0)</f>
      </c>
      <c r="AB426" s="53">
        <f>IFERROR(VLOOKUP(B426,'กะเช้าวันที่ 12'!$B$8:$AC$102,27,FALSE),0)</f>
      </c>
      <c r="AC426" s="53">
        <f>IFERROR(VLOOKUP(B426,'กะเช้าวันที่ 14'!$B$8:$AC$104,28,FALSE),0)-IFERROR(VLOOKUP(B426,'กะเช้าวันที่ 14'!$B$8:$AC$104,27,FALSE),0)</f>
      </c>
      <c r="AD426" s="53">
        <f>IFERROR(VLOOKUP(B426,'กะเช้าวันที่ 14'!$B$8:$AC$104,27,FALSE),0)</f>
      </c>
      <c r="AE426" s="53">
        <f>IFERROR(VLOOKUP(B426,'กะดึกวันที่ 13'!$B$8:$AC$105,28,FALSE),0)-IFERROR(VLOOKUP(B426,'กะดึกวันที่ 13'!$B$8:$AC$105,27,FALSE),0)</f>
      </c>
      <c r="AF426" s="53">
        <f>IFERROR(VLOOKUP(C426,'กะดึกวันที่ 13'!$B$8:$AC$105,27,FALSE),0)</f>
      </c>
      <c r="AG426" s="53">
        <f>IFERROR(VLOOKUP(B426,'วันที่ 12'!$B$8:$AH$105,28,FALSE),0)</f>
      </c>
      <c r="AH426" s="53">
        <f>IFERROR(VLOOKUP(B426,'วันที่ 14'!$B$8:$AH$106,28,FALSE),0)</f>
      </c>
      <c r="AI426" s="53">
        <f>IFERROR(VLOOKUP(B426,'วันที่ 15'!$B$8:$AH$106,28,FALSE),0)</f>
      </c>
      <c r="AJ426" s="53">
        <f>IFERROR(VLOOKUP(B426,'วันที่ 16'!$B$8:$AH$105,28,FALSE),0)</f>
      </c>
      <c r="AK426" s="53">
        <f>IFERROR(VLOOKUP(B426,'วันที่ 17'!$B$8:$AH$105,28,FALSE),0)</f>
      </c>
      <c r="AL426" s="53">
        <f>IFERROR(VLOOKUP(B426,'วันที่ 18'!$B$8:$AH$104,28,FALSE),0)</f>
      </c>
      <c r="AM426" s="53">
        <f>IFERROR(VLOOKUP(B426,'วันที่ 19'!$B$8:$AH$106,28,FALSE),0)</f>
      </c>
      <c r="AN426" s="53">
        <f>IFERROR(VLOOKUP(B426,'วันที่ 20'!$B$8:$AH$105,28,FALSE),0)</f>
      </c>
      <c r="AO426" s="53">
        <f>IFERROR(VLOOKUP(B426,'วันที่ 21'!$B$8:$AH$106,28,FALSE),0)</f>
      </c>
      <c r="AP426" s="53">
        <f>IFERROR(VLOOKUP(B426,'วันที่ 22'!$B$8:$AH$105,28,FALSE),0)</f>
      </c>
      <c r="AQ426" s="53">
        <f>IFERROR(VLOOKUP(B426,'วันที่ 23'!$B$8:$AH$107,28,FALSE),0)</f>
      </c>
      <c r="AR426" s="53">
        <f>IFERROR(VLOOKUP(B426,'วันที่ 24'!$B$8:$AH$104,28,FALSE),0)</f>
      </c>
      <c r="AS426" s="53">
        <f>IFERROR(VLOOKUP(B426,'วันที่ 25'!$B$8:$AH$106,28,FALSE),0)</f>
      </c>
      <c r="AT426" s="53">
        <f>IFERROR(VLOOKUP(B426,'วันที่ 26'!$B$8:$AH$105,28,FALSE),0)</f>
      </c>
      <c r="AU426" s="53">
        <f>IFERROR(VLOOKUP(B426,'วันที่ 26'!$B$8:$AH$104,28,FALSE),0)</f>
      </c>
      <c r="AV426" s="53">
        <f>IFERROR(VLOOKUP(B426,'วันที่ 30'!$B$8:$AH$107,28,FALSE),0)</f>
      </c>
      <c r="AW426" s="53">
        <f>IFERROR(VLOOKUP(B426,'วันที่ 31'!$B$8:$AG$105,28,FALSE),0)</f>
      </c>
      <c r="AX426" s="52">
        <f>SUM(E426:AW426)</f>
      </c>
    </row>
    <row r="427">
      <c r="A427" s="52"/>
      <c r="B427" s="56"/>
      <c r="C427" s="53">
        <f>IFERROR(VLOOKUP(B427,Members!B:C,2,FALSE),0)</f>
      </c>
      <c r="D427" s="53">
        <f>IFERROR(VLOOKUP(B427,Members!$B:$H,7,FALSE),0)</f>
      </c>
      <c r="E427" s="55">
        <f>IFERROR(VLOOKUP(B427,'วันที่ 1'!$B$8:$AH$103,28,FALSE),0) - IFERROR(VLOOKUP(B427,'วันที่ 1'!$B$8:$AH$103,27,FALSE),0)</f>
      </c>
      <c r="F427" s="55">
        <f>IFERROR(VLOOKUP(C427,'วันที่ 1'!$B$8:$AH$103,27,FALSE),0)</f>
      </c>
      <c r="G427" s="53">
        <f>IFERROR(VLOOKUP(B427,'วันที่ 1'!$B$8:$AH$103,28,FALSE),0)-IFERROR(VLOOKUP(B427,'วันที่ 1'!$B$8:$AH$103,27,FALSE),0)</f>
      </c>
      <c r="H427" s="55">
        <f>IFERROR(VLOOKUP(B427,'วันที่ 1'!$B$8:$AH$103,27,FALSE),0)</f>
      </c>
      <c r="I427" s="53">
        <f>IFERROR(VLOOKUP(B427,'วันที่ 2'!$B$8:$AF$106,28,FALSE),0)-IFERROR(VLOOKUP(B427,'วันที่ 2'!$B$8:$AF$106,27,FALSE),0)</f>
      </c>
      <c r="J427" s="53">
        <f>IFERROR(VLOOKUP(B427,'วันที่ 2'!$B$8:$AF$106,27,FALSE),0)</f>
      </c>
      <c r="K427" s="53">
        <f>IFERROR(VLOOKUP(B427,'วันที่ 3 กะเช้า'!$B$8:$AK$106,28,FALSE),0)-IFERROR(VLOOKUP(B427,'วันที่ 3 กะเช้า'!$B$8:$AK$106,27,FALSE),0)</f>
      </c>
      <c r="L427" s="53">
        <f>IFERROR(VLOOKUP(B427,'วันที่ 3 กะเช้า'!$B$8:$AK$106,27,FALSE),0)</f>
      </c>
      <c r="M427" s="53">
        <f>IFERROR(VLOOKUP(B427,'วันที่ 4 กะเช้า'!$B$8:$AG$107,28,FALSE),0)-IFERROR(VLOOKUP(B427,'วันที่ 4 กะเช้า'!$B$8:$AG$107,27,FALSE),0)</f>
      </c>
      <c r="N427" s="53">
        <f>IFERROR(VLOOKUP(B427,'วันที่ 4 กะเช้า'!$B$8:$AG$107,27,FALSE),0)</f>
      </c>
      <c r="O427" s="53">
        <f>IFERROR(VLOOKUP(B427,'วันที่ 4 กะเช้า'!$B$8:$AH$106,28,FALSE),0)-IFERROR(VLOOKUP(B427,'วันที่ 4 กะเช้า'!$B$8:$AH$106,27,FALSE),0)</f>
      </c>
      <c r="P427" s="53">
        <f>IFERROR(VLOOKUP(B427,'วันที่ 4 กะเช้า'!$B$8:$AH$106,27,FALSE),0)</f>
      </c>
      <c r="Q427" s="53">
        <f>IFERROR(VLOOKUP(B427,'วันที่ 4 กะเช้า'!$B$8:$AH$106,28,FALSE),0)-IFERROR(VLOOKUP(B427,'วันที่ 4 กะเช้า'!$B$8:$AH$106,27,FALSE),0)</f>
      </c>
      <c r="R427" s="53">
        <f>IFERROR(VLOOKUP(B427,'วันที่ 4 กะเช้า'!$B$8:$AH$106,27,FALSE),0)</f>
      </c>
      <c r="S427" s="53">
        <f>IFERROR(VLOOKUP(B427,'วันที่ 5 กะเช้า'!$B$8:$AH$107,28,FALSE),0)-IFERROR(VLOOKUP(B427,'วันที่ 5 กะเช้า'!$B$8:$AH$107,27,FALSE),0)</f>
      </c>
      <c r="T427" s="53">
        <f>IFERROR(VLOOKUP(B427,'วันที่ 5 กะเช้า'!$B$8:$AH$107,27,FALSE),0)</f>
      </c>
      <c r="U427" s="53">
        <f>IFERROR(VLOOKUP(B427,'วันที่ 5 กะดึก'!$B$8:$AH$106,27,FALSE),0)</f>
      </c>
      <c r="V427" s="53">
        <f>IFERROR(VLOOKUP(B427,'วันที่ 5 กะดึก'!$B$8:$AH$106,27,FALSE),0)</f>
      </c>
      <c r="W427" s="53">
        <f>IFERROR(VLOOKUP(B427,'วันที่ 7'!$B$8:$AH$105,28,FALSE),0)-IFERROR(VLOOKUP(B427,'วันที่ 7'!$B$8:$AH$105,27,FALSE),0)</f>
      </c>
      <c r="X427" s="53">
        <f>IFERROR(VLOOKUP(B427,'วันที่ 7'!$B$8:$AH$105,27,FALSE),0)</f>
      </c>
      <c r="Y427" s="53">
        <f>IFERROR(VLOOKUP(B427,'วันที่ 8'!$B$8:$AH$109,28,FALSE),0)-IFERROR(VLOOKUP(B427,'วันที่ 8'!$B$8:$AH$109,27,FALSE),0)</f>
      </c>
      <c r="Z427" s="53">
        <f>IFERROR(VLOOKUP(B427,'วันที่ 8'!$B$8:$AH$109,27,FALSE),0)</f>
      </c>
      <c r="AA427" s="53">
        <f>IFERROR(VLOOKUP(B427,'กะเช้าวันที่ 12'!$B$8:$AC$102,28,FALSE),0)-IFERROR(VLOOKUP(B427,'กะเช้าวันที่ 12'!$B$8:$AC$102,27,FALSE),0)</f>
      </c>
      <c r="AB427" s="53">
        <f>IFERROR(VLOOKUP(B427,'กะเช้าวันที่ 12'!$B$8:$AC$102,27,FALSE),0)</f>
      </c>
      <c r="AC427" s="53">
        <f>IFERROR(VLOOKUP(B427,'กะเช้าวันที่ 14'!$B$8:$AC$104,28,FALSE),0)-IFERROR(VLOOKUP(B427,'กะเช้าวันที่ 14'!$B$8:$AC$104,27,FALSE),0)</f>
      </c>
      <c r="AD427" s="53">
        <f>IFERROR(VLOOKUP(B427,'กะเช้าวันที่ 14'!$B$8:$AC$104,27,FALSE),0)</f>
      </c>
      <c r="AE427" s="53">
        <f>IFERROR(VLOOKUP(B427,'กะดึกวันที่ 13'!$B$8:$AC$105,28,FALSE),0)-IFERROR(VLOOKUP(B427,'กะดึกวันที่ 13'!$B$8:$AC$105,27,FALSE),0)</f>
      </c>
      <c r="AF427" s="53">
        <f>IFERROR(VLOOKUP(C427,'กะดึกวันที่ 13'!$B$8:$AC$105,27,FALSE),0)</f>
      </c>
      <c r="AG427" s="53">
        <f>IFERROR(VLOOKUP(B427,'วันที่ 12'!$B$8:$AH$105,28,FALSE),0)</f>
      </c>
      <c r="AH427" s="53">
        <f>IFERROR(VLOOKUP(B427,'วันที่ 14'!$B$8:$AH$106,28,FALSE),0)</f>
      </c>
      <c r="AI427" s="53">
        <f>IFERROR(VLOOKUP(B427,'วันที่ 15'!$B$8:$AH$106,28,FALSE),0)</f>
      </c>
      <c r="AJ427" s="53">
        <f>IFERROR(VLOOKUP(B427,'วันที่ 16'!$B$8:$AH$105,28,FALSE),0)</f>
      </c>
      <c r="AK427" s="53">
        <f>IFERROR(VLOOKUP(B427,'วันที่ 17'!$B$8:$AH$105,28,FALSE),0)</f>
      </c>
      <c r="AL427" s="53">
        <f>IFERROR(VLOOKUP(B427,'วันที่ 18'!$B$8:$AH$104,28,FALSE),0)</f>
      </c>
      <c r="AM427" s="53">
        <f>IFERROR(VLOOKUP(B427,'วันที่ 19'!$B$8:$AH$106,28,FALSE),0)</f>
      </c>
      <c r="AN427" s="53">
        <f>IFERROR(VLOOKUP(B427,'วันที่ 20'!$B$8:$AH$105,28,FALSE),0)</f>
      </c>
      <c r="AO427" s="53">
        <f>IFERROR(VLOOKUP(B427,'วันที่ 21'!$B$8:$AH$106,28,FALSE),0)</f>
      </c>
      <c r="AP427" s="53">
        <f>IFERROR(VLOOKUP(B427,'วันที่ 22'!$B$8:$AH$105,28,FALSE),0)</f>
      </c>
      <c r="AQ427" s="53">
        <f>IFERROR(VLOOKUP(B427,'วันที่ 23'!$B$8:$AH$107,28,FALSE),0)</f>
      </c>
      <c r="AR427" s="53">
        <f>IFERROR(VLOOKUP(B427,'วันที่ 24'!$B$8:$AH$104,28,FALSE),0)</f>
      </c>
      <c r="AS427" s="53">
        <f>IFERROR(VLOOKUP(B427,'วันที่ 25'!$B$8:$AH$106,28,FALSE),0)</f>
      </c>
      <c r="AT427" s="53">
        <f>IFERROR(VLOOKUP(B427,'วันที่ 26'!$B$8:$AH$105,28,FALSE),0)</f>
      </c>
      <c r="AU427" s="53">
        <f>IFERROR(VLOOKUP(B427,'วันที่ 26'!$B$8:$AH$104,28,FALSE),0)</f>
      </c>
      <c r="AV427" s="53">
        <f>IFERROR(VLOOKUP(B427,'วันที่ 30'!$B$8:$AH$107,28,FALSE),0)</f>
      </c>
      <c r="AW427" s="53">
        <f>IFERROR(VLOOKUP(B427,'วันที่ 31'!$B$8:$AG$105,28,FALSE),0)</f>
      </c>
      <c r="AX427" s="52">
        <f>SUM(E427:AW427)</f>
      </c>
    </row>
    <row r="428">
      <c r="A428" s="52"/>
      <c r="B428" s="56"/>
      <c r="C428" s="53">
        <f>IFERROR(VLOOKUP(B428,Members!B:C,2,FALSE),0)</f>
      </c>
      <c r="D428" s="53">
        <f>IFERROR(VLOOKUP(B428,Members!$B:$H,7,FALSE),0)</f>
      </c>
      <c r="E428" s="55">
        <f>IFERROR(VLOOKUP(B428,'วันที่ 1'!$B$8:$AH$103,28,FALSE),0) - IFERROR(VLOOKUP(B428,'วันที่ 1'!$B$8:$AH$103,27,FALSE),0)</f>
      </c>
      <c r="F428" s="55">
        <f>IFERROR(VLOOKUP(C428,'วันที่ 1'!$B$8:$AH$103,27,FALSE),0)</f>
      </c>
      <c r="G428" s="53">
        <f>IFERROR(VLOOKUP(B428,'วันที่ 1'!$B$8:$AH$103,28,FALSE),0)-IFERROR(VLOOKUP(B428,'วันที่ 1'!$B$8:$AH$103,27,FALSE),0)</f>
      </c>
      <c r="H428" s="55">
        <f>IFERROR(VLOOKUP(B428,'วันที่ 1'!$B$8:$AH$103,27,FALSE),0)</f>
      </c>
      <c r="I428" s="53">
        <f>IFERROR(VLOOKUP(B428,'วันที่ 2'!$B$8:$AF$106,28,FALSE),0)-IFERROR(VLOOKUP(B428,'วันที่ 2'!$B$8:$AF$106,27,FALSE),0)</f>
      </c>
      <c r="J428" s="53">
        <f>IFERROR(VLOOKUP(B428,'วันที่ 2'!$B$8:$AF$106,27,FALSE),0)</f>
      </c>
      <c r="K428" s="53">
        <f>IFERROR(VLOOKUP(B428,'วันที่ 3 กะเช้า'!$B$8:$AK$106,28,FALSE),0)-IFERROR(VLOOKUP(B428,'วันที่ 3 กะเช้า'!$B$8:$AK$106,27,FALSE),0)</f>
      </c>
      <c r="L428" s="53">
        <f>IFERROR(VLOOKUP(B428,'วันที่ 3 กะเช้า'!$B$8:$AK$106,27,FALSE),0)</f>
      </c>
      <c r="M428" s="53">
        <f>IFERROR(VLOOKUP(B428,'วันที่ 4 กะเช้า'!$B$8:$AG$107,28,FALSE),0)-IFERROR(VLOOKUP(B428,'วันที่ 4 กะเช้า'!$B$8:$AG$107,27,FALSE),0)</f>
      </c>
      <c r="N428" s="53">
        <f>IFERROR(VLOOKUP(B428,'วันที่ 4 กะเช้า'!$B$8:$AG$107,27,FALSE),0)</f>
      </c>
      <c r="O428" s="53">
        <f>IFERROR(VLOOKUP(B428,'วันที่ 4 กะเช้า'!$B$8:$AH$106,28,FALSE),0)-IFERROR(VLOOKUP(B428,'วันที่ 4 กะเช้า'!$B$8:$AH$106,27,FALSE),0)</f>
      </c>
      <c r="P428" s="53">
        <f>IFERROR(VLOOKUP(B428,'วันที่ 4 กะเช้า'!$B$8:$AH$106,27,FALSE),0)</f>
      </c>
      <c r="Q428" s="53">
        <f>IFERROR(VLOOKUP(B428,'วันที่ 4 กะเช้า'!$B$8:$AH$106,28,FALSE),0)-IFERROR(VLOOKUP(B428,'วันที่ 4 กะเช้า'!$B$8:$AH$106,27,FALSE),0)</f>
      </c>
      <c r="R428" s="53">
        <f>IFERROR(VLOOKUP(B428,'วันที่ 4 กะเช้า'!$B$8:$AH$106,27,FALSE),0)</f>
      </c>
      <c r="S428" s="53">
        <f>IFERROR(VLOOKUP(B428,'วันที่ 5 กะเช้า'!$B$8:$AH$107,28,FALSE),0)-IFERROR(VLOOKUP(B428,'วันที่ 5 กะเช้า'!$B$8:$AH$107,27,FALSE),0)</f>
      </c>
      <c r="T428" s="53">
        <f>IFERROR(VLOOKUP(B428,'วันที่ 5 กะเช้า'!$B$8:$AH$107,27,FALSE),0)</f>
      </c>
      <c r="U428" s="53">
        <f>IFERROR(VLOOKUP(B428,'วันที่ 5 กะดึก'!$B$8:$AH$106,27,FALSE),0)</f>
      </c>
      <c r="V428" s="53">
        <f>IFERROR(VLOOKUP(B428,'วันที่ 5 กะดึก'!$B$8:$AH$106,27,FALSE),0)</f>
      </c>
      <c r="W428" s="53">
        <f>IFERROR(VLOOKUP(B428,'วันที่ 7'!$B$8:$AH$105,28,FALSE),0)-IFERROR(VLOOKUP(B428,'วันที่ 7'!$B$8:$AH$105,27,FALSE),0)</f>
      </c>
      <c r="X428" s="53">
        <f>IFERROR(VLOOKUP(B428,'วันที่ 7'!$B$8:$AH$105,27,FALSE),0)</f>
      </c>
      <c r="Y428" s="53">
        <f>IFERROR(VLOOKUP(B428,'วันที่ 8'!$B$8:$AH$109,28,FALSE),0)-IFERROR(VLOOKUP(B428,'วันที่ 8'!$B$8:$AH$109,27,FALSE),0)</f>
      </c>
      <c r="Z428" s="53">
        <f>IFERROR(VLOOKUP(B428,'วันที่ 8'!$B$8:$AH$109,27,FALSE),0)</f>
      </c>
      <c r="AA428" s="53">
        <f>IFERROR(VLOOKUP(B428,'กะเช้าวันที่ 12'!$B$8:$AC$102,28,FALSE),0)-IFERROR(VLOOKUP(B428,'กะเช้าวันที่ 12'!$B$8:$AC$102,27,FALSE),0)</f>
      </c>
      <c r="AB428" s="53">
        <f>IFERROR(VLOOKUP(B428,'กะเช้าวันที่ 12'!$B$8:$AC$102,27,FALSE),0)</f>
      </c>
      <c r="AC428" s="53">
        <f>IFERROR(VLOOKUP(B428,'กะเช้าวันที่ 14'!$B$8:$AC$104,28,FALSE),0)-IFERROR(VLOOKUP(B428,'กะเช้าวันที่ 14'!$B$8:$AC$104,27,FALSE),0)</f>
      </c>
      <c r="AD428" s="53">
        <f>IFERROR(VLOOKUP(B428,'กะเช้าวันที่ 14'!$B$8:$AC$104,27,FALSE),0)</f>
      </c>
      <c r="AE428" s="53">
        <f>IFERROR(VLOOKUP(B428,'กะดึกวันที่ 13'!$B$8:$AC$105,28,FALSE),0)-IFERROR(VLOOKUP(B428,'กะดึกวันที่ 13'!$B$8:$AC$105,27,FALSE),0)</f>
      </c>
      <c r="AF428" s="53">
        <f>IFERROR(VLOOKUP(C428,'กะดึกวันที่ 13'!$B$8:$AC$105,27,FALSE),0)</f>
      </c>
      <c r="AG428" s="53">
        <f>IFERROR(VLOOKUP(B428,'วันที่ 12'!$B$8:$AH$105,28,FALSE),0)</f>
      </c>
      <c r="AH428" s="53">
        <f>IFERROR(VLOOKUP(B428,'วันที่ 14'!$B$8:$AH$106,28,FALSE),0)</f>
      </c>
      <c r="AI428" s="53">
        <f>IFERROR(VLOOKUP(B428,'วันที่ 15'!$B$8:$AH$106,28,FALSE),0)</f>
      </c>
      <c r="AJ428" s="53">
        <f>IFERROR(VLOOKUP(B428,'วันที่ 16'!$B$8:$AH$105,28,FALSE),0)</f>
      </c>
      <c r="AK428" s="53">
        <f>IFERROR(VLOOKUP(B428,'วันที่ 17'!$B$8:$AH$105,28,FALSE),0)</f>
      </c>
      <c r="AL428" s="53">
        <f>IFERROR(VLOOKUP(B428,'วันที่ 18'!$B$8:$AH$104,28,FALSE),0)</f>
      </c>
      <c r="AM428" s="53">
        <f>IFERROR(VLOOKUP(B428,'วันที่ 19'!$B$8:$AH$106,28,FALSE),0)</f>
      </c>
      <c r="AN428" s="53">
        <f>IFERROR(VLOOKUP(B428,'วันที่ 20'!$B$8:$AH$105,28,FALSE),0)</f>
      </c>
      <c r="AO428" s="53">
        <f>IFERROR(VLOOKUP(B428,'วันที่ 21'!$B$8:$AH$106,28,FALSE),0)</f>
      </c>
      <c r="AP428" s="53">
        <f>IFERROR(VLOOKUP(B428,'วันที่ 22'!$B$8:$AH$105,28,FALSE),0)</f>
      </c>
      <c r="AQ428" s="53">
        <f>IFERROR(VLOOKUP(B428,'วันที่ 23'!$B$8:$AH$107,28,FALSE),0)</f>
      </c>
      <c r="AR428" s="53">
        <f>IFERROR(VLOOKUP(B428,'วันที่ 24'!$B$8:$AH$104,28,FALSE),0)</f>
      </c>
      <c r="AS428" s="53">
        <f>IFERROR(VLOOKUP(B428,'วันที่ 25'!$B$8:$AH$106,28,FALSE),0)</f>
      </c>
      <c r="AT428" s="53">
        <f>IFERROR(VLOOKUP(B428,'วันที่ 26'!$B$8:$AH$105,28,FALSE),0)</f>
      </c>
      <c r="AU428" s="53">
        <f>IFERROR(VLOOKUP(B428,'วันที่ 26'!$B$8:$AH$104,28,FALSE),0)</f>
      </c>
      <c r="AV428" s="53">
        <f>IFERROR(VLOOKUP(B428,'วันที่ 30'!$B$8:$AH$107,28,FALSE),0)</f>
      </c>
      <c r="AW428" s="53">
        <f>IFERROR(VLOOKUP(B428,'วันที่ 31'!$B$8:$AG$105,28,FALSE),0)</f>
      </c>
      <c r="AX428" s="52">
        <f>SUM(E428:AW428)</f>
      </c>
    </row>
    <row r="429">
      <c r="A429" s="52"/>
      <c r="B429" s="56"/>
      <c r="C429" s="53">
        <f>IFERROR(VLOOKUP(B429,Members!B:C,2,FALSE),0)</f>
      </c>
      <c r="D429" s="53">
        <f>IFERROR(VLOOKUP(B429,Members!$B:$H,7,FALSE),0)</f>
      </c>
      <c r="E429" s="55">
        <f>IFERROR(VLOOKUP(B429,'วันที่ 1'!$B$8:$AH$103,28,FALSE),0) - IFERROR(VLOOKUP(B429,'วันที่ 1'!$B$8:$AH$103,27,FALSE),0)</f>
      </c>
      <c r="F429" s="55">
        <f>IFERROR(VLOOKUP(C429,'วันที่ 1'!$B$8:$AH$103,27,FALSE),0)</f>
      </c>
      <c r="G429" s="53">
        <f>IFERROR(VLOOKUP(B429,'วันที่ 1'!$B$8:$AH$103,28,FALSE),0)-IFERROR(VLOOKUP(B429,'วันที่ 1'!$B$8:$AH$103,27,FALSE),0)</f>
      </c>
      <c r="H429" s="55">
        <f>IFERROR(VLOOKUP(B429,'วันที่ 1'!$B$8:$AH$103,27,FALSE),0)</f>
      </c>
      <c r="I429" s="53">
        <f>IFERROR(VLOOKUP(B429,'วันที่ 2'!$B$8:$AF$106,28,FALSE),0)-IFERROR(VLOOKUP(B429,'วันที่ 2'!$B$8:$AF$106,27,FALSE),0)</f>
      </c>
      <c r="J429" s="53">
        <f>IFERROR(VLOOKUP(B429,'วันที่ 2'!$B$8:$AF$106,27,FALSE),0)</f>
      </c>
      <c r="K429" s="53">
        <f>IFERROR(VLOOKUP(B429,'วันที่ 3 กะเช้า'!$B$8:$AK$106,28,FALSE),0)-IFERROR(VLOOKUP(B429,'วันที่ 3 กะเช้า'!$B$8:$AK$106,27,FALSE),0)</f>
      </c>
      <c r="L429" s="53">
        <f>IFERROR(VLOOKUP(B429,'วันที่ 3 กะเช้า'!$B$8:$AK$106,27,FALSE),0)</f>
      </c>
      <c r="M429" s="53">
        <f>IFERROR(VLOOKUP(B429,'วันที่ 4 กะเช้า'!$B$8:$AG$107,28,FALSE),0)-IFERROR(VLOOKUP(B429,'วันที่ 4 กะเช้า'!$B$8:$AG$107,27,FALSE),0)</f>
      </c>
      <c r="N429" s="53">
        <f>IFERROR(VLOOKUP(B429,'วันที่ 4 กะเช้า'!$B$8:$AG$107,27,FALSE),0)</f>
      </c>
      <c r="O429" s="53">
        <f>IFERROR(VLOOKUP(B429,'วันที่ 4 กะเช้า'!$B$8:$AH$106,28,FALSE),0)-IFERROR(VLOOKUP(B429,'วันที่ 4 กะเช้า'!$B$8:$AH$106,27,FALSE),0)</f>
      </c>
      <c r="P429" s="53">
        <f>IFERROR(VLOOKUP(B429,'วันที่ 4 กะเช้า'!$B$8:$AH$106,27,FALSE),0)</f>
      </c>
      <c r="Q429" s="53">
        <f>IFERROR(VLOOKUP(B429,'วันที่ 4 กะเช้า'!$B$8:$AH$106,28,FALSE),0)-IFERROR(VLOOKUP(B429,'วันที่ 4 กะเช้า'!$B$8:$AH$106,27,FALSE),0)</f>
      </c>
      <c r="R429" s="53">
        <f>IFERROR(VLOOKUP(B429,'วันที่ 4 กะเช้า'!$B$8:$AH$106,27,FALSE),0)</f>
      </c>
      <c r="S429" s="53">
        <f>IFERROR(VLOOKUP(B429,'วันที่ 5 กะเช้า'!$B$8:$AH$107,28,FALSE),0)-IFERROR(VLOOKUP(B429,'วันที่ 5 กะเช้า'!$B$8:$AH$107,27,FALSE),0)</f>
      </c>
      <c r="T429" s="53">
        <f>IFERROR(VLOOKUP(B429,'วันที่ 5 กะเช้า'!$B$8:$AH$107,27,FALSE),0)</f>
      </c>
      <c r="U429" s="53">
        <f>IFERROR(VLOOKUP(B429,'วันที่ 5 กะดึก'!$B$8:$AH$106,27,FALSE),0)</f>
      </c>
      <c r="V429" s="53">
        <f>IFERROR(VLOOKUP(B429,'วันที่ 5 กะดึก'!$B$8:$AH$106,27,FALSE),0)</f>
      </c>
      <c r="W429" s="53">
        <f>IFERROR(VLOOKUP(B429,'วันที่ 7'!$B$8:$AH$105,28,FALSE),0)-IFERROR(VLOOKUP(B429,'วันที่ 7'!$B$8:$AH$105,27,FALSE),0)</f>
      </c>
      <c r="X429" s="53">
        <f>IFERROR(VLOOKUP(B429,'วันที่ 7'!$B$8:$AH$105,27,FALSE),0)</f>
      </c>
      <c r="Y429" s="53">
        <f>IFERROR(VLOOKUP(B429,'วันที่ 8'!$B$8:$AH$109,28,FALSE),0)-IFERROR(VLOOKUP(B429,'วันที่ 8'!$B$8:$AH$109,27,FALSE),0)</f>
      </c>
      <c r="Z429" s="53">
        <f>IFERROR(VLOOKUP(B429,'วันที่ 8'!$B$8:$AH$109,27,FALSE),0)</f>
      </c>
      <c r="AA429" s="53">
        <f>IFERROR(VLOOKUP(B429,'กะเช้าวันที่ 12'!$B$8:$AC$102,28,FALSE),0)-IFERROR(VLOOKUP(B429,'กะเช้าวันที่ 12'!$B$8:$AC$102,27,FALSE),0)</f>
      </c>
      <c r="AB429" s="53">
        <f>IFERROR(VLOOKUP(B429,'กะเช้าวันที่ 12'!$B$8:$AC$102,27,FALSE),0)</f>
      </c>
      <c r="AC429" s="53">
        <f>IFERROR(VLOOKUP(B429,'กะเช้าวันที่ 14'!$B$8:$AC$104,28,FALSE),0)-IFERROR(VLOOKUP(B429,'กะเช้าวันที่ 14'!$B$8:$AC$104,27,FALSE),0)</f>
      </c>
      <c r="AD429" s="53">
        <f>IFERROR(VLOOKUP(B429,'กะเช้าวันที่ 14'!$B$8:$AC$104,27,FALSE),0)</f>
      </c>
      <c r="AE429" s="53">
        <f>IFERROR(VLOOKUP(B429,'กะดึกวันที่ 13'!$B$8:$AC$105,28,FALSE),0)-IFERROR(VLOOKUP(B429,'กะดึกวันที่ 13'!$B$8:$AC$105,27,FALSE),0)</f>
      </c>
      <c r="AF429" s="53">
        <f>IFERROR(VLOOKUP(C429,'กะดึกวันที่ 13'!$B$8:$AC$105,27,FALSE),0)</f>
      </c>
      <c r="AG429" s="53">
        <f>IFERROR(VLOOKUP(B429,'วันที่ 12'!$B$8:$AH$105,28,FALSE),0)</f>
      </c>
      <c r="AH429" s="53">
        <f>IFERROR(VLOOKUP(B429,'วันที่ 14'!$B$8:$AH$106,28,FALSE),0)</f>
      </c>
      <c r="AI429" s="53">
        <f>IFERROR(VLOOKUP(B429,'วันที่ 15'!$B$8:$AH$106,28,FALSE),0)</f>
      </c>
      <c r="AJ429" s="53">
        <f>IFERROR(VLOOKUP(B429,'วันที่ 16'!$B$8:$AH$105,28,FALSE),0)</f>
      </c>
      <c r="AK429" s="53">
        <f>IFERROR(VLOOKUP(B429,'วันที่ 17'!$B$8:$AH$105,28,FALSE),0)</f>
      </c>
      <c r="AL429" s="53">
        <f>IFERROR(VLOOKUP(B429,'วันที่ 18'!$B$8:$AH$104,28,FALSE),0)</f>
      </c>
      <c r="AM429" s="53">
        <f>IFERROR(VLOOKUP(B429,'วันที่ 19'!$B$8:$AH$106,28,FALSE),0)</f>
      </c>
      <c r="AN429" s="53">
        <f>IFERROR(VLOOKUP(B429,'วันที่ 20'!$B$8:$AH$105,28,FALSE),0)</f>
      </c>
      <c r="AO429" s="53">
        <f>IFERROR(VLOOKUP(B429,'วันที่ 21'!$B$8:$AH$106,28,FALSE),0)</f>
      </c>
      <c r="AP429" s="53">
        <f>IFERROR(VLOOKUP(B429,'วันที่ 22'!$B$8:$AH$105,28,FALSE),0)</f>
      </c>
      <c r="AQ429" s="53">
        <f>IFERROR(VLOOKUP(B429,'วันที่ 23'!$B$8:$AH$107,28,FALSE),0)</f>
      </c>
      <c r="AR429" s="53">
        <f>IFERROR(VLOOKUP(B429,'วันที่ 24'!$B$8:$AH$104,28,FALSE),0)</f>
      </c>
      <c r="AS429" s="53">
        <f>IFERROR(VLOOKUP(B429,'วันที่ 25'!$B$8:$AH$106,28,FALSE),0)</f>
      </c>
      <c r="AT429" s="53">
        <f>IFERROR(VLOOKUP(B429,'วันที่ 26'!$B$8:$AH$105,28,FALSE),0)</f>
      </c>
      <c r="AU429" s="53">
        <f>IFERROR(VLOOKUP(B429,'วันที่ 26'!$B$8:$AH$104,28,FALSE),0)</f>
      </c>
      <c r="AV429" s="53">
        <f>IFERROR(VLOOKUP(B429,'วันที่ 30'!$B$8:$AH$107,28,FALSE),0)</f>
      </c>
      <c r="AW429" s="53">
        <f>IFERROR(VLOOKUP(B429,'วันที่ 31'!$B$8:$AG$105,28,FALSE),0)</f>
      </c>
      <c r="AX429" s="52">
        <f>SUM(E429:AW429)</f>
      </c>
    </row>
    <row r="430">
      <c r="A430" s="52"/>
      <c r="B430" s="56"/>
      <c r="C430" s="53">
        <f>IFERROR(VLOOKUP(B430,Members!B:C,2,FALSE),0)</f>
      </c>
      <c r="D430" s="53">
        <f>IFERROR(VLOOKUP(B430,Members!$B:$H,7,FALSE),0)</f>
      </c>
      <c r="E430" s="55">
        <f>IFERROR(VLOOKUP(B430,'วันที่ 1'!$B$8:$AH$103,28,FALSE),0) - IFERROR(VLOOKUP(B430,'วันที่ 1'!$B$8:$AH$103,27,FALSE),0)</f>
      </c>
      <c r="F430" s="55">
        <f>IFERROR(VLOOKUP(C430,'วันที่ 1'!$B$8:$AH$103,27,FALSE),0)</f>
      </c>
      <c r="G430" s="53">
        <f>IFERROR(VLOOKUP(B430,'วันที่ 1'!$B$8:$AH$103,28,FALSE),0)-IFERROR(VLOOKUP(B430,'วันที่ 1'!$B$8:$AH$103,27,FALSE),0)</f>
      </c>
      <c r="H430" s="55">
        <f>IFERROR(VLOOKUP(B430,'วันที่ 1'!$B$8:$AH$103,27,FALSE),0)</f>
      </c>
      <c r="I430" s="53">
        <f>IFERROR(VLOOKUP(B430,'วันที่ 2'!$B$8:$AF$106,28,FALSE),0)-IFERROR(VLOOKUP(B430,'วันที่ 2'!$B$8:$AF$106,27,FALSE),0)</f>
      </c>
      <c r="J430" s="53">
        <f>IFERROR(VLOOKUP(B430,'วันที่ 2'!$B$8:$AF$106,27,FALSE),0)</f>
      </c>
      <c r="K430" s="53">
        <f>IFERROR(VLOOKUP(B430,'วันที่ 3 กะเช้า'!$B$8:$AK$106,28,FALSE),0)-IFERROR(VLOOKUP(B430,'วันที่ 3 กะเช้า'!$B$8:$AK$106,27,FALSE),0)</f>
      </c>
      <c r="L430" s="53">
        <f>IFERROR(VLOOKUP(B430,'วันที่ 3 กะเช้า'!$B$8:$AK$106,27,FALSE),0)</f>
      </c>
      <c r="M430" s="53">
        <f>IFERROR(VLOOKUP(B430,'วันที่ 4 กะเช้า'!$B$8:$AG$107,28,FALSE),0)-IFERROR(VLOOKUP(B430,'วันที่ 4 กะเช้า'!$B$8:$AG$107,27,FALSE),0)</f>
      </c>
      <c r="N430" s="53">
        <f>IFERROR(VLOOKUP(B430,'วันที่ 4 กะเช้า'!$B$8:$AG$107,27,FALSE),0)</f>
      </c>
      <c r="O430" s="53">
        <f>IFERROR(VLOOKUP(B430,'วันที่ 4 กะเช้า'!$B$8:$AH$106,28,FALSE),0)-IFERROR(VLOOKUP(B430,'วันที่ 4 กะเช้า'!$B$8:$AH$106,27,FALSE),0)</f>
      </c>
      <c r="P430" s="53">
        <f>IFERROR(VLOOKUP(B430,'วันที่ 4 กะเช้า'!$B$8:$AH$106,27,FALSE),0)</f>
      </c>
      <c r="Q430" s="53">
        <f>IFERROR(VLOOKUP(B430,'วันที่ 4 กะเช้า'!$B$8:$AH$106,28,FALSE),0)-IFERROR(VLOOKUP(B430,'วันที่ 4 กะเช้า'!$B$8:$AH$106,27,FALSE),0)</f>
      </c>
      <c r="R430" s="53">
        <f>IFERROR(VLOOKUP(B430,'วันที่ 4 กะเช้า'!$B$8:$AH$106,27,FALSE),0)</f>
      </c>
      <c r="S430" s="53">
        <f>IFERROR(VLOOKUP(B430,'วันที่ 5 กะเช้า'!$B$8:$AH$107,28,FALSE),0)-IFERROR(VLOOKUP(B430,'วันที่ 5 กะเช้า'!$B$8:$AH$107,27,FALSE),0)</f>
      </c>
      <c r="T430" s="53">
        <f>IFERROR(VLOOKUP(B430,'วันที่ 5 กะเช้า'!$B$8:$AH$107,27,FALSE),0)</f>
      </c>
      <c r="U430" s="53">
        <f>IFERROR(VLOOKUP(B430,'วันที่ 5 กะดึก'!$B$8:$AH$106,27,FALSE),0)</f>
      </c>
      <c r="V430" s="53">
        <f>IFERROR(VLOOKUP(B430,'วันที่ 5 กะดึก'!$B$8:$AH$106,27,FALSE),0)</f>
      </c>
      <c r="W430" s="53">
        <f>IFERROR(VLOOKUP(B430,'วันที่ 7'!$B$8:$AH$105,28,FALSE),0)-IFERROR(VLOOKUP(B430,'วันที่ 7'!$B$8:$AH$105,27,FALSE),0)</f>
      </c>
      <c r="X430" s="53">
        <f>IFERROR(VLOOKUP(B430,'วันที่ 7'!$B$8:$AH$105,27,FALSE),0)</f>
      </c>
      <c r="Y430" s="53">
        <f>IFERROR(VLOOKUP(B430,'วันที่ 8'!$B$8:$AH$109,28,FALSE),0)-IFERROR(VLOOKUP(B430,'วันที่ 8'!$B$8:$AH$109,27,FALSE),0)</f>
      </c>
      <c r="Z430" s="53">
        <f>IFERROR(VLOOKUP(B430,'วันที่ 8'!$B$8:$AH$109,27,FALSE),0)</f>
      </c>
      <c r="AA430" s="53">
        <f>IFERROR(VLOOKUP(B430,'กะเช้าวันที่ 12'!$B$8:$AC$102,28,FALSE),0)-IFERROR(VLOOKUP(B430,'กะเช้าวันที่ 12'!$B$8:$AC$102,27,FALSE),0)</f>
      </c>
      <c r="AB430" s="53">
        <f>IFERROR(VLOOKUP(B430,'กะเช้าวันที่ 12'!$B$8:$AC$102,27,FALSE),0)</f>
      </c>
      <c r="AC430" s="53">
        <f>IFERROR(VLOOKUP(B430,'กะเช้าวันที่ 14'!$B$8:$AC$104,28,FALSE),0)-IFERROR(VLOOKUP(B430,'กะเช้าวันที่ 14'!$B$8:$AC$104,27,FALSE),0)</f>
      </c>
      <c r="AD430" s="53">
        <f>IFERROR(VLOOKUP(B430,'กะเช้าวันที่ 14'!$B$8:$AC$104,27,FALSE),0)</f>
      </c>
      <c r="AE430" s="53">
        <f>IFERROR(VLOOKUP(B430,'กะดึกวันที่ 13'!$B$8:$AC$105,28,FALSE),0)-IFERROR(VLOOKUP(B430,'กะดึกวันที่ 13'!$B$8:$AC$105,27,FALSE),0)</f>
      </c>
      <c r="AF430" s="53">
        <f>IFERROR(VLOOKUP(C430,'กะดึกวันที่ 13'!$B$8:$AC$105,27,FALSE),0)</f>
      </c>
      <c r="AG430" s="53">
        <f>IFERROR(VLOOKUP(B430,'วันที่ 12'!$B$8:$AH$105,28,FALSE),0)</f>
      </c>
      <c r="AH430" s="53">
        <f>IFERROR(VLOOKUP(B430,'วันที่ 14'!$B$8:$AH$106,28,FALSE),0)</f>
      </c>
      <c r="AI430" s="53">
        <f>IFERROR(VLOOKUP(B430,'วันที่ 15'!$B$8:$AH$106,28,FALSE),0)</f>
      </c>
      <c r="AJ430" s="53">
        <f>IFERROR(VLOOKUP(B430,'วันที่ 16'!$B$8:$AH$105,28,FALSE),0)</f>
      </c>
      <c r="AK430" s="53">
        <f>IFERROR(VLOOKUP(B430,'วันที่ 17'!$B$8:$AH$105,28,FALSE),0)</f>
      </c>
      <c r="AL430" s="53">
        <f>IFERROR(VLOOKUP(B430,'วันที่ 18'!$B$8:$AH$104,28,FALSE),0)</f>
      </c>
      <c r="AM430" s="53">
        <f>IFERROR(VLOOKUP(B430,'วันที่ 19'!$B$8:$AH$106,28,FALSE),0)</f>
      </c>
      <c r="AN430" s="53">
        <f>IFERROR(VLOOKUP(B430,'วันที่ 20'!$B$8:$AH$105,28,FALSE),0)</f>
      </c>
      <c r="AO430" s="53">
        <f>IFERROR(VLOOKUP(B430,'วันที่ 21'!$B$8:$AH$106,28,FALSE),0)</f>
      </c>
      <c r="AP430" s="53">
        <f>IFERROR(VLOOKUP(B430,'วันที่ 22'!$B$8:$AH$105,28,FALSE),0)</f>
      </c>
      <c r="AQ430" s="53">
        <f>IFERROR(VLOOKUP(B430,'วันที่ 23'!$B$8:$AH$107,28,FALSE),0)</f>
      </c>
      <c r="AR430" s="53">
        <f>IFERROR(VLOOKUP(B430,'วันที่ 24'!$B$8:$AH$104,28,FALSE),0)</f>
      </c>
      <c r="AS430" s="53">
        <f>IFERROR(VLOOKUP(B430,'วันที่ 25'!$B$8:$AH$106,28,FALSE),0)</f>
      </c>
      <c r="AT430" s="53">
        <f>IFERROR(VLOOKUP(B430,'วันที่ 26'!$B$8:$AH$105,28,FALSE),0)</f>
      </c>
      <c r="AU430" s="53">
        <f>IFERROR(VLOOKUP(B430,'วันที่ 26'!$B$8:$AH$104,28,FALSE),0)</f>
      </c>
      <c r="AV430" s="53">
        <f>IFERROR(VLOOKUP(B430,'วันที่ 30'!$B$8:$AH$107,28,FALSE),0)</f>
      </c>
      <c r="AW430" s="53">
        <f>IFERROR(VLOOKUP(B430,'วันที่ 31'!$B$8:$AG$105,28,FALSE),0)</f>
      </c>
      <c r="AX430" s="52">
        <f>SUM(E430:AW430)</f>
      </c>
    </row>
    <row r="431">
      <c r="A431" s="52"/>
      <c r="B431" s="56"/>
      <c r="C431" s="53">
        <f>IFERROR(VLOOKUP(B431,Members!B:C,2,FALSE),0)</f>
      </c>
      <c r="D431" s="53">
        <f>IFERROR(VLOOKUP(B431,Members!$B:$H,7,FALSE),0)</f>
      </c>
      <c r="E431" s="55">
        <f>IFERROR(VLOOKUP(B431,'วันที่ 1'!$B$8:$AH$103,28,FALSE),0) - IFERROR(VLOOKUP(B431,'วันที่ 1'!$B$8:$AH$103,27,FALSE),0)</f>
      </c>
      <c r="F431" s="55">
        <f>IFERROR(VLOOKUP(C431,'วันที่ 1'!$B$8:$AH$103,27,FALSE),0)</f>
      </c>
      <c r="G431" s="53">
        <f>IFERROR(VLOOKUP(B431,'วันที่ 1'!$B$8:$AH$103,28,FALSE),0)-IFERROR(VLOOKUP(B431,'วันที่ 1'!$B$8:$AH$103,27,FALSE),0)</f>
      </c>
      <c r="H431" s="55">
        <f>IFERROR(VLOOKUP(B431,'วันที่ 1'!$B$8:$AH$103,27,FALSE),0)</f>
      </c>
      <c r="I431" s="53">
        <f>IFERROR(VLOOKUP(B431,'วันที่ 2'!$B$8:$AF$106,28,FALSE),0)-IFERROR(VLOOKUP(B431,'วันที่ 2'!$B$8:$AF$106,27,FALSE),0)</f>
      </c>
      <c r="J431" s="53">
        <f>IFERROR(VLOOKUP(B431,'วันที่ 2'!$B$8:$AF$106,27,FALSE),0)</f>
      </c>
      <c r="K431" s="53">
        <f>IFERROR(VLOOKUP(B431,'วันที่ 3 กะเช้า'!$B$8:$AK$106,28,FALSE),0)-IFERROR(VLOOKUP(B431,'วันที่ 3 กะเช้า'!$B$8:$AK$106,27,FALSE),0)</f>
      </c>
      <c r="L431" s="53">
        <f>IFERROR(VLOOKUP(B431,'วันที่ 3 กะเช้า'!$B$8:$AK$106,27,FALSE),0)</f>
      </c>
      <c r="M431" s="53">
        <f>IFERROR(VLOOKUP(B431,'วันที่ 4 กะเช้า'!$B$8:$AG$107,28,FALSE),0)-IFERROR(VLOOKUP(B431,'วันที่ 4 กะเช้า'!$B$8:$AG$107,27,FALSE),0)</f>
      </c>
      <c r="N431" s="53">
        <f>IFERROR(VLOOKUP(B431,'วันที่ 4 กะเช้า'!$B$8:$AG$107,27,FALSE),0)</f>
      </c>
      <c r="O431" s="53">
        <f>IFERROR(VLOOKUP(B431,'วันที่ 4 กะเช้า'!$B$8:$AH$106,28,FALSE),0)-IFERROR(VLOOKUP(B431,'วันที่ 4 กะเช้า'!$B$8:$AH$106,27,FALSE),0)</f>
      </c>
      <c r="P431" s="53">
        <f>IFERROR(VLOOKUP(B431,'วันที่ 4 กะเช้า'!$B$8:$AH$106,27,FALSE),0)</f>
      </c>
      <c r="Q431" s="53">
        <f>IFERROR(VLOOKUP(B431,'วันที่ 4 กะเช้า'!$B$8:$AH$106,28,FALSE),0)-IFERROR(VLOOKUP(B431,'วันที่ 4 กะเช้า'!$B$8:$AH$106,27,FALSE),0)</f>
      </c>
      <c r="R431" s="53">
        <f>IFERROR(VLOOKUP(B431,'วันที่ 4 กะเช้า'!$B$8:$AH$106,27,FALSE),0)</f>
      </c>
      <c r="S431" s="53">
        <f>IFERROR(VLOOKUP(B431,'วันที่ 5 กะเช้า'!$B$8:$AH$107,28,FALSE),0)-IFERROR(VLOOKUP(B431,'วันที่ 5 กะเช้า'!$B$8:$AH$107,27,FALSE),0)</f>
      </c>
      <c r="T431" s="53">
        <f>IFERROR(VLOOKUP(B431,'วันที่ 5 กะเช้า'!$B$8:$AH$107,27,FALSE),0)</f>
      </c>
      <c r="U431" s="53">
        <f>IFERROR(VLOOKUP(B431,'วันที่ 5 กะดึก'!$B$8:$AH$106,27,FALSE),0)</f>
      </c>
      <c r="V431" s="53">
        <f>IFERROR(VLOOKUP(B431,'วันที่ 5 กะดึก'!$B$8:$AH$106,27,FALSE),0)</f>
      </c>
      <c r="W431" s="53">
        <f>IFERROR(VLOOKUP(B431,'วันที่ 7'!$B$8:$AH$105,28,FALSE),0)-IFERROR(VLOOKUP(B431,'วันที่ 7'!$B$8:$AH$105,27,FALSE),0)</f>
      </c>
      <c r="X431" s="53">
        <f>IFERROR(VLOOKUP(B431,'วันที่ 7'!$B$8:$AH$105,27,FALSE),0)</f>
      </c>
      <c r="Y431" s="53">
        <f>IFERROR(VLOOKUP(B431,'วันที่ 8'!$B$8:$AH$109,28,FALSE),0)-IFERROR(VLOOKUP(B431,'วันที่ 8'!$B$8:$AH$109,27,FALSE),0)</f>
      </c>
      <c r="Z431" s="53">
        <f>IFERROR(VLOOKUP(B431,'วันที่ 8'!$B$8:$AH$109,27,FALSE),0)</f>
      </c>
      <c r="AA431" s="53">
        <f>IFERROR(VLOOKUP(B431,'กะเช้าวันที่ 12'!$B$8:$AC$102,28,FALSE),0)-IFERROR(VLOOKUP(B431,'กะเช้าวันที่ 12'!$B$8:$AC$102,27,FALSE),0)</f>
      </c>
      <c r="AB431" s="53">
        <f>IFERROR(VLOOKUP(B431,'กะเช้าวันที่ 12'!$B$8:$AC$102,27,FALSE),0)</f>
      </c>
      <c r="AC431" s="53">
        <f>IFERROR(VLOOKUP(B431,'กะเช้าวันที่ 14'!$B$8:$AC$104,28,FALSE),0)-IFERROR(VLOOKUP(B431,'กะเช้าวันที่ 14'!$B$8:$AC$104,27,FALSE),0)</f>
      </c>
      <c r="AD431" s="53">
        <f>IFERROR(VLOOKUP(B431,'กะเช้าวันที่ 14'!$B$8:$AC$104,27,FALSE),0)</f>
      </c>
      <c r="AE431" s="53">
        <f>IFERROR(VLOOKUP(B431,'กะดึกวันที่ 13'!$B$8:$AC$105,28,FALSE),0)-IFERROR(VLOOKUP(B431,'กะดึกวันที่ 13'!$B$8:$AC$105,27,FALSE),0)</f>
      </c>
      <c r="AF431" s="53">
        <f>IFERROR(VLOOKUP(C431,'กะดึกวันที่ 13'!$B$8:$AC$105,27,FALSE),0)</f>
      </c>
      <c r="AG431" s="53">
        <f>IFERROR(VLOOKUP(B431,'วันที่ 12'!$B$8:$AH$105,28,FALSE),0)</f>
      </c>
      <c r="AH431" s="53">
        <f>IFERROR(VLOOKUP(B431,'วันที่ 14'!$B$8:$AH$106,28,FALSE),0)</f>
      </c>
      <c r="AI431" s="53">
        <f>IFERROR(VLOOKUP(B431,'วันที่ 15'!$B$8:$AH$106,28,FALSE),0)</f>
      </c>
      <c r="AJ431" s="53">
        <f>IFERROR(VLOOKUP(B431,'วันที่ 16'!$B$8:$AH$105,28,FALSE),0)</f>
      </c>
      <c r="AK431" s="53">
        <f>IFERROR(VLOOKUP(B431,'วันที่ 17'!$B$8:$AH$105,28,FALSE),0)</f>
      </c>
      <c r="AL431" s="53">
        <f>IFERROR(VLOOKUP(B431,'วันที่ 18'!$B$8:$AH$104,28,FALSE),0)</f>
      </c>
      <c r="AM431" s="53">
        <f>IFERROR(VLOOKUP(B431,'วันที่ 19'!$B$8:$AH$106,28,FALSE),0)</f>
      </c>
      <c r="AN431" s="53">
        <f>IFERROR(VLOOKUP(B431,'วันที่ 20'!$B$8:$AH$105,28,FALSE),0)</f>
      </c>
      <c r="AO431" s="53">
        <f>IFERROR(VLOOKUP(B431,'วันที่ 21'!$B$8:$AH$106,28,FALSE),0)</f>
      </c>
      <c r="AP431" s="53">
        <f>IFERROR(VLOOKUP(B431,'วันที่ 22'!$B$8:$AH$105,28,FALSE),0)</f>
      </c>
      <c r="AQ431" s="53">
        <f>IFERROR(VLOOKUP(B431,'วันที่ 23'!$B$8:$AH$107,28,FALSE),0)</f>
      </c>
      <c r="AR431" s="53">
        <f>IFERROR(VLOOKUP(B431,'วันที่ 24'!$B$8:$AH$104,28,FALSE),0)</f>
      </c>
      <c r="AS431" s="53">
        <f>IFERROR(VLOOKUP(B431,'วันที่ 25'!$B$8:$AH$106,28,FALSE),0)</f>
      </c>
      <c r="AT431" s="53">
        <f>IFERROR(VLOOKUP(B431,'วันที่ 26'!$B$8:$AH$105,28,FALSE),0)</f>
      </c>
      <c r="AU431" s="53">
        <f>IFERROR(VLOOKUP(B431,'วันที่ 26'!$B$8:$AH$104,28,FALSE),0)</f>
      </c>
      <c r="AV431" s="53">
        <f>IFERROR(VLOOKUP(B431,'วันที่ 30'!$B$8:$AH$107,28,FALSE),0)</f>
      </c>
      <c r="AW431" s="53">
        <f>IFERROR(VLOOKUP(B431,'วันที่ 31'!$B$8:$AG$105,28,FALSE),0)</f>
      </c>
      <c r="AX431" s="52">
        <f>SUM(E431:AW431)</f>
      </c>
    </row>
    <row r="432">
      <c r="A432" s="52"/>
      <c r="B432" s="56"/>
      <c r="C432" s="53">
        <f>IFERROR(VLOOKUP(B432,Members!B:C,2,FALSE),0)</f>
      </c>
      <c r="D432" s="53">
        <f>IFERROR(VLOOKUP(B432,Members!$B:$H,7,FALSE),0)</f>
      </c>
      <c r="E432" s="55">
        <f>IFERROR(VLOOKUP(B432,'วันที่ 1'!$B$8:$AH$103,28,FALSE),0) - IFERROR(VLOOKUP(B432,'วันที่ 1'!$B$8:$AH$103,27,FALSE),0)</f>
      </c>
      <c r="F432" s="55">
        <f>IFERROR(VLOOKUP(C432,'วันที่ 1'!$B$8:$AH$103,27,FALSE),0)</f>
      </c>
      <c r="G432" s="53">
        <f>IFERROR(VLOOKUP(B432,'วันที่ 1'!$B$8:$AH$103,28,FALSE),0)-IFERROR(VLOOKUP(B432,'วันที่ 1'!$B$8:$AH$103,27,FALSE),0)</f>
      </c>
      <c r="H432" s="55">
        <f>IFERROR(VLOOKUP(B432,'วันที่ 1'!$B$8:$AH$103,27,FALSE),0)</f>
      </c>
      <c r="I432" s="53">
        <f>IFERROR(VLOOKUP(B432,'วันที่ 2'!$B$8:$AF$106,28,FALSE),0)-IFERROR(VLOOKUP(B432,'วันที่ 2'!$B$8:$AF$106,27,FALSE),0)</f>
      </c>
      <c r="J432" s="53">
        <f>IFERROR(VLOOKUP(B432,'วันที่ 2'!$B$8:$AF$106,27,FALSE),0)</f>
      </c>
      <c r="K432" s="53">
        <f>IFERROR(VLOOKUP(B432,'วันที่ 3 กะเช้า'!$B$8:$AK$106,28,FALSE),0)-IFERROR(VLOOKUP(B432,'วันที่ 3 กะเช้า'!$B$8:$AK$106,27,FALSE),0)</f>
      </c>
      <c r="L432" s="53">
        <f>IFERROR(VLOOKUP(B432,'วันที่ 3 กะเช้า'!$B$8:$AK$106,27,FALSE),0)</f>
      </c>
      <c r="M432" s="53">
        <f>IFERROR(VLOOKUP(B432,'วันที่ 4 กะเช้า'!$B$8:$AG$107,28,FALSE),0)-IFERROR(VLOOKUP(B432,'วันที่ 4 กะเช้า'!$B$8:$AG$107,27,FALSE),0)</f>
      </c>
      <c r="N432" s="53">
        <f>IFERROR(VLOOKUP(B432,'วันที่ 4 กะเช้า'!$B$8:$AG$107,27,FALSE),0)</f>
      </c>
      <c r="O432" s="53">
        <f>IFERROR(VLOOKUP(B432,'วันที่ 4 กะเช้า'!$B$8:$AH$106,28,FALSE),0)-IFERROR(VLOOKUP(B432,'วันที่ 4 กะเช้า'!$B$8:$AH$106,27,FALSE),0)</f>
      </c>
      <c r="P432" s="53">
        <f>IFERROR(VLOOKUP(B432,'วันที่ 4 กะเช้า'!$B$8:$AH$106,27,FALSE),0)</f>
      </c>
      <c r="Q432" s="53">
        <f>IFERROR(VLOOKUP(B432,'วันที่ 4 กะเช้า'!$B$8:$AH$106,28,FALSE),0)-IFERROR(VLOOKUP(B432,'วันที่ 4 กะเช้า'!$B$8:$AH$106,27,FALSE),0)</f>
      </c>
      <c r="R432" s="53">
        <f>IFERROR(VLOOKUP(B432,'วันที่ 4 กะเช้า'!$B$8:$AH$106,27,FALSE),0)</f>
      </c>
      <c r="S432" s="53">
        <f>IFERROR(VLOOKUP(B432,'วันที่ 5 กะเช้า'!$B$8:$AH$107,28,FALSE),0)-IFERROR(VLOOKUP(B432,'วันที่ 5 กะเช้า'!$B$8:$AH$107,27,FALSE),0)</f>
      </c>
      <c r="T432" s="53">
        <f>IFERROR(VLOOKUP(B432,'วันที่ 5 กะเช้า'!$B$8:$AH$107,27,FALSE),0)</f>
      </c>
      <c r="U432" s="53">
        <f>IFERROR(VLOOKUP(B432,'วันที่ 5 กะดึก'!$B$8:$AH$106,27,FALSE),0)</f>
      </c>
      <c r="V432" s="53">
        <f>IFERROR(VLOOKUP(B432,'วันที่ 5 กะดึก'!$B$8:$AH$106,27,FALSE),0)</f>
      </c>
      <c r="W432" s="53">
        <f>IFERROR(VLOOKUP(B432,'วันที่ 7'!$B$8:$AH$105,28,FALSE),0)-IFERROR(VLOOKUP(B432,'วันที่ 7'!$B$8:$AH$105,27,FALSE),0)</f>
      </c>
      <c r="X432" s="53">
        <f>IFERROR(VLOOKUP(B432,'วันที่ 7'!$B$8:$AH$105,27,FALSE),0)</f>
      </c>
      <c r="Y432" s="53">
        <f>IFERROR(VLOOKUP(B432,'วันที่ 8'!$B$8:$AH$109,28,FALSE),0)-IFERROR(VLOOKUP(B432,'วันที่ 8'!$B$8:$AH$109,27,FALSE),0)</f>
      </c>
      <c r="Z432" s="53">
        <f>IFERROR(VLOOKUP(B432,'วันที่ 8'!$B$8:$AH$109,27,FALSE),0)</f>
      </c>
      <c r="AA432" s="53">
        <f>IFERROR(VLOOKUP(B432,'กะเช้าวันที่ 12'!$B$8:$AC$102,28,FALSE),0)-IFERROR(VLOOKUP(B432,'กะเช้าวันที่ 12'!$B$8:$AC$102,27,FALSE),0)</f>
      </c>
      <c r="AB432" s="53">
        <f>IFERROR(VLOOKUP(B432,'กะเช้าวันที่ 12'!$B$8:$AC$102,27,FALSE),0)</f>
      </c>
      <c r="AC432" s="53">
        <f>IFERROR(VLOOKUP(B432,'กะเช้าวันที่ 14'!$B$8:$AC$104,28,FALSE),0)-IFERROR(VLOOKUP(B432,'กะเช้าวันที่ 14'!$B$8:$AC$104,27,FALSE),0)</f>
      </c>
      <c r="AD432" s="53">
        <f>IFERROR(VLOOKUP(B432,'กะเช้าวันที่ 14'!$B$8:$AC$104,27,FALSE),0)</f>
      </c>
      <c r="AE432" s="53">
        <f>IFERROR(VLOOKUP(B432,'กะดึกวันที่ 13'!$B$8:$AC$105,28,FALSE),0)-IFERROR(VLOOKUP(B432,'กะดึกวันที่ 13'!$B$8:$AC$105,27,FALSE),0)</f>
      </c>
      <c r="AF432" s="53">
        <f>IFERROR(VLOOKUP(C432,'กะดึกวันที่ 13'!$B$8:$AC$105,27,FALSE),0)</f>
      </c>
      <c r="AG432" s="53">
        <f>IFERROR(VLOOKUP(B432,'วันที่ 12'!$B$8:$AH$105,28,FALSE),0)</f>
      </c>
      <c r="AH432" s="53">
        <f>IFERROR(VLOOKUP(B432,'วันที่ 14'!$B$8:$AH$106,28,FALSE),0)</f>
      </c>
      <c r="AI432" s="53">
        <f>IFERROR(VLOOKUP(B432,'วันที่ 15'!$B$8:$AH$106,28,FALSE),0)</f>
      </c>
      <c r="AJ432" s="53">
        <f>IFERROR(VLOOKUP(B432,'วันที่ 16'!$B$8:$AH$105,28,FALSE),0)</f>
      </c>
      <c r="AK432" s="53">
        <f>IFERROR(VLOOKUP(B432,'วันที่ 17'!$B$8:$AH$105,28,FALSE),0)</f>
      </c>
      <c r="AL432" s="53">
        <f>IFERROR(VLOOKUP(B432,'วันที่ 18'!$B$8:$AH$104,28,FALSE),0)</f>
      </c>
      <c r="AM432" s="53">
        <f>IFERROR(VLOOKUP(B432,'วันที่ 19'!$B$8:$AH$106,28,FALSE),0)</f>
      </c>
      <c r="AN432" s="53">
        <f>IFERROR(VLOOKUP(B432,'วันที่ 20'!$B$8:$AH$105,28,FALSE),0)</f>
      </c>
      <c r="AO432" s="53">
        <f>IFERROR(VLOOKUP(B432,'วันที่ 21'!$B$8:$AH$106,28,FALSE),0)</f>
      </c>
      <c r="AP432" s="53">
        <f>IFERROR(VLOOKUP(B432,'วันที่ 22'!$B$8:$AH$105,28,FALSE),0)</f>
      </c>
      <c r="AQ432" s="53">
        <f>IFERROR(VLOOKUP(B432,'วันที่ 23'!$B$8:$AH$107,28,FALSE),0)</f>
      </c>
      <c r="AR432" s="53">
        <f>IFERROR(VLOOKUP(B432,'วันที่ 24'!$B$8:$AH$104,28,FALSE),0)</f>
      </c>
      <c r="AS432" s="53">
        <f>IFERROR(VLOOKUP(B432,'วันที่ 25'!$B$8:$AH$106,28,FALSE),0)</f>
      </c>
      <c r="AT432" s="53">
        <f>IFERROR(VLOOKUP(B432,'วันที่ 26'!$B$8:$AH$105,28,FALSE),0)</f>
      </c>
      <c r="AU432" s="53">
        <f>IFERROR(VLOOKUP(B432,'วันที่ 26'!$B$8:$AH$104,28,FALSE),0)</f>
      </c>
      <c r="AV432" s="53">
        <f>IFERROR(VLOOKUP(B432,'วันที่ 30'!$B$8:$AH$107,28,FALSE),0)</f>
      </c>
      <c r="AW432" s="53">
        <f>IFERROR(VLOOKUP(B432,'วันที่ 31'!$B$8:$AG$105,28,FALSE),0)</f>
      </c>
      <c r="AX432" s="52">
        <f>SUM(E432:AW432)</f>
      </c>
    </row>
    <row r="433">
      <c r="A433" s="52"/>
      <c r="B433" s="56"/>
      <c r="C433" s="53">
        <f>IFERROR(VLOOKUP(B433,Members!B:C,2,FALSE),0)</f>
      </c>
      <c r="D433" s="53">
        <f>IFERROR(VLOOKUP(B433,Members!$B:$H,7,FALSE),0)</f>
      </c>
      <c r="E433" s="55">
        <f>IFERROR(VLOOKUP(B433,'วันที่ 1'!$B$8:$AH$103,28,FALSE),0) - IFERROR(VLOOKUP(B433,'วันที่ 1'!$B$8:$AH$103,27,FALSE),0)</f>
      </c>
      <c r="F433" s="55">
        <f>IFERROR(VLOOKUP(C433,'วันที่ 1'!$B$8:$AH$103,27,FALSE),0)</f>
      </c>
      <c r="G433" s="53">
        <f>IFERROR(VLOOKUP(B433,'วันที่ 1'!$B$8:$AH$103,28,FALSE),0)-IFERROR(VLOOKUP(B433,'วันที่ 1'!$B$8:$AH$103,27,FALSE),0)</f>
      </c>
      <c r="H433" s="55">
        <f>IFERROR(VLOOKUP(B433,'วันที่ 1'!$B$8:$AH$103,27,FALSE),0)</f>
      </c>
      <c r="I433" s="53">
        <f>IFERROR(VLOOKUP(B433,'วันที่ 2'!$B$8:$AF$106,28,FALSE),0)-IFERROR(VLOOKUP(B433,'วันที่ 2'!$B$8:$AF$106,27,FALSE),0)</f>
      </c>
      <c r="J433" s="53">
        <f>IFERROR(VLOOKUP(B433,'วันที่ 2'!$B$8:$AF$106,27,FALSE),0)</f>
      </c>
      <c r="K433" s="53">
        <f>IFERROR(VLOOKUP(B433,'วันที่ 3 กะเช้า'!$B$8:$AK$106,28,FALSE),0)-IFERROR(VLOOKUP(B433,'วันที่ 3 กะเช้า'!$B$8:$AK$106,27,FALSE),0)</f>
      </c>
      <c r="L433" s="53">
        <f>IFERROR(VLOOKUP(B433,'วันที่ 3 กะเช้า'!$B$8:$AK$106,27,FALSE),0)</f>
      </c>
      <c r="M433" s="53">
        <f>IFERROR(VLOOKUP(B433,'วันที่ 4 กะเช้า'!$B$8:$AG$107,28,FALSE),0)-IFERROR(VLOOKUP(B433,'วันที่ 4 กะเช้า'!$B$8:$AG$107,27,FALSE),0)</f>
      </c>
      <c r="N433" s="53">
        <f>IFERROR(VLOOKUP(B433,'วันที่ 4 กะเช้า'!$B$8:$AG$107,27,FALSE),0)</f>
      </c>
      <c r="O433" s="53">
        <f>IFERROR(VLOOKUP(B433,'วันที่ 4 กะเช้า'!$B$8:$AH$106,28,FALSE),0)-IFERROR(VLOOKUP(B433,'วันที่ 4 กะเช้า'!$B$8:$AH$106,27,FALSE),0)</f>
      </c>
      <c r="P433" s="53">
        <f>IFERROR(VLOOKUP(B433,'วันที่ 4 กะเช้า'!$B$8:$AH$106,27,FALSE),0)</f>
      </c>
      <c r="Q433" s="53">
        <f>IFERROR(VLOOKUP(B433,'วันที่ 4 กะเช้า'!$B$8:$AH$106,28,FALSE),0)-IFERROR(VLOOKUP(B433,'วันที่ 4 กะเช้า'!$B$8:$AH$106,27,FALSE),0)</f>
      </c>
      <c r="R433" s="53">
        <f>IFERROR(VLOOKUP(B433,'วันที่ 4 กะเช้า'!$B$8:$AH$106,27,FALSE),0)</f>
      </c>
      <c r="S433" s="53">
        <f>IFERROR(VLOOKUP(B433,'วันที่ 5 กะเช้า'!$B$8:$AH$107,28,FALSE),0)-IFERROR(VLOOKUP(B433,'วันที่ 5 กะเช้า'!$B$8:$AH$107,27,FALSE),0)</f>
      </c>
      <c r="T433" s="53">
        <f>IFERROR(VLOOKUP(B433,'วันที่ 5 กะเช้า'!$B$8:$AH$107,27,FALSE),0)</f>
      </c>
      <c r="U433" s="53">
        <f>IFERROR(VLOOKUP(B433,'วันที่ 5 กะดึก'!$B$8:$AH$106,27,FALSE),0)</f>
      </c>
      <c r="V433" s="53">
        <f>IFERROR(VLOOKUP(B433,'วันที่ 5 กะดึก'!$B$8:$AH$106,27,FALSE),0)</f>
      </c>
      <c r="W433" s="53">
        <f>IFERROR(VLOOKUP(B433,'วันที่ 7'!$B$8:$AH$105,28,FALSE),0)-IFERROR(VLOOKUP(B433,'วันที่ 7'!$B$8:$AH$105,27,FALSE),0)</f>
      </c>
      <c r="X433" s="53">
        <f>IFERROR(VLOOKUP(B433,'วันที่ 7'!$B$8:$AH$105,27,FALSE),0)</f>
      </c>
      <c r="Y433" s="53">
        <f>IFERROR(VLOOKUP(B433,'วันที่ 8'!$B$8:$AH$109,28,FALSE),0)-IFERROR(VLOOKUP(B433,'วันที่ 8'!$B$8:$AH$109,27,FALSE),0)</f>
      </c>
      <c r="Z433" s="53">
        <f>IFERROR(VLOOKUP(B433,'วันที่ 8'!$B$8:$AH$109,27,FALSE),0)</f>
      </c>
      <c r="AA433" s="53">
        <f>IFERROR(VLOOKUP(B433,'กะเช้าวันที่ 12'!$B$8:$AC$102,28,FALSE),0)-IFERROR(VLOOKUP(B433,'กะเช้าวันที่ 12'!$B$8:$AC$102,27,FALSE),0)</f>
      </c>
      <c r="AB433" s="53">
        <f>IFERROR(VLOOKUP(B433,'กะเช้าวันที่ 12'!$B$8:$AC$102,27,FALSE),0)</f>
      </c>
      <c r="AC433" s="53">
        <f>IFERROR(VLOOKUP(B433,'กะเช้าวันที่ 14'!$B$8:$AC$104,28,FALSE),0)-IFERROR(VLOOKUP(B433,'กะเช้าวันที่ 14'!$B$8:$AC$104,27,FALSE),0)</f>
      </c>
      <c r="AD433" s="53">
        <f>IFERROR(VLOOKUP(B433,'กะเช้าวันที่ 14'!$B$8:$AC$104,27,FALSE),0)</f>
      </c>
      <c r="AE433" s="53">
        <f>IFERROR(VLOOKUP(B433,'กะดึกวันที่ 13'!$B$8:$AC$105,28,FALSE),0)-IFERROR(VLOOKUP(B433,'กะดึกวันที่ 13'!$B$8:$AC$105,27,FALSE),0)</f>
      </c>
      <c r="AF433" s="53">
        <f>IFERROR(VLOOKUP(C433,'กะดึกวันที่ 13'!$B$8:$AC$105,27,FALSE),0)</f>
      </c>
      <c r="AG433" s="53">
        <f>IFERROR(VLOOKUP(B433,'วันที่ 12'!$B$8:$AH$105,28,FALSE),0)</f>
      </c>
      <c r="AH433" s="53">
        <f>IFERROR(VLOOKUP(B433,'วันที่ 14'!$B$8:$AH$106,28,FALSE),0)</f>
      </c>
      <c r="AI433" s="53">
        <f>IFERROR(VLOOKUP(B433,'วันที่ 15'!$B$8:$AH$106,28,FALSE),0)</f>
      </c>
      <c r="AJ433" s="53">
        <f>IFERROR(VLOOKUP(B433,'วันที่ 16'!$B$8:$AH$105,28,FALSE),0)</f>
      </c>
      <c r="AK433" s="53">
        <f>IFERROR(VLOOKUP(B433,'วันที่ 17'!$B$8:$AH$105,28,FALSE),0)</f>
      </c>
      <c r="AL433" s="53">
        <f>IFERROR(VLOOKUP(B433,'วันที่ 18'!$B$8:$AH$104,28,FALSE),0)</f>
      </c>
      <c r="AM433" s="53">
        <f>IFERROR(VLOOKUP(B433,'วันที่ 19'!$B$8:$AH$106,28,FALSE),0)</f>
      </c>
      <c r="AN433" s="53">
        <f>IFERROR(VLOOKUP(B433,'วันที่ 20'!$B$8:$AH$105,28,FALSE),0)</f>
      </c>
      <c r="AO433" s="53">
        <f>IFERROR(VLOOKUP(B433,'วันที่ 21'!$B$8:$AH$106,28,FALSE),0)</f>
      </c>
      <c r="AP433" s="53">
        <f>IFERROR(VLOOKUP(B433,'วันที่ 22'!$B$8:$AH$105,28,FALSE),0)</f>
      </c>
      <c r="AQ433" s="53">
        <f>IFERROR(VLOOKUP(B433,'วันที่ 23'!$B$8:$AH$107,28,FALSE),0)</f>
      </c>
      <c r="AR433" s="53">
        <f>IFERROR(VLOOKUP(B433,'วันที่ 24'!$B$8:$AH$104,28,FALSE),0)</f>
      </c>
      <c r="AS433" s="53">
        <f>IFERROR(VLOOKUP(B433,'วันที่ 25'!$B$8:$AH$106,28,FALSE),0)</f>
      </c>
      <c r="AT433" s="53">
        <f>IFERROR(VLOOKUP(B433,'วันที่ 26'!$B$8:$AH$105,28,FALSE),0)</f>
      </c>
      <c r="AU433" s="53">
        <f>IFERROR(VLOOKUP(B433,'วันที่ 26'!$B$8:$AH$104,28,FALSE),0)</f>
      </c>
      <c r="AV433" s="53">
        <f>IFERROR(VLOOKUP(B433,'วันที่ 30'!$B$8:$AH$107,28,FALSE),0)</f>
      </c>
      <c r="AW433" s="53">
        <f>IFERROR(VLOOKUP(B433,'วันที่ 31'!$B$8:$AG$105,28,FALSE),0)</f>
      </c>
      <c r="AX433" s="52">
        <f>SUM(E433:AW433)</f>
      </c>
    </row>
    <row r="434">
      <c r="A434" s="52"/>
      <c r="B434" s="56"/>
      <c r="C434" s="53">
        <f>IFERROR(VLOOKUP(B434,Members!B:C,2,FALSE),0)</f>
      </c>
      <c r="D434" s="53">
        <f>IFERROR(VLOOKUP(B434,Members!$B:$H,7,FALSE),0)</f>
      </c>
      <c r="E434" s="55">
        <f>IFERROR(VLOOKUP(B434,'วันที่ 1'!$B$8:$AH$103,28,FALSE),0) - IFERROR(VLOOKUP(B434,'วันที่ 1'!$B$8:$AH$103,27,FALSE),0)</f>
      </c>
      <c r="F434" s="55">
        <f>IFERROR(VLOOKUP(C434,'วันที่ 1'!$B$8:$AH$103,27,FALSE),0)</f>
      </c>
      <c r="G434" s="53">
        <f>IFERROR(VLOOKUP(B434,'วันที่ 1'!$B$8:$AH$103,28,FALSE),0)-IFERROR(VLOOKUP(B434,'วันที่ 1'!$B$8:$AH$103,27,FALSE),0)</f>
      </c>
      <c r="H434" s="55">
        <f>IFERROR(VLOOKUP(B434,'วันที่ 1'!$B$8:$AH$103,27,FALSE),0)</f>
      </c>
      <c r="I434" s="53">
        <f>IFERROR(VLOOKUP(B434,'วันที่ 2'!$B$8:$AF$106,28,FALSE),0)-IFERROR(VLOOKUP(B434,'วันที่ 2'!$B$8:$AF$106,27,FALSE),0)</f>
      </c>
      <c r="J434" s="53">
        <f>IFERROR(VLOOKUP(B434,'วันที่ 2'!$B$8:$AF$106,27,FALSE),0)</f>
      </c>
      <c r="K434" s="53">
        <f>IFERROR(VLOOKUP(B434,'วันที่ 3 กะเช้า'!$B$8:$AK$106,28,FALSE),0)-IFERROR(VLOOKUP(B434,'วันที่ 3 กะเช้า'!$B$8:$AK$106,27,FALSE),0)</f>
      </c>
      <c r="L434" s="53">
        <f>IFERROR(VLOOKUP(B434,'วันที่ 3 กะเช้า'!$B$8:$AK$106,27,FALSE),0)</f>
      </c>
      <c r="M434" s="53">
        <f>IFERROR(VLOOKUP(B434,'วันที่ 4 กะเช้า'!$B$8:$AG$107,28,FALSE),0)-IFERROR(VLOOKUP(B434,'วันที่ 4 กะเช้า'!$B$8:$AG$107,27,FALSE),0)</f>
      </c>
      <c r="N434" s="53">
        <f>IFERROR(VLOOKUP(B434,'วันที่ 4 กะเช้า'!$B$8:$AG$107,27,FALSE),0)</f>
      </c>
      <c r="O434" s="53">
        <f>IFERROR(VLOOKUP(B434,'วันที่ 4 กะเช้า'!$B$8:$AH$106,28,FALSE),0)-IFERROR(VLOOKUP(B434,'วันที่ 4 กะเช้า'!$B$8:$AH$106,27,FALSE),0)</f>
      </c>
      <c r="P434" s="53">
        <f>IFERROR(VLOOKUP(B434,'วันที่ 4 กะเช้า'!$B$8:$AH$106,27,FALSE),0)</f>
      </c>
      <c r="Q434" s="53">
        <f>IFERROR(VLOOKUP(B434,'วันที่ 4 กะเช้า'!$B$8:$AH$106,28,FALSE),0)-IFERROR(VLOOKUP(B434,'วันที่ 4 กะเช้า'!$B$8:$AH$106,27,FALSE),0)</f>
      </c>
      <c r="R434" s="53">
        <f>IFERROR(VLOOKUP(B434,'วันที่ 4 กะเช้า'!$B$8:$AH$106,27,FALSE),0)</f>
      </c>
      <c r="S434" s="53">
        <f>IFERROR(VLOOKUP(B434,'วันที่ 5 กะเช้า'!$B$8:$AH$107,28,FALSE),0)-IFERROR(VLOOKUP(B434,'วันที่ 5 กะเช้า'!$B$8:$AH$107,27,FALSE),0)</f>
      </c>
      <c r="T434" s="53">
        <f>IFERROR(VLOOKUP(B434,'วันที่ 5 กะเช้า'!$B$8:$AH$107,27,FALSE),0)</f>
      </c>
      <c r="U434" s="53">
        <f>IFERROR(VLOOKUP(B434,'วันที่ 5 กะดึก'!$B$8:$AH$106,27,FALSE),0)</f>
      </c>
      <c r="V434" s="53">
        <f>IFERROR(VLOOKUP(B434,'วันที่ 5 กะดึก'!$B$8:$AH$106,27,FALSE),0)</f>
      </c>
      <c r="W434" s="53">
        <f>IFERROR(VLOOKUP(B434,'วันที่ 7'!$B$8:$AH$105,28,FALSE),0)-IFERROR(VLOOKUP(B434,'วันที่ 7'!$B$8:$AH$105,27,FALSE),0)</f>
      </c>
      <c r="X434" s="53">
        <f>IFERROR(VLOOKUP(B434,'วันที่ 7'!$B$8:$AH$105,27,FALSE),0)</f>
      </c>
      <c r="Y434" s="53">
        <f>IFERROR(VLOOKUP(B434,'วันที่ 8'!$B$8:$AH$109,28,FALSE),0)-IFERROR(VLOOKUP(B434,'วันที่ 8'!$B$8:$AH$109,27,FALSE),0)</f>
      </c>
      <c r="Z434" s="53">
        <f>IFERROR(VLOOKUP(B434,'วันที่ 8'!$B$8:$AH$109,27,FALSE),0)</f>
      </c>
      <c r="AA434" s="53">
        <f>IFERROR(VLOOKUP(B434,'กะเช้าวันที่ 12'!$B$8:$AC$102,28,FALSE),0)-IFERROR(VLOOKUP(B434,'กะเช้าวันที่ 12'!$B$8:$AC$102,27,FALSE),0)</f>
      </c>
      <c r="AB434" s="53">
        <f>IFERROR(VLOOKUP(B434,'กะเช้าวันที่ 12'!$B$8:$AC$102,27,FALSE),0)</f>
      </c>
      <c r="AC434" s="53">
        <f>IFERROR(VLOOKUP(B434,'กะเช้าวันที่ 14'!$B$8:$AC$104,28,FALSE),0)-IFERROR(VLOOKUP(B434,'กะเช้าวันที่ 14'!$B$8:$AC$104,27,FALSE),0)</f>
      </c>
      <c r="AD434" s="53">
        <f>IFERROR(VLOOKUP(B434,'กะเช้าวันที่ 14'!$B$8:$AC$104,27,FALSE),0)</f>
      </c>
      <c r="AE434" s="53">
        <f>IFERROR(VLOOKUP(B434,'กะดึกวันที่ 13'!$B$8:$AC$105,28,FALSE),0)-IFERROR(VLOOKUP(B434,'กะดึกวันที่ 13'!$B$8:$AC$105,27,FALSE),0)</f>
      </c>
      <c r="AF434" s="53">
        <f>IFERROR(VLOOKUP(C434,'กะดึกวันที่ 13'!$B$8:$AC$105,27,FALSE),0)</f>
      </c>
      <c r="AG434" s="53">
        <f>IFERROR(VLOOKUP(B434,'วันที่ 12'!$B$8:$AH$105,28,FALSE),0)</f>
      </c>
      <c r="AH434" s="53">
        <f>IFERROR(VLOOKUP(B434,'วันที่ 14'!$B$8:$AH$106,28,FALSE),0)</f>
      </c>
      <c r="AI434" s="53">
        <f>IFERROR(VLOOKUP(B434,'วันที่ 15'!$B$8:$AH$106,28,FALSE),0)</f>
      </c>
      <c r="AJ434" s="53">
        <f>IFERROR(VLOOKUP(B434,'วันที่ 16'!$B$8:$AH$105,28,FALSE),0)</f>
      </c>
      <c r="AK434" s="53">
        <f>IFERROR(VLOOKUP(B434,'วันที่ 17'!$B$8:$AH$105,28,FALSE),0)</f>
      </c>
      <c r="AL434" s="53">
        <f>IFERROR(VLOOKUP(B434,'วันที่ 18'!$B$8:$AH$104,28,FALSE),0)</f>
      </c>
      <c r="AM434" s="53">
        <f>IFERROR(VLOOKUP(B434,'วันที่ 19'!$B$8:$AH$106,28,FALSE),0)</f>
      </c>
      <c r="AN434" s="53">
        <f>IFERROR(VLOOKUP(B434,'วันที่ 20'!$B$8:$AH$105,28,FALSE),0)</f>
      </c>
      <c r="AO434" s="53">
        <f>IFERROR(VLOOKUP(B434,'วันที่ 21'!$B$8:$AH$106,28,FALSE),0)</f>
      </c>
      <c r="AP434" s="53">
        <f>IFERROR(VLOOKUP(B434,'วันที่ 22'!$B$8:$AH$105,28,FALSE),0)</f>
      </c>
      <c r="AQ434" s="53">
        <f>IFERROR(VLOOKUP(B434,'วันที่ 23'!$B$8:$AH$107,28,FALSE),0)</f>
      </c>
      <c r="AR434" s="53">
        <f>IFERROR(VLOOKUP(B434,'วันที่ 24'!$B$8:$AH$104,28,FALSE),0)</f>
      </c>
      <c r="AS434" s="53">
        <f>IFERROR(VLOOKUP(B434,'วันที่ 25'!$B$8:$AH$106,28,FALSE),0)</f>
      </c>
      <c r="AT434" s="53">
        <f>IFERROR(VLOOKUP(B434,'วันที่ 26'!$B$8:$AH$105,28,FALSE),0)</f>
      </c>
      <c r="AU434" s="53">
        <f>IFERROR(VLOOKUP(B434,'วันที่ 26'!$B$8:$AH$104,28,FALSE),0)</f>
      </c>
      <c r="AV434" s="53">
        <f>IFERROR(VLOOKUP(B434,'วันที่ 30'!$B$8:$AH$107,28,FALSE),0)</f>
      </c>
      <c r="AW434" s="53">
        <f>IFERROR(VLOOKUP(B434,'วันที่ 31'!$B$8:$AG$105,28,FALSE),0)</f>
      </c>
      <c r="AX434" s="52">
        <f>SUM(E434:AW434)</f>
      </c>
    </row>
    <row r="435">
      <c r="A435" s="52"/>
      <c r="B435" s="56"/>
      <c r="C435" s="53">
        <f>IFERROR(VLOOKUP(B435,Members!B:C,2,FALSE),0)</f>
      </c>
      <c r="D435" s="53">
        <f>IFERROR(VLOOKUP(B435,Members!$B:$H,7,FALSE),0)</f>
      </c>
      <c r="E435" s="55">
        <f>IFERROR(VLOOKUP(B435,'วันที่ 1'!$B$8:$AH$103,28,FALSE),0) - IFERROR(VLOOKUP(B435,'วันที่ 1'!$B$8:$AH$103,27,FALSE),0)</f>
      </c>
      <c r="F435" s="55">
        <f>IFERROR(VLOOKUP(C435,'วันที่ 1'!$B$8:$AH$103,27,FALSE),0)</f>
      </c>
      <c r="G435" s="53">
        <f>IFERROR(VLOOKUP(B435,'วันที่ 1'!$B$8:$AH$103,28,FALSE),0)-IFERROR(VLOOKUP(B435,'วันที่ 1'!$B$8:$AH$103,27,FALSE),0)</f>
      </c>
      <c r="H435" s="55">
        <f>IFERROR(VLOOKUP(B435,'วันที่ 1'!$B$8:$AH$103,27,FALSE),0)</f>
      </c>
      <c r="I435" s="53">
        <f>IFERROR(VLOOKUP(B435,'วันที่ 2'!$B$8:$AF$106,28,FALSE),0)-IFERROR(VLOOKUP(B435,'วันที่ 2'!$B$8:$AF$106,27,FALSE),0)</f>
      </c>
      <c r="J435" s="53">
        <f>IFERROR(VLOOKUP(B435,'วันที่ 2'!$B$8:$AF$106,27,FALSE),0)</f>
      </c>
      <c r="K435" s="53">
        <f>IFERROR(VLOOKUP(B435,'วันที่ 3 กะเช้า'!$B$8:$AK$106,28,FALSE),0)-IFERROR(VLOOKUP(B435,'วันที่ 3 กะเช้า'!$B$8:$AK$106,27,FALSE),0)</f>
      </c>
      <c r="L435" s="53">
        <f>IFERROR(VLOOKUP(B435,'วันที่ 3 กะเช้า'!$B$8:$AK$106,27,FALSE),0)</f>
      </c>
      <c r="M435" s="53">
        <f>IFERROR(VLOOKUP(B435,'วันที่ 4 กะเช้า'!$B$8:$AG$107,28,FALSE),0)-IFERROR(VLOOKUP(B435,'วันที่ 4 กะเช้า'!$B$8:$AG$107,27,FALSE),0)</f>
      </c>
      <c r="N435" s="53">
        <f>IFERROR(VLOOKUP(B435,'วันที่ 4 กะเช้า'!$B$8:$AG$107,27,FALSE),0)</f>
      </c>
      <c r="O435" s="53">
        <f>IFERROR(VLOOKUP(B435,'วันที่ 4 กะเช้า'!$B$8:$AH$106,28,FALSE),0)-IFERROR(VLOOKUP(B435,'วันที่ 4 กะเช้า'!$B$8:$AH$106,27,FALSE),0)</f>
      </c>
      <c r="P435" s="53">
        <f>IFERROR(VLOOKUP(B435,'วันที่ 4 กะเช้า'!$B$8:$AH$106,27,FALSE),0)</f>
      </c>
      <c r="Q435" s="53">
        <f>IFERROR(VLOOKUP(B435,'วันที่ 4 กะเช้า'!$B$8:$AH$106,28,FALSE),0)-IFERROR(VLOOKUP(B435,'วันที่ 4 กะเช้า'!$B$8:$AH$106,27,FALSE),0)</f>
      </c>
      <c r="R435" s="53">
        <f>IFERROR(VLOOKUP(B435,'วันที่ 4 กะเช้า'!$B$8:$AH$106,27,FALSE),0)</f>
      </c>
      <c r="S435" s="53">
        <f>IFERROR(VLOOKUP(B435,'วันที่ 5 กะเช้า'!$B$8:$AH$107,28,FALSE),0)-IFERROR(VLOOKUP(B435,'วันที่ 5 กะเช้า'!$B$8:$AH$107,27,FALSE),0)</f>
      </c>
      <c r="T435" s="53">
        <f>IFERROR(VLOOKUP(B435,'วันที่ 5 กะเช้า'!$B$8:$AH$107,27,FALSE),0)</f>
      </c>
      <c r="U435" s="53">
        <f>IFERROR(VLOOKUP(B435,'วันที่ 5 กะดึก'!$B$8:$AH$106,27,FALSE),0)</f>
      </c>
      <c r="V435" s="53">
        <f>IFERROR(VLOOKUP(B435,'วันที่ 5 กะดึก'!$B$8:$AH$106,27,FALSE),0)</f>
      </c>
      <c r="W435" s="53">
        <f>IFERROR(VLOOKUP(B435,'วันที่ 7'!$B$8:$AH$105,28,FALSE),0)-IFERROR(VLOOKUP(B435,'วันที่ 7'!$B$8:$AH$105,27,FALSE),0)</f>
      </c>
      <c r="X435" s="53">
        <f>IFERROR(VLOOKUP(B435,'วันที่ 7'!$B$8:$AH$105,27,FALSE),0)</f>
      </c>
      <c r="Y435" s="53">
        <f>IFERROR(VLOOKUP(B435,'วันที่ 8'!$B$8:$AH$109,28,FALSE),0)-IFERROR(VLOOKUP(B435,'วันที่ 8'!$B$8:$AH$109,27,FALSE),0)</f>
      </c>
      <c r="Z435" s="53">
        <f>IFERROR(VLOOKUP(B435,'วันที่ 8'!$B$8:$AH$109,27,FALSE),0)</f>
      </c>
      <c r="AA435" s="53">
        <f>IFERROR(VLOOKUP(B435,'กะเช้าวันที่ 12'!$B$8:$AC$102,28,FALSE),0)-IFERROR(VLOOKUP(B435,'กะเช้าวันที่ 12'!$B$8:$AC$102,27,FALSE),0)</f>
      </c>
      <c r="AB435" s="53">
        <f>IFERROR(VLOOKUP(B435,'กะเช้าวันที่ 12'!$B$8:$AC$102,27,FALSE),0)</f>
      </c>
      <c r="AC435" s="53">
        <f>IFERROR(VLOOKUP(B435,'กะเช้าวันที่ 14'!$B$8:$AC$104,28,FALSE),0)-IFERROR(VLOOKUP(B435,'กะเช้าวันที่ 14'!$B$8:$AC$104,27,FALSE),0)</f>
      </c>
      <c r="AD435" s="53">
        <f>IFERROR(VLOOKUP(B435,'กะเช้าวันที่ 14'!$B$8:$AC$104,27,FALSE),0)</f>
      </c>
      <c r="AE435" s="53">
        <f>IFERROR(VLOOKUP(B435,'กะดึกวันที่ 13'!$B$8:$AC$105,28,FALSE),0)-IFERROR(VLOOKUP(B435,'กะดึกวันที่ 13'!$B$8:$AC$105,27,FALSE),0)</f>
      </c>
      <c r="AF435" s="53">
        <f>IFERROR(VLOOKUP(C435,'กะดึกวันที่ 13'!$B$8:$AC$105,27,FALSE),0)</f>
      </c>
      <c r="AG435" s="53">
        <f>IFERROR(VLOOKUP(B435,'วันที่ 12'!$B$8:$AH$105,28,FALSE),0)</f>
      </c>
      <c r="AH435" s="53">
        <f>IFERROR(VLOOKUP(B435,'วันที่ 14'!$B$8:$AH$106,28,FALSE),0)</f>
      </c>
      <c r="AI435" s="53">
        <f>IFERROR(VLOOKUP(B435,'วันที่ 15'!$B$8:$AH$106,28,FALSE),0)</f>
      </c>
      <c r="AJ435" s="53">
        <f>IFERROR(VLOOKUP(B435,'วันที่ 16'!$B$8:$AH$105,28,FALSE),0)</f>
      </c>
      <c r="AK435" s="53">
        <f>IFERROR(VLOOKUP(B435,'วันที่ 17'!$B$8:$AH$105,28,FALSE),0)</f>
      </c>
      <c r="AL435" s="53">
        <f>IFERROR(VLOOKUP(B435,'วันที่ 18'!$B$8:$AH$104,28,FALSE),0)</f>
      </c>
      <c r="AM435" s="53">
        <f>IFERROR(VLOOKUP(B435,'วันที่ 19'!$B$8:$AH$106,28,FALSE),0)</f>
      </c>
      <c r="AN435" s="53">
        <f>IFERROR(VLOOKUP(B435,'วันที่ 20'!$B$8:$AH$105,28,FALSE),0)</f>
      </c>
      <c r="AO435" s="53">
        <f>IFERROR(VLOOKUP(B435,'วันที่ 21'!$B$8:$AH$106,28,FALSE),0)</f>
      </c>
      <c r="AP435" s="53">
        <f>IFERROR(VLOOKUP(B435,'วันที่ 22'!$B$8:$AH$105,28,FALSE),0)</f>
      </c>
      <c r="AQ435" s="53">
        <f>IFERROR(VLOOKUP(B435,'วันที่ 23'!$B$8:$AH$107,28,FALSE),0)</f>
      </c>
      <c r="AR435" s="53">
        <f>IFERROR(VLOOKUP(B435,'วันที่ 24'!$B$8:$AH$104,28,FALSE),0)</f>
      </c>
      <c r="AS435" s="53">
        <f>IFERROR(VLOOKUP(B435,'วันที่ 25'!$B$8:$AH$106,28,FALSE),0)</f>
      </c>
      <c r="AT435" s="53">
        <f>IFERROR(VLOOKUP(B435,'วันที่ 26'!$B$8:$AH$105,28,FALSE),0)</f>
      </c>
      <c r="AU435" s="53">
        <f>IFERROR(VLOOKUP(B435,'วันที่ 26'!$B$8:$AH$104,28,FALSE),0)</f>
      </c>
      <c r="AV435" s="53">
        <f>IFERROR(VLOOKUP(B435,'วันที่ 30'!$B$8:$AH$107,28,FALSE),0)</f>
      </c>
      <c r="AW435" s="53">
        <f>IFERROR(VLOOKUP(B435,'วันที่ 31'!$B$8:$AG$105,28,FALSE),0)</f>
      </c>
      <c r="AX435" s="52">
        <f>SUM(E435:AW435)</f>
      </c>
    </row>
    <row r="436">
      <c r="A436" s="52"/>
      <c r="B436" s="56"/>
      <c r="C436" s="53">
        <f>IFERROR(VLOOKUP(B436,Members!B:C,2,FALSE),0)</f>
      </c>
      <c r="D436" s="53">
        <f>IFERROR(VLOOKUP(B436,Members!$B:$H,7,FALSE),0)</f>
      </c>
      <c r="E436" s="55">
        <f>IFERROR(VLOOKUP(B436,'วันที่ 1'!$B$8:$AH$103,28,FALSE),0) - IFERROR(VLOOKUP(B436,'วันที่ 1'!$B$8:$AH$103,27,FALSE),0)</f>
      </c>
      <c r="F436" s="55">
        <f>IFERROR(VLOOKUP(C436,'วันที่ 1'!$B$8:$AH$103,27,FALSE),0)</f>
      </c>
      <c r="G436" s="53">
        <f>IFERROR(VLOOKUP(B436,'วันที่ 1'!$B$8:$AH$103,28,FALSE),0)-IFERROR(VLOOKUP(B436,'วันที่ 1'!$B$8:$AH$103,27,FALSE),0)</f>
      </c>
      <c r="H436" s="55">
        <f>IFERROR(VLOOKUP(B436,'วันที่ 1'!$B$8:$AH$103,27,FALSE),0)</f>
      </c>
      <c r="I436" s="53">
        <f>IFERROR(VLOOKUP(B436,'วันที่ 2'!$B$8:$AF$106,28,FALSE),0)-IFERROR(VLOOKUP(B436,'วันที่ 2'!$B$8:$AF$106,27,FALSE),0)</f>
      </c>
      <c r="J436" s="53">
        <f>IFERROR(VLOOKUP(B436,'วันที่ 2'!$B$8:$AF$106,27,FALSE),0)</f>
      </c>
      <c r="K436" s="53">
        <f>IFERROR(VLOOKUP(B436,'วันที่ 3 กะเช้า'!$B$8:$AK$106,28,FALSE),0)-IFERROR(VLOOKUP(B436,'วันที่ 3 กะเช้า'!$B$8:$AK$106,27,FALSE),0)</f>
      </c>
      <c r="L436" s="53">
        <f>IFERROR(VLOOKUP(B436,'วันที่ 3 กะเช้า'!$B$8:$AK$106,27,FALSE),0)</f>
      </c>
      <c r="M436" s="53">
        <f>IFERROR(VLOOKUP(B436,'วันที่ 4 กะเช้า'!$B$8:$AG$107,28,FALSE),0)-IFERROR(VLOOKUP(B436,'วันที่ 4 กะเช้า'!$B$8:$AG$107,27,FALSE),0)</f>
      </c>
      <c r="N436" s="53">
        <f>IFERROR(VLOOKUP(B436,'วันที่ 4 กะเช้า'!$B$8:$AG$107,27,FALSE),0)</f>
      </c>
      <c r="O436" s="53">
        <f>IFERROR(VLOOKUP(B436,'วันที่ 4 กะเช้า'!$B$8:$AH$106,28,FALSE),0)-IFERROR(VLOOKUP(B436,'วันที่ 4 กะเช้า'!$B$8:$AH$106,27,FALSE),0)</f>
      </c>
      <c r="P436" s="53">
        <f>IFERROR(VLOOKUP(B436,'วันที่ 4 กะเช้า'!$B$8:$AH$106,27,FALSE),0)</f>
      </c>
      <c r="Q436" s="53">
        <f>IFERROR(VLOOKUP(B436,'วันที่ 4 กะเช้า'!$B$8:$AH$106,28,FALSE),0)-IFERROR(VLOOKUP(B436,'วันที่ 4 กะเช้า'!$B$8:$AH$106,27,FALSE),0)</f>
      </c>
      <c r="R436" s="53">
        <f>IFERROR(VLOOKUP(B436,'วันที่ 4 กะเช้า'!$B$8:$AH$106,27,FALSE),0)</f>
      </c>
      <c r="S436" s="53">
        <f>IFERROR(VLOOKUP(B436,'วันที่ 5 กะเช้า'!$B$8:$AH$107,28,FALSE),0)-IFERROR(VLOOKUP(B436,'วันที่ 5 กะเช้า'!$B$8:$AH$107,27,FALSE),0)</f>
      </c>
      <c r="T436" s="53">
        <f>IFERROR(VLOOKUP(B436,'วันที่ 5 กะเช้า'!$B$8:$AH$107,27,FALSE),0)</f>
      </c>
      <c r="U436" s="53">
        <f>IFERROR(VLOOKUP(B436,'วันที่ 5 กะดึก'!$B$8:$AH$106,27,FALSE),0)</f>
      </c>
      <c r="V436" s="53">
        <f>IFERROR(VLOOKUP(B436,'วันที่ 5 กะดึก'!$B$8:$AH$106,27,FALSE),0)</f>
      </c>
      <c r="W436" s="53">
        <f>IFERROR(VLOOKUP(B436,'วันที่ 7'!$B$8:$AH$105,28,FALSE),0)-IFERROR(VLOOKUP(B436,'วันที่ 7'!$B$8:$AH$105,27,FALSE),0)</f>
      </c>
      <c r="X436" s="53">
        <f>IFERROR(VLOOKUP(B436,'วันที่ 7'!$B$8:$AH$105,27,FALSE),0)</f>
      </c>
      <c r="Y436" s="53">
        <f>IFERROR(VLOOKUP(B436,'วันที่ 8'!$B$8:$AH$109,28,FALSE),0)-IFERROR(VLOOKUP(B436,'วันที่ 8'!$B$8:$AH$109,27,FALSE),0)</f>
      </c>
      <c r="Z436" s="53">
        <f>IFERROR(VLOOKUP(B436,'วันที่ 8'!$B$8:$AH$109,27,FALSE),0)</f>
      </c>
      <c r="AA436" s="53">
        <f>IFERROR(VLOOKUP(B436,'กะเช้าวันที่ 12'!$B$8:$AC$102,28,FALSE),0)-IFERROR(VLOOKUP(B436,'กะเช้าวันที่ 12'!$B$8:$AC$102,27,FALSE),0)</f>
      </c>
      <c r="AB436" s="53">
        <f>IFERROR(VLOOKUP(B436,'กะเช้าวันที่ 12'!$B$8:$AC$102,27,FALSE),0)</f>
      </c>
      <c r="AC436" s="53">
        <f>IFERROR(VLOOKUP(B436,'กะเช้าวันที่ 14'!$B$8:$AC$104,28,FALSE),0)-IFERROR(VLOOKUP(B436,'กะเช้าวันที่ 14'!$B$8:$AC$104,27,FALSE),0)</f>
      </c>
      <c r="AD436" s="53">
        <f>IFERROR(VLOOKUP(B436,'กะเช้าวันที่ 14'!$B$8:$AC$104,27,FALSE),0)</f>
      </c>
      <c r="AE436" s="53">
        <f>IFERROR(VLOOKUP(B436,'กะดึกวันที่ 13'!$B$8:$AC$105,28,FALSE),0)-IFERROR(VLOOKUP(B436,'กะดึกวันที่ 13'!$B$8:$AC$105,27,FALSE),0)</f>
      </c>
      <c r="AF436" s="53">
        <f>IFERROR(VLOOKUP(C436,'กะดึกวันที่ 13'!$B$8:$AC$105,27,FALSE),0)</f>
      </c>
      <c r="AG436" s="53">
        <f>IFERROR(VLOOKUP(B436,'วันที่ 12'!$B$8:$AH$105,28,FALSE),0)</f>
      </c>
      <c r="AH436" s="53">
        <f>IFERROR(VLOOKUP(B436,'วันที่ 14'!$B$8:$AH$106,28,FALSE),0)</f>
      </c>
      <c r="AI436" s="53">
        <f>IFERROR(VLOOKUP(B436,'วันที่ 15'!$B$8:$AH$106,28,FALSE),0)</f>
      </c>
      <c r="AJ436" s="53">
        <f>IFERROR(VLOOKUP(B436,'วันที่ 16'!$B$8:$AH$105,28,FALSE),0)</f>
      </c>
      <c r="AK436" s="53">
        <f>IFERROR(VLOOKUP(B436,'วันที่ 17'!$B$8:$AH$105,28,FALSE),0)</f>
      </c>
      <c r="AL436" s="53">
        <f>IFERROR(VLOOKUP(B436,'วันที่ 18'!$B$8:$AH$104,28,FALSE),0)</f>
      </c>
      <c r="AM436" s="53">
        <f>IFERROR(VLOOKUP(B436,'วันที่ 19'!$B$8:$AH$106,28,FALSE),0)</f>
      </c>
      <c r="AN436" s="53">
        <f>IFERROR(VLOOKUP(B436,'วันที่ 20'!$B$8:$AH$105,28,FALSE),0)</f>
      </c>
      <c r="AO436" s="53">
        <f>IFERROR(VLOOKUP(B436,'วันที่ 21'!$B$8:$AH$106,28,FALSE),0)</f>
      </c>
      <c r="AP436" s="53">
        <f>IFERROR(VLOOKUP(B436,'วันที่ 22'!$B$8:$AH$105,28,FALSE),0)</f>
      </c>
      <c r="AQ436" s="53">
        <f>IFERROR(VLOOKUP(B436,'วันที่ 23'!$B$8:$AH$107,28,FALSE),0)</f>
      </c>
      <c r="AR436" s="53">
        <f>IFERROR(VLOOKUP(B436,'วันที่ 24'!$B$8:$AH$104,28,FALSE),0)</f>
      </c>
      <c r="AS436" s="53">
        <f>IFERROR(VLOOKUP(B436,'วันที่ 25'!$B$8:$AH$106,28,FALSE),0)</f>
      </c>
      <c r="AT436" s="53">
        <f>IFERROR(VLOOKUP(B436,'วันที่ 26'!$B$8:$AH$105,28,FALSE),0)</f>
      </c>
      <c r="AU436" s="53">
        <f>IFERROR(VLOOKUP(B436,'วันที่ 26'!$B$8:$AH$104,28,FALSE),0)</f>
      </c>
      <c r="AV436" s="53">
        <f>IFERROR(VLOOKUP(B436,'วันที่ 30'!$B$8:$AH$107,28,FALSE),0)</f>
      </c>
      <c r="AW436" s="53">
        <f>IFERROR(VLOOKUP(B436,'วันที่ 31'!$B$8:$AG$105,28,FALSE),0)</f>
      </c>
      <c r="AX436" s="52">
        <f>SUM(E436:AW436)</f>
      </c>
    </row>
    <row r="437">
      <c r="A437" s="52"/>
      <c r="B437" s="56"/>
      <c r="C437" s="53">
        <f>IFERROR(VLOOKUP(B437,Members!B:C,2,FALSE),0)</f>
      </c>
      <c r="D437" s="53">
        <f>IFERROR(VLOOKUP(B437,Members!$B:$H,7,FALSE),0)</f>
      </c>
      <c r="E437" s="55">
        <f>IFERROR(VLOOKUP(B437,'วันที่ 1'!$B$8:$AH$103,28,FALSE),0) - IFERROR(VLOOKUP(B437,'วันที่ 1'!$B$8:$AH$103,27,FALSE),0)</f>
      </c>
      <c r="F437" s="55">
        <f>IFERROR(VLOOKUP(C437,'วันที่ 1'!$B$8:$AH$103,27,FALSE),0)</f>
      </c>
      <c r="G437" s="53">
        <f>IFERROR(VLOOKUP(B437,'วันที่ 1'!$B$8:$AH$103,28,FALSE),0)-IFERROR(VLOOKUP(B437,'วันที่ 1'!$B$8:$AH$103,27,FALSE),0)</f>
      </c>
      <c r="H437" s="55">
        <f>IFERROR(VLOOKUP(B437,'วันที่ 1'!$B$8:$AH$103,27,FALSE),0)</f>
      </c>
      <c r="I437" s="53">
        <f>IFERROR(VLOOKUP(B437,'วันที่ 2'!$B$8:$AF$106,28,FALSE),0)-IFERROR(VLOOKUP(B437,'วันที่ 2'!$B$8:$AF$106,27,FALSE),0)</f>
      </c>
      <c r="J437" s="53">
        <f>IFERROR(VLOOKUP(B437,'วันที่ 2'!$B$8:$AF$106,27,FALSE),0)</f>
      </c>
      <c r="K437" s="53">
        <f>IFERROR(VLOOKUP(B437,'วันที่ 3 กะเช้า'!$B$8:$AK$106,28,FALSE),0)-IFERROR(VLOOKUP(B437,'วันที่ 3 กะเช้า'!$B$8:$AK$106,27,FALSE),0)</f>
      </c>
      <c r="L437" s="53">
        <f>IFERROR(VLOOKUP(B437,'วันที่ 3 กะเช้า'!$B$8:$AK$106,27,FALSE),0)</f>
      </c>
      <c r="M437" s="53">
        <f>IFERROR(VLOOKUP(B437,'วันที่ 4 กะเช้า'!$B$8:$AG$107,28,FALSE),0)-IFERROR(VLOOKUP(B437,'วันที่ 4 กะเช้า'!$B$8:$AG$107,27,FALSE),0)</f>
      </c>
      <c r="N437" s="53">
        <f>IFERROR(VLOOKUP(B437,'วันที่ 4 กะเช้า'!$B$8:$AG$107,27,FALSE),0)</f>
      </c>
      <c r="O437" s="53">
        <f>IFERROR(VLOOKUP(B437,'วันที่ 4 กะเช้า'!$B$8:$AH$106,28,FALSE),0)-IFERROR(VLOOKUP(B437,'วันที่ 4 กะเช้า'!$B$8:$AH$106,27,FALSE),0)</f>
      </c>
      <c r="P437" s="53">
        <f>IFERROR(VLOOKUP(B437,'วันที่ 4 กะเช้า'!$B$8:$AH$106,27,FALSE),0)</f>
      </c>
      <c r="Q437" s="53">
        <f>IFERROR(VLOOKUP(B437,'วันที่ 4 กะเช้า'!$B$8:$AH$106,28,FALSE),0)-IFERROR(VLOOKUP(B437,'วันที่ 4 กะเช้า'!$B$8:$AH$106,27,FALSE),0)</f>
      </c>
      <c r="R437" s="53">
        <f>IFERROR(VLOOKUP(B437,'วันที่ 4 กะเช้า'!$B$8:$AH$106,27,FALSE),0)</f>
      </c>
      <c r="S437" s="53">
        <f>IFERROR(VLOOKUP(B437,'วันที่ 5 กะเช้า'!$B$8:$AH$107,28,FALSE),0)-IFERROR(VLOOKUP(B437,'วันที่ 5 กะเช้า'!$B$8:$AH$107,27,FALSE),0)</f>
      </c>
      <c r="T437" s="53">
        <f>IFERROR(VLOOKUP(B437,'วันที่ 5 กะเช้า'!$B$8:$AH$107,27,FALSE),0)</f>
      </c>
      <c r="U437" s="53">
        <f>IFERROR(VLOOKUP(B437,'วันที่ 5 กะดึก'!$B$8:$AH$106,27,FALSE),0)</f>
      </c>
      <c r="V437" s="53">
        <f>IFERROR(VLOOKUP(B437,'วันที่ 5 กะดึก'!$B$8:$AH$106,27,FALSE),0)</f>
      </c>
      <c r="W437" s="53">
        <f>IFERROR(VLOOKUP(B437,'วันที่ 7'!$B$8:$AH$105,28,FALSE),0)-IFERROR(VLOOKUP(B437,'วันที่ 7'!$B$8:$AH$105,27,FALSE),0)</f>
      </c>
      <c r="X437" s="53">
        <f>IFERROR(VLOOKUP(B437,'วันที่ 7'!$B$8:$AH$105,27,FALSE),0)</f>
      </c>
      <c r="Y437" s="53">
        <f>IFERROR(VLOOKUP(B437,'วันที่ 8'!$B$8:$AH$109,28,FALSE),0)-IFERROR(VLOOKUP(B437,'วันที่ 8'!$B$8:$AH$109,27,FALSE),0)</f>
      </c>
      <c r="Z437" s="53">
        <f>IFERROR(VLOOKUP(B437,'วันที่ 8'!$B$8:$AH$109,27,FALSE),0)</f>
      </c>
      <c r="AA437" s="53">
        <f>IFERROR(VLOOKUP(B437,'กะเช้าวันที่ 12'!$B$8:$AC$102,28,FALSE),0)-IFERROR(VLOOKUP(B437,'กะเช้าวันที่ 12'!$B$8:$AC$102,27,FALSE),0)</f>
      </c>
      <c r="AB437" s="53">
        <f>IFERROR(VLOOKUP(B437,'กะเช้าวันที่ 12'!$B$8:$AC$102,27,FALSE),0)</f>
      </c>
      <c r="AC437" s="53">
        <f>IFERROR(VLOOKUP(B437,'กะเช้าวันที่ 14'!$B$8:$AC$104,28,FALSE),0)-IFERROR(VLOOKUP(B437,'กะเช้าวันที่ 14'!$B$8:$AC$104,27,FALSE),0)</f>
      </c>
      <c r="AD437" s="53">
        <f>IFERROR(VLOOKUP(B437,'กะเช้าวันที่ 14'!$B$8:$AC$104,27,FALSE),0)</f>
      </c>
      <c r="AE437" s="53">
        <f>IFERROR(VLOOKUP(B437,'กะดึกวันที่ 13'!$B$8:$AC$105,28,FALSE),0)-IFERROR(VLOOKUP(B437,'กะดึกวันที่ 13'!$B$8:$AC$105,27,FALSE),0)</f>
      </c>
      <c r="AF437" s="53">
        <f>IFERROR(VLOOKUP(C437,'กะดึกวันที่ 13'!$B$8:$AC$105,27,FALSE),0)</f>
      </c>
      <c r="AG437" s="53">
        <f>IFERROR(VLOOKUP(B437,'วันที่ 12'!$B$8:$AH$105,28,FALSE),0)</f>
      </c>
      <c r="AH437" s="53">
        <f>IFERROR(VLOOKUP(B437,'วันที่ 14'!$B$8:$AH$106,28,FALSE),0)</f>
      </c>
      <c r="AI437" s="53">
        <f>IFERROR(VLOOKUP(B437,'วันที่ 15'!$B$8:$AH$106,28,FALSE),0)</f>
      </c>
      <c r="AJ437" s="53">
        <f>IFERROR(VLOOKUP(B437,'วันที่ 16'!$B$8:$AH$105,28,FALSE),0)</f>
      </c>
      <c r="AK437" s="53">
        <f>IFERROR(VLOOKUP(B437,'วันที่ 17'!$B$8:$AH$105,28,FALSE),0)</f>
      </c>
      <c r="AL437" s="53">
        <f>IFERROR(VLOOKUP(B437,'วันที่ 18'!$B$8:$AH$104,28,FALSE),0)</f>
      </c>
      <c r="AM437" s="53">
        <f>IFERROR(VLOOKUP(B437,'วันที่ 19'!$B$8:$AH$106,28,FALSE),0)</f>
      </c>
      <c r="AN437" s="53">
        <f>IFERROR(VLOOKUP(B437,'วันที่ 20'!$B$8:$AH$105,28,FALSE),0)</f>
      </c>
      <c r="AO437" s="53">
        <f>IFERROR(VLOOKUP(B437,'วันที่ 21'!$B$8:$AH$106,28,FALSE),0)</f>
      </c>
      <c r="AP437" s="53">
        <f>IFERROR(VLOOKUP(B437,'วันที่ 22'!$B$8:$AH$105,28,FALSE),0)</f>
      </c>
      <c r="AQ437" s="53">
        <f>IFERROR(VLOOKUP(B437,'วันที่ 23'!$B$8:$AH$107,28,FALSE),0)</f>
      </c>
      <c r="AR437" s="53">
        <f>IFERROR(VLOOKUP(B437,'วันที่ 24'!$B$8:$AH$104,28,FALSE),0)</f>
      </c>
      <c r="AS437" s="53">
        <f>IFERROR(VLOOKUP(B437,'วันที่ 25'!$B$8:$AH$106,28,FALSE),0)</f>
      </c>
      <c r="AT437" s="53">
        <f>IFERROR(VLOOKUP(B437,'วันที่ 26'!$B$8:$AH$105,28,FALSE),0)</f>
      </c>
      <c r="AU437" s="53">
        <f>IFERROR(VLOOKUP(B437,'วันที่ 26'!$B$8:$AH$104,28,FALSE),0)</f>
      </c>
      <c r="AV437" s="53">
        <f>IFERROR(VLOOKUP(B437,'วันที่ 30'!$B$8:$AH$107,28,FALSE),0)</f>
      </c>
      <c r="AW437" s="53">
        <f>IFERROR(VLOOKUP(B437,'วันที่ 31'!$B$8:$AG$105,28,FALSE),0)</f>
      </c>
      <c r="AX437" s="52">
        <f>SUM(E437:AW437)</f>
      </c>
    </row>
    <row r="438">
      <c r="A438" s="52"/>
      <c r="B438" s="56"/>
      <c r="C438" s="53">
        <f>IFERROR(VLOOKUP(B438,Members!B:C,2,FALSE),0)</f>
      </c>
      <c r="D438" s="53">
        <f>IFERROR(VLOOKUP(B438,Members!$B:$H,7,FALSE),0)</f>
      </c>
      <c r="E438" s="55">
        <f>IFERROR(VLOOKUP(B438,'วันที่ 1'!$B$8:$AH$103,28,FALSE),0) - IFERROR(VLOOKUP(B438,'วันที่ 1'!$B$8:$AH$103,27,FALSE),0)</f>
      </c>
      <c r="F438" s="55">
        <f>IFERROR(VLOOKUP(C438,'วันที่ 1'!$B$8:$AH$103,27,FALSE),0)</f>
      </c>
      <c r="G438" s="53">
        <f>IFERROR(VLOOKUP(B438,'วันที่ 1'!$B$8:$AH$103,28,FALSE),0)-IFERROR(VLOOKUP(B438,'วันที่ 1'!$B$8:$AH$103,27,FALSE),0)</f>
      </c>
      <c r="H438" s="55">
        <f>IFERROR(VLOOKUP(B438,'วันที่ 1'!$B$8:$AH$103,27,FALSE),0)</f>
      </c>
      <c r="I438" s="53">
        <f>IFERROR(VLOOKUP(B438,'วันที่ 2'!$B$8:$AF$106,28,FALSE),0)-IFERROR(VLOOKUP(B438,'วันที่ 2'!$B$8:$AF$106,27,FALSE),0)</f>
      </c>
      <c r="J438" s="53">
        <f>IFERROR(VLOOKUP(B438,'วันที่ 2'!$B$8:$AF$106,27,FALSE),0)</f>
      </c>
      <c r="K438" s="53">
        <f>IFERROR(VLOOKUP(B438,'วันที่ 3 กะเช้า'!$B$8:$AK$106,28,FALSE),0)-IFERROR(VLOOKUP(B438,'วันที่ 3 กะเช้า'!$B$8:$AK$106,27,FALSE),0)</f>
      </c>
      <c r="L438" s="53">
        <f>IFERROR(VLOOKUP(B438,'วันที่ 3 กะเช้า'!$B$8:$AK$106,27,FALSE),0)</f>
      </c>
      <c r="M438" s="53">
        <f>IFERROR(VLOOKUP(B438,'วันที่ 4 กะเช้า'!$B$8:$AG$107,28,FALSE),0)-IFERROR(VLOOKUP(B438,'วันที่ 4 กะเช้า'!$B$8:$AG$107,27,FALSE),0)</f>
      </c>
      <c r="N438" s="53">
        <f>IFERROR(VLOOKUP(B438,'วันที่ 4 กะเช้า'!$B$8:$AG$107,27,FALSE),0)</f>
      </c>
      <c r="O438" s="53">
        <f>IFERROR(VLOOKUP(B438,'วันที่ 4 กะเช้า'!$B$8:$AH$106,28,FALSE),0)-IFERROR(VLOOKUP(B438,'วันที่ 4 กะเช้า'!$B$8:$AH$106,27,FALSE),0)</f>
      </c>
      <c r="P438" s="53">
        <f>IFERROR(VLOOKUP(B438,'วันที่ 4 กะเช้า'!$B$8:$AH$106,27,FALSE),0)</f>
      </c>
      <c r="Q438" s="53">
        <f>IFERROR(VLOOKUP(B438,'วันที่ 4 กะเช้า'!$B$8:$AH$106,28,FALSE),0)-IFERROR(VLOOKUP(B438,'วันที่ 4 กะเช้า'!$B$8:$AH$106,27,FALSE),0)</f>
      </c>
      <c r="R438" s="53">
        <f>IFERROR(VLOOKUP(B438,'วันที่ 4 กะเช้า'!$B$8:$AH$106,27,FALSE),0)</f>
      </c>
      <c r="S438" s="53">
        <f>IFERROR(VLOOKUP(B438,'วันที่ 5 กะเช้า'!$B$8:$AH$107,28,FALSE),0)-IFERROR(VLOOKUP(B438,'วันที่ 5 กะเช้า'!$B$8:$AH$107,27,FALSE),0)</f>
      </c>
      <c r="T438" s="53">
        <f>IFERROR(VLOOKUP(B438,'วันที่ 5 กะเช้า'!$B$8:$AH$107,27,FALSE),0)</f>
      </c>
      <c r="U438" s="53">
        <f>IFERROR(VLOOKUP(B438,'วันที่ 5 กะดึก'!$B$8:$AH$106,27,FALSE),0)</f>
      </c>
      <c r="V438" s="53">
        <f>IFERROR(VLOOKUP(B438,'วันที่ 5 กะดึก'!$B$8:$AH$106,27,FALSE),0)</f>
      </c>
      <c r="W438" s="53">
        <f>IFERROR(VLOOKUP(B438,'วันที่ 7'!$B$8:$AH$105,28,FALSE),0)-IFERROR(VLOOKUP(B438,'วันที่ 7'!$B$8:$AH$105,27,FALSE),0)</f>
      </c>
      <c r="X438" s="53">
        <f>IFERROR(VLOOKUP(B438,'วันที่ 7'!$B$8:$AH$105,27,FALSE),0)</f>
      </c>
      <c r="Y438" s="53">
        <f>IFERROR(VLOOKUP(B438,'วันที่ 8'!$B$8:$AH$109,28,FALSE),0)-IFERROR(VLOOKUP(B438,'วันที่ 8'!$B$8:$AH$109,27,FALSE),0)</f>
      </c>
      <c r="Z438" s="53">
        <f>IFERROR(VLOOKUP(B438,'วันที่ 8'!$B$8:$AH$109,27,FALSE),0)</f>
      </c>
      <c r="AA438" s="53">
        <f>IFERROR(VLOOKUP(B438,'กะเช้าวันที่ 12'!$B$8:$AC$102,28,FALSE),0)-IFERROR(VLOOKUP(B438,'กะเช้าวันที่ 12'!$B$8:$AC$102,27,FALSE),0)</f>
      </c>
      <c r="AB438" s="53">
        <f>IFERROR(VLOOKUP(B438,'กะเช้าวันที่ 12'!$B$8:$AC$102,27,FALSE),0)</f>
      </c>
      <c r="AC438" s="53">
        <f>IFERROR(VLOOKUP(B438,'กะเช้าวันที่ 14'!$B$8:$AC$104,28,FALSE),0)-IFERROR(VLOOKUP(B438,'กะเช้าวันที่ 14'!$B$8:$AC$104,27,FALSE),0)</f>
      </c>
      <c r="AD438" s="53">
        <f>IFERROR(VLOOKUP(B438,'กะเช้าวันที่ 14'!$B$8:$AC$104,27,FALSE),0)</f>
      </c>
      <c r="AE438" s="53">
        <f>IFERROR(VLOOKUP(B438,'กะดึกวันที่ 13'!$B$8:$AC$105,28,FALSE),0)-IFERROR(VLOOKUP(B438,'กะดึกวันที่ 13'!$B$8:$AC$105,27,FALSE),0)</f>
      </c>
      <c r="AF438" s="53">
        <f>IFERROR(VLOOKUP(C438,'กะดึกวันที่ 13'!$B$8:$AC$105,27,FALSE),0)</f>
      </c>
      <c r="AG438" s="53">
        <f>IFERROR(VLOOKUP(B438,'วันที่ 12'!$B$8:$AH$105,28,FALSE),0)</f>
      </c>
      <c r="AH438" s="53">
        <f>IFERROR(VLOOKUP(B438,'วันที่ 14'!$B$8:$AH$106,28,FALSE),0)</f>
      </c>
      <c r="AI438" s="53">
        <f>IFERROR(VLOOKUP(B438,'วันที่ 15'!$B$8:$AH$106,28,FALSE),0)</f>
      </c>
      <c r="AJ438" s="53">
        <f>IFERROR(VLOOKUP(B438,'วันที่ 16'!$B$8:$AH$105,28,FALSE),0)</f>
      </c>
      <c r="AK438" s="53">
        <f>IFERROR(VLOOKUP(B438,'วันที่ 17'!$B$8:$AH$105,28,FALSE),0)</f>
      </c>
      <c r="AL438" s="53">
        <f>IFERROR(VLOOKUP(B438,'วันที่ 18'!$B$8:$AH$104,28,FALSE),0)</f>
      </c>
      <c r="AM438" s="53">
        <f>IFERROR(VLOOKUP(B438,'วันที่ 19'!$B$8:$AH$106,28,FALSE),0)</f>
      </c>
      <c r="AN438" s="53">
        <f>IFERROR(VLOOKUP(B438,'วันที่ 20'!$B$8:$AH$105,28,FALSE),0)</f>
      </c>
      <c r="AO438" s="53">
        <f>IFERROR(VLOOKUP(B438,'วันที่ 21'!$B$8:$AH$106,28,FALSE),0)</f>
      </c>
      <c r="AP438" s="53">
        <f>IFERROR(VLOOKUP(B438,'วันที่ 22'!$B$8:$AH$105,28,FALSE),0)</f>
      </c>
      <c r="AQ438" s="53">
        <f>IFERROR(VLOOKUP(B438,'วันที่ 23'!$B$8:$AH$107,28,FALSE),0)</f>
      </c>
      <c r="AR438" s="53">
        <f>IFERROR(VLOOKUP(B438,'วันที่ 24'!$B$8:$AH$104,28,FALSE),0)</f>
      </c>
      <c r="AS438" s="53">
        <f>IFERROR(VLOOKUP(B438,'วันที่ 25'!$B$8:$AH$106,28,FALSE),0)</f>
      </c>
      <c r="AT438" s="53">
        <f>IFERROR(VLOOKUP(B438,'วันที่ 26'!$B$8:$AH$105,28,FALSE),0)</f>
      </c>
      <c r="AU438" s="53">
        <f>IFERROR(VLOOKUP(B438,'วันที่ 26'!$B$8:$AH$104,28,FALSE),0)</f>
      </c>
      <c r="AV438" s="53">
        <f>IFERROR(VLOOKUP(B438,'วันที่ 30'!$B$8:$AH$107,28,FALSE),0)</f>
      </c>
      <c r="AW438" s="53">
        <f>IFERROR(VLOOKUP(B438,'วันที่ 31'!$B$8:$AG$105,28,FALSE),0)</f>
      </c>
      <c r="AX438" s="52">
        <f>SUM(E438:AW438)</f>
      </c>
    </row>
    <row r="439">
      <c r="A439" s="52"/>
      <c r="B439" s="56"/>
      <c r="C439" s="53">
        <f>IFERROR(VLOOKUP(B439,Members!B:C,2,FALSE),0)</f>
      </c>
      <c r="D439" s="53">
        <f>IFERROR(VLOOKUP(B439,Members!$B:$H,7,FALSE),0)</f>
      </c>
      <c r="E439" s="55">
        <f>IFERROR(VLOOKUP(B439,'วันที่ 1'!$B$8:$AH$103,28,FALSE),0) - IFERROR(VLOOKUP(B439,'วันที่ 1'!$B$8:$AH$103,27,FALSE),0)</f>
      </c>
      <c r="F439" s="55">
        <f>IFERROR(VLOOKUP(C439,'วันที่ 1'!$B$8:$AH$103,27,FALSE),0)</f>
      </c>
      <c r="G439" s="53">
        <f>IFERROR(VLOOKUP(B439,'วันที่ 1'!$B$8:$AH$103,28,FALSE),0)-IFERROR(VLOOKUP(B439,'วันที่ 1'!$B$8:$AH$103,27,FALSE),0)</f>
      </c>
      <c r="H439" s="55">
        <f>IFERROR(VLOOKUP(B439,'วันที่ 1'!$B$8:$AH$103,27,FALSE),0)</f>
      </c>
      <c r="I439" s="53">
        <f>IFERROR(VLOOKUP(B439,'วันที่ 2'!$B$8:$AF$106,28,FALSE),0)-IFERROR(VLOOKUP(B439,'วันที่ 2'!$B$8:$AF$106,27,FALSE),0)</f>
      </c>
      <c r="J439" s="53">
        <f>IFERROR(VLOOKUP(B439,'วันที่ 2'!$B$8:$AF$106,27,FALSE),0)</f>
      </c>
      <c r="K439" s="53">
        <f>IFERROR(VLOOKUP(B439,'วันที่ 3 กะเช้า'!$B$8:$AK$106,28,FALSE),0)-IFERROR(VLOOKUP(B439,'วันที่ 3 กะเช้า'!$B$8:$AK$106,27,FALSE),0)</f>
      </c>
      <c r="L439" s="53">
        <f>IFERROR(VLOOKUP(B439,'วันที่ 3 กะเช้า'!$B$8:$AK$106,27,FALSE),0)</f>
      </c>
      <c r="M439" s="53">
        <f>IFERROR(VLOOKUP(B439,'วันที่ 4 กะเช้า'!$B$8:$AG$107,28,FALSE),0)-IFERROR(VLOOKUP(B439,'วันที่ 4 กะเช้า'!$B$8:$AG$107,27,FALSE),0)</f>
      </c>
      <c r="N439" s="53">
        <f>IFERROR(VLOOKUP(B439,'วันที่ 4 กะเช้า'!$B$8:$AG$107,27,FALSE),0)</f>
      </c>
      <c r="O439" s="53">
        <f>IFERROR(VLOOKUP(B439,'วันที่ 4 กะเช้า'!$B$8:$AH$106,28,FALSE),0)-IFERROR(VLOOKUP(B439,'วันที่ 4 กะเช้า'!$B$8:$AH$106,27,FALSE),0)</f>
      </c>
      <c r="P439" s="53">
        <f>IFERROR(VLOOKUP(B439,'วันที่ 4 กะเช้า'!$B$8:$AH$106,27,FALSE),0)</f>
      </c>
      <c r="Q439" s="53">
        <f>IFERROR(VLOOKUP(B439,'วันที่ 4 กะเช้า'!$B$8:$AH$106,28,FALSE),0)-IFERROR(VLOOKUP(B439,'วันที่ 4 กะเช้า'!$B$8:$AH$106,27,FALSE),0)</f>
      </c>
      <c r="R439" s="53">
        <f>IFERROR(VLOOKUP(B439,'วันที่ 4 กะเช้า'!$B$8:$AH$106,27,FALSE),0)</f>
      </c>
      <c r="S439" s="53">
        <f>IFERROR(VLOOKUP(B439,'วันที่ 5 กะเช้า'!$B$8:$AH$107,28,FALSE),0)-IFERROR(VLOOKUP(B439,'วันที่ 5 กะเช้า'!$B$8:$AH$107,27,FALSE),0)</f>
      </c>
      <c r="T439" s="53">
        <f>IFERROR(VLOOKUP(B439,'วันที่ 5 กะเช้า'!$B$8:$AH$107,27,FALSE),0)</f>
      </c>
      <c r="U439" s="53">
        <f>IFERROR(VLOOKUP(B439,'วันที่ 5 กะดึก'!$B$8:$AH$106,27,FALSE),0)</f>
      </c>
      <c r="V439" s="53">
        <f>IFERROR(VLOOKUP(B439,'วันที่ 5 กะดึก'!$B$8:$AH$106,27,FALSE),0)</f>
      </c>
      <c r="W439" s="53">
        <f>IFERROR(VLOOKUP(B439,'วันที่ 7'!$B$8:$AH$105,28,FALSE),0)-IFERROR(VLOOKUP(B439,'วันที่ 7'!$B$8:$AH$105,27,FALSE),0)</f>
      </c>
      <c r="X439" s="53">
        <f>IFERROR(VLOOKUP(B439,'วันที่ 7'!$B$8:$AH$105,27,FALSE),0)</f>
      </c>
      <c r="Y439" s="53">
        <f>IFERROR(VLOOKUP(B439,'วันที่ 8'!$B$8:$AH$109,28,FALSE),0)-IFERROR(VLOOKUP(B439,'วันที่ 8'!$B$8:$AH$109,27,FALSE),0)</f>
      </c>
      <c r="Z439" s="53">
        <f>IFERROR(VLOOKUP(B439,'วันที่ 8'!$B$8:$AH$109,27,FALSE),0)</f>
      </c>
      <c r="AA439" s="53">
        <f>IFERROR(VLOOKUP(B439,'กะเช้าวันที่ 12'!$B$8:$AC$102,28,FALSE),0)-IFERROR(VLOOKUP(B439,'กะเช้าวันที่ 12'!$B$8:$AC$102,27,FALSE),0)</f>
      </c>
      <c r="AB439" s="53">
        <f>IFERROR(VLOOKUP(B439,'กะเช้าวันที่ 12'!$B$8:$AC$102,27,FALSE),0)</f>
      </c>
      <c r="AC439" s="53">
        <f>IFERROR(VLOOKUP(B439,'กะเช้าวันที่ 14'!$B$8:$AC$104,28,FALSE),0)-IFERROR(VLOOKUP(B439,'กะเช้าวันที่ 14'!$B$8:$AC$104,27,FALSE),0)</f>
      </c>
      <c r="AD439" s="53">
        <f>IFERROR(VLOOKUP(B439,'กะเช้าวันที่ 14'!$B$8:$AC$104,27,FALSE),0)</f>
      </c>
      <c r="AE439" s="53">
        <f>IFERROR(VLOOKUP(B439,'กะดึกวันที่ 13'!$B$8:$AC$105,28,FALSE),0)-IFERROR(VLOOKUP(B439,'กะดึกวันที่ 13'!$B$8:$AC$105,27,FALSE),0)</f>
      </c>
      <c r="AF439" s="53">
        <f>IFERROR(VLOOKUP(C439,'กะดึกวันที่ 13'!$B$8:$AC$105,27,FALSE),0)</f>
      </c>
      <c r="AG439" s="53">
        <f>IFERROR(VLOOKUP(B439,'วันที่ 12'!$B$8:$AH$105,28,FALSE),0)</f>
      </c>
      <c r="AH439" s="53">
        <f>IFERROR(VLOOKUP(B439,'วันที่ 14'!$B$8:$AH$106,28,FALSE),0)</f>
      </c>
      <c r="AI439" s="53">
        <f>IFERROR(VLOOKUP(B439,'วันที่ 15'!$B$8:$AH$106,28,FALSE),0)</f>
      </c>
      <c r="AJ439" s="53">
        <f>IFERROR(VLOOKUP(B439,'วันที่ 16'!$B$8:$AH$105,28,FALSE),0)</f>
      </c>
      <c r="AK439" s="53">
        <f>IFERROR(VLOOKUP(B439,'วันที่ 17'!$B$8:$AH$105,28,FALSE),0)</f>
      </c>
      <c r="AL439" s="53">
        <f>IFERROR(VLOOKUP(B439,'วันที่ 18'!$B$8:$AH$104,28,FALSE),0)</f>
      </c>
      <c r="AM439" s="53">
        <f>IFERROR(VLOOKUP(B439,'วันที่ 19'!$B$8:$AH$106,28,FALSE),0)</f>
      </c>
      <c r="AN439" s="53">
        <f>IFERROR(VLOOKUP(B439,'วันที่ 20'!$B$8:$AH$105,28,FALSE),0)</f>
      </c>
      <c r="AO439" s="53">
        <f>IFERROR(VLOOKUP(B439,'วันที่ 21'!$B$8:$AH$106,28,FALSE),0)</f>
      </c>
      <c r="AP439" s="53">
        <f>IFERROR(VLOOKUP(B439,'วันที่ 22'!$B$8:$AH$105,28,FALSE),0)</f>
      </c>
      <c r="AQ439" s="53">
        <f>IFERROR(VLOOKUP(B439,'วันที่ 23'!$B$8:$AH$107,28,FALSE),0)</f>
      </c>
      <c r="AR439" s="53">
        <f>IFERROR(VLOOKUP(B439,'วันที่ 24'!$B$8:$AH$104,28,FALSE),0)</f>
      </c>
      <c r="AS439" s="53">
        <f>IFERROR(VLOOKUP(B439,'วันที่ 25'!$B$8:$AH$106,28,FALSE),0)</f>
      </c>
      <c r="AT439" s="53">
        <f>IFERROR(VLOOKUP(B439,'วันที่ 26'!$B$8:$AH$105,28,FALSE),0)</f>
      </c>
      <c r="AU439" s="53">
        <f>IFERROR(VLOOKUP(B439,'วันที่ 26'!$B$8:$AH$104,28,FALSE),0)</f>
      </c>
      <c r="AV439" s="53">
        <f>IFERROR(VLOOKUP(B439,'วันที่ 30'!$B$8:$AH$107,28,FALSE),0)</f>
      </c>
      <c r="AW439" s="53">
        <f>IFERROR(VLOOKUP(B439,'วันที่ 31'!$B$8:$AG$105,28,FALSE),0)</f>
      </c>
      <c r="AX439" s="52">
        <f>SUM(E439:AW439)</f>
      </c>
    </row>
    <row r="440">
      <c r="A440" s="52"/>
      <c r="B440" s="56"/>
      <c r="C440" s="53">
        <f>IFERROR(VLOOKUP(B440,Members!B:C,2,FALSE),0)</f>
      </c>
      <c r="D440" s="53">
        <f>IFERROR(VLOOKUP(B440,Members!$B:$H,7,FALSE),0)</f>
      </c>
      <c r="E440" s="55">
        <f>IFERROR(VLOOKUP(B440,'วันที่ 1'!$B$8:$AH$103,28,FALSE),0) - IFERROR(VLOOKUP(B440,'วันที่ 1'!$B$8:$AH$103,27,FALSE),0)</f>
      </c>
      <c r="F440" s="55">
        <f>IFERROR(VLOOKUP(C440,'วันที่ 1'!$B$8:$AH$103,27,FALSE),0)</f>
      </c>
      <c r="G440" s="53">
        <f>IFERROR(VLOOKUP(B440,'วันที่ 1'!$B$8:$AH$103,28,FALSE),0)-IFERROR(VLOOKUP(B440,'วันที่ 1'!$B$8:$AH$103,27,FALSE),0)</f>
      </c>
      <c r="H440" s="55">
        <f>IFERROR(VLOOKUP(B440,'วันที่ 1'!$B$8:$AH$103,27,FALSE),0)</f>
      </c>
      <c r="I440" s="53">
        <f>IFERROR(VLOOKUP(B440,'วันที่ 2'!$B$8:$AF$106,28,FALSE),0)-IFERROR(VLOOKUP(B440,'วันที่ 2'!$B$8:$AF$106,27,FALSE),0)</f>
      </c>
      <c r="J440" s="53">
        <f>IFERROR(VLOOKUP(B440,'วันที่ 2'!$B$8:$AF$106,27,FALSE),0)</f>
      </c>
      <c r="K440" s="53">
        <f>IFERROR(VLOOKUP(B440,'วันที่ 3 กะเช้า'!$B$8:$AK$106,28,FALSE),0)-IFERROR(VLOOKUP(B440,'วันที่ 3 กะเช้า'!$B$8:$AK$106,27,FALSE),0)</f>
      </c>
      <c r="L440" s="53">
        <f>IFERROR(VLOOKUP(B440,'วันที่ 3 กะเช้า'!$B$8:$AK$106,27,FALSE),0)</f>
      </c>
      <c r="M440" s="53">
        <f>IFERROR(VLOOKUP(B440,'วันที่ 4 กะเช้า'!$B$8:$AG$107,28,FALSE),0)-IFERROR(VLOOKUP(B440,'วันที่ 4 กะเช้า'!$B$8:$AG$107,27,FALSE),0)</f>
      </c>
      <c r="N440" s="53">
        <f>IFERROR(VLOOKUP(B440,'วันที่ 4 กะเช้า'!$B$8:$AG$107,27,FALSE),0)</f>
      </c>
      <c r="O440" s="53">
        <f>IFERROR(VLOOKUP(B440,'วันที่ 4 กะเช้า'!$B$8:$AH$106,28,FALSE),0)-IFERROR(VLOOKUP(B440,'วันที่ 4 กะเช้า'!$B$8:$AH$106,27,FALSE),0)</f>
      </c>
      <c r="P440" s="53">
        <f>IFERROR(VLOOKUP(B440,'วันที่ 4 กะเช้า'!$B$8:$AH$106,27,FALSE),0)</f>
      </c>
      <c r="Q440" s="53">
        <f>IFERROR(VLOOKUP(B440,'วันที่ 4 กะเช้า'!$B$8:$AH$106,28,FALSE),0)-IFERROR(VLOOKUP(B440,'วันที่ 4 กะเช้า'!$B$8:$AH$106,27,FALSE),0)</f>
      </c>
      <c r="R440" s="53">
        <f>IFERROR(VLOOKUP(B440,'วันที่ 4 กะเช้า'!$B$8:$AH$106,27,FALSE),0)</f>
      </c>
      <c r="S440" s="53">
        <f>IFERROR(VLOOKUP(B440,'วันที่ 5 กะเช้า'!$B$8:$AH$107,28,FALSE),0)-IFERROR(VLOOKUP(B440,'วันที่ 5 กะเช้า'!$B$8:$AH$107,27,FALSE),0)</f>
      </c>
      <c r="T440" s="53">
        <f>IFERROR(VLOOKUP(B440,'วันที่ 5 กะเช้า'!$B$8:$AH$107,27,FALSE),0)</f>
      </c>
      <c r="U440" s="53">
        <f>IFERROR(VLOOKUP(B440,'วันที่ 5 กะดึก'!$B$8:$AH$106,27,FALSE),0)</f>
      </c>
      <c r="V440" s="53">
        <f>IFERROR(VLOOKUP(B440,'วันที่ 5 กะดึก'!$B$8:$AH$106,27,FALSE),0)</f>
      </c>
      <c r="W440" s="53">
        <f>IFERROR(VLOOKUP(B440,'วันที่ 7'!$B$8:$AH$105,28,FALSE),0)-IFERROR(VLOOKUP(B440,'วันที่ 7'!$B$8:$AH$105,27,FALSE),0)</f>
      </c>
      <c r="X440" s="53">
        <f>IFERROR(VLOOKUP(B440,'วันที่ 7'!$B$8:$AH$105,27,FALSE),0)</f>
      </c>
      <c r="Y440" s="53">
        <f>IFERROR(VLOOKUP(B440,'วันที่ 8'!$B$8:$AH$109,28,FALSE),0)-IFERROR(VLOOKUP(B440,'วันที่ 8'!$B$8:$AH$109,27,FALSE),0)</f>
      </c>
      <c r="Z440" s="53">
        <f>IFERROR(VLOOKUP(B440,'วันที่ 8'!$B$8:$AH$109,27,FALSE),0)</f>
      </c>
      <c r="AA440" s="53">
        <f>IFERROR(VLOOKUP(B440,'กะเช้าวันที่ 12'!$B$8:$AC$102,28,FALSE),0)-IFERROR(VLOOKUP(B440,'กะเช้าวันที่ 12'!$B$8:$AC$102,27,FALSE),0)</f>
      </c>
      <c r="AB440" s="53">
        <f>IFERROR(VLOOKUP(B440,'กะเช้าวันที่ 12'!$B$8:$AC$102,27,FALSE),0)</f>
      </c>
      <c r="AC440" s="53">
        <f>IFERROR(VLOOKUP(B440,'กะเช้าวันที่ 14'!$B$8:$AC$104,28,FALSE),0)-IFERROR(VLOOKUP(B440,'กะเช้าวันที่ 14'!$B$8:$AC$104,27,FALSE),0)</f>
      </c>
      <c r="AD440" s="53">
        <f>IFERROR(VLOOKUP(B440,'กะเช้าวันที่ 14'!$B$8:$AC$104,27,FALSE),0)</f>
      </c>
      <c r="AE440" s="53">
        <f>IFERROR(VLOOKUP(B440,'กะดึกวันที่ 13'!$B$8:$AC$105,28,FALSE),0)-IFERROR(VLOOKUP(B440,'กะดึกวันที่ 13'!$B$8:$AC$105,27,FALSE),0)</f>
      </c>
      <c r="AF440" s="53">
        <f>IFERROR(VLOOKUP(C440,'กะดึกวันที่ 13'!$B$8:$AC$105,27,FALSE),0)</f>
      </c>
      <c r="AG440" s="53">
        <f>IFERROR(VLOOKUP(B440,'วันที่ 12'!$B$8:$AH$105,28,FALSE),0)</f>
      </c>
      <c r="AH440" s="53">
        <f>IFERROR(VLOOKUP(B440,'วันที่ 14'!$B$8:$AH$106,28,FALSE),0)</f>
      </c>
      <c r="AI440" s="53">
        <f>IFERROR(VLOOKUP(B440,'วันที่ 15'!$B$8:$AH$106,28,FALSE),0)</f>
      </c>
      <c r="AJ440" s="53">
        <f>IFERROR(VLOOKUP(B440,'วันที่ 16'!$B$8:$AH$105,28,FALSE),0)</f>
      </c>
      <c r="AK440" s="53">
        <f>IFERROR(VLOOKUP(B440,'วันที่ 17'!$B$8:$AH$105,28,FALSE),0)</f>
      </c>
      <c r="AL440" s="53">
        <f>IFERROR(VLOOKUP(B440,'วันที่ 18'!$B$8:$AH$104,28,FALSE),0)</f>
      </c>
      <c r="AM440" s="53">
        <f>IFERROR(VLOOKUP(B440,'วันที่ 19'!$B$8:$AH$106,28,FALSE),0)</f>
      </c>
      <c r="AN440" s="53">
        <f>IFERROR(VLOOKUP(B440,'วันที่ 20'!$B$8:$AH$105,28,FALSE),0)</f>
      </c>
      <c r="AO440" s="53">
        <f>IFERROR(VLOOKUP(B440,'วันที่ 21'!$B$8:$AH$106,28,FALSE),0)</f>
      </c>
      <c r="AP440" s="53">
        <f>IFERROR(VLOOKUP(B440,'วันที่ 22'!$B$8:$AH$105,28,FALSE),0)</f>
      </c>
      <c r="AQ440" s="53">
        <f>IFERROR(VLOOKUP(B440,'วันที่ 23'!$B$8:$AH$107,28,FALSE),0)</f>
      </c>
      <c r="AR440" s="53">
        <f>IFERROR(VLOOKUP(B440,'วันที่ 24'!$B$8:$AH$104,28,FALSE),0)</f>
      </c>
      <c r="AS440" s="53">
        <f>IFERROR(VLOOKUP(B440,'วันที่ 25'!$B$8:$AH$106,28,FALSE),0)</f>
      </c>
      <c r="AT440" s="53">
        <f>IFERROR(VLOOKUP(B440,'วันที่ 26'!$B$8:$AH$105,28,FALSE),0)</f>
      </c>
      <c r="AU440" s="53">
        <f>IFERROR(VLOOKUP(B440,'วันที่ 26'!$B$8:$AH$104,28,FALSE),0)</f>
      </c>
      <c r="AV440" s="53">
        <f>IFERROR(VLOOKUP(B440,'วันที่ 30'!$B$8:$AH$107,28,FALSE),0)</f>
      </c>
      <c r="AW440" s="53">
        <f>IFERROR(VLOOKUP(B440,'วันที่ 31'!$B$8:$AG$105,28,FALSE),0)</f>
      </c>
      <c r="AX440" s="52">
        <f>SUM(E440:AW440)</f>
      </c>
    </row>
    <row r="441">
      <c r="A441" s="52"/>
      <c r="B441" s="56"/>
      <c r="C441" s="53">
        <f>IFERROR(VLOOKUP(B441,Members!B:C,2,FALSE),0)</f>
      </c>
      <c r="D441" s="53">
        <f>IFERROR(VLOOKUP(B441,Members!$B:$H,7,FALSE),0)</f>
      </c>
      <c r="E441" s="55">
        <f>IFERROR(VLOOKUP(B441,'วันที่ 1'!$B$8:$AH$103,28,FALSE),0) - IFERROR(VLOOKUP(B441,'วันที่ 1'!$B$8:$AH$103,27,FALSE),0)</f>
      </c>
      <c r="F441" s="55">
        <f>IFERROR(VLOOKUP(C441,'วันที่ 1'!$B$8:$AH$103,27,FALSE),0)</f>
      </c>
      <c r="G441" s="53">
        <f>IFERROR(VLOOKUP(B441,'วันที่ 1'!$B$8:$AH$103,28,FALSE),0)-IFERROR(VLOOKUP(B441,'วันที่ 1'!$B$8:$AH$103,27,FALSE),0)</f>
      </c>
      <c r="H441" s="55">
        <f>IFERROR(VLOOKUP(B441,'วันที่ 1'!$B$8:$AH$103,27,FALSE),0)</f>
      </c>
      <c r="I441" s="53">
        <f>IFERROR(VLOOKUP(B441,'วันที่ 2'!$B$8:$AF$106,28,FALSE),0)-IFERROR(VLOOKUP(B441,'วันที่ 2'!$B$8:$AF$106,27,FALSE),0)</f>
      </c>
      <c r="J441" s="53">
        <f>IFERROR(VLOOKUP(B441,'วันที่ 2'!$B$8:$AF$106,27,FALSE),0)</f>
      </c>
      <c r="K441" s="53">
        <f>IFERROR(VLOOKUP(B441,'วันที่ 3 กะเช้า'!$B$8:$AK$106,28,FALSE),0)-IFERROR(VLOOKUP(B441,'วันที่ 3 กะเช้า'!$B$8:$AK$106,27,FALSE),0)</f>
      </c>
      <c r="L441" s="53">
        <f>IFERROR(VLOOKUP(B441,'วันที่ 3 กะเช้า'!$B$8:$AK$106,27,FALSE),0)</f>
      </c>
      <c r="M441" s="53">
        <f>IFERROR(VLOOKUP(B441,'วันที่ 4 กะเช้า'!$B$8:$AG$107,28,FALSE),0)-IFERROR(VLOOKUP(B441,'วันที่ 4 กะเช้า'!$B$8:$AG$107,27,FALSE),0)</f>
      </c>
      <c r="N441" s="53">
        <f>IFERROR(VLOOKUP(B441,'วันที่ 4 กะเช้า'!$B$8:$AG$107,27,FALSE),0)</f>
      </c>
      <c r="O441" s="53">
        <f>IFERROR(VLOOKUP(B441,'วันที่ 4 กะเช้า'!$B$8:$AH$106,28,FALSE),0)-IFERROR(VLOOKUP(B441,'วันที่ 4 กะเช้า'!$B$8:$AH$106,27,FALSE),0)</f>
      </c>
      <c r="P441" s="53">
        <f>IFERROR(VLOOKUP(B441,'วันที่ 4 กะเช้า'!$B$8:$AH$106,27,FALSE),0)</f>
      </c>
      <c r="Q441" s="53">
        <f>IFERROR(VLOOKUP(B441,'วันที่ 4 กะเช้า'!$B$8:$AH$106,28,FALSE),0)-IFERROR(VLOOKUP(B441,'วันที่ 4 กะเช้า'!$B$8:$AH$106,27,FALSE),0)</f>
      </c>
      <c r="R441" s="53">
        <f>IFERROR(VLOOKUP(B441,'วันที่ 4 กะเช้า'!$B$8:$AH$106,27,FALSE),0)</f>
      </c>
      <c r="S441" s="53">
        <f>IFERROR(VLOOKUP(B441,'วันที่ 5 กะเช้า'!$B$8:$AH$107,28,FALSE),0)-IFERROR(VLOOKUP(B441,'วันที่ 5 กะเช้า'!$B$8:$AH$107,27,FALSE),0)</f>
      </c>
      <c r="T441" s="53">
        <f>IFERROR(VLOOKUP(B441,'วันที่ 5 กะเช้า'!$B$8:$AH$107,27,FALSE),0)</f>
      </c>
      <c r="U441" s="53">
        <f>IFERROR(VLOOKUP(B441,'วันที่ 5 กะดึก'!$B$8:$AH$106,27,FALSE),0)</f>
      </c>
      <c r="V441" s="53">
        <f>IFERROR(VLOOKUP(B441,'วันที่ 5 กะดึก'!$B$8:$AH$106,27,FALSE),0)</f>
      </c>
      <c r="W441" s="53">
        <f>IFERROR(VLOOKUP(B441,'วันที่ 7'!$B$8:$AH$105,28,FALSE),0)-IFERROR(VLOOKUP(B441,'วันที่ 7'!$B$8:$AH$105,27,FALSE),0)</f>
      </c>
      <c r="X441" s="53">
        <f>IFERROR(VLOOKUP(B441,'วันที่ 7'!$B$8:$AH$105,27,FALSE),0)</f>
      </c>
      <c r="Y441" s="53">
        <f>IFERROR(VLOOKUP(B441,'วันที่ 8'!$B$8:$AH$109,28,FALSE),0)-IFERROR(VLOOKUP(B441,'วันที่ 8'!$B$8:$AH$109,27,FALSE),0)</f>
      </c>
      <c r="Z441" s="53">
        <f>IFERROR(VLOOKUP(B441,'วันที่ 8'!$B$8:$AH$109,27,FALSE),0)</f>
      </c>
      <c r="AA441" s="53">
        <f>IFERROR(VLOOKUP(B441,'กะเช้าวันที่ 12'!$B$8:$AC$102,28,FALSE),0)-IFERROR(VLOOKUP(B441,'กะเช้าวันที่ 12'!$B$8:$AC$102,27,FALSE),0)</f>
      </c>
      <c r="AB441" s="53">
        <f>IFERROR(VLOOKUP(B441,'กะเช้าวันที่ 12'!$B$8:$AC$102,27,FALSE),0)</f>
      </c>
      <c r="AC441" s="53">
        <f>IFERROR(VLOOKUP(B441,'กะเช้าวันที่ 14'!$B$8:$AC$104,28,FALSE),0)-IFERROR(VLOOKUP(B441,'กะเช้าวันที่ 14'!$B$8:$AC$104,27,FALSE),0)</f>
      </c>
      <c r="AD441" s="53">
        <f>IFERROR(VLOOKUP(B441,'กะเช้าวันที่ 14'!$B$8:$AC$104,27,FALSE),0)</f>
      </c>
      <c r="AE441" s="53">
        <f>IFERROR(VLOOKUP(B441,'กะดึกวันที่ 13'!$B$8:$AC$105,28,FALSE),0)-IFERROR(VLOOKUP(B441,'กะดึกวันที่ 13'!$B$8:$AC$105,27,FALSE),0)</f>
      </c>
      <c r="AF441" s="53">
        <f>IFERROR(VLOOKUP(C441,'กะดึกวันที่ 13'!$B$8:$AC$105,27,FALSE),0)</f>
      </c>
      <c r="AG441" s="53">
        <f>IFERROR(VLOOKUP(B441,'วันที่ 12'!$B$8:$AH$105,28,FALSE),0)</f>
      </c>
      <c r="AH441" s="53">
        <f>IFERROR(VLOOKUP(B441,'วันที่ 14'!$B$8:$AH$106,28,FALSE),0)</f>
      </c>
      <c r="AI441" s="53">
        <f>IFERROR(VLOOKUP(B441,'วันที่ 15'!$B$8:$AH$106,28,FALSE),0)</f>
      </c>
      <c r="AJ441" s="53">
        <f>IFERROR(VLOOKUP(B441,'วันที่ 16'!$B$8:$AH$105,28,FALSE),0)</f>
      </c>
      <c r="AK441" s="53">
        <f>IFERROR(VLOOKUP(B441,'วันที่ 17'!$B$8:$AH$105,28,FALSE),0)</f>
      </c>
      <c r="AL441" s="53">
        <f>IFERROR(VLOOKUP(B441,'วันที่ 18'!$B$8:$AH$104,28,FALSE),0)</f>
      </c>
      <c r="AM441" s="53">
        <f>IFERROR(VLOOKUP(B441,'วันที่ 19'!$B$8:$AH$106,28,FALSE),0)</f>
      </c>
      <c r="AN441" s="53">
        <f>IFERROR(VLOOKUP(B441,'วันที่ 20'!$B$8:$AH$105,28,FALSE),0)</f>
      </c>
      <c r="AO441" s="53">
        <f>IFERROR(VLOOKUP(B441,'วันที่ 21'!$B$8:$AH$106,28,FALSE),0)</f>
      </c>
      <c r="AP441" s="53">
        <f>IFERROR(VLOOKUP(B441,'วันที่ 22'!$B$8:$AH$105,28,FALSE),0)</f>
      </c>
      <c r="AQ441" s="53">
        <f>IFERROR(VLOOKUP(B441,'วันที่ 23'!$B$8:$AH$107,28,FALSE),0)</f>
      </c>
      <c r="AR441" s="53">
        <f>IFERROR(VLOOKUP(B441,'วันที่ 24'!$B$8:$AH$104,28,FALSE),0)</f>
      </c>
      <c r="AS441" s="53">
        <f>IFERROR(VLOOKUP(B441,'วันที่ 25'!$B$8:$AH$106,28,FALSE),0)</f>
      </c>
      <c r="AT441" s="53">
        <f>IFERROR(VLOOKUP(B441,'วันที่ 26'!$B$8:$AH$105,28,FALSE),0)</f>
      </c>
      <c r="AU441" s="53">
        <f>IFERROR(VLOOKUP(B441,'วันที่ 26'!$B$8:$AH$104,28,FALSE),0)</f>
      </c>
      <c r="AV441" s="53">
        <f>IFERROR(VLOOKUP(B441,'วันที่ 30'!$B$8:$AH$107,28,FALSE),0)</f>
      </c>
      <c r="AW441" s="53">
        <f>IFERROR(VLOOKUP(B441,'วันที่ 31'!$B$8:$AG$105,28,FALSE),0)</f>
      </c>
      <c r="AX441" s="52">
        <f>SUM(E441:AW441)</f>
      </c>
    </row>
    <row r="442">
      <c r="A442" s="52"/>
      <c r="B442" s="56"/>
      <c r="C442" s="53">
        <f>IFERROR(VLOOKUP(B442,Members!B:C,2,FALSE),0)</f>
      </c>
      <c r="D442" s="53">
        <f>IFERROR(VLOOKUP(B442,Members!$B:$H,7,FALSE),0)</f>
      </c>
      <c r="E442" s="55">
        <f>IFERROR(VLOOKUP(B442,'วันที่ 1'!$B$8:$AH$103,28,FALSE),0) - IFERROR(VLOOKUP(B442,'วันที่ 1'!$B$8:$AH$103,27,FALSE),0)</f>
      </c>
      <c r="F442" s="55">
        <f>IFERROR(VLOOKUP(C442,'วันที่ 1'!$B$8:$AH$103,27,FALSE),0)</f>
      </c>
      <c r="G442" s="53">
        <f>IFERROR(VLOOKUP(B442,'วันที่ 1'!$B$8:$AH$103,28,FALSE),0)-IFERROR(VLOOKUP(B442,'วันที่ 1'!$B$8:$AH$103,27,FALSE),0)</f>
      </c>
      <c r="H442" s="55">
        <f>IFERROR(VLOOKUP(B442,'วันที่ 1'!$B$8:$AH$103,27,FALSE),0)</f>
      </c>
      <c r="I442" s="53">
        <f>IFERROR(VLOOKUP(B442,'วันที่ 2'!$B$8:$AF$106,28,FALSE),0)-IFERROR(VLOOKUP(B442,'วันที่ 2'!$B$8:$AF$106,27,FALSE),0)</f>
      </c>
      <c r="J442" s="53">
        <f>IFERROR(VLOOKUP(B442,'วันที่ 2'!$B$8:$AF$106,27,FALSE),0)</f>
      </c>
      <c r="K442" s="53">
        <f>IFERROR(VLOOKUP(B442,'วันที่ 3 กะเช้า'!$B$8:$AK$106,28,FALSE),0)-IFERROR(VLOOKUP(B442,'วันที่ 3 กะเช้า'!$B$8:$AK$106,27,FALSE),0)</f>
      </c>
      <c r="L442" s="53">
        <f>IFERROR(VLOOKUP(B442,'วันที่ 3 กะเช้า'!$B$8:$AK$106,27,FALSE),0)</f>
      </c>
      <c r="M442" s="53">
        <f>IFERROR(VLOOKUP(B442,'วันที่ 4 กะเช้า'!$B$8:$AG$107,28,FALSE),0)-IFERROR(VLOOKUP(B442,'วันที่ 4 กะเช้า'!$B$8:$AG$107,27,FALSE),0)</f>
      </c>
      <c r="N442" s="53">
        <f>IFERROR(VLOOKUP(B442,'วันที่ 4 กะเช้า'!$B$8:$AG$107,27,FALSE),0)</f>
      </c>
      <c r="O442" s="53">
        <f>IFERROR(VLOOKUP(B442,'วันที่ 4 กะเช้า'!$B$8:$AH$106,28,FALSE),0)-IFERROR(VLOOKUP(B442,'วันที่ 4 กะเช้า'!$B$8:$AH$106,27,FALSE),0)</f>
      </c>
      <c r="P442" s="53">
        <f>IFERROR(VLOOKUP(B442,'วันที่ 4 กะเช้า'!$B$8:$AH$106,27,FALSE),0)</f>
      </c>
      <c r="Q442" s="53">
        <f>IFERROR(VLOOKUP(B442,'วันที่ 4 กะเช้า'!$B$8:$AH$106,28,FALSE),0)-IFERROR(VLOOKUP(B442,'วันที่ 4 กะเช้า'!$B$8:$AH$106,27,FALSE),0)</f>
      </c>
      <c r="R442" s="53">
        <f>IFERROR(VLOOKUP(B442,'วันที่ 4 กะเช้า'!$B$8:$AH$106,27,FALSE),0)</f>
      </c>
      <c r="S442" s="53">
        <f>IFERROR(VLOOKUP(B442,'วันที่ 5 กะเช้า'!$B$8:$AH$107,28,FALSE),0)-IFERROR(VLOOKUP(B442,'วันที่ 5 กะเช้า'!$B$8:$AH$107,27,FALSE),0)</f>
      </c>
      <c r="T442" s="53">
        <f>IFERROR(VLOOKUP(B442,'วันที่ 5 กะเช้า'!$B$8:$AH$107,27,FALSE),0)</f>
      </c>
      <c r="U442" s="53">
        <f>IFERROR(VLOOKUP(B442,'วันที่ 5 กะดึก'!$B$8:$AH$106,27,FALSE),0)</f>
      </c>
      <c r="V442" s="53">
        <f>IFERROR(VLOOKUP(B442,'วันที่ 5 กะดึก'!$B$8:$AH$106,27,FALSE),0)</f>
      </c>
      <c r="W442" s="53">
        <f>IFERROR(VLOOKUP(B442,'วันที่ 7'!$B$8:$AH$105,28,FALSE),0)-IFERROR(VLOOKUP(B442,'วันที่ 7'!$B$8:$AH$105,27,FALSE),0)</f>
      </c>
      <c r="X442" s="53">
        <f>IFERROR(VLOOKUP(B442,'วันที่ 7'!$B$8:$AH$105,27,FALSE),0)</f>
      </c>
      <c r="Y442" s="53">
        <f>IFERROR(VLOOKUP(B442,'วันที่ 8'!$B$8:$AH$109,28,FALSE),0)-IFERROR(VLOOKUP(B442,'วันที่ 8'!$B$8:$AH$109,27,FALSE),0)</f>
      </c>
      <c r="Z442" s="53">
        <f>IFERROR(VLOOKUP(B442,'วันที่ 8'!$B$8:$AH$109,27,FALSE),0)</f>
      </c>
      <c r="AA442" s="53">
        <f>IFERROR(VLOOKUP(B442,'กะเช้าวันที่ 12'!$B$8:$AC$102,28,FALSE),0)-IFERROR(VLOOKUP(B442,'กะเช้าวันที่ 12'!$B$8:$AC$102,27,FALSE),0)</f>
      </c>
      <c r="AB442" s="53">
        <f>IFERROR(VLOOKUP(B442,'กะเช้าวันที่ 12'!$B$8:$AC$102,27,FALSE),0)</f>
      </c>
      <c r="AC442" s="53">
        <f>IFERROR(VLOOKUP(B442,'กะเช้าวันที่ 14'!$B$8:$AC$104,28,FALSE),0)-IFERROR(VLOOKUP(B442,'กะเช้าวันที่ 14'!$B$8:$AC$104,27,FALSE),0)</f>
      </c>
      <c r="AD442" s="53">
        <f>IFERROR(VLOOKUP(B442,'กะเช้าวันที่ 14'!$B$8:$AC$104,27,FALSE),0)</f>
      </c>
      <c r="AE442" s="53">
        <f>IFERROR(VLOOKUP(B442,'กะดึกวันที่ 13'!$B$8:$AC$105,28,FALSE),0)-IFERROR(VLOOKUP(B442,'กะดึกวันที่ 13'!$B$8:$AC$105,27,FALSE),0)</f>
      </c>
      <c r="AF442" s="53">
        <f>IFERROR(VLOOKUP(C442,'กะดึกวันที่ 13'!$B$8:$AC$105,27,FALSE),0)</f>
      </c>
      <c r="AG442" s="53">
        <f>IFERROR(VLOOKUP(B442,'วันที่ 12'!$B$8:$AH$105,28,FALSE),0)</f>
      </c>
      <c r="AH442" s="53">
        <f>IFERROR(VLOOKUP(B442,'วันที่ 14'!$B$8:$AH$106,28,FALSE),0)</f>
      </c>
      <c r="AI442" s="53">
        <f>IFERROR(VLOOKUP(B442,'วันที่ 15'!$B$8:$AH$106,28,FALSE),0)</f>
      </c>
      <c r="AJ442" s="53">
        <f>IFERROR(VLOOKUP(B442,'วันที่ 16'!$B$8:$AH$105,28,FALSE),0)</f>
      </c>
      <c r="AK442" s="53">
        <f>IFERROR(VLOOKUP(B442,'วันที่ 17'!$B$8:$AH$105,28,FALSE),0)</f>
      </c>
      <c r="AL442" s="53">
        <f>IFERROR(VLOOKUP(B442,'วันที่ 18'!$B$8:$AH$104,28,FALSE),0)</f>
      </c>
      <c r="AM442" s="53">
        <f>IFERROR(VLOOKUP(B442,'วันที่ 19'!$B$8:$AH$106,28,FALSE),0)</f>
      </c>
      <c r="AN442" s="53">
        <f>IFERROR(VLOOKUP(B442,'วันที่ 20'!$B$8:$AH$105,28,FALSE),0)</f>
      </c>
      <c r="AO442" s="53">
        <f>IFERROR(VLOOKUP(B442,'วันที่ 21'!$B$8:$AH$106,28,FALSE),0)</f>
      </c>
      <c r="AP442" s="53">
        <f>IFERROR(VLOOKUP(B442,'วันที่ 22'!$B$8:$AH$105,28,FALSE),0)</f>
      </c>
      <c r="AQ442" s="53">
        <f>IFERROR(VLOOKUP(B442,'วันที่ 23'!$B$8:$AH$107,28,FALSE),0)</f>
      </c>
      <c r="AR442" s="53">
        <f>IFERROR(VLOOKUP(B442,'วันที่ 24'!$B$8:$AH$104,28,FALSE),0)</f>
      </c>
      <c r="AS442" s="53">
        <f>IFERROR(VLOOKUP(B442,'วันที่ 25'!$B$8:$AH$106,28,FALSE),0)</f>
      </c>
      <c r="AT442" s="53">
        <f>IFERROR(VLOOKUP(B442,'วันที่ 26'!$B$8:$AH$105,28,FALSE),0)</f>
      </c>
      <c r="AU442" s="53">
        <f>IFERROR(VLOOKUP(B442,'วันที่ 26'!$B$8:$AH$104,28,FALSE),0)</f>
      </c>
      <c r="AV442" s="53">
        <f>IFERROR(VLOOKUP(B442,'วันที่ 30'!$B$8:$AH$107,28,FALSE),0)</f>
      </c>
      <c r="AW442" s="53">
        <f>IFERROR(VLOOKUP(B442,'วันที่ 31'!$B$8:$AG$105,28,FALSE),0)</f>
      </c>
      <c r="AX442" s="52">
        <f>SUM(E442:AW442)</f>
      </c>
    </row>
    <row r="443">
      <c r="A443" s="52"/>
      <c r="B443" s="56"/>
      <c r="C443" s="53">
        <f>IFERROR(VLOOKUP(B443,Members!B:C,2,FALSE),0)</f>
      </c>
      <c r="D443" s="53">
        <f>IFERROR(VLOOKUP(B443,Members!$B:$H,7,FALSE),0)</f>
      </c>
      <c r="E443" s="55">
        <f>IFERROR(VLOOKUP(B443,'วันที่ 1'!$B$8:$AH$103,28,FALSE),0) - IFERROR(VLOOKUP(B443,'วันที่ 1'!$B$8:$AH$103,27,FALSE),0)</f>
      </c>
      <c r="F443" s="55">
        <f>IFERROR(VLOOKUP(C443,'วันที่ 1'!$B$8:$AH$103,27,FALSE),0)</f>
      </c>
      <c r="G443" s="53">
        <f>IFERROR(VLOOKUP(B443,'วันที่ 1'!$B$8:$AH$103,28,FALSE),0)-IFERROR(VLOOKUP(B443,'วันที่ 1'!$B$8:$AH$103,27,FALSE),0)</f>
      </c>
      <c r="H443" s="55">
        <f>IFERROR(VLOOKUP(B443,'วันที่ 1'!$B$8:$AH$103,27,FALSE),0)</f>
      </c>
      <c r="I443" s="53">
        <f>IFERROR(VLOOKUP(B443,'วันที่ 2'!$B$8:$AF$106,28,FALSE),0)-IFERROR(VLOOKUP(B443,'วันที่ 2'!$B$8:$AF$106,27,FALSE),0)</f>
      </c>
      <c r="J443" s="53">
        <f>IFERROR(VLOOKUP(B443,'วันที่ 2'!$B$8:$AF$106,27,FALSE),0)</f>
      </c>
      <c r="K443" s="53">
        <f>IFERROR(VLOOKUP(B443,'วันที่ 3 กะเช้า'!$B$8:$AK$106,28,FALSE),0)-IFERROR(VLOOKUP(B443,'วันที่ 3 กะเช้า'!$B$8:$AK$106,27,FALSE),0)</f>
      </c>
      <c r="L443" s="53">
        <f>IFERROR(VLOOKUP(B443,'วันที่ 3 กะเช้า'!$B$8:$AK$106,27,FALSE),0)</f>
      </c>
      <c r="M443" s="53">
        <f>IFERROR(VLOOKUP(B443,'วันที่ 4 กะเช้า'!$B$8:$AG$107,28,FALSE),0)-IFERROR(VLOOKUP(B443,'วันที่ 4 กะเช้า'!$B$8:$AG$107,27,FALSE),0)</f>
      </c>
      <c r="N443" s="53">
        <f>IFERROR(VLOOKUP(B443,'วันที่ 4 กะเช้า'!$B$8:$AG$107,27,FALSE),0)</f>
      </c>
      <c r="O443" s="53">
        <f>IFERROR(VLOOKUP(B443,'วันที่ 4 กะเช้า'!$B$8:$AH$106,28,FALSE),0)-IFERROR(VLOOKUP(B443,'วันที่ 4 กะเช้า'!$B$8:$AH$106,27,FALSE),0)</f>
      </c>
      <c r="P443" s="53">
        <f>IFERROR(VLOOKUP(B443,'วันที่ 4 กะเช้า'!$B$8:$AH$106,27,FALSE),0)</f>
      </c>
      <c r="Q443" s="53">
        <f>IFERROR(VLOOKUP(B443,'วันที่ 4 กะเช้า'!$B$8:$AH$106,28,FALSE),0)-IFERROR(VLOOKUP(B443,'วันที่ 4 กะเช้า'!$B$8:$AH$106,27,FALSE),0)</f>
      </c>
      <c r="R443" s="53">
        <f>IFERROR(VLOOKUP(B443,'วันที่ 4 กะเช้า'!$B$8:$AH$106,27,FALSE),0)</f>
      </c>
      <c r="S443" s="53">
        <f>IFERROR(VLOOKUP(B443,'วันที่ 5 กะเช้า'!$B$8:$AH$107,28,FALSE),0)-IFERROR(VLOOKUP(B443,'วันที่ 5 กะเช้า'!$B$8:$AH$107,27,FALSE),0)</f>
      </c>
      <c r="T443" s="53">
        <f>IFERROR(VLOOKUP(B443,'วันที่ 5 กะเช้า'!$B$8:$AH$107,27,FALSE),0)</f>
      </c>
      <c r="U443" s="53">
        <f>IFERROR(VLOOKUP(B443,'วันที่ 5 กะดึก'!$B$8:$AH$106,27,FALSE),0)</f>
      </c>
      <c r="V443" s="53">
        <f>IFERROR(VLOOKUP(B443,'วันที่ 5 กะดึก'!$B$8:$AH$106,27,FALSE),0)</f>
      </c>
      <c r="W443" s="53">
        <f>IFERROR(VLOOKUP(B443,'วันที่ 7'!$B$8:$AH$105,28,FALSE),0)-IFERROR(VLOOKUP(B443,'วันที่ 7'!$B$8:$AH$105,27,FALSE),0)</f>
      </c>
      <c r="X443" s="53">
        <f>IFERROR(VLOOKUP(B443,'วันที่ 7'!$B$8:$AH$105,27,FALSE),0)</f>
      </c>
      <c r="Y443" s="53">
        <f>IFERROR(VLOOKUP(B443,'วันที่ 8'!$B$8:$AH$109,28,FALSE),0)-IFERROR(VLOOKUP(B443,'วันที่ 8'!$B$8:$AH$109,27,FALSE),0)</f>
      </c>
      <c r="Z443" s="53">
        <f>IFERROR(VLOOKUP(B443,'วันที่ 8'!$B$8:$AH$109,27,FALSE),0)</f>
      </c>
      <c r="AA443" s="53">
        <f>IFERROR(VLOOKUP(B443,'กะเช้าวันที่ 12'!$B$8:$AC$102,28,FALSE),0)-IFERROR(VLOOKUP(B443,'กะเช้าวันที่ 12'!$B$8:$AC$102,27,FALSE),0)</f>
      </c>
      <c r="AB443" s="53">
        <f>IFERROR(VLOOKUP(B443,'กะเช้าวันที่ 12'!$B$8:$AC$102,27,FALSE),0)</f>
      </c>
      <c r="AC443" s="53">
        <f>IFERROR(VLOOKUP(B443,'กะเช้าวันที่ 14'!$B$8:$AC$104,28,FALSE),0)-IFERROR(VLOOKUP(B443,'กะเช้าวันที่ 14'!$B$8:$AC$104,27,FALSE),0)</f>
      </c>
      <c r="AD443" s="53">
        <f>IFERROR(VLOOKUP(B443,'กะเช้าวันที่ 14'!$B$8:$AC$104,27,FALSE),0)</f>
      </c>
      <c r="AE443" s="53">
        <f>IFERROR(VLOOKUP(B443,'กะดึกวันที่ 13'!$B$8:$AC$105,28,FALSE),0)-IFERROR(VLOOKUP(B443,'กะดึกวันที่ 13'!$B$8:$AC$105,27,FALSE),0)</f>
      </c>
      <c r="AF443" s="53">
        <f>IFERROR(VLOOKUP(C443,'กะดึกวันที่ 13'!$B$8:$AC$105,27,FALSE),0)</f>
      </c>
      <c r="AG443" s="53">
        <f>IFERROR(VLOOKUP(B443,'วันที่ 12'!$B$8:$AH$105,28,FALSE),0)</f>
      </c>
      <c r="AH443" s="53">
        <f>IFERROR(VLOOKUP(B443,'วันที่ 14'!$B$8:$AH$106,28,FALSE),0)</f>
      </c>
      <c r="AI443" s="53">
        <f>IFERROR(VLOOKUP(B443,'วันที่ 15'!$B$8:$AH$106,28,FALSE),0)</f>
      </c>
      <c r="AJ443" s="53">
        <f>IFERROR(VLOOKUP(B443,'วันที่ 16'!$B$8:$AH$105,28,FALSE),0)</f>
      </c>
      <c r="AK443" s="53">
        <f>IFERROR(VLOOKUP(B443,'วันที่ 17'!$B$8:$AH$105,28,FALSE),0)</f>
      </c>
      <c r="AL443" s="53">
        <f>IFERROR(VLOOKUP(B443,'วันที่ 18'!$B$8:$AH$104,28,FALSE),0)</f>
      </c>
      <c r="AM443" s="53">
        <f>IFERROR(VLOOKUP(B443,'วันที่ 19'!$B$8:$AH$106,28,FALSE),0)</f>
      </c>
      <c r="AN443" s="53">
        <f>IFERROR(VLOOKUP(B443,'วันที่ 20'!$B$8:$AH$105,28,FALSE),0)</f>
      </c>
      <c r="AO443" s="53">
        <f>IFERROR(VLOOKUP(B443,'วันที่ 21'!$B$8:$AH$106,28,FALSE),0)</f>
      </c>
      <c r="AP443" s="53">
        <f>IFERROR(VLOOKUP(B443,'วันที่ 22'!$B$8:$AH$105,28,FALSE),0)</f>
      </c>
      <c r="AQ443" s="53">
        <f>IFERROR(VLOOKUP(B443,'วันที่ 23'!$B$8:$AH$107,28,FALSE),0)</f>
      </c>
      <c r="AR443" s="53">
        <f>IFERROR(VLOOKUP(B443,'วันที่ 24'!$B$8:$AH$104,28,FALSE),0)</f>
      </c>
      <c r="AS443" s="53">
        <f>IFERROR(VLOOKUP(B443,'วันที่ 25'!$B$8:$AH$106,28,FALSE),0)</f>
      </c>
      <c r="AT443" s="53">
        <f>IFERROR(VLOOKUP(B443,'วันที่ 26'!$B$8:$AH$105,28,FALSE),0)</f>
      </c>
      <c r="AU443" s="53">
        <f>IFERROR(VLOOKUP(B443,'วันที่ 26'!$B$8:$AH$104,28,FALSE),0)</f>
      </c>
      <c r="AV443" s="53">
        <f>IFERROR(VLOOKUP(B443,'วันที่ 30'!$B$8:$AH$107,28,FALSE),0)</f>
      </c>
      <c r="AW443" s="53">
        <f>IFERROR(VLOOKUP(B443,'วันที่ 31'!$B$8:$AG$105,28,FALSE),0)</f>
      </c>
      <c r="AX443" s="52">
        <f>SUM(E443:AW443)</f>
      </c>
    </row>
    <row r="444">
      <c r="A444" s="52"/>
      <c r="B444" s="56"/>
      <c r="C444" s="53">
        <f>IFERROR(VLOOKUP(B444,Members!B:C,2,FALSE),0)</f>
      </c>
      <c r="D444" s="53">
        <f>IFERROR(VLOOKUP(B444,Members!$B:$H,7,FALSE),0)</f>
      </c>
      <c r="E444" s="55">
        <f>IFERROR(VLOOKUP(B444,'วันที่ 1'!$B$8:$AH$103,28,FALSE),0) - IFERROR(VLOOKUP(B444,'วันที่ 1'!$B$8:$AH$103,27,FALSE),0)</f>
      </c>
      <c r="F444" s="55">
        <f>IFERROR(VLOOKUP(C444,'วันที่ 1'!$B$8:$AH$103,27,FALSE),0)</f>
      </c>
      <c r="G444" s="53">
        <f>IFERROR(VLOOKUP(B444,'วันที่ 1'!$B$8:$AH$103,28,FALSE),0)-IFERROR(VLOOKUP(B444,'วันที่ 1'!$B$8:$AH$103,27,FALSE),0)</f>
      </c>
      <c r="H444" s="55">
        <f>IFERROR(VLOOKUP(B444,'วันที่ 1'!$B$8:$AH$103,27,FALSE),0)</f>
      </c>
      <c r="I444" s="53">
        <f>IFERROR(VLOOKUP(B444,'วันที่ 2'!$B$8:$AF$106,28,FALSE),0)-IFERROR(VLOOKUP(B444,'วันที่ 2'!$B$8:$AF$106,27,FALSE),0)</f>
      </c>
      <c r="J444" s="53">
        <f>IFERROR(VLOOKUP(B444,'วันที่ 2'!$B$8:$AF$106,27,FALSE),0)</f>
      </c>
      <c r="K444" s="53">
        <f>IFERROR(VLOOKUP(B444,'วันที่ 3 กะเช้า'!$B$8:$AK$106,28,FALSE),0)-IFERROR(VLOOKUP(B444,'วันที่ 3 กะเช้า'!$B$8:$AK$106,27,FALSE),0)</f>
      </c>
      <c r="L444" s="53">
        <f>IFERROR(VLOOKUP(B444,'วันที่ 3 กะเช้า'!$B$8:$AK$106,27,FALSE),0)</f>
      </c>
      <c r="M444" s="53">
        <f>IFERROR(VLOOKUP(B444,'วันที่ 4 กะเช้า'!$B$8:$AG$107,28,FALSE),0)-IFERROR(VLOOKUP(B444,'วันที่ 4 กะเช้า'!$B$8:$AG$107,27,FALSE),0)</f>
      </c>
      <c r="N444" s="53">
        <f>IFERROR(VLOOKUP(B444,'วันที่ 4 กะเช้า'!$B$8:$AG$107,27,FALSE),0)</f>
      </c>
      <c r="O444" s="53">
        <f>IFERROR(VLOOKUP(B444,'วันที่ 4 กะเช้า'!$B$8:$AH$106,28,FALSE),0)-IFERROR(VLOOKUP(B444,'วันที่ 4 กะเช้า'!$B$8:$AH$106,27,FALSE),0)</f>
      </c>
      <c r="P444" s="53">
        <f>IFERROR(VLOOKUP(B444,'วันที่ 4 กะเช้า'!$B$8:$AH$106,27,FALSE),0)</f>
      </c>
      <c r="Q444" s="53">
        <f>IFERROR(VLOOKUP(B444,'วันที่ 4 กะเช้า'!$B$8:$AH$106,28,FALSE),0)-IFERROR(VLOOKUP(B444,'วันที่ 4 กะเช้า'!$B$8:$AH$106,27,FALSE),0)</f>
      </c>
      <c r="R444" s="53">
        <f>IFERROR(VLOOKUP(B444,'วันที่ 4 กะเช้า'!$B$8:$AH$106,27,FALSE),0)</f>
      </c>
      <c r="S444" s="53">
        <f>IFERROR(VLOOKUP(B444,'วันที่ 5 กะเช้า'!$B$8:$AH$107,28,FALSE),0)-IFERROR(VLOOKUP(B444,'วันที่ 5 กะเช้า'!$B$8:$AH$107,27,FALSE),0)</f>
      </c>
      <c r="T444" s="53">
        <f>IFERROR(VLOOKUP(B444,'วันที่ 5 กะเช้า'!$B$8:$AH$107,27,FALSE),0)</f>
      </c>
      <c r="U444" s="53">
        <f>IFERROR(VLOOKUP(B444,'วันที่ 5 กะดึก'!$B$8:$AH$106,27,FALSE),0)</f>
      </c>
      <c r="V444" s="53">
        <f>IFERROR(VLOOKUP(B444,'วันที่ 5 กะดึก'!$B$8:$AH$106,27,FALSE),0)</f>
      </c>
      <c r="W444" s="53">
        <f>IFERROR(VLOOKUP(B444,'วันที่ 7'!$B$8:$AH$105,28,FALSE),0)-IFERROR(VLOOKUP(B444,'วันที่ 7'!$B$8:$AH$105,27,FALSE),0)</f>
      </c>
      <c r="X444" s="53">
        <f>IFERROR(VLOOKUP(B444,'วันที่ 7'!$B$8:$AH$105,27,FALSE),0)</f>
      </c>
      <c r="Y444" s="53">
        <f>IFERROR(VLOOKUP(B444,'วันที่ 8'!$B$8:$AH$109,28,FALSE),0)-IFERROR(VLOOKUP(B444,'วันที่ 8'!$B$8:$AH$109,27,FALSE),0)</f>
      </c>
      <c r="Z444" s="53">
        <f>IFERROR(VLOOKUP(B444,'วันที่ 8'!$B$8:$AH$109,27,FALSE),0)</f>
      </c>
      <c r="AA444" s="53">
        <f>IFERROR(VLOOKUP(B444,'กะเช้าวันที่ 12'!$B$8:$AC$102,28,FALSE),0)-IFERROR(VLOOKUP(B444,'กะเช้าวันที่ 12'!$B$8:$AC$102,27,FALSE),0)</f>
      </c>
      <c r="AB444" s="53">
        <f>IFERROR(VLOOKUP(B444,'กะเช้าวันที่ 12'!$B$8:$AC$102,27,FALSE),0)</f>
      </c>
      <c r="AC444" s="53">
        <f>IFERROR(VLOOKUP(B444,'กะเช้าวันที่ 14'!$B$8:$AC$104,28,FALSE),0)-IFERROR(VLOOKUP(B444,'กะเช้าวันที่ 14'!$B$8:$AC$104,27,FALSE),0)</f>
      </c>
      <c r="AD444" s="53">
        <f>IFERROR(VLOOKUP(B444,'กะเช้าวันที่ 14'!$B$8:$AC$104,27,FALSE),0)</f>
      </c>
      <c r="AE444" s="53">
        <f>IFERROR(VLOOKUP(B444,'กะดึกวันที่ 13'!$B$8:$AC$105,28,FALSE),0)-IFERROR(VLOOKUP(B444,'กะดึกวันที่ 13'!$B$8:$AC$105,27,FALSE),0)</f>
      </c>
      <c r="AF444" s="53">
        <f>IFERROR(VLOOKUP(C444,'กะดึกวันที่ 13'!$B$8:$AC$105,27,FALSE),0)</f>
      </c>
      <c r="AG444" s="53">
        <f>IFERROR(VLOOKUP(B444,'วันที่ 12'!$B$8:$AH$105,28,FALSE),0)</f>
      </c>
      <c r="AH444" s="53">
        <f>IFERROR(VLOOKUP(B444,'วันที่ 14'!$B$8:$AH$106,28,FALSE),0)</f>
      </c>
      <c r="AI444" s="53">
        <f>IFERROR(VLOOKUP(B444,'วันที่ 15'!$B$8:$AH$106,28,FALSE),0)</f>
      </c>
      <c r="AJ444" s="53">
        <f>IFERROR(VLOOKUP(B444,'วันที่ 16'!$B$8:$AH$105,28,FALSE),0)</f>
      </c>
      <c r="AK444" s="53">
        <f>IFERROR(VLOOKUP(B444,'วันที่ 17'!$B$8:$AH$105,28,FALSE),0)</f>
      </c>
      <c r="AL444" s="53">
        <f>IFERROR(VLOOKUP(B444,'วันที่ 18'!$B$8:$AH$104,28,FALSE),0)</f>
      </c>
      <c r="AM444" s="53">
        <f>IFERROR(VLOOKUP(B444,'วันที่ 19'!$B$8:$AH$106,28,FALSE),0)</f>
      </c>
      <c r="AN444" s="53">
        <f>IFERROR(VLOOKUP(B444,'วันที่ 20'!$B$8:$AH$105,28,FALSE),0)</f>
      </c>
      <c r="AO444" s="53">
        <f>IFERROR(VLOOKUP(B444,'วันที่ 21'!$B$8:$AH$106,28,FALSE),0)</f>
      </c>
      <c r="AP444" s="53">
        <f>IFERROR(VLOOKUP(B444,'วันที่ 22'!$B$8:$AH$105,28,FALSE),0)</f>
      </c>
      <c r="AQ444" s="53">
        <f>IFERROR(VLOOKUP(B444,'วันที่ 23'!$B$8:$AH$107,28,FALSE),0)</f>
      </c>
      <c r="AR444" s="53">
        <f>IFERROR(VLOOKUP(B444,'วันที่ 24'!$B$8:$AH$104,28,FALSE),0)</f>
      </c>
      <c r="AS444" s="53">
        <f>IFERROR(VLOOKUP(B444,'วันที่ 25'!$B$8:$AH$106,28,FALSE),0)</f>
      </c>
      <c r="AT444" s="53">
        <f>IFERROR(VLOOKUP(B444,'วันที่ 26'!$B$8:$AH$105,28,FALSE),0)</f>
      </c>
      <c r="AU444" s="53">
        <f>IFERROR(VLOOKUP(B444,'วันที่ 26'!$B$8:$AH$104,28,FALSE),0)</f>
      </c>
      <c r="AV444" s="53">
        <f>IFERROR(VLOOKUP(B444,'วันที่ 30'!$B$8:$AH$107,28,FALSE),0)</f>
      </c>
      <c r="AW444" s="53">
        <f>IFERROR(VLOOKUP(B444,'วันที่ 31'!$B$8:$AG$105,28,FALSE),0)</f>
      </c>
      <c r="AX444" s="52">
        <f>SUM(E444:AW444)</f>
      </c>
    </row>
    <row r="445">
      <c r="A445" s="52"/>
      <c r="B445" s="56"/>
      <c r="C445" s="53">
        <f>IFERROR(VLOOKUP(B445,Members!B:C,2,FALSE),0)</f>
      </c>
      <c r="D445" s="53">
        <f>IFERROR(VLOOKUP(B445,Members!$B:$H,7,FALSE),0)</f>
      </c>
      <c r="E445" s="55">
        <f>IFERROR(VLOOKUP(B445,'วันที่ 1'!$B$8:$AH$103,28,FALSE),0) - IFERROR(VLOOKUP(B445,'วันที่ 1'!$B$8:$AH$103,27,FALSE),0)</f>
      </c>
      <c r="F445" s="55">
        <f>IFERROR(VLOOKUP(C445,'วันที่ 1'!$B$8:$AH$103,27,FALSE),0)</f>
      </c>
      <c r="G445" s="53">
        <f>IFERROR(VLOOKUP(B445,'วันที่ 1'!$B$8:$AH$103,28,FALSE),0)-IFERROR(VLOOKUP(B445,'วันที่ 1'!$B$8:$AH$103,27,FALSE),0)</f>
      </c>
      <c r="H445" s="55">
        <f>IFERROR(VLOOKUP(B445,'วันที่ 1'!$B$8:$AH$103,27,FALSE),0)</f>
      </c>
      <c r="I445" s="53">
        <f>IFERROR(VLOOKUP(B445,'วันที่ 2'!$B$8:$AF$106,28,FALSE),0)-IFERROR(VLOOKUP(B445,'วันที่ 2'!$B$8:$AF$106,27,FALSE),0)</f>
      </c>
      <c r="J445" s="53">
        <f>IFERROR(VLOOKUP(B445,'วันที่ 2'!$B$8:$AF$106,27,FALSE),0)</f>
      </c>
      <c r="K445" s="53">
        <f>IFERROR(VLOOKUP(B445,'วันที่ 3 กะเช้า'!$B$8:$AK$106,28,FALSE),0)-IFERROR(VLOOKUP(B445,'วันที่ 3 กะเช้า'!$B$8:$AK$106,27,FALSE),0)</f>
      </c>
      <c r="L445" s="53">
        <f>IFERROR(VLOOKUP(B445,'วันที่ 3 กะเช้า'!$B$8:$AK$106,27,FALSE),0)</f>
      </c>
      <c r="M445" s="53">
        <f>IFERROR(VLOOKUP(B445,'วันที่ 4 กะเช้า'!$B$8:$AG$107,28,FALSE),0)-IFERROR(VLOOKUP(B445,'วันที่ 4 กะเช้า'!$B$8:$AG$107,27,FALSE),0)</f>
      </c>
      <c r="N445" s="53">
        <f>IFERROR(VLOOKUP(B445,'วันที่ 4 กะเช้า'!$B$8:$AG$107,27,FALSE),0)</f>
      </c>
      <c r="O445" s="53">
        <f>IFERROR(VLOOKUP(B445,'วันที่ 4 กะเช้า'!$B$8:$AH$106,28,FALSE),0)-IFERROR(VLOOKUP(B445,'วันที่ 4 กะเช้า'!$B$8:$AH$106,27,FALSE),0)</f>
      </c>
      <c r="P445" s="53">
        <f>IFERROR(VLOOKUP(B445,'วันที่ 4 กะเช้า'!$B$8:$AH$106,27,FALSE),0)</f>
      </c>
      <c r="Q445" s="53">
        <f>IFERROR(VLOOKUP(B445,'วันที่ 4 กะเช้า'!$B$8:$AH$106,28,FALSE),0)-IFERROR(VLOOKUP(B445,'วันที่ 4 กะเช้า'!$B$8:$AH$106,27,FALSE),0)</f>
      </c>
      <c r="R445" s="53">
        <f>IFERROR(VLOOKUP(B445,'วันที่ 4 กะเช้า'!$B$8:$AH$106,27,FALSE),0)</f>
      </c>
      <c r="S445" s="53">
        <f>IFERROR(VLOOKUP(B445,'วันที่ 5 กะเช้า'!$B$8:$AH$107,28,FALSE),0)-IFERROR(VLOOKUP(B445,'วันที่ 5 กะเช้า'!$B$8:$AH$107,27,FALSE),0)</f>
      </c>
      <c r="T445" s="53">
        <f>IFERROR(VLOOKUP(B445,'วันที่ 5 กะเช้า'!$B$8:$AH$107,27,FALSE),0)</f>
      </c>
      <c r="U445" s="53">
        <f>IFERROR(VLOOKUP(B445,'วันที่ 5 กะดึก'!$B$8:$AH$106,27,FALSE),0)</f>
      </c>
      <c r="V445" s="53">
        <f>IFERROR(VLOOKUP(B445,'วันที่ 5 กะดึก'!$B$8:$AH$106,27,FALSE),0)</f>
      </c>
      <c r="W445" s="53">
        <f>IFERROR(VLOOKUP(B445,'วันที่ 7'!$B$8:$AH$105,28,FALSE),0)-IFERROR(VLOOKUP(B445,'วันที่ 7'!$B$8:$AH$105,27,FALSE),0)</f>
      </c>
      <c r="X445" s="53">
        <f>IFERROR(VLOOKUP(B445,'วันที่ 7'!$B$8:$AH$105,27,FALSE),0)</f>
      </c>
      <c r="Y445" s="53">
        <f>IFERROR(VLOOKUP(B445,'วันที่ 8'!$B$8:$AH$109,28,FALSE),0)-IFERROR(VLOOKUP(B445,'วันที่ 8'!$B$8:$AH$109,27,FALSE),0)</f>
      </c>
      <c r="Z445" s="53">
        <f>IFERROR(VLOOKUP(B445,'วันที่ 8'!$B$8:$AH$109,27,FALSE),0)</f>
      </c>
      <c r="AA445" s="53">
        <f>IFERROR(VLOOKUP(B445,'กะเช้าวันที่ 12'!$B$8:$AC$102,28,FALSE),0)-IFERROR(VLOOKUP(B445,'กะเช้าวันที่ 12'!$B$8:$AC$102,27,FALSE),0)</f>
      </c>
      <c r="AB445" s="53">
        <f>IFERROR(VLOOKUP(B445,'กะเช้าวันที่ 12'!$B$8:$AC$102,27,FALSE),0)</f>
      </c>
      <c r="AC445" s="53">
        <f>IFERROR(VLOOKUP(B445,'กะเช้าวันที่ 14'!$B$8:$AC$104,28,FALSE),0)-IFERROR(VLOOKUP(B445,'กะเช้าวันที่ 14'!$B$8:$AC$104,27,FALSE),0)</f>
      </c>
      <c r="AD445" s="53">
        <f>IFERROR(VLOOKUP(B445,'กะเช้าวันที่ 14'!$B$8:$AC$104,27,FALSE),0)</f>
      </c>
      <c r="AE445" s="53">
        <f>IFERROR(VLOOKUP(B445,'กะดึกวันที่ 13'!$B$8:$AC$105,28,FALSE),0)-IFERROR(VLOOKUP(B445,'กะดึกวันที่ 13'!$B$8:$AC$105,27,FALSE),0)</f>
      </c>
      <c r="AF445" s="53">
        <f>IFERROR(VLOOKUP(C445,'กะดึกวันที่ 13'!$B$8:$AC$105,27,FALSE),0)</f>
      </c>
      <c r="AG445" s="53">
        <f>IFERROR(VLOOKUP(B445,'วันที่ 12'!$B$8:$AH$105,28,FALSE),0)</f>
      </c>
      <c r="AH445" s="53">
        <f>IFERROR(VLOOKUP(B445,'วันที่ 14'!$B$8:$AH$106,28,FALSE),0)</f>
      </c>
      <c r="AI445" s="53">
        <f>IFERROR(VLOOKUP(B445,'วันที่ 15'!$B$8:$AH$106,28,FALSE),0)</f>
      </c>
      <c r="AJ445" s="53">
        <f>IFERROR(VLOOKUP(B445,'วันที่ 16'!$B$8:$AH$105,28,FALSE),0)</f>
      </c>
      <c r="AK445" s="53">
        <f>IFERROR(VLOOKUP(B445,'วันที่ 17'!$B$8:$AH$105,28,FALSE),0)</f>
      </c>
      <c r="AL445" s="53">
        <f>IFERROR(VLOOKUP(B445,'วันที่ 18'!$B$8:$AH$104,28,FALSE),0)</f>
      </c>
      <c r="AM445" s="53">
        <f>IFERROR(VLOOKUP(B445,'วันที่ 19'!$B$8:$AH$106,28,FALSE),0)</f>
      </c>
      <c r="AN445" s="53">
        <f>IFERROR(VLOOKUP(B445,'วันที่ 20'!$B$8:$AH$105,28,FALSE),0)</f>
      </c>
      <c r="AO445" s="53">
        <f>IFERROR(VLOOKUP(B445,'วันที่ 21'!$B$8:$AH$106,28,FALSE),0)</f>
      </c>
      <c r="AP445" s="53">
        <f>IFERROR(VLOOKUP(B445,'วันที่ 22'!$B$8:$AH$105,28,FALSE),0)</f>
      </c>
      <c r="AQ445" s="53">
        <f>IFERROR(VLOOKUP(B445,'วันที่ 23'!$B$8:$AH$107,28,FALSE),0)</f>
      </c>
      <c r="AR445" s="53">
        <f>IFERROR(VLOOKUP(B445,'วันที่ 24'!$B$8:$AH$104,28,FALSE),0)</f>
      </c>
      <c r="AS445" s="53">
        <f>IFERROR(VLOOKUP(B445,'วันที่ 25'!$B$8:$AH$106,28,FALSE),0)</f>
      </c>
      <c r="AT445" s="53">
        <f>IFERROR(VLOOKUP(B445,'วันที่ 26'!$B$8:$AH$105,28,FALSE),0)</f>
      </c>
      <c r="AU445" s="53">
        <f>IFERROR(VLOOKUP(B445,'วันที่ 26'!$B$8:$AH$104,28,FALSE),0)</f>
      </c>
      <c r="AV445" s="53">
        <f>IFERROR(VLOOKUP(B445,'วันที่ 30'!$B$8:$AH$107,28,FALSE),0)</f>
      </c>
      <c r="AW445" s="53">
        <f>IFERROR(VLOOKUP(B445,'วันที่ 31'!$B$8:$AG$105,28,FALSE),0)</f>
      </c>
      <c r="AX445" s="52">
        <f>SUM(E445:AW445)</f>
      </c>
    </row>
    <row r="446">
      <c r="A446" s="52"/>
      <c r="B446" s="56"/>
      <c r="C446" s="53">
        <f>IFERROR(VLOOKUP(B446,Members!B:C,2,FALSE),0)</f>
      </c>
      <c r="D446" s="53">
        <f>IFERROR(VLOOKUP(B446,Members!$B:$H,7,FALSE),0)</f>
      </c>
      <c r="E446" s="55">
        <f>IFERROR(VLOOKUP(B446,'วันที่ 1'!$B$8:$AH$103,28,FALSE),0) - IFERROR(VLOOKUP(B446,'วันที่ 1'!$B$8:$AH$103,27,FALSE),0)</f>
      </c>
      <c r="F446" s="55">
        <f>IFERROR(VLOOKUP(C446,'วันที่ 1'!$B$8:$AH$103,27,FALSE),0)</f>
      </c>
      <c r="G446" s="53">
        <f>IFERROR(VLOOKUP(B446,'วันที่ 1'!$B$8:$AH$103,28,FALSE),0)-IFERROR(VLOOKUP(B446,'วันที่ 1'!$B$8:$AH$103,27,FALSE),0)</f>
      </c>
      <c r="H446" s="55">
        <f>IFERROR(VLOOKUP(B446,'วันที่ 1'!$B$8:$AH$103,27,FALSE),0)</f>
      </c>
      <c r="I446" s="53">
        <f>IFERROR(VLOOKUP(B446,'วันที่ 2'!$B$8:$AF$106,28,FALSE),0)-IFERROR(VLOOKUP(B446,'วันที่ 2'!$B$8:$AF$106,27,FALSE),0)</f>
      </c>
      <c r="J446" s="53">
        <f>IFERROR(VLOOKUP(B446,'วันที่ 2'!$B$8:$AF$106,27,FALSE),0)</f>
      </c>
      <c r="K446" s="53">
        <f>IFERROR(VLOOKUP(B446,'วันที่ 3 กะเช้า'!$B$8:$AK$106,28,FALSE),0)-IFERROR(VLOOKUP(B446,'วันที่ 3 กะเช้า'!$B$8:$AK$106,27,FALSE),0)</f>
      </c>
      <c r="L446" s="53">
        <f>IFERROR(VLOOKUP(B446,'วันที่ 3 กะเช้า'!$B$8:$AK$106,27,FALSE),0)</f>
      </c>
      <c r="M446" s="53">
        <f>IFERROR(VLOOKUP(B446,'วันที่ 4 กะเช้า'!$B$8:$AG$107,28,FALSE),0)-IFERROR(VLOOKUP(B446,'วันที่ 4 กะเช้า'!$B$8:$AG$107,27,FALSE),0)</f>
      </c>
      <c r="N446" s="53">
        <f>IFERROR(VLOOKUP(B446,'วันที่ 4 กะเช้า'!$B$8:$AG$107,27,FALSE),0)</f>
      </c>
      <c r="O446" s="53">
        <f>IFERROR(VLOOKUP(B446,'วันที่ 4 กะเช้า'!$B$8:$AH$106,28,FALSE),0)-IFERROR(VLOOKUP(B446,'วันที่ 4 กะเช้า'!$B$8:$AH$106,27,FALSE),0)</f>
      </c>
      <c r="P446" s="53">
        <f>IFERROR(VLOOKUP(B446,'วันที่ 4 กะเช้า'!$B$8:$AH$106,27,FALSE),0)</f>
      </c>
      <c r="Q446" s="53">
        <f>IFERROR(VLOOKUP(B446,'วันที่ 4 กะเช้า'!$B$8:$AH$106,28,FALSE),0)-IFERROR(VLOOKUP(B446,'วันที่ 4 กะเช้า'!$B$8:$AH$106,27,FALSE),0)</f>
      </c>
      <c r="R446" s="53">
        <f>IFERROR(VLOOKUP(B446,'วันที่ 4 กะเช้า'!$B$8:$AH$106,27,FALSE),0)</f>
      </c>
      <c r="S446" s="53">
        <f>IFERROR(VLOOKUP(B446,'วันที่ 5 กะเช้า'!$B$8:$AH$107,28,FALSE),0)-IFERROR(VLOOKUP(B446,'วันที่ 5 กะเช้า'!$B$8:$AH$107,27,FALSE),0)</f>
      </c>
      <c r="T446" s="53">
        <f>IFERROR(VLOOKUP(B446,'วันที่ 5 กะเช้า'!$B$8:$AH$107,27,FALSE),0)</f>
      </c>
      <c r="U446" s="53">
        <f>IFERROR(VLOOKUP(B446,'วันที่ 5 กะดึก'!$B$8:$AH$106,27,FALSE),0)</f>
      </c>
      <c r="V446" s="53">
        <f>IFERROR(VLOOKUP(B446,'วันที่ 5 กะดึก'!$B$8:$AH$106,27,FALSE),0)</f>
      </c>
      <c r="W446" s="53">
        <f>IFERROR(VLOOKUP(B446,'วันที่ 7'!$B$8:$AH$105,28,FALSE),0)-IFERROR(VLOOKUP(B446,'วันที่ 7'!$B$8:$AH$105,27,FALSE),0)</f>
      </c>
      <c r="X446" s="53">
        <f>IFERROR(VLOOKUP(B446,'วันที่ 7'!$B$8:$AH$105,27,FALSE),0)</f>
      </c>
      <c r="Y446" s="53">
        <f>IFERROR(VLOOKUP(B446,'วันที่ 8'!$B$8:$AH$109,28,FALSE),0)-IFERROR(VLOOKUP(B446,'วันที่ 8'!$B$8:$AH$109,27,FALSE),0)</f>
      </c>
      <c r="Z446" s="53">
        <f>IFERROR(VLOOKUP(B446,'วันที่ 8'!$B$8:$AH$109,27,FALSE),0)</f>
      </c>
      <c r="AA446" s="53">
        <f>IFERROR(VLOOKUP(B446,'กะเช้าวันที่ 12'!$B$8:$AC$102,28,FALSE),0)-IFERROR(VLOOKUP(B446,'กะเช้าวันที่ 12'!$B$8:$AC$102,27,FALSE),0)</f>
      </c>
      <c r="AB446" s="53">
        <f>IFERROR(VLOOKUP(B446,'กะเช้าวันที่ 12'!$B$8:$AC$102,27,FALSE),0)</f>
      </c>
      <c r="AC446" s="53">
        <f>IFERROR(VLOOKUP(B446,'กะเช้าวันที่ 14'!$B$8:$AC$104,28,FALSE),0)-IFERROR(VLOOKUP(B446,'กะเช้าวันที่ 14'!$B$8:$AC$104,27,FALSE),0)</f>
      </c>
      <c r="AD446" s="53">
        <f>IFERROR(VLOOKUP(B446,'กะเช้าวันที่ 14'!$B$8:$AC$104,27,FALSE),0)</f>
      </c>
      <c r="AE446" s="53">
        <f>IFERROR(VLOOKUP(B446,'กะดึกวันที่ 13'!$B$8:$AC$105,28,FALSE),0)-IFERROR(VLOOKUP(B446,'กะดึกวันที่ 13'!$B$8:$AC$105,27,FALSE),0)</f>
      </c>
      <c r="AF446" s="53">
        <f>IFERROR(VLOOKUP(C446,'กะดึกวันที่ 13'!$B$8:$AC$105,27,FALSE),0)</f>
      </c>
      <c r="AG446" s="53">
        <f>IFERROR(VLOOKUP(B446,'วันที่ 12'!$B$8:$AH$105,28,FALSE),0)</f>
      </c>
      <c r="AH446" s="53">
        <f>IFERROR(VLOOKUP(B446,'วันที่ 14'!$B$8:$AH$106,28,FALSE),0)</f>
      </c>
      <c r="AI446" s="53">
        <f>IFERROR(VLOOKUP(B446,'วันที่ 15'!$B$8:$AH$106,28,FALSE),0)</f>
      </c>
      <c r="AJ446" s="53">
        <f>IFERROR(VLOOKUP(B446,'วันที่ 16'!$B$8:$AH$105,28,FALSE),0)</f>
      </c>
      <c r="AK446" s="53">
        <f>IFERROR(VLOOKUP(B446,'วันที่ 17'!$B$8:$AH$105,28,FALSE),0)</f>
      </c>
      <c r="AL446" s="53">
        <f>IFERROR(VLOOKUP(B446,'วันที่ 18'!$B$8:$AH$104,28,FALSE),0)</f>
      </c>
      <c r="AM446" s="53">
        <f>IFERROR(VLOOKUP(B446,'วันที่ 19'!$B$8:$AH$106,28,FALSE),0)</f>
      </c>
      <c r="AN446" s="53">
        <f>IFERROR(VLOOKUP(B446,'วันที่ 20'!$B$8:$AH$105,28,FALSE),0)</f>
      </c>
      <c r="AO446" s="53">
        <f>IFERROR(VLOOKUP(B446,'วันที่ 21'!$B$8:$AH$106,28,FALSE),0)</f>
      </c>
      <c r="AP446" s="53">
        <f>IFERROR(VLOOKUP(B446,'วันที่ 22'!$B$8:$AH$105,28,FALSE),0)</f>
      </c>
      <c r="AQ446" s="53">
        <f>IFERROR(VLOOKUP(B446,'วันที่ 23'!$B$8:$AH$107,28,FALSE),0)</f>
      </c>
      <c r="AR446" s="53">
        <f>IFERROR(VLOOKUP(B446,'วันที่ 24'!$B$8:$AH$104,28,FALSE),0)</f>
      </c>
      <c r="AS446" s="53">
        <f>IFERROR(VLOOKUP(B446,'วันที่ 25'!$B$8:$AH$106,28,FALSE),0)</f>
      </c>
      <c r="AT446" s="53">
        <f>IFERROR(VLOOKUP(B446,'วันที่ 26'!$B$8:$AH$105,28,FALSE),0)</f>
      </c>
      <c r="AU446" s="53">
        <f>IFERROR(VLOOKUP(B446,'วันที่ 26'!$B$8:$AH$104,28,FALSE),0)</f>
      </c>
      <c r="AV446" s="53">
        <f>IFERROR(VLOOKUP(B446,'วันที่ 30'!$B$8:$AH$107,28,FALSE),0)</f>
      </c>
      <c r="AW446" s="53">
        <f>IFERROR(VLOOKUP(B446,'วันที่ 31'!$B$8:$AG$105,28,FALSE),0)</f>
      </c>
      <c r="AX446" s="52">
        <f>SUM(E446:AW446)</f>
      </c>
    </row>
    <row r="447">
      <c r="A447" s="52"/>
      <c r="B447" s="56"/>
      <c r="C447" s="53">
        <f>IFERROR(VLOOKUP(B447,Members!B:C,2,FALSE),0)</f>
      </c>
      <c r="D447" s="53">
        <f>IFERROR(VLOOKUP(B447,Members!$B:$H,7,FALSE),0)</f>
      </c>
      <c r="E447" s="55">
        <f>IFERROR(VLOOKUP(B447,'วันที่ 1'!$B$8:$AH$103,28,FALSE),0) - IFERROR(VLOOKUP(B447,'วันที่ 1'!$B$8:$AH$103,27,FALSE),0)</f>
      </c>
      <c r="F447" s="55">
        <f>IFERROR(VLOOKUP(C447,'วันที่ 1'!$B$8:$AH$103,27,FALSE),0)</f>
      </c>
      <c r="G447" s="53">
        <f>IFERROR(VLOOKUP(B447,'วันที่ 1'!$B$8:$AH$103,28,FALSE),0)-IFERROR(VLOOKUP(B447,'วันที่ 1'!$B$8:$AH$103,27,FALSE),0)</f>
      </c>
      <c r="H447" s="55">
        <f>IFERROR(VLOOKUP(B447,'วันที่ 1'!$B$8:$AH$103,27,FALSE),0)</f>
      </c>
      <c r="I447" s="53">
        <f>IFERROR(VLOOKUP(B447,'วันที่ 2'!$B$8:$AF$106,28,FALSE),0)-IFERROR(VLOOKUP(B447,'วันที่ 2'!$B$8:$AF$106,27,FALSE),0)</f>
      </c>
      <c r="J447" s="53">
        <f>IFERROR(VLOOKUP(B447,'วันที่ 2'!$B$8:$AF$106,27,FALSE),0)</f>
      </c>
      <c r="K447" s="53">
        <f>IFERROR(VLOOKUP(B447,'วันที่ 3 กะเช้า'!$B$8:$AK$106,28,FALSE),0)-IFERROR(VLOOKUP(B447,'วันที่ 3 กะเช้า'!$B$8:$AK$106,27,FALSE),0)</f>
      </c>
      <c r="L447" s="53">
        <f>IFERROR(VLOOKUP(B447,'วันที่ 3 กะเช้า'!$B$8:$AK$106,27,FALSE),0)</f>
      </c>
      <c r="M447" s="53">
        <f>IFERROR(VLOOKUP(B447,'วันที่ 4 กะเช้า'!$B$8:$AG$107,28,FALSE),0)-IFERROR(VLOOKUP(B447,'วันที่ 4 กะเช้า'!$B$8:$AG$107,27,FALSE),0)</f>
      </c>
      <c r="N447" s="53">
        <f>IFERROR(VLOOKUP(B447,'วันที่ 4 กะเช้า'!$B$8:$AG$107,27,FALSE),0)</f>
      </c>
      <c r="O447" s="53">
        <f>IFERROR(VLOOKUP(B447,'วันที่ 4 กะเช้า'!$B$8:$AH$106,28,FALSE),0)-IFERROR(VLOOKUP(B447,'วันที่ 4 กะเช้า'!$B$8:$AH$106,27,FALSE),0)</f>
      </c>
      <c r="P447" s="53">
        <f>IFERROR(VLOOKUP(B447,'วันที่ 4 กะเช้า'!$B$8:$AH$106,27,FALSE),0)</f>
      </c>
      <c r="Q447" s="53">
        <f>IFERROR(VLOOKUP(B447,'วันที่ 4 กะเช้า'!$B$8:$AH$106,28,FALSE),0)-IFERROR(VLOOKUP(B447,'วันที่ 4 กะเช้า'!$B$8:$AH$106,27,FALSE),0)</f>
      </c>
      <c r="R447" s="53">
        <f>IFERROR(VLOOKUP(B447,'วันที่ 4 กะเช้า'!$B$8:$AH$106,27,FALSE),0)</f>
      </c>
      <c r="S447" s="53">
        <f>IFERROR(VLOOKUP(B447,'วันที่ 5 กะเช้า'!$B$8:$AH$107,28,FALSE),0)-IFERROR(VLOOKUP(B447,'วันที่ 5 กะเช้า'!$B$8:$AH$107,27,FALSE),0)</f>
      </c>
      <c r="T447" s="53">
        <f>IFERROR(VLOOKUP(B447,'วันที่ 5 กะเช้า'!$B$8:$AH$107,27,FALSE),0)</f>
      </c>
      <c r="U447" s="53">
        <f>IFERROR(VLOOKUP(B447,'วันที่ 5 กะดึก'!$B$8:$AH$106,27,FALSE),0)</f>
      </c>
      <c r="V447" s="53">
        <f>IFERROR(VLOOKUP(B447,'วันที่ 5 กะดึก'!$B$8:$AH$106,27,FALSE),0)</f>
      </c>
      <c r="W447" s="53">
        <f>IFERROR(VLOOKUP(B447,'วันที่ 7'!$B$8:$AH$105,28,FALSE),0)-IFERROR(VLOOKUP(B447,'วันที่ 7'!$B$8:$AH$105,27,FALSE),0)</f>
      </c>
      <c r="X447" s="53">
        <f>IFERROR(VLOOKUP(B447,'วันที่ 7'!$B$8:$AH$105,27,FALSE),0)</f>
      </c>
      <c r="Y447" s="53">
        <f>IFERROR(VLOOKUP(B447,'วันที่ 8'!$B$8:$AH$109,28,FALSE),0)-IFERROR(VLOOKUP(B447,'วันที่ 8'!$B$8:$AH$109,27,FALSE),0)</f>
      </c>
      <c r="Z447" s="53">
        <f>IFERROR(VLOOKUP(B447,'วันที่ 8'!$B$8:$AH$109,27,FALSE),0)</f>
      </c>
      <c r="AA447" s="53">
        <f>IFERROR(VLOOKUP(B447,'กะเช้าวันที่ 12'!$B$8:$AC$102,28,FALSE),0)-IFERROR(VLOOKUP(B447,'กะเช้าวันที่ 12'!$B$8:$AC$102,27,FALSE),0)</f>
      </c>
      <c r="AB447" s="53">
        <f>IFERROR(VLOOKUP(B447,'กะเช้าวันที่ 12'!$B$8:$AC$102,27,FALSE),0)</f>
      </c>
      <c r="AC447" s="53">
        <f>IFERROR(VLOOKUP(B447,'กะเช้าวันที่ 14'!$B$8:$AC$104,28,FALSE),0)-IFERROR(VLOOKUP(B447,'กะเช้าวันที่ 14'!$B$8:$AC$104,27,FALSE),0)</f>
      </c>
      <c r="AD447" s="53">
        <f>IFERROR(VLOOKUP(B447,'กะเช้าวันที่ 14'!$B$8:$AC$104,27,FALSE),0)</f>
      </c>
      <c r="AE447" s="53">
        <f>IFERROR(VLOOKUP(B447,'กะดึกวันที่ 13'!$B$8:$AC$105,28,FALSE),0)-IFERROR(VLOOKUP(B447,'กะดึกวันที่ 13'!$B$8:$AC$105,27,FALSE),0)</f>
      </c>
      <c r="AF447" s="53">
        <f>IFERROR(VLOOKUP(C447,'กะดึกวันที่ 13'!$B$8:$AC$105,27,FALSE),0)</f>
      </c>
      <c r="AG447" s="53">
        <f>IFERROR(VLOOKUP(B447,'วันที่ 12'!$B$8:$AH$105,28,FALSE),0)</f>
      </c>
      <c r="AH447" s="53">
        <f>IFERROR(VLOOKUP(B447,'วันที่ 14'!$B$8:$AH$106,28,FALSE),0)</f>
      </c>
      <c r="AI447" s="53">
        <f>IFERROR(VLOOKUP(B447,'วันที่ 15'!$B$8:$AH$106,28,FALSE),0)</f>
      </c>
      <c r="AJ447" s="53">
        <f>IFERROR(VLOOKUP(B447,'วันที่ 16'!$B$8:$AH$105,28,FALSE),0)</f>
      </c>
      <c r="AK447" s="53">
        <f>IFERROR(VLOOKUP(B447,'วันที่ 17'!$B$8:$AH$105,28,FALSE),0)</f>
      </c>
      <c r="AL447" s="53">
        <f>IFERROR(VLOOKUP(B447,'วันที่ 18'!$B$8:$AH$104,28,FALSE),0)</f>
      </c>
      <c r="AM447" s="53">
        <f>IFERROR(VLOOKUP(B447,'วันที่ 19'!$B$8:$AH$106,28,FALSE),0)</f>
      </c>
      <c r="AN447" s="53">
        <f>IFERROR(VLOOKUP(B447,'วันที่ 20'!$B$8:$AH$105,28,FALSE),0)</f>
      </c>
      <c r="AO447" s="53">
        <f>IFERROR(VLOOKUP(B447,'วันที่ 21'!$B$8:$AH$106,28,FALSE),0)</f>
      </c>
      <c r="AP447" s="53">
        <f>IFERROR(VLOOKUP(B447,'วันที่ 22'!$B$8:$AH$105,28,FALSE),0)</f>
      </c>
      <c r="AQ447" s="53">
        <f>IFERROR(VLOOKUP(B447,'วันที่ 23'!$B$8:$AH$107,28,FALSE),0)</f>
      </c>
      <c r="AR447" s="53">
        <f>IFERROR(VLOOKUP(B447,'วันที่ 24'!$B$8:$AH$104,28,FALSE),0)</f>
      </c>
      <c r="AS447" s="53">
        <f>IFERROR(VLOOKUP(B447,'วันที่ 25'!$B$8:$AH$106,28,FALSE),0)</f>
      </c>
      <c r="AT447" s="53">
        <f>IFERROR(VLOOKUP(B447,'วันที่ 26'!$B$8:$AH$105,28,FALSE),0)</f>
      </c>
      <c r="AU447" s="53">
        <f>IFERROR(VLOOKUP(B447,'วันที่ 26'!$B$8:$AH$104,28,FALSE),0)</f>
      </c>
      <c r="AV447" s="53">
        <f>IFERROR(VLOOKUP(B447,'วันที่ 30'!$B$8:$AH$107,28,FALSE),0)</f>
      </c>
      <c r="AW447" s="53">
        <f>IFERROR(VLOOKUP(B447,'วันที่ 31'!$B$8:$AG$105,28,FALSE),0)</f>
      </c>
      <c r="AX447" s="52">
        <f>SUM(E447:AW447)</f>
      </c>
    </row>
    <row r="448">
      <c r="A448" s="52"/>
      <c r="B448" s="56"/>
      <c r="C448" s="53">
        <f>IFERROR(VLOOKUP(B448,Members!B:C,2,FALSE),0)</f>
      </c>
      <c r="D448" s="53">
        <f>IFERROR(VLOOKUP(B448,Members!$B:$H,7,FALSE),0)</f>
      </c>
      <c r="E448" s="55">
        <f>IFERROR(VLOOKUP(B448,'วันที่ 1'!$B$8:$AH$103,28,FALSE),0) - IFERROR(VLOOKUP(B448,'วันที่ 1'!$B$8:$AH$103,27,FALSE),0)</f>
      </c>
      <c r="F448" s="55">
        <f>IFERROR(VLOOKUP(C448,'วันที่ 1'!$B$8:$AH$103,27,FALSE),0)</f>
      </c>
      <c r="G448" s="53">
        <f>IFERROR(VLOOKUP(B448,'วันที่ 1'!$B$8:$AH$103,28,FALSE),0)-IFERROR(VLOOKUP(B448,'วันที่ 1'!$B$8:$AH$103,27,FALSE),0)</f>
      </c>
      <c r="H448" s="55">
        <f>IFERROR(VLOOKUP(B448,'วันที่ 1'!$B$8:$AH$103,27,FALSE),0)</f>
      </c>
      <c r="I448" s="53">
        <f>IFERROR(VLOOKUP(B448,'วันที่ 2'!$B$8:$AF$106,28,FALSE),0)-IFERROR(VLOOKUP(B448,'วันที่ 2'!$B$8:$AF$106,27,FALSE),0)</f>
      </c>
      <c r="J448" s="53">
        <f>IFERROR(VLOOKUP(B448,'วันที่ 2'!$B$8:$AF$106,27,FALSE),0)</f>
      </c>
      <c r="K448" s="53">
        <f>IFERROR(VLOOKUP(B448,'วันที่ 3 กะเช้า'!$B$8:$AK$106,28,FALSE),0)-IFERROR(VLOOKUP(B448,'วันที่ 3 กะเช้า'!$B$8:$AK$106,27,FALSE),0)</f>
      </c>
      <c r="L448" s="53">
        <f>IFERROR(VLOOKUP(B448,'วันที่ 3 กะเช้า'!$B$8:$AK$106,27,FALSE),0)</f>
      </c>
      <c r="M448" s="53">
        <f>IFERROR(VLOOKUP(B448,'วันที่ 4 กะเช้า'!$B$8:$AG$107,28,FALSE),0)-IFERROR(VLOOKUP(B448,'วันที่ 4 กะเช้า'!$B$8:$AG$107,27,FALSE),0)</f>
      </c>
      <c r="N448" s="53">
        <f>IFERROR(VLOOKUP(B448,'วันที่ 4 กะเช้า'!$B$8:$AG$107,27,FALSE),0)</f>
      </c>
      <c r="O448" s="53">
        <f>IFERROR(VLOOKUP(B448,'วันที่ 4 กะเช้า'!$B$8:$AH$106,28,FALSE),0)-IFERROR(VLOOKUP(B448,'วันที่ 4 กะเช้า'!$B$8:$AH$106,27,FALSE),0)</f>
      </c>
      <c r="P448" s="53">
        <f>IFERROR(VLOOKUP(B448,'วันที่ 4 กะเช้า'!$B$8:$AH$106,27,FALSE),0)</f>
      </c>
      <c r="Q448" s="53">
        <f>IFERROR(VLOOKUP(B448,'วันที่ 4 กะเช้า'!$B$8:$AH$106,28,FALSE),0)-IFERROR(VLOOKUP(B448,'วันที่ 4 กะเช้า'!$B$8:$AH$106,27,FALSE),0)</f>
      </c>
      <c r="R448" s="53">
        <f>IFERROR(VLOOKUP(B448,'วันที่ 4 กะเช้า'!$B$8:$AH$106,27,FALSE),0)</f>
      </c>
      <c r="S448" s="53">
        <f>IFERROR(VLOOKUP(B448,'วันที่ 5 กะเช้า'!$B$8:$AH$107,28,FALSE),0)-IFERROR(VLOOKUP(B448,'วันที่ 5 กะเช้า'!$B$8:$AH$107,27,FALSE),0)</f>
      </c>
      <c r="T448" s="53">
        <f>IFERROR(VLOOKUP(B448,'วันที่ 5 กะเช้า'!$B$8:$AH$107,27,FALSE),0)</f>
      </c>
      <c r="U448" s="53">
        <f>IFERROR(VLOOKUP(B448,'วันที่ 5 กะดึก'!$B$8:$AH$106,27,FALSE),0)</f>
      </c>
      <c r="V448" s="53">
        <f>IFERROR(VLOOKUP(B448,'วันที่ 5 กะดึก'!$B$8:$AH$106,27,FALSE),0)</f>
      </c>
      <c r="W448" s="53">
        <f>IFERROR(VLOOKUP(B448,'วันที่ 7'!$B$8:$AH$105,28,FALSE),0)-IFERROR(VLOOKUP(B448,'วันที่ 7'!$B$8:$AH$105,27,FALSE),0)</f>
      </c>
      <c r="X448" s="53">
        <f>IFERROR(VLOOKUP(B448,'วันที่ 7'!$B$8:$AH$105,27,FALSE),0)</f>
      </c>
      <c r="Y448" s="53">
        <f>IFERROR(VLOOKUP(B448,'วันที่ 8'!$B$8:$AH$109,28,FALSE),0)-IFERROR(VLOOKUP(B448,'วันที่ 8'!$B$8:$AH$109,27,FALSE),0)</f>
      </c>
      <c r="Z448" s="53">
        <f>IFERROR(VLOOKUP(B448,'วันที่ 8'!$B$8:$AH$109,27,FALSE),0)</f>
      </c>
      <c r="AA448" s="53">
        <f>IFERROR(VLOOKUP(B448,'กะเช้าวันที่ 12'!$B$8:$AC$102,28,FALSE),0)-IFERROR(VLOOKUP(B448,'กะเช้าวันที่ 12'!$B$8:$AC$102,27,FALSE),0)</f>
      </c>
      <c r="AB448" s="53">
        <f>IFERROR(VLOOKUP(B448,'กะเช้าวันที่ 12'!$B$8:$AC$102,27,FALSE),0)</f>
      </c>
      <c r="AC448" s="53">
        <f>IFERROR(VLOOKUP(B448,'กะเช้าวันที่ 14'!$B$8:$AC$104,28,FALSE),0)-IFERROR(VLOOKUP(B448,'กะเช้าวันที่ 14'!$B$8:$AC$104,27,FALSE),0)</f>
      </c>
      <c r="AD448" s="53">
        <f>IFERROR(VLOOKUP(B448,'กะเช้าวันที่ 14'!$B$8:$AC$104,27,FALSE),0)</f>
      </c>
      <c r="AE448" s="53">
        <f>IFERROR(VLOOKUP(B448,'กะดึกวันที่ 13'!$B$8:$AC$105,28,FALSE),0)-IFERROR(VLOOKUP(B448,'กะดึกวันที่ 13'!$B$8:$AC$105,27,FALSE),0)</f>
      </c>
      <c r="AF448" s="53">
        <f>IFERROR(VLOOKUP(C448,'กะดึกวันที่ 13'!$B$8:$AC$105,27,FALSE),0)</f>
      </c>
      <c r="AG448" s="53">
        <f>IFERROR(VLOOKUP(B448,'วันที่ 12'!$B$8:$AH$105,28,FALSE),0)</f>
      </c>
      <c r="AH448" s="53">
        <f>IFERROR(VLOOKUP(B448,'วันที่ 14'!$B$8:$AH$106,28,FALSE),0)</f>
      </c>
      <c r="AI448" s="53">
        <f>IFERROR(VLOOKUP(B448,'วันที่ 15'!$B$8:$AH$106,28,FALSE),0)</f>
      </c>
      <c r="AJ448" s="53">
        <f>IFERROR(VLOOKUP(B448,'วันที่ 16'!$B$8:$AH$105,28,FALSE),0)</f>
      </c>
      <c r="AK448" s="53">
        <f>IFERROR(VLOOKUP(B448,'วันที่ 17'!$B$8:$AH$105,28,FALSE),0)</f>
      </c>
      <c r="AL448" s="53">
        <f>IFERROR(VLOOKUP(B448,'วันที่ 18'!$B$8:$AH$104,28,FALSE),0)</f>
      </c>
      <c r="AM448" s="53">
        <f>IFERROR(VLOOKUP(B448,'วันที่ 19'!$B$8:$AH$106,28,FALSE),0)</f>
      </c>
      <c r="AN448" s="53">
        <f>IFERROR(VLOOKUP(B448,'วันที่ 20'!$B$8:$AH$105,28,FALSE),0)</f>
      </c>
      <c r="AO448" s="53">
        <f>IFERROR(VLOOKUP(B448,'วันที่ 21'!$B$8:$AH$106,28,FALSE),0)</f>
      </c>
      <c r="AP448" s="53">
        <f>IFERROR(VLOOKUP(B448,'วันที่ 22'!$B$8:$AH$105,28,FALSE),0)</f>
      </c>
      <c r="AQ448" s="53">
        <f>IFERROR(VLOOKUP(B448,'วันที่ 23'!$B$8:$AH$107,28,FALSE),0)</f>
      </c>
      <c r="AR448" s="53">
        <f>IFERROR(VLOOKUP(B448,'วันที่ 24'!$B$8:$AH$104,28,FALSE),0)</f>
      </c>
      <c r="AS448" s="53">
        <f>IFERROR(VLOOKUP(B448,'วันที่ 25'!$B$8:$AH$106,28,FALSE),0)</f>
      </c>
      <c r="AT448" s="53">
        <f>IFERROR(VLOOKUP(B448,'วันที่ 26'!$B$8:$AH$105,28,FALSE),0)</f>
      </c>
      <c r="AU448" s="53">
        <f>IFERROR(VLOOKUP(B448,'วันที่ 26'!$B$8:$AH$104,28,FALSE),0)</f>
      </c>
      <c r="AV448" s="53">
        <f>IFERROR(VLOOKUP(B448,'วันที่ 30'!$B$8:$AH$107,28,FALSE),0)</f>
      </c>
      <c r="AW448" s="53">
        <f>IFERROR(VLOOKUP(B448,'วันที่ 31'!$B$8:$AG$105,28,FALSE),0)</f>
      </c>
      <c r="AX448" s="52">
        <f>SUM(E448:AW448)</f>
      </c>
    </row>
    <row r="449">
      <c r="A449" s="52"/>
      <c r="B449" s="56"/>
      <c r="C449" s="53">
        <f>IFERROR(VLOOKUP(B449,Members!B:C,2,FALSE),0)</f>
      </c>
      <c r="D449" s="53">
        <f>IFERROR(VLOOKUP(B449,Members!$B:$H,7,FALSE),0)</f>
      </c>
      <c r="E449" s="55">
        <f>IFERROR(VLOOKUP(B449,'วันที่ 1'!$B$8:$AH$103,28,FALSE),0) - IFERROR(VLOOKUP(B449,'วันที่ 1'!$B$8:$AH$103,27,FALSE),0)</f>
      </c>
      <c r="F449" s="55">
        <f>IFERROR(VLOOKUP(C449,'วันที่ 1'!$B$8:$AH$103,27,FALSE),0)</f>
      </c>
      <c r="G449" s="53">
        <f>IFERROR(VLOOKUP(B449,'วันที่ 1'!$B$8:$AH$103,28,FALSE),0)-IFERROR(VLOOKUP(B449,'วันที่ 1'!$B$8:$AH$103,27,FALSE),0)</f>
      </c>
      <c r="H449" s="55">
        <f>IFERROR(VLOOKUP(B449,'วันที่ 1'!$B$8:$AH$103,27,FALSE),0)</f>
      </c>
      <c r="I449" s="53">
        <f>IFERROR(VLOOKUP(B449,'วันที่ 2'!$B$8:$AF$106,28,FALSE),0)-IFERROR(VLOOKUP(B449,'วันที่ 2'!$B$8:$AF$106,27,FALSE),0)</f>
      </c>
      <c r="J449" s="53">
        <f>IFERROR(VLOOKUP(B449,'วันที่ 2'!$B$8:$AF$106,27,FALSE),0)</f>
      </c>
      <c r="K449" s="53">
        <f>IFERROR(VLOOKUP(B449,'วันที่ 3 กะเช้า'!$B$8:$AK$106,28,FALSE),0)-IFERROR(VLOOKUP(B449,'วันที่ 3 กะเช้า'!$B$8:$AK$106,27,FALSE),0)</f>
      </c>
      <c r="L449" s="53">
        <f>IFERROR(VLOOKUP(B449,'วันที่ 3 กะเช้า'!$B$8:$AK$106,27,FALSE),0)</f>
      </c>
      <c r="M449" s="53">
        <f>IFERROR(VLOOKUP(B449,'วันที่ 4 กะเช้า'!$B$8:$AG$107,28,FALSE),0)-IFERROR(VLOOKUP(B449,'วันที่ 4 กะเช้า'!$B$8:$AG$107,27,FALSE),0)</f>
      </c>
      <c r="N449" s="53">
        <f>IFERROR(VLOOKUP(B449,'วันที่ 4 กะเช้า'!$B$8:$AG$107,27,FALSE),0)</f>
      </c>
      <c r="O449" s="53">
        <f>IFERROR(VLOOKUP(B449,'วันที่ 4 กะเช้า'!$B$8:$AH$106,28,FALSE),0)-IFERROR(VLOOKUP(B449,'วันที่ 4 กะเช้า'!$B$8:$AH$106,27,FALSE),0)</f>
      </c>
      <c r="P449" s="53">
        <f>IFERROR(VLOOKUP(B449,'วันที่ 4 กะเช้า'!$B$8:$AH$106,27,FALSE),0)</f>
      </c>
      <c r="Q449" s="53">
        <f>IFERROR(VLOOKUP(B449,'วันที่ 4 กะเช้า'!$B$8:$AH$106,28,FALSE),0)-IFERROR(VLOOKUP(B449,'วันที่ 4 กะเช้า'!$B$8:$AH$106,27,FALSE),0)</f>
      </c>
      <c r="R449" s="53">
        <f>IFERROR(VLOOKUP(B449,'วันที่ 4 กะเช้า'!$B$8:$AH$106,27,FALSE),0)</f>
      </c>
      <c r="S449" s="53">
        <f>IFERROR(VLOOKUP(B449,'วันที่ 5 กะเช้า'!$B$8:$AH$107,28,FALSE),0)-IFERROR(VLOOKUP(B449,'วันที่ 5 กะเช้า'!$B$8:$AH$107,27,FALSE),0)</f>
      </c>
      <c r="T449" s="53">
        <f>IFERROR(VLOOKUP(B449,'วันที่ 5 กะเช้า'!$B$8:$AH$107,27,FALSE),0)</f>
      </c>
      <c r="U449" s="53">
        <f>IFERROR(VLOOKUP(B449,'วันที่ 5 กะดึก'!$B$8:$AH$106,27,FALSE),0)</f>
      </c>
      <c r="V449" s="53">
        <f>IFERROR(VLOOKUP(B449,'วันที่ 5 กะดึก'!$B$8:$AH$106,27,FALSE),0)</f>
      </c>
      <c r="W449" s="53">
        <f>IFERROR(VLOOKUP(B449,'วันที่ 7'!$B$8:$AH$105,28,FALSE),0)-IFERROR(VLOOKUP(B449,'วันที่ 7'!$B$8:$AH$105,27,FALSE),0)</f>
      </c>
      <c r="X449" s="53">
        <f>IFERROR(VLOOKUP(B449,'วันที่ 7'!$B$8:$AH$105,27,FALSE),0)</f>
      </c>
      <c r="Y449" s="53">
        <f>IFERROR(VLOOKUP(B449,'วันที่ 8'!$B$8:$AH$109,28,FALSE),0)-IFERROR(VLOOKUP(B449,'วันที่ 8'!$B$8:$AH$109,27,FALSE),0)</f>
      </c>
      <c r="Z449" s="53">
        <f>IFERROR(VLOOKUP(B449,'วันที่ 8'!$B$8:$AH$109,27,FALSE),0)</f>
      </c>
      <c r="AA449" s="53">
        <f>IFERROR(VLOOKUP(B449,'กะเช้าวันที่ 12'!$B$8:$AC$102,28,FALSE),0)-IFERROR(VLOOKUP(B449,'กะเช้าวันที่ 12'!$B$8:$AC$102,27,FALSE),0)</f>
      </c>
      <c r="AB449" s="53">
        <f>IFERROR(VLOOKUP(B449,'กะเช้าวันที่ 12'!$B$8:$AC$102,27,FALSE),0)</f>
      </c>
      <c r="AC449" s="53">
        <f>IFERROR(VLOOKUP(B449,'กะเช้าวันที่ 14'!$B$8:$AC$104,28,FALSE),0)-IFERROR(VLOOKUP(B449,'กะเช้าวันที่ 14'!$B$8:$AC$104,27,FALSE),0)</f>
      </c>
      <c r="AD449" s="53">
        <f>IFERROR(VLOOKUP(B449,'กะเช้าวันที่ 14'!$B$8:$AC$104,27,FALSE),0)</f>
      </c>
      <c r="AE449" s="53">
        <f>IFERROR(VLOOKUP(B449,'กะดึกวันที่ 13'!$B$8:$AC$105,28,FALSE),0)-IFERROR(VLOOKUP(B449,'กะดึกวันที่ 13'!$B$8:$AC$105,27,FALSE),0)</f>
      </c>
      <c r="AF449" s="53">
        <f>IFERROR(VLOOKUP(C449,'กะดึกวันที่ 13'!$B$8:$AC$105,27,FALSE),0)</f>
      </c>
      <c r="AG449" s="53">
        <f>IFERROR(VLOOKUP(B449,'วันที่ 12'!$B$8:$AH$105,28,FALSE),0)</f>
      </c>
      <c r="AH449" s="53">
        <f>IFERROR(VLOOKUP(B449,'วันที่ 14'!$B$8:$AH$106,28,FALSE),0)</f>
      </c>
      <c r="AI449" s="53">
        <f>IFERROR(VLOOKUP(B449,'วันที่ 15'!$B$8:$AH$106,28,FALSE),0)</f>
      </c>
      <c r="AJ449" s="53">
        <f>IFERROR(VLOOKUP(B449,'วันที่ 16'!$B$8:$AH$105,28,FALSE),0)</f>
      </c>
      <c r="AK449" s="53">
        <f>IFERROR(VLOOKUP(B449,'วันที่ 17'!$B$8:$AH$105,28,FALSE),0)</f>
      </c>
      <c r="AL449" s="53">
        <f>IFERROR(VLOOKUP(B449,'วันที่ 18'!$B$8:$AH$104,28,FALSE),0)</f>
      </c>
      <c r="AM449" s="53">
        <f>IFERROR(VLOOKUP(B449,'วันที่ 19'!$B$8:$AH$106,28,FALSE),0)</f>
      </c>
      <c r="AN449" s="53">
        <f>IFERROR(VLOOKUP(B449,'วันที่ 20'!$B$8:$AH$105,28,FALSE),0)</f>
      </c>
      <c r="AO449" s="53">
        <f>IFERROR(VLOOKUP(B449,'วันที่ 21'!$B$8:$AH$106,28,FALSE),0)</f>
      </c>
      <c r="AP449" s="53">
        <f>IFERROR(VLOOKUP(B449,'วันที่ 22'!$B$8:$AH$105,28,FALSE),0)</f>
      </c>
      <c r="AQ449" s="53">
        <f>IFERROR(VLOOKUP(B449,'วันที่ 23'!$B$8:$AH$107,28,FALSE),0)</f>
      </c>
      <c r="AR449" s="53">
        <f>IFERROR(VLOOKUP(B449,'วันที่ 24'!$B$8:$AH$104,28,FALSE),0)</f>
      </c>
      <c r="AS449" s="53">
        <f>IFERROR(VLOOKUP(B449,'วันที่ 25'!$B$8:$AH$106,28,FALSE),0)</f>
      </c>
      <c r="AT449" s="53">
        <f>IFERROR(VLOOKUP(B449,'วันที่ 26'!$B$8:$AH$105,28,FALSE),0)</f>
      </c>
      <c r="AU449" s="53">
        <f>IFERROR(VLOOKUP(B449,'วันที่ 26'!$B$8:$AH$104,28,FALSE),0)</f>
      </c>
      <c r="AV449" s="53">
        <f>IFERROR(VLOOKUP(B449,'วันที่ 30'!$B$8:$AH$107,28,FALSE),0)</f>
      </c>
      <c r="AW449" s="53">
        <f>IFERROR(VLOOKUP(B449,'วันที่ 31'!$B$8:$AG$105,28,FALSE),0)</f>
      </c>
      <c r="AX449" s="52">
        <f>SUM(E449:AW449)</f>
      </c>
    </row>
    <row r="450">
      <c r="A450" s="52"/>
      <c r="B450" s="56"/>
      <c r="C450" s="53">
        <f>IFERROR(VLOOKUP(B450,Members!B:C,2,FALSE),0)</f>
      </c>
      <c r="D450" s="53">
        <f>IFERROR(VLOOKUP(B450,Members!$B:$H,7,FALSE),0)</f>
      </c>
      <c r="E450" s="55">
        <f>IFERROR(VLOOKUP(B450,'วันที่ 1'!$B$8:$AH$103,28,FALSE),0) - IFERROR(VLOOKUP(B450,'วันที่ 1'!$B$8:$AH$103,27,FALSE),0)</f>
      </c>
      <c r="F450" s="55">
        <f>IFERROR(VLOOKUP(C450,'วันที่ 1'!$B$8:$AH$103,27,FALSE),0)</f>
      </c>
      <c r="G450" s="53">
        <f>IFERROR(VLOOKUP(B450,'วันที่ 1'!$B$8:$AH$103,28,FALSE),0)-IFERROR(VLOOKUP(B450,'วันที่ 1'!$B$8:$AH$103,27,FALSE),0)</f>
      </c>
      <c r="H450" s="55">
        <f>IFERROR(VLOOKUP(B450,'วันที่ 1'!$B$8:$AH$103,27,FALSE),0)</f>
      </c>
      <c r="I450" s="53">
        <f>IFERROR(VLOOKUP(B450,'วันที่ 2'!$B$8:$AF$106,28,FALSE),0)-IFERROR(VLOOKUP(B450,'วันที่ 2'!$B$8:$AF$106,27,FALSE),0)</f>
      </c>
      <c r="J450" s="53">
        <f>IFERROR(VLOOKUP(B450,'วันที่ 2'!$B$8:$AF$106,27,FALSE),0)</f>
      </c>
      <c r="K450" s="53">
        <f>IFERROR(VLOOKUP(B450,'วันที่ 3 กะเช้า'!$B$8:$AK$106,28,FALSE),0)-IFERROR(VLOOKUP(B450,'วันที่ 3 กะเช้า'!$B$8:$AK$106,27,FALSE),0)</f>
      </c>
      <c r="L450" s="53">
        <f>IFERROR(VLOOKUP(B450,'วันที่ 3 กะเช้า'!$B$8:$AK$106,27,FALSE),0)</f>
      </c>
      <c r="M450" s="53">
        <f>IFERROR(VLOOKUP(B450,'วันที่ 4 กะเช้า'!$B$8:$AG$107,28,FALSE),0)-IFERROR(VLOOKUP(B450,'วันที่ 4 กะเช้า'!$B$8:$AG$107,27,FALSE),0)</f>
      </c>
      <c r="N450" s="53">
        <f>IFERROR(VLOOKUP(B450,'วันที่ 4 กะเช้า'!$B$8:$AG$107,27,FALSE),0)</f>
      </c>
      <c r="O450" s="53">
        <f>IFERROR(VLOOKUP(B450,'วันที่ 4 กะเช้า'!$B$8:$AH$106,28,FALSE),0)-IFERROR(VLOOKUP(B450,'วันที่ 4 กะเช้า'!$B$8:$AH$106,27,FALSE),0)</f>
      </c>
      <c r="P450" s="53">
        <f>IFERROR(VLOOKUP(B450,'วันที่ 4 กะเช้า'!$B$8:$AH$106,27,FALSE),0)</f>
      </c>
      <c r="Q450" s="53">
        <f>IFERROR(VLOOKUP(B450,'วันที่ 4 กะเช้า'!$B$8:$AH$106,28,FALSE),0)-IFERROR(VLOOKUP(B450,'วันที่ 4 กะเช้า'!$B$8:$AH$106,27,FALSE),0)</f>
      </c>
      <c r="R450" s="53">
        <f>IFERROR(VLOOKUP(B450,'วันที่ 4 กะเช้า'!$B$8:$AH$106,27,FALSE),0)</f>
      </c>
      <c r="S450" s="53">
        <f>IFERROR(VLOOKUP(B450,'วันที่ 5 กะเช้า'!$B$8:$AH$107,28,FALSE),0)-IFERROR(VLOOKUP(B450,'วันที่ 5 กะเช้า'!$B$8:$AH$107,27,FALSE),0)</f>
      </c>
      <c r="T450" s="53">
        <f>IFERROR(VLOOKUP(B450,'วันที่ 5 กะเช้า'!$B$8:$AH$107,27,FALSE),0)</f>
      </c>
      <c r="U450" s="53">
        <f>IFERROR(VLOOKUP(B450,'วันที่ 5 กะดึก'!$B$8:$AH$106,27,FALSE),0)</f>
      </c>
      <c r="V450" s="53">
        <f>IFERROR(VLOOKUP(B450,'วันที่ 5 กะดึก'!$B$8:$AH$106,27,FALSE),0)</f>
      </c>
      <c r="W450" s="53">
        <f>IFERROR(VLOOKUP(B450,'วันที่ 7'!$B$8:$AH$105,28,FALSE),0)-IFERROR(VLOOKUP(B450,'วันที่ 7'!$B$8:$AH$105,27,FALSE),0)</f>
      </c>
      <c r="X450" s="53">
        <f>IFERROR(VLOOKUP(B450,'วันที่ 7'!$B$8:$AH$105,27,FALSE),0)</f>
      </c>
      <c r="Y450" s="53">
        <f>IFERROR(VLOOKUP(B450,'วันที่ 8'!$B$8:$AH$109,28,FALSE),0)-IFERROR(VLOOKUP(B450,'วันที่ 8'!$B$8:$AH$109,27,FALSE),0)</f>
      </c>
      <c r="Z450" s="53">
        <f>IFERROR(VLOOKUP(B450,'วันที่ 8'!$B$8:$AH$109,27,FALSE),0)</f>
      </c>
      <c r="AA450" s="53">
        <f>IFERROR(VLOOKUP(B450,'กะเช้าวันที่ 12'!$B$8:$AC$102,28,FALSE),0)-IFERROR(VLOOKUP(B450,'กะเช้าวันที่ 12'!$B$8:$AC$102,27,FALSE),0)</f>
      </c>
      <c r="AB450" s="53">
        <f>IFERROR(VLOOKUP(B450,'กะเช้าวันที่ 12'!$B$8:$AC$102,27,FALSE),0)</f>
      </c>
      <c r="AC450" s="53">
        <f>IFERROR(VLOOKUP(B450,'กะเช้าวันที่ 14'!$B$8:$AC$104,28,FALSE),0)-IFERROR(VLOOKUP(B450,'กะเช้าวันที่ 14'!$B$8:$AC$104,27,FALSE),0)</f>
      </c>
      <c r="AD450" s="53">
        <f>IFERROR(VLOOKUP(B450,'กะเช้าวันที่ 14'!$B$8:$AC$104,27,FALSE),0)</f>
      </c>
      <c r="AE450" s="53">
        <f>IFERROR(VLOOKUP(B450,'กะดึกวันที่ 13'!$B$8:$AC$105,28,FALSE),0)-IFERROR(VLOOKUP(B450,'กะดึกวันที่ 13'!$B$8:$AC$105,27,FALSE),0)</f>
      </c>
      <c r="AF450" s="53">
        <f>IFERROR(VLOOKUP(C450,'กะดึกวันที่ 13'!$B$8:$AC$105,27,FALSE),0)</f>
      </c>
      <c r="AG450" s="53">
        <f>IFERROR(VLOOKUP(B450,'วันที่ 12'!$B$8:$AH$105,28,FALSE),0)</f>
      </c>
      <c r="AH450" s="53">
        <f>IFERROR(VLOOKUP(B450,'วันที่ 14'!$B$8:$AH$106,28,FALSE),0)</f>
      </c>
      <c r="AI450" s="53">
        <f>IFERROR(VLOOKUP(B450,'วันที่ 15'!$B$8:$AH$106,28,FALSE),0)</f>
      </c>
      <c r="AJ450" s="53">
        <f>IFERROR(VLOOKUP(B450,'วันที่ 16'!$B$8:$AH$105,28,FALSE),0)</f>
      </c>
      <c r="AK450" s="53">
        <f>IFERROR(VLOOKUP(B450,'วันที่ 17'!$B$8:$AH$105,28,FALSE),0)</f>
      </c>
      <c r="AL450" s="53">
        <f>IFERROR(VLOOKUP(B450,'วันที่ 18'!$B$8:$AH$104,28,FALSE),0)</f>
      </c>
      <c r="AM450" s="53">
        <f>IFERROR(VLOOKUP(B450,'วันที่ 19'!$B$8:$AH$106,28,FALSE),0)</f>
      </c>
      <c r="AN450" s="53">
        <f>IFERROR(VLOOKUP(B450,'วันที่ 20'!$B$8:$AH$105,28,FALSE),0)</f>
      </c>
      <c r="AO450" s="53">
        <f>IFERROR(VLOOKUP(B450,'วันที่ 21'!$B$8:$AH$106,28,FALSE),0)</f>
      </c>
      <c r="AP450" s="53">
        <f>IFERROR(VLOOKUP(B450,'วันที่ 22'!$B$8:$AH$105,28,FALSE),0)</f>
      </c>
      <c r="AQ450" s="53">
        <f>IFERROR(VLOOKUP(B450,'วันที่ 23'!$B$8:$AH$107,28,FALSE),0)</f>
      </c>
      <c r="AR450" s="53">
        <f>IFERROR(VLOOKUP(B450,'วันที่ 24'!$B$8:$AH$104,28,FALSE),0)</f>
      </c>
      <c r="AS450" s="53">
        <f>IFERROR(VLOOKUP(B450,'วันที่ 25'!$B$8:$AH$106,28,FALSE),0)</f>
      </c>
      <c r="AT450" s="53">
        <f>IFERROR(VLOOKUP(B450,'วันที่ 26'!$B$8:$AH$105,28,FALSE),0)</f>
      </c>
      <c r="AU450" s="53">
        <f>IFERROR(VLOOKUP(B450,'วันที่ 26'!$B$8:$AH$104,28,FALSE),0)</f>
      </c>
      <c r="AV450" s="53">
        <f>IFERROR(VLOOKUP(B450,'วันที่ 30'!$B$8:$AH$107,28,FALSE),0)</f>
      </c>
      <c r="AW450" s="53">
        <f>IFERROR(VLOOKUP(B450,'วันที่ 31'!$B$8:$AG$105,28,FALSE),0)</f>
      </c>
      <c r="AX450" s="52">
        <f>SUM(E450:AW450)</f>
      </c>
    </row>
    <row r="451">
      <c r="A451" s="52"/>
      <c r="B451" s="56"/>
      <c r="C451" s="53">
        <f>IFERROR(VLOOKUP(B451,Members!B:C,2,FALSE),0)</f>
      </c>
      <c r="D451" s="53">
        <f>IFERROR(VLOOKUP(B451,Members!$B:$H,7,FALSE),0)</f>
      </c>
      <c r="E451" s="55">
        <f>IFERROR(VLOOKUP(B451,'วันที่ 1'!$B$8:$AH$103,28,FALSE),0) - IFERROR(VLOOKUP(B451,'วันที่ 1'!$B$8:$AH$103,27,FALSE),0)</f>
      </c>
      <c r="F451" s="55">
        <f>IFERROR(VLOOKUP(C451,'วันที่ 1'!$B$8:$AH$103,27,FALSE),0)</f>
      </c>
      <c r="G451" s="53">
        <f>IFERROR(VLOOKUP(B451,'วันที่ 1'!$B$8:$AH$103,28,FALSE),0)-IFERROR(VLOOKUP(B451,'วันที่ 1'!$B$8:$AH$103,27,FALSE),0)</f>
      </c>
      <c r="H451" s="55">
        <f>IFERROR(VLOOKUP(B451,'วันที่ 1'!$B$8:$AH$103,27,FALSE),0)</f>
      </c>
      <c r="I451" s="53">
        <f>IFERROR(VLOOKUP(B451,'วันที่ 2'!$B$8:$AF$106,28,FALSE),0)-IFERROR(VLOOKUP(B451,'วันที่ 2'!$B$8:$AF$106,27,FALSE),0)</f>
      </c>
      <c r="J451" s="53">
        <f>IFERROR(VLOOKUP(B451,'วันที่ 2'!$B$8:$AF$106,27,FALSE),0)</f>
      </c>
      <c r="K451" s="53">
        <f>IFERROR(VLOOKUP(B451,'วันที่ 3 กะเช้า'!$B$8:$AK$106,28,FALSE),0)-IFERROR(VLOOKUP(B451,'วันที่ 3 กะเช้า'!$B$8:$AK$106,27,FALSE),0)</f>
      </c>
      <c r="L451" s="53">
        <f>IFERROR(VLOOKUP(B451,'วันที่ 3 กะเช้า'!$B$8:$AK$106,27,FALSE),0)</f>
      </c>
      <c r="M451" s="53">
        <f>IFERROR(VLOOKUP(B451,'วันที่ 4 กะเช้า'!$B$8:$AG$107,28,FALSE),0)-IFERROR(VLOOKUP(B451,'วันที่ 4 กะเช้า'!$B$8:$AG$107,27,FALSE),0)</f>
      </c>
      <c r="N451" s="53">
        <f>IFERROR(VLOOKUP(B451,'วันที่ 4 กะเช้า'!$B$8:$AG$107,27,FALSE),0)</f>
      </c>
      <c r="O451" s="53">
        <f>IFERROR(VLOOKUP(B451,'วันที่ 4 กะเช้า'!$B$8:$AH$106,28,FALSE),0)-IFERROR(VLOOKUP(B451,'วันที่ 4 กะเช้า'!$B$8:$AH$106,27,FALSE),0)</f>
      </c>
      <c r="P451" s="53">
        <f>IFERROR(VLOOKUP(B451,'วันที่ 4 กะเช้า'!$B$8:$AH$106,27,FALSE),0)</f>
      </c>
      <c r="Q451" s="53">
        <f>IFERROR(VLOOKUP(B451,'วันที่ 4 กะเช้า'!$B$8:$AH$106,28,FALSE),0)-IFERROR(VLOOKUP(B451,'วันที่ 4 กะเช้า'!$B$8:$AH$106,27,FALSE),0)</f>
      </c>
      <c r="R451" s="53">
        <f>IFERROR(VLOOKUP(B451,'วันที่ 4 กะเช้า'!$B$8:$AH$106,27,FALSE),0)</f>
      </c>
      <c r="S451" s="53">
        <f>IFERROR(VLOOKUP(B451,'วันที่ 5 กะเช้า'!$B$8:$AH$107,28,FALSE),0)-IFERROR(VLOOKUP(B451,'วันที่ 5 กะเช้า'!$B$8:$AH$107,27,FALSE),0)</f>
      </c>
      <c r="T451" s="53">
        <f>IFERROR(VLOOKUP(B451,'วันที่ 5 กะเช้า'!$B$8:$AH$107,27,FALSE),0)</f>
      </c>
      <c r="U451" s="53">
        <f>IFERROR(VLOOKUP(B451,'วันที่ 5 กะดึก'!$B$8:$AH$106,27,FALSE),0)</f>
      </c>
      <c r="V451" s="53">
        <f>IFERROR(VLOOKUP(B451,'วันที่ 5 กะดึก'!$B$8:$AH$106,27,FALSE),0)</f>
      </c>
      <c r="W451" s="53">
        <f>IFERROR(VLOOKUP(B451,'วันที่ 7'!$B$8:$AH$105,28,FALSE),0)-IFERROR(VLOOKUP(B451,'วันที่ 7'!$B$8:$AH$105,27,FALSE),0)</f>
      </c>
      <c r="X451" s="53">
        <f>IFERROR(VLOOKUP(B451,'วันที่ 7'!$B$8:$AH$105,27,FALSE),0)</f>
      </c>
      <c r="Y451" s="53">
        <f>IFERROR(VLOOKUP(B451,'วันที่ 8'!$B$8:$AH$109,28,FALSE),0)-IFERROR(VLOOKUP(B451,'วันที่ 8'!$B$8:$AH$109,27,FALSE),0)</f>
      </c>
      <c r="Z451" s="53">
        <f>IFERROR(VLOOKUP(B451,'วันที่ 8'!$B$8:$AH$109,27,FALSE),0)</f>
      </c>
      <c r="AA451" s="53">
        <f>IFERROR(VLOOKUP(B451,'กะเช้าวันที่ 12'!$B$8:$AC$102,28,FALSE),0)-IFERROR(VLOOKUP(B451,'กะเช้าวันที่ 12'!$B$8:$AC$102,27,FALSE),0)</f>
      </c>
      <c r="AB451" s="53">
        <f>IFERROR(VLOOKUP(B451,'กะเช้าวันที่ 12'!$B$8:$AC$102,27,FALSE),0)</f>
      </c>
      <c r="AC451" s="53">
        <f>IFERROR(VLOOKUP(B451,'กะเช้าวันที่ 14'!$B$8:$AC$104,28,FALSE),0)-IFERROR(VLOOKUP(B451,'กะเช้าวันที่ 14'!$B$8:$AC$104,27,FALSE),0)</f>
      </c>
      <c r="AD451" s="53">
        <f>IFERROR(VLOOKUP(B451,'กะเช้าวันที่ 14'!$B$8:$AC$104,27,FALSE),0)</f>
      </c>
      <c r="AE451" s="53">
        <f>IFERROR(VLOOKUP(B451,'กะดึกวันที่ 13'!$B$8:$AC$105,28,FALSE),0)-IFERROR(VLOOKUP(B451,'กะดึกวันที่ 13'!$B$8:$AC$105,27,FALSE),0)</f>
      </c>
      <c r="AF451" s="53">
        <f>IFERROR(VLOOKUP(C451,'กะดึกวันที่ 13'!$B$8:$AC$105,27,FALSE),0)</f>
      </c>
      <c r="AG451" s="53">
        <f>IFERROR(VLOOKUP(B451,'วันที่ 12'!$B$8:$AH$105,28,FALSE),0)</f>
      </c>
      <c r="AH451" s="53">
        <f>IFERROR(VLOOKUP(B451,'วันที่ 14'!$B$8:$AH$106,28,FALSE),0)</f>
      </c>
      <c r="AI451" s="53">
        <f>IFERROR(VLOOKUP(B451,'วันที่ 15'!$B$8:$AH$106,28,FALSE),0)</f>
      </c>
      <c r="AJ451" s="53">
        <f>IFERROR(VLOOKUP(B451,'วันที่ 16'!$B$8:$AH$105,28,FALSE),0)</f>
      </c>
      <c r="AK451" s="53">
        <f>IFERROR(VLOOKUP(B451,'วันที่ 17'!$B$8:$AH$105,28,FALSE),0)</f>
      </c>
      <c r="AL451" s="53">
        <f>IFERROR(VLOOKUP(B451,'วันที่ 18'!$B$8:$AH$104,28,FALSE),0)</f>
      </c>
      <c r="AM451" s="53">
        <f>IFERROR(VLOOKUP(B451,'วันที่ 19'!$B$8:$AH$106,28,FALSE),0)</f>
      </c>
      <c r="AN451" s="53">
        <f>IFERROR(VLOOKUP(B451,'วันที่ 20'!$B$8:$AH$105,28,FALSE),0)</f>
      </c>
      <c r="AO451" s="53">
        <f>IFERROR(VLOOKUP(B451,'วันที่ 21'!$B$8:$AH$106,28,FALSE),0)</f>
      </c>
      <c r="AP451" s="53">
        <f>IFERROR(VLOOKUP(B451,'วันที่ 22'!$B$8:$AH$105,28,FALSE),0)</f>
      </c>
      <c r="AQ451" s="53">
        <f>IFERROR(VLOOKUP(B451,'วันที่ 23'!$B$8:$AH$107,28,FALSE),0)</f>
      </c>
      <c r="AR451" s="53">
        <f>IFERROR(VLOOKUP(B451,'วันที่ 24'!$B$8:$AH$104,28,FALSE),0)</f>
      </c>
      <c r="AS451" s="53">
        <f>IFERROR(VLOOKUP(B451,'วันที่ 25'!$B$8:$AH$106,28,FALSE),0)</f>
      </c>
      <c r="AT451" s="53">
        <f>IFERROR(VLOOKUP(B451,'วันที่ 26'!$B$8:$AH$105,28,FALSE),0)</f>
      </c>
      <c r="AU451" s="53">
        <f>IFERROR(VLOOKUP(B451,'วันที่ 26'!$B$8:$AH$104,28,FALSE),0)</f>
      </c>
      <c r="AV451" s="53">
        <f>IFERROR(VLOOKUP(B451,'วันที่ 30'!$B$8:$AH$107,28,FALSE),0)</f>
      </c>
      <c r="AW451" s="53">
        <f>IFERROR(VLOOKUP(B451,'วันที่ 31'!$B$8:$AG$105,28,FALSE),0)</f>
      </c>
      <c r="AX451" s="52">
        <f>SUM(E451:AW451)</f>
      </c>
    </row>
    <row r="452">
      <c r="A452" s="52"/>
      <c r="B452" s="56"/>
      <c r="C452" s="53">
        <f>IFERROR(VLOOKUP(B452,Members!B:C,2,FALSE),0)</f>
      </c>
      <c r="D452" s="53">
        <f>IFERROR(VLOOKUP(B452,Members!$B:$H,7,FALSE),0)</f>
      </c>
      <c r="E452" s="55">
        <f>IFERROR(VLOOKUP(B452,'วันที่ 1'!$B$8:$AH$103,28,FALSE),0) - IFERROR(VLOOKUP(B452,'วันที่ 1'!$B$8:$AH$103,27,FALSE),0)</f>
      </c>
      <c r="F452" s="55">
        <f>IFERROR(VLOOKUP(C452,'วันที่ 1'!$B$8:$AH$103,27,FALSE),0)</f>
      </c>
      <c r="G452" s="53">
        <f>IFERROR(VLOOKUP(B452,'วันที่ 1'!$B$8:$AH$103,28,FALSE),0)-IFERROR(VLOOKUP(B452,'วันที่ 1'!$B$8:$AH$103,27,FALSE),0)</f>
      </c>
      <c r="H452" s="55">
        <f>IFERROR(VLOOKUP(B452,'วันที่ 1'!$B$8:$AH$103,27,FALSE),0)</f>
      </c>
      <c r="I452" s="53">
        <f>IFERROR(VLOOKUP(B452,'วันที่ 2'!$B$8:$AF$106,28,FALSE),0)-IFERROR(VLOOKUP(B452,'วันที่ 2'!$B$8:$AF$106,27,FALSE),0)</f>
      </c>
      <c r="J452" s="53">
        <f>IFERROR(VLOOKUP(B452,'วันที่ 2'!$B$8:$AF$106,27,FALSE),0)</f>
      </c>
      <c r="K452" s="53">
        <f>IFERROR(VLOOKUP(B452,'วันที่ 3 กะเช้า'!$B$8:$AK$106,28,FALSE),0)-IFERROR(VLOOKUP(B452,'วันที่ 3 กะเช้า'!$B$8:$AK$106,27,FALSE),0)</f>
      </c>
      <c r="L452" s="53">
        <f>IFERROR(VLOOKUP(B452,'วันที่ 3 กะเช้า'!$B$8:$AK$106,27,FALSE),0)</f>
      </c>
      <c r="M452" s="53">
        <f>IFERROR(VLOOKUP(B452,'วันที่ 4 กะเช้า'!$B$8:$AG$107,28,FALSE),0)-IFERROR(VLOOKUP(B452,'วันที่ 4 กะเช้า'!$B$8:$AG$107,27,FALSE),0)</f>
      </c>
      <c r="N452" s="53">
        <f>IFERROR(VLOOKUP(B452,'วันที่ 4 กะเช้า'!$B$8:$AG$107,27,FALSE),0)</f>
      </c>
      <c r="O452" s="53">
        <f>IFERROR(VLOOKUP(B452,'วันที่ 4 กะเช้า'!$B$8:$AH$106,28,FALSE),0)-IFERROR(VLOOKUP(B452,'วันที่ 4 กะเช้า'!$B$8:$AH$106,27,FALSE),0)</f>
      </c>
      <c r="P452" s="53">
        <f>IFERROR(VLOOKUP(B452,'วันที่ 4 กะเช้า'!$B$8:$AH$106,27,FALSE),0)</f>
      </c>
      <c r="Q452" s="53">
        <f>IFERROR(VLOOKUP(B452,'วันที่ 4 กะเช้า'!$B$8:$AH$106,28,FALSE),0)-IFERROR(VLOOKUP(B452,'วันที่ 4 กะเช้า'!$B$8:$AH$106,27,FALSE),0)</f>
      </c>
      <c r="R452" s="53">
        <f>IFERROR(VLOOKUP(B452,'วันที่ 4 กะเช้า'!$B$8:$AH$106,27,FALSE),0)</f>
      </c>
      <c r="S452" s="53">
        <f>IFERROR(VLOOKUP(B452,'วันที่ 5 กะเช้า'!$B$8:$AH$107,28,FALSE),0)-IFERROR(VLOOKUP(B452,'วันที่ 5 กะเช้า'!$B$8:$AH$107,27,FALSE),0)</f>
      </c>
      <c r="T452" s="53">
        <f>IFERROR(VLOOKUP(B452,'วันที่ 5 กะเช้า'!$B$8:$AH$107,27,FALSE),0)</f>
      </c>
      <c r="U452" s="53">
        <f>IFERROR(VLOOKUP(B452,'วันที่ 5 กะดึก'!$B$8:$AH$106,27,FALSE),0)</f>
      </c>
      <c r="V452" s="53">
        <f>IFERROR(VLOOKUP(B452,'วันที่ 5 กะดึก'!$B$8:$AH$106,27,FALSE),0)</f>
      </c>
      <c r="W452" s="53">
        <f>IFERROR(VLOOKUP(B452,'วันที่ 7'!$B$8:$AH$105,28,FALSE),0)-IFERROR(VLOOKUP(B452,'วันที่ 7'!$B$8:$AH$105,27,FALSE),0)</f>
      </c>
      <c r="X452" s="53">
        <f>IFERROR(VLOOKUP(B452,'วันที่ 7'!$B$8:$AH$105,27,FALSE),0)</f>
      </c>
      <c r="Y452" s="53">
        <f>IFERROR(VLOOKUP(B452,'วันที่ 8'!$B$8:$AH$109,28,FALSE),0)-IFERROR(VLOOKUP(B452,'วันที่ 8'!$B$8:$AH$109,27,FALSE),0)</f>
      </c>
      <c r="Z452" s="53">
        <f>IFERROR(VLOOKUP(B452,'วันที่ 8'!$B$8:$AH$109,27,FALSE),0)</f>
      </c>
      <c r="AA452" s="53">
        <f>IFERROR(VLOOKUP(B452,'กะเช้าวันที่ 12'!$B$8:$AC$102,28,FALSE),0)-IFERROR(VLOOKUP(B452,'กะเช้าวันที่ 12'!$B$8:$AC$102,27,FALSE),0)</f>
      </c>
      <c r="AB452" s="53">
        <f>IFERROR(VLOOKUP(B452,'กะเช้าวันที่ 12'!$B$8:$AC$102,27,FALSE),0)</f>
      </c>
      <c r="AC452" s="53">
        <f>IFERROR(VLOOKUP(B452,'กะเช้าวันที่ 14'!$B$8:$AC$104,28,FALSE),0)-IFERROR(VLOOKUP(B452,'กะเช้าวันที่ 14'!$B$8:$AC$104,27,FALSE),0)</f>
      </c>
      <c r="AD452" s="53">
        <f>IFERROR(VLOOKUP(B452,'กะเช้าวันที่ 14'!$B$8:$AC$104,27,FALSE),0)</f>
      </c>
      <c r="AE452" s="53">
        <f>IFERROR(VLOOKUP(B452,'กะดึกวันที่ 13'!$B$8:$AC$105,28,FALSE),0)-IFERROR(VLOOKUP(B452,'กะดึกวันที่ 13'!$B$8:$AC$105,27,FALSE),0)</f>
      </c>
      <c r="AF452" s="53">
        <f>IFERROR(VLOOKUP(C452,'กะดึกวันที่ 13'!$B$8:$AC$105,27,FALSE),0)</f>
      </c>
      <c r="AG452" s="53">
        <f>IFERROR(VLOOKUP(B452,'วันที่ 12'!$B$8:$AH$105,28,FALSE),0)</f>
      </c>
      <c r="AH452" s="53">
        <f>IFERROR(VLOOKUP(B452,'วันที่ 14'!$B$8:$AH$106,28,FALSE),0)</f>
      </c>
      <c r="AI452" s="53">
        <f>IFERROR(VLOOKUP(B452,'วันที่ 15'!$B$8:$AH$106,28,FALSE),0)</f>
      </c>
      <c r="AJ452" s="53">
        <f>IFERROR(VLOOKUP(B452,'วันที่ 16'!$B$8:$AH$105,28,FALSE),0)</f>
      </c>
      <c r="AK452" s="53">
        <f>IFERROR(VLOOKUP(B452,'วันที่ 17'!$B$8:$AH$105,28,FALSE),0)</f>
      </c>
      <c r="AL452" s="53">
        <f>IFERROR(VLOOKUP(B452,'วันที่ 18'!$B$8:$AH$104,28,FALSE),0)</f>
      </c>
      <c r="AM452" s="53">
        <f>IFERROR(VLOOKUP(B452,'วันที่ 19'!$B$8:$AH$106,28,FALSE),0)</f>
      </c>
      <c r="AN452" s="53">
        <f>IFERROR(VLOOKUP(B452,'วันที่ 20'!$B$8:$AH$105,28,FALSE),0)</f>
      </c>
      <c r="AO452" s="53">
        <f>IFERROR(VLOOKUP(B452,'วันที่ 21'!$B$8:$AH$106,28,FALSE),0)</f>
      </c>
      <c r="AP452" s="53">
        <f>IFERROR(VLOOKUP(B452,'วันที่ 22'!$B$8:$AH$105,28,FALSE),0)</f>
      </c>
      <c r="AQ452" s="53">
        <f>IFERROR(VLOOKUP(B452,'วันที่ 23'!$B$8:$AH$107,28,FALSE),0)</f>
      </c>
      <c r="AR452" s="53">
        <f>IFERROR(VLOOKUP(B452,'วันที่ 24'!$B$8:$AH$104,28,FALSE),0)</f>
      </c>
      <c r="AS452" s="53">
        <f>IFERROR(VLOOKUP(B452,'วันที่ 25'!$B$8:$AH$106,28,FALSE),0)</f>
      </c>
      <c r="AT452" s="53">
        <f>IFERROR(VLOOKUP(B452,'วันที่ 26'!$B$8:$AH$105,28,FALSE),0)</f>
      </c>
      <c r="AU452" s="53">
        <f>IFERROR(VLOOKUP(B452,'วันที่ 26'!$B$8:$AH$104,28,FALSE),0)</f>
      </c>
      <c r="AV452" s="53">
        <f>IFERROR(VLOOKUP(B452,'วันที่ 30'!$B$8:$AH$107,28,FALSE),0)</f>
      </c>
      <c r="AW452" s="53">
        <f>IFERROR(VLOOKUP(B452,'วันที่ 31'!$B$8:$AG$105,28,FALSE),0)</f>
      </c>
      <c r="AX452" s="52">
        <f>SUM(E452:AW452)</f>
      </c>
    </row>
    <row r="453">
      <c r="A453" s="52"/>
      <c r="B453" s="56"/>
      <c r="C453" s="53">
        <f>IFERROR(VLOOKUP(B453,Members!B:C,2,FALSE),0)</f>
      </c>
      <c r="D453" s="53">
        <f>IFERROR(VLOOKUP(B453,Members!$B:$H,7,FALSE),0)</f>
      </c>
      <c r="E453" s="55">
        <f>IFERROR(VLOOKUP(B453,'วันที่ 1'!$B$8:$AH$103,28,FALSE),0) - IFERROR(VLOOKUP(B453,'วันที่ 1'!$B$8:$AH$103,27,FALSE),0)</f>
      </c>
      <c r="F453" s="55">
        <f>IFERROR(VLOOKUP(C453,'วันที่ 1'!$B$8:$AH$103,27,FALSE),0)</f>
      </c>
      <c r="G453" s="53">
        <f>IFERROR(VLOOKUP(B453,'วันที่ 1'!$B$8:$AH$103,28,FALSE),0)-IFERROR(VLOOKUP(B453,'วันที่ 1'!$B$8:$AH$103,27,FALSE),0)</f>
      </c>
      <c r="H453" s="55">
        <f>IFERROR(VLOOKUP(B453,'วันที่ 1'!$B$8:$AH$103,27,FALSE),0)</f>
      </c>
      <c r="I453" s="53">
        <f>IFERROR(VLOOKUP(B453,'วันที่ 2'!$B$8:$AF$106,28,FALSE),0)-IFERROR(VLOOKUP(B453,'วันที่ 2'!$B$8:$AF$106,27,FALSE),0)</f>
      </c>
      <c r="J453" s="53">
        <f>IFERROR(VLOOKUP(B453,'วันที่ 2'!$B$8:$AF$106,27,FALSE),0)</f>
      </c>
      <c r="K453" s="53">
        <f>IFERROR(VLOOKUP(B453,'วันที่ 3 กะเช้า'!$B$8:$AK$106,28,FALSE),0)-IFERROR(VLOOKUP(B453,'วันที่ 3 กะเช้า'!$B$8:$AK$106,27,FALSE),0)</f>
      </c>
      <c r="L453" s="53">
        <f>IFERROR(VLOOKUP(B453,'วันที่ 3 กะเช้า'!$B$8:$AK$106,27,FALSE),0)</f>
      </c>
      <c r="M453" s="53">
        <f>IFERROR(VLOOKUP(B453,'วันที่ 4 กะเช้า'!$B$8:$AG$107,28,FALSE),0)-IFERROR(VLOOKUP(B453,'วันที่ 4 กะเช้า'!$B$8:$AG$107,27,FALSE),0)</f>
      </c>
      <c r="N453" s="53">
        <f>IFERROR(VLOOKUP(B453,'วันที่ 4 กะเช้า'!$B$8:$AG$107,27,FALSE),0)</f>
      </c>
      <c r="O453" s="53">
        <f>IFERROR(VLOOKUP(B453,'วันที่ 4 กะเช้า'!$B$8:$AH$106,28,FALSE),0)-IFERROR(VLOOKUP(B453,'วันที่ 4 กะเช้า'!$B$8:$AH$106,27,FALSE),0)</f>
      </c>
      <c r="P453" s="53">
        <f>IFERROR(VLOOKUP(B453,'วันที่ 4 กะเช้า'!$B$8:$AH$106,27,FALSE),0)</f>
      </c>
      <c r="Q453" s="53">
        <f>IFERROR(VLOOKUP(B453,'วันที่ 4 กะเช้า'!$B$8:$AH$106,28,FALSE),0)-IFERROR(VLOOKUP(B453,'วันที่ 4 กะเช้า'!$B$8:$AH$106,27,FALSE),0)</f>
      </c>
      <c r="R453" s="53">
        <f>IFERROR(VLOOKUP(B453,'วันที่ 4 กะเช้า'!$B$8:$AH$106,27,FALSE),0)</f>
      </c>
      <c r="S453" s="53">
        <f>IFERROR(VLOOKUP(B453,'วันที่ 5 กะเช้า'!$B$8:$AH$107,28,FALSE),0)-IFERROR(VLOOKUP(B453,'วันที่ 5 กะเช้า'!$B$8:$AH$107,27,FALSE),0)</f>
      </c>
      <c r="T453" s="53">
        <f>IFERROR(VLOOKUP(B453,'วันที่ 5 กะเช้า'!$B$8:$AH$107,27,FALSE),0)</f>
      </c>
      <c r="U453" s="53">
        <f>IFERROR(VLOOKUP(B453,'วันที่ 5 กะดึก'!$B$8:$AH$106,27,FALSE),0)</f>
      </c>
      <c r="V453" s="53">
        <f>IFERROR(VLOOKUP(B453,'วันที่ 5 กะดึก'!$B$8:$AH$106,27,FALSE),0)</f>
      </c>
      <c r="W453" s="53">
        <f>IFERROR(VLOOKUP(B453,'วันที่ 7'!$B$8:$AH$105,28,FALSE),0)-IFERROR(VLOOKUP(B453,'วันที่ 7'!$B$8:$AH$105,27,FALSE),0)</f>
      </c>
      <c r="X453" s="53">
        <f>IFERROR(VLOOKUP(B453,'วันที่ 7'!$B$8:$AH$105,27,FALSE),0)</f>
      </c>
      <c r="Y453" s="53">
        <f>IFERROR(VLOOKUP(B453,'วันที่ 8'!$B$8:$AH$109,28,FALSE),0)-IFERROR(VLOOKUP(B453,'วันที่ 8'!$B$8:$AH$109,27,FALSE),0)</f>
      </c>
      <c r="Z453" s="53">
        <f>IFERROR(VLOOKUP(B453,'วันที่ 8'!$B$8:$AH$109,27,FALSE),0)</f>
      </c>
      <c r="AA453" s="53">
        <f>IFERROR(VLOOKUP(B453,'กะเช้าวันที่ 12'!$B$8:$AC$102,28,FALSE),0)-IFERROR(VLOOKUP(B453,'กะเช้าวันที่ 12'!$B$8:$AC$102,27,FALSE),0)</f>
      </c>
      <c r="AB453" s="53">
        <f>IFERROR(VLOOKUP(B453,'กะเช้าวันที่ 12'!$B$8:$AC$102,27,FALSE),0)</f>
      </c>
      <c r="AC453" s="53">
        <f>IFERROR(VLOOKUP(B453,'กะเช้าวันที่ 14'!$B$8:$AC$104,28,FALSE),0)-IFERROR(VLOOKUP(B453,'กะเช้าวันที่ 14'!$B$8:$AC$104,27,FALSE),0)</f>
      </c>
      <c r="AD453" s="53">
        <f>IFERROR(VLOOKUP(B453,'กะเช้าวันที่ 14'!$B$8:$AC$104,27,FALSE),0)</f>
      </c>
      <c r="AE453" s="53">
        <f>IFERROR(VLOOKUP(B453,'กะดึกวันที่ 13'!$B$8:$AC$105,28,FALSE),0)-IFERROR(VLOOKUP(B453,'กะดึกวันที่ 13'!$B$8:$AC$105,27,FALSE),0)</f>
      </c>
      <c r="AF453" s="53">
        <f>IFERROR(VLOOKUP(C453,'กะดึกวันที่ 13'!$B$8:$AC$105,27,FALSE),0)</f>
      </c>
      <c r="AG453" s="53">
        <f>IFERROR(VLOOKUP(B453,'วันที่ 12'!$B$8:$AH$105,28,FALSE),0)</f>
      </c>
      <c r="AH453" s="53">
        <f>IFERROR(VLOOKUP(B453,'วันที่ 14'!$B$8:$AH$106,28,FALSE),0)</f>
      </c>
      <c r="AI453" s="53">
        <f>IFERROR(VLOOKUP(B453,'วันที่ 15'!$B$8:$AH$106,28,FALSE),0)</f>
      </c>
      <c r="AJ453" s="53">
        <f>IFERROR(VLOOKUP(B453,'วันที่ 16'!$B$8:$AH$105,28,FALSE),0)</f>
      </c>
      <c r="AK453" s="53">
        <f>IFERROR(VLOOKUP(B453,'วันที่ 17'!$B$8:$AH$105,28,FALSE),0)</f>
      </c>
      <c r="AL453" s="53">
        <f>IFERROR(VLOOKUP(B453,'วันที่ 18'!$B$8:$AH$104,28,FALSE),0)</f>
      </c>
      <c r="AM453" s="53">
        <f>IFERROR(VLOOKUP(B453,'วันที่ 19'!$B$8:$AH$106,28,FALSE),0)</f>
      </c>
      <c r="AN453" s="53">
        <f>IFERROR(VLOOKUP(B453,'วันที่ 20'!$B$8:$AH$105,28,FALSE),0)</f>
      </c>
      <c r="AO453" s="53">
        <f>IFERROR(VLOOKUP(B453,'วันที่ 21'!$B$8:$AH$106,28,FALSE),0)</f>
      </c>
      <c r="AP453" s="53">
        <f>IFERROR(VLOOKUP(B453,'วันที่ 22'!$B$8:$AH$105,28,FALSE),0)</f>
      </c>
      <c r="AQ453" s="53">
        <f>IFERROR(VLOOKUP(B453,'วันที่ 23'!$B$8:$AH$107,28,FALSE),0)</f>
      </c>
      <c r="AR453" s="53">
        <f>IFERROR(VLOOKUP(B453,'วันที่ 24'!$B$8:$AH$104,28,FALSE),0)</f>
      </c>
      <c r="AS453" s="53">
        <f>IFERROR(VLOOKUP(B453,'วันที่ 25'!$B$8:$AH$106,28,FALSE),0)</f>
      </c>
      <c r="AT453" s="53">
        <f>IFERROR(VLOOKUP(B453,'วันที่ 26'!$B$8:$AH$105,28,FALSE),0)</f>
      </c>
      <c r="AU453" s="53">
        <f>IFERROR(VLOOKUP(B453,'วันที่ 26'!$B$8:$AH$104,28,FALSE),0)</f>
      </c>
      <c r="AV453" s="53">
        <f>IFERROR(VLOOKUP(B453,'วันที่ 30'!$B$8:$AH$107,28,FALSE),0)</f>
      </c>
      <c r="AW453" s="53">
        <f>IFERROR(VLOOKUP(B453,'วันที่ 31'!$B$8:$AG$105,28,FALSE),0)</f>
      </c>
      <c r="AX453" s="52">
        <f>SUM(E453:AW453)</f>
      </c>
    </row>
    <row r="454">
      <c r="A454" s="52"/>
      <c r="B454" s="56"/>
      <c r="C454" s="53">
        <f>IFERROR(VLOOKUP(B454,Members!B:C,2,FALSE),0)</f>
      </c>
      <c r="D454" s="53">
        <f>IFERROR(VLOOKUP(B454,Members!$B:$H,7,FALSE),0)</f>
      </c>
      <c r="E454" s="55">
        <f>IFERROR(VLOOKUP(B454,'วันที่ 1'!$B$8:$AH$103,28,FALSE),0) - IFERROR(VLOOKUP(B454,'วันที่ 1'!$B$8:$AH$103,27,FALSE),0)</f>
      </c>
      <c r="F454" s="55">
        <f>IFERROR(VLOOKUP(C454,'วันที่ 1'!$B$8:$AH$103,27,FALSE),0)</f>
      </c>
      <c r="G454" s="53">
        <f>IFERROR(VLOOKUP(B454,'วันที่ 1'!$B$8:$AH$103,28,FALSE),0)-IFERROR(VLOOKUP(B454,'วันที่ 1'!$B$8:$AH$103,27,FALSE),0)</f>
      </c>
      <c r="H454" s="55">
        <f>IFERROR(VLOOKUP(B454,'วันที่ 1'!$B$8:$AH$103,27,FALSE),0)</f>
      </c>
      <c r="I454" s="53">
        <f>IFERROR(VLOOKUP(B454,'วันที่ 2'!$B$8:$AF$106,28,FALSE),0)-IFERROR(VLOOKUP(B454,'วันที่ 2'!$B$8:$AF$106,27,FALSE),0)</f>
      </c>
      <c r="J454" s="53">
        <f>IFERROR(VLOOKUP(B454,'วันที่ 2'!$B$8:$AF$106,27,FALSE),0)</f>
      </c>
      <c r="K454" s="53">
        <f>IFERROR(VLOOKUP(B454,'วันที่ 3 กะเช้า'!$B$8:$AK$106,28,FALSE),0)-IFERROR(VLOOKUP(B454,'วันที่ 3 กะเช้า'!$B$8:$AK$106,27,FALSE),0)</f>
      </c>
      <c r="L454" s="53">
        <f>IFERROR(VLOOKUP(B454,'วันที่ 3 กะเช้า'!$B$8:$AK$106,27,FALSE),0)</f>
      </c>
      <c r="M454" s="53">
        <f>IFERROR(VLOOKUP(B454,'วันที่ 4 กะเช้า'!$B$8:$AG$107,28,FALSE),0)-IFERROR(VLOOKUP(B454,'วันที่ 4 กะเช้า'!$B$8:$AG$107,27,FALSE),0)</f>
      </c>
      <c r="N454" s="53">
        <f>IFERROR(VLOOKUP(B454,'วันที่ 4 กะเช้า'!$B$8:$AG$107,27,FALSE),0)</f>
      </c>
      <c r="O454" s="53">
        <f>IFERROR(VLOOKUP(B454,'วันที่ 4 กะเช้า'!$B$8:$AH$106,28,FALSE),0)-IFERROR(VLOOKUP(B454,'วันที่ 4 กะเช้า'!$B$8:$AH$106,27,FALSE),0)</f>
      </c>
      <c r="P454" s="53">
        <f>IFERROR(VLOOKUP(B454,'วันที่ 4 กะเช้า'!$B$8:$AH$106,27,FALSE),0)</f>
      </c>
      <c r="Q454" s="53">
        <f>IFERROR(VLOOKUP(B454,'วันที่ 4 กะเช้า'!$B$8:$AH$106,28,FALSE),0)-IFERROR(VLOOKUP(B454,'วันที่ 4 กะเช้า'!$B$8:$AH$106,27,FALSE),0)</f>
      </c>
      <c r="R454" s="53">
        <f>IFERROR(VLOOKUP(B454,'วันที่ 4 กะเช้า'!$B$8:$AH$106,27,FALSE),0)</f>
      </c>
      <c r="S454" s="53">
        <f>IFERROR(VLOOKUP(B454,'วันที่ 5 กะเช้า'!$B$8:$AH$107,28,FALSE),0)-IFERROR(VLOOKUP(B454,'วันที่ 5 กะเช้า'!$B$8:$AH$107,27,FALSE),0)</f>
      </c>
      <c r="T454" s="53">
        <f>IFERROR(VLOOKUP(B454,'วันที่ 5 กะเช้า'!$B$8:$AH$107,27,FALSE),0)</f>
      </c>
      <c r="U454" s="53">
        <f>IFERROR(VLOOKUP(B454,'วันที่ 5 กะดึก'!$B$8:$AH$106,27,FALSE),0)</f>
      </c>
      <c r="V454" s="53">
        <f>IFERROR(VLOOKUP(B454,'วันที่ 5 กะดึก'!$B$8:$AH$106,27,FALSE),0)</f>
      </c>
      <c r="W454" s="53">
        <f>IFERROR(VLOOKUP(B454,'วันที่ 7'!$B$8:$AH$105,28,FALSE),0)-IFERROR(VLOOKUP(B454,'วันที่ 7'!$B$8:$AH$105,27,FALSE),0)</f>
      </c>
      <c r="X454" s="53">
        <f>IFERROR(VLOOKUP(B454,'วันที่ 7'!$B$8:$AH$105,27,FALSE),0)</f>
      </c>
      <c r="Y454" s="53">
        <f>IFERROR(VLOOKUP(B454,'วันที่ 8'!$B$8:$AH$109,28,FALSE),0)-IFERROR(VLOOKUP(B454,'วันที่ 8'!$B$8:$AH$109,27,FALSE),0)</f>
      </c>
      <c r="Z454" s="53">
        <f>IFERROR(VLOOKUP(B454,'วันที่ 8'!$B$8:$AH$109,27,FALSE),0)</f>
      </c>
      <c r="AA454" s="53">
        <f>IFERROR(VLOOKUP(B454,'กะเช้าวันที่ 12'!$B$8:$AC$102,28,FALSE),0)-IFERROR(VLOOKUP(B454,'กะเช้าวันที่ 12'!$B$8:$AC$102,27,FALSE),0)</f>
      </c>
      <c r="AB454" s="53">
        <f>IFERROR(VLOOKUP(B454,'กะเช้าวันที่ 12'!$B$8:$AC$102,27,FALSE),0)</f>
      </c>
      <c r="AC454" s="53">
        <f>IFERROR(VLOOKUP(B454,'กะเช้าวันที่ 14'!$B$8:$AC$104,28,FALSE),0)-IFERROR(VLOOKUP(B454,'กะเช้าวันที่ 14'!$B$8:$AC$104,27,FALSE),0)</f>
      </c>
      <c r="AD454" s="53">
        <f>IFERROR(VLOOKUP(B454,'กะเช้าวันที่ 14'!$B$8:$AC$104,27,FALSE),0)</f>
      </c>
      <c r="AE454" s="53">
        <f>IFERROR(VLOOKUP(B454,'กะดึกวันที่ 13'!$B$8:$AC$105,28,FALSE),0)-IFERROR(VLOOKUP(B454,'กะดึกวันที่ 13'!$B$8:$AC$105,27,FALSE),0)</f>
      </c>
      <c r="AF454" s="53">
        <f>IFERROR(VLOOKUP(C454,'กะดึกวันที่ 13'!$B$8:$AC$105,27,FALSE),0)</f>
      </c>
      <c r="AG454" s="53">
        <f>IFERROR(VLOOKUP(B454,'วันที่ 12'!$B$8:$AH$105,28,FALSE),0)</f>
      </c>
      <c r="AH454" s="53">
        <f>IFERROR(VLOOKUP(B454,'วันที่ 14'!$B$8:$AH$106,28,FALSE),0)</f>
      </c>
      <c r="AI454" s="53">
        <f>IFERROR(VLOOKUP(B454,'วันที่ 15'!$B$8:$AH$106,28,FALSE),0)</f>
      </c>
      <c r="AJ454" s="53">
        <f>IFERROR(VLOOKUP(B454,'วันที่ 16'!$B$8:$AH$105,28,FALSE),0)</f>
      </c>
      <c r="AK454" s="53">
        <f>IFERROR(VLOOKUP(B454,'วันที่ 17'!$B$8:$AH$105,28,FALSE),0)</f>
      </c>
      <c r="AL454" s="53">
        <f>IFERROR(VLOOKUP(B454,'วันที่ 18'!$B$8:$AH$104,28,FALSE),0)</f>
      </c>
      <c r="AM454" s="53">
        <f>IFERROR(VLOOKUP(B454,'วันที่ 19'!$B$8:$AH$106,28,FALSE),0)</f>
      </c>
      <c r="AN454" s="53">
        <f>IFERROR(VLOOKUP(B454,'วันที่ 20'!$B$8:$AH$105,28,FALSE),0)</f>
      </c>
      <c r="AO454" s="53">
        <f>IFERROR(VLOOKUP(B454,'วันที่ 21'!$B$8:$AH$106,28,FALSE),0)</f>
      </c>
      <c r="AP454" s="53">
        <f>IFERROR(VLOOKUP(B454,'วันที่ 22'!$B$8:$AH$105,28,FALSE),0)</f>
      </c>
      <c r="AQ454" s="53">
        <f>IFERROR(VLOOKUP(B454,'วันที่ 23'!$B$8:$AH$107,28,FALSE),0)</f>
      </c>
      <c r="AR454" s="53">
        <f>IFERROR(VLOOKUP(B454,'วันที่ 24'!$B$8:$AH$104,28,FALSE),0)</f>
      </c>
      <c r="AS454" s="53">
        <f>IFERROR(VLOOKUP(B454,'วันที่ 25'!$B$8:$AH$106,28,FALSE),0)</f>
      </c>
      <c r="AT454" s="53">
        <f>IFERROR(VLOOKUP(B454,'วันที่ 26'!$B$8:$AH$105,28,FALSE),0)</f>
      </c>
      <c r="AU454" s="53">
        <f>IFERROR(VLOOKUP(B454,'วันที่ 26'!$B$8:$AH$104,28,FALSE),0)</f>
      </c>
      <c r="AV454" s="53">
        <f>IFERROR(VLOOKUP(B454,'วันที่ 30'!$B$8:$AH$107,28,FALSE),0)</f>
      </c>
      <c r="AW454" s="53">
        <f>IFERROR(VLOOKUP(B454,'วันที่ 31'!$B$8:$AG$105,28,FALSE),0)</f>
      </c>
      <c r="AX454" s="52">
        <f>SUM(E454:AW454)</f>
      </c>
    </row>
    <row r="455">
      <c r="A455" s="52"/>
      <c r="B455" s="56"/>
      <c r="C455" s="53">
        <f>IFERROR(VLOOKUP(B455,Members!B:C,2,FALSE),0)</f>
      </c>
      <c r="D455" s="53">
        <f>IFERROR(VLOOKUP(B455,Members!$B:$H,7,FALSE),0)</f>
      </c>
      <c r="E455" s="55">
        <f>IFERROR(VLOOKUP(B455,'วันที่ 1'!$B$8:$AH$103,28,FALSE),0) - IFERROR(VLOOKUP(B455,'วันที่ 1'!$B$8:$AH$103,27,FALSE),0)</f>
      </c>
      <c r="F455" s="55">
        <f>IFERROR(VLOOKUP(C455,'วันที่ 1'!$B$8:$AH$103,27,FALSE),0)</f>
      </c>
      <c r="G455" s="53">
        <f>IFERROR(VLOOKUP(B455,'วันที่ 1'!$B$8:$AH$103,28,FALSE),0)-IFERROR(VLOOKUP(B455,'วันที่ 1'!$B$8:$AH$103,27,FALSE),0)</f>
      </c>
      <c r="H455" s="55">
        <f>IFERROR(VLOOKUP(B455,'วันที่ 1'!$B$8:$AH$103,27,FALSE),0)</f>
      </c>
      <c r="I455" s="53">
        <f>IFERROR(VLOOKUP(B455,'วันที่ 2'!$B$8:$AF$106,28,FALSE),0)-IFERROR(VLOOKUP(B455,'วันที่ 2'!$B$8:$AF$106,27,FALSE),0)</f>
      </c>
      <c r="J455" s="53">
        <f>IFERROR(VLOOKUP(B455,'วันที่ 2'!$B$8:$AF$106,27,FALSE),0)</f>
      </c>
      <c r="K455" s="53">
        <f>IFERROR(VLOOKUP(B455,'วันที่ 3 กะเช้า'!$B$8:$AK$106,28,FALSE),0)-IFERROR(VLOOKUP(B455,'วันที่ 3 กะเช้า'!$B$8:$AK$106,27,FALSE),0)</f>
      </c>
      <c r="L455" s="53">
        <f>IFERROR(VLOOKUP(B455,'วันที่ 3 กะเช้า'!$B$8:$AK$106,27,FALSE),0)</f>
      </c>
      <c r="M455" s="53">
        <f>IFERROR(VLOOKUP(B455,'วันที่ 4 กะเช้า'!$B$8:$AG$107,28,FALSE),0)-IFERROR(VLOOKUP(B455,'วันที่ 4 กะเช้า'!$B$8:$AG$107,27,FALSE),0)</f>
      </c>
      <c r="N455" s="53">
        <f>IFERROR(VLOOKUP(B455,'วันที่ 4 กะเช้า'!$B$8:$AG$107,27,FALSE),0)</f>
      </c>
      <c r="O455" s="53">
        <f>IFERROR(VLOOKUP(B455,'วันที่ 4 กะเช้า'!$B$8:$AH$106,28,FALSE),0)-IFERROR(VLOOKUP(B455,'วันที่ 4 กะเช้า'!$B$8:$AH$106,27,FALSE),0)</f>
      </c>
      <c r="P455" s="53">
        <f>IFERROR(VLOOKUP(B455,'วันที่ 4 กะเช้า'!$B$8:$AH$106,27,FALSE),0)</f>
      </c>
      <c r="Q455" s="53">
        <f>IFERROR(VLOOKUP(B455,'วันที่ 4 กะเช้า'!$B$8:$AH$106,28,FALSE),0)-IFERROR(VLOOKUP(B455,'วันที่ 4 กะเช้า'!$B$8:$AH$106,27,FALSE),0)</f>
      </c>
      <c r="R455" s="53">
        <f>IFERROR(VLOOKUP(B455,'วันที่ 4 กะเช้า'!$B$8:$AH$106,27,FALSE),0)</f>
      </c>
      <c r="S455" s="53">
        <f>IFERROR(VLOOKUP(B455,'วันที่ 5 กะเช้า'!$B$8:$AH$107,28,FALSE),0)-IFERROR(VLOOKUP(B455,'วันที่ 5 กะเช้า'!$B$8:$AH$107,27,FALSE),0)</f>
      </c>
      <c r="T455" s="53">
        <f>IFERROR(VLOOKUP(B455,'วันที่ 5 กะเช้า'!$B$8:$AH$107,27,FALSE),0)</f>
      </c>
      <c r="U455" s="53">
        <f>IFERROR(VLOOKUP(B455,'วันที่ 5 กะดึก'!$B$8:$AH$106,27,FALSE),0)</f>
      </c>
      <c r="V455" s="53">
        <f>IFERROR(VLOOKUP(B455,'วันที่ 5 กะดึก'!$B$8:$AH$106,27,FALSE),0)</f>
      </c>
      <c r="W455" s="53">
        <f>IFERROR(VLOOKUP(B455,'วันที่ 7'!$B$8:$AH$105,28,FALSE),0)-IFERROR(VLOOKUP(B455,'วันที่ 7'!$B$8:$AH$105,27,FALSE),0)</f>
      </c>
      <c r="X455" s="53">
        <f>IFERROR(VLOOKUP(B455,'วันที่ 7'!$B$8:$AH$105,27,FALSE),0)</f>
      </c>
      <c r="Y455" s="53">
        <f>IFERROR(VLOOKUP(B455,'วันที่ 8'!$B$8:$AH$109,28,FALSE),0)-IFERROR(VLOOKUP(B455,'วันที่ 8'!$B$8:$AH$109,27,FALSE),0)</f>
      </c>
      <c r="Z455" s="53">
        <f>IFERROR(VLOOKUP(B455,'วันที่ 8'!$B$8:$AH$109,27,FALSE),0)</f>
      </c>
      <c r="AA455" s="53">
        <f>IFERROR(VLOOKUP(B455,'กะเช้าวันที่ 12'!$B$8:$AC$102,28,FALSE),0)-IFERROR(VLOOKUP(B455,'กะเช้าวันที่ 12'!$B$8:$AC$102,27,FALSE),0)</f>
      </c>
      <c r="AB455" s="53">
        <f>IFERROR(VLOOKUP(B455,'กะเช้าวันที่ 12'!$B$8:$AC$102,27,FALSE),0)</f>
      </c>
      <c r="AC455" s="53">
        <f>IFERROR(VLOOKUP(B455,'กะเช้าวันที่ 14'!$B$8:$AC$104,28,FALSE),0)-IFERROR(VLOOKUP(B455,'กะเช้าวันที่ 14'!$B$8:$AC$104,27,FALSE),0)</f>
      </c>
      <c r="AD455" s="53">
        <f>IFERROR(VLOOKUP(B455,'กะเช้าวันที่ 14'!$B$8:$AC$104,27,FALSE),0)</f>
      </c>
      <c r="AE455" s="53">
        <f>IFERROR(VLOOKUP(B455,'กะดึกวันที่ 13'!$B$8:$AC$105,28,FALSE),0)-IFERROR(VLOOKUP(B455,'กะดึกวันที่ 13'!$B$8:$AC$105,27,FALSE),0)</f>
      </c>
      <c r="AF455" s="53">
        <f>IFERROR(VLOOKUP(C455,'กะดึกวันที่ 13'!$B$8:$AC$105,27,FALSE),0)</f>
      </c>
      <c r="AG455" s="53">
        <f>IFERROR(VLOOKUP(B455,'วันที่ 12'!$B$8:$AH$105,28,FALSE),0)</f>
      </c>
      <c r="AH455" s="53">
        <f>IFERROR(VLOOKUP(B455,'วันที่ 14'!$B$8:$AH$106,28,FALSE),0)</f>
      </c>
      <c r="AI455" s="53">
        <f>IFERROR(VLOOKUP(B455,'วันที่ 15'!$B$8:$AH$106,28,FALSE),0)</f>
      </c>
      <c r="AJ455" s="53">
        <f>IFERROR(VLOOKUP(B455,'วันที่ 16'!$B$8:$AH$105,28,FALSE),0)</f>
      </c>
      <c r="AK455" s="53">
        <f>IFERROR(VLOOKUP(B455,'วันที่ 17'!$B$8:$AH$105,28,FALSE),0)</f>
      </c>
      <c r="AL455" s="53">
        <f>IFERROR(VLOOKUP(B455,'วันที่ 18'!$B$8:$AH$104,28,FALSE),0)</f>
      </c>
      <c r="AM455" s="53">
        <f>IFERROR(VLOOKUP(B455,'วันที่ 19'!$B$8:$AH$106,28,FALSE),0)</f>
      </c>
      <c r="AN455" s="53">
        <f>IFERROR(VLOOKUP(B455,'วันที่ 20'!$B$8:$AH$105,28,FALSE),0)</f>
      </c>
      <c r="AO455" s="53">
        <f>IFERROR(VLOOKUP(B455,'วันที่ 21'!$B$8:$AH$106,28,FALSE),0)</f>
      </c>
      <c r="AP455" s="53">
        <f>IFERROR(VLOOKUP(B455,'วันที่ 22'!$B$8:$AH$105,28,FALSE),0)</f>
      </c>
      <c r="AQ455" s="53">
        <f>IFERROR(VLOOKUP(B455,'วันที่ 23'!$B$8:$AH$107,28,FALSE),0)</f>
      </c>
      <c r="AR455" s="53">
        <f>IFERROR(VLOOKUP(B455,'วันที่ 24'!$B$8:$AH$104,28,FALSE),0)</f>
      </c>
      <c r="AS455" s="53">
        <f>IFERROR(VLOOKUP(B455,'วันที่ 25'!$B$8:$AH$106,28,FALSE),0)</f>
      </c>
      <c r="AT455" s="53">
        <f>IFERROR(VLOOKUP(B455,'วันที่ 26'!$B$8:$AH$105,28,FALSE),0)</f>
      </c>
      <c r="AU455" s="53">
        <f>IFERROR(VLOOKUP(B455,'วันที่ 26'!$B$8:$AH$104,28,FALSE),0)</f>
      </c>
      <c r="AV455" s="53">
        <f>IFERROR(VLOOKUP(B455,'วันที่ 30'!$B$8:$AH$107,28,FALSE),0)</f>
      </c>
      <c r="AW455" s="53">
        <f>IFERROR(VLOOKUP(B455,'วันที่ 31'!$B$8:$AG$105,28,FALSE),0)</f>
      </c>
      <c r="AX455" s="52">
        <f>SUM(E455:AW455)</f>
      </c>
    </row>
    <row r="456">
      <c r="A456" s="52"/>
      <c r="B456" s="56"/>
      <c r="C456" s="53">
        <f>IFERROR(VLOOKUP(B456,Members!B:C,2,FALSE),0)</f>
      </c>
      <c r="D456" s="53">
        <f>IFERROR(VLOOKUP(B456,Members!$B:$H,7,FALSE),0)</f>
      </c>
      <c r="E456" s="55">
        <f>IFERROR(VLOOKUP(B456,'วันที่ 1'!$B$8:$AH$103,28,FALSE),0) - IFERROR(VLOOKUP(B456,'วันที่ 1'!$B$8:$AH$103,27,FALSE),0)</f>
      </c>
      <c r="F456" s="55">
        <f>IFERROR(VLOOKUP(C456,'วันที่ 1'!$B$8:$AH$103,27,FALSE),0)</f>
      </c>
      <c r="G456" s="53">
        <f>IFERROR(VLOOKUP(B456,'วันที่ 1'!$B$8:$AH$103,28,FALSE),0)-IFERROR(VLOOKUP(B456,'วันที่ 1'!$B$8:$AH$103,27,FALSE),0)</f>
      </c>
      <c r="H456" s="55">
        <f>IFERROR(VLOOKUP(B456,'วันที่ 1'!$B$8:$AH$103,27,FALSE),0)</f>
      </c>
      <c r="I456" s="53">
        <f>IFERROR(VLOOKUP(B456,'วันที่ 2'!$B$8:$AF$106,28,FALSE),0)-IFERROR(VLOOKUP(B456,'วันที่ 2'!$B$8:$AF$106,27,FALSE),0)</f>
      </c>
      <c r="J456" s="53">
        <f>IFERROR(VLOOKUP(B456,'วันที่ 2'!$B$8:$AF$106,27,FALSE),0)</f>
      </c>
      <c r="K456" s="53">
        <f>IFERROR(VLOOKUP(B456,'วันที่ 3 กะเช้า'!$B$8:$AK$106,28,FALSE),0)-IFERROR(VLOOKUP(B456,'วันที่ 3 กะเช้า'!$B$8:$AK$106,27,FALSE),0)</f>
      </c>
      <c r="L456" s="53">
        <f>IFERROR(VLOOKUP(B456,'วันที่ 3 กะเช้า'!$B$8:$AK$106,27,FALSE),0)</f>
      </c>
      <c r="M456" s="53">
        <f>IFERROR(VLOOKUP(B456,'วันที่ 4 กะเช้า'!$B$8:$AG$107,28,FALSE),0)-IFERROR(VLOOKUP(B456,'วันที่ 4 กะเช้า'!$B$8:$AG$107,27,FALSE),0)</f>
      </c>
      <c r="N456" s="53">
        <f>IFERROR(VLOOKUP(B456,'วันที่ 4 กะเช้า'!$B$8:$AG$107,27,FALSE),0)</f>
      </c>
      <c r="O456" s="53">
        <f>IFERROR(VLOOKUP(B456,'วันที่ 4 กะเช้า'!$B$8:$AH$106,28,FALSE),0)-IFERROR(VLOOKUP(B456,'วันที่ 4 กะเช้า'!$B$8:$AH$106,27,FALSE),0)</f>
      </c>
      <c r="P456" s="53">
        <f>IFERROR(VLOOKUP(B456,'วันที่ 4 กะเช้า'!$B$8:$AH$106,27,FALSE),0)</f>
      </c>
      <c r="Q456" s="53">
        <f>IFERROR(VLOOKUP(B456,'วันที่ 4 กะเช้า'!$B$8:$AH$106,28,FALSE),0)-IFERROR(VLOOKUP(B456,'วันที่ 4 กะเช้า'!$B$8:$AH$106,27,FALSE),0)</f>
      </c>
      <c r="R456" s="53">
        <f>IFERROR(VLOOKUP(B456,'วันที่ 4 กะเช้า'!$B$8:$AH$106,27,FALSE),0)</f>
      </c>
      <c r="S456" s="53">
        <f>IFERROR(VLOOKUP(B456,'วันที่ 5 กะเช้า'!$B$8:$AH$107,28,FALSE),0)-IFERROR(VLOOKUP(B456,'วันที่ 5 กะเช้า'!$B$8:$AH$107,27,FALSE),0)</f>
      </c>
      <c r="T456" s="53">
        <f>IFERROR(VLOOKUP(B456,'วันที่ 5 กะเช้า'!$B$8:$AH$107,27,FALSE),0)</f>
      </c>
      <c r="U456" s="53">
        <f>IFERROR(VLOOKUP(B456,'วันที่ 5 กะดึก'!$B$8:$AH$106,27,FALSE),0)</f>
      </c>
      <c r="V456" s="53">
        <f>IFERROR(VLOOKUP(B456,'วันที่ 5 กะดึก'!$B$8:$AH$106,27,FALSE),0)</f>
      </c>
      <c r="W456" s="53">
        <f>IFERROR(VLOOKUP(B456,'วันที่ 7'!$B$8:$AH$105,28,FALSE),0)-IFERROR(VLOOKUP(B456,'วันที่ 7'!$B$8:$AH$105,27,FALSE),0)</f>
      </c>
      <c r="X456" s="53">
        <f>IFERROR(VLOOKUP(B456,'วันที่ 7'!$B$8:$AH$105,27,FALSE),0)</f>
      </c>
      <c r="Y456" s="53">
        <f>IFERROR(VLOOKUP(B456,'วันที่ 8'!$B$8:$AH$109,28,FALSE),0)-IFERROR(VLOOKUP(B456,'วันที่ 8'!$B$8:$AH$109,27,FALSE),0)</f>
      </c>
      <c r="Z456" s="53">
        <f>IFERROR(VLOOKUP(B456,'วันที่ 8'!$B$8:$AH$109,27,FALSE),0)</f>
      </c>
      <c r="AA456" s="53">
        <f>IFERROR(VLOOKUP(B456,'กะเช้าวันที่ 12'!$B$8:$AC$102,28,FALSE),0)-IFERROR(VLOOKUP(B456,'กะเช้าวันที่ 12'!$B$8:$AC$102,27,FALSE),0)</f>
      </c>
      <c r="AB456" s="53">
        <f>IFERROR(VLOOKUP(B456,'กะเช้าวันที่ 12'!$B$8:$AC$102,27,FALSE),0)</f>
      </c>
      <c r="AC456" s="53">
        <f>IFERROR(VLOOKUP(B456,'กะเช้าวันที่ 14'!$B$8:$AC$104,28,FALSE),0)-IFERROR(VLOOKUP(B456,'กะเช้าวันที่ 14'!$B$8:$AC$104,27,FALSE),0)</f>
      </c>
      <c r="AD456" s="53">
        <f>IFERROR(VLOOKUP(B456,'กะเช้าวันที่ 14'!$B$8:$AC$104,27,FALSE),0)</f>
      </c>
      <c r="AE456" s="53">
        <f>IFERROR(VLOOKUP(B456,'กะดึกวันที่ 13'!$B$8:$AC$105,28,FALSE),0)-IFERROR(VLOOKUP(B456,'กะดึกวันที่ 13'!$B$8:$AC$105,27,FALSE),0)</f>
      </c>
      <c r="AF456" s="53">
        <f>IFERROR(VLOOKUP(C456,'กะดึกวันที่ 13'!$B$8:$AC$105,27,FALSE),0)</f>
      </c>
      <c r="AG456" s="53">
        <f>IFERROR(VLOOKUP(B456,'วันที่ 12'!$B$8:$AH$105,28,FALSE),0)</f>
      </c>
      <c r="AH456" s="53">
        <f>IFERROR(VLOOKUP(B456,'วันที่ 14'!$B$8:$AH$106,28,FALSE),0)</f>
      </c>
      <c r="AI456" s="53">
        <f>IFERROR(VLOOKUP(B456,'วันที่ 15'!$B$8:$AH$106,28,FALSE),0)</f>
      </c>
      <c r="AJ456" s="53">
        <f>IFERROR(VLOOKUP(B456,'วันที่ 16'!$B$8:$AH$105,28,FALSE),0)</f>
      </c>
      <c r="AK456" s="53">
        <f>IFERROR(VLOOKUP(B456,'วันที่ 17'!$B$8:$AH$105,28,FALSE),0)</f>
      </c>
      <c r="AL456" s="53">
        <f>IFERROR(VLOOKUP(B456,'วันที่ 18'!$B$8:$AH$104,28,FALSE),0)</f>
      </c>
      <c r="AM456" s="53">
        <f>IFERROR(VLOOKUP(B456,'วันที่ 19'!$B$8:$AH$106,28,FALSE),0)</f>
      </c>
      <c r="AN456" s="53">
        <f>IFERROR(VLOOKUP(B456,'วันที่ 20'!$B$8:$AH$105,28,FALSE),0)</f>
      </c>
      <c r="AO456" s="53">
        <f>IFERROR(VLOOKUP(B456,'วันที่ 21'!$B$8:$AH$106,28,FALSE),0)</f>
      </c>
      <c r="AP456" s="53">
        <f>IFERROR(VLOOKUP(B456,'วันที่ 22'!$B$8:$AH$105,28,FALSE),0)</f>
      </c>
      <c r="AQ456" s="53">
        <f>IFERROR(VLOOKUP(B456,'วันที่ 23'!$B$8:$AH$107,28,FALSE),0)</f>
      </c>
      <c r="AR456" s="53">
        <f>IFERROR(VLOOKUP(B456,'วันที่ 24'!$B$8:$AH$104,28,FALSE),0)</f>
      </c>
      <c r="AS456" s="53">
        <f>IFERROR(VLOOKUP(B456,'วันที่ 25'!$B$8:$AH$106,28,FALSE),0)</f>
      </c>
      <c r="AT456" s="53">
        <f>IFERROR(VLOOKUP(B456,'วันที่ 26'!$B$8:$AH$105,28,FALSE),0)</f>
      </c>
      <c r="AU456" s="53">
        <f>IFERROR(VLOOKUP(B456,'วันที่ 26'!$B$8:$AH$104,28,FALSE),0)</f>
      </c>
      <c r="AV456" s="53">
        <f>IFERROR(VLOOKUP(B456,'วันที่ 30'!$B$8:$AH$107,28,FALSE),0)</f>
      </c>
      <c r="AW456" s="53">
        <f>IFERROR(VLOOKUP(B456,'วันที่ 31'!$B$8:$AG$105,28,FALSE),0)</f>
      </c>
      <c r="AX456" s="52">
        <f>SUM(E456:AW456)</f>
      </c>
    </row>
    <row r="457">
      <c r="A457" s="52"/>
      <c r="B457" s="56"/>
      <c r="C457" s="53">
        <f>IFERROR(VLOOKUP(B457,Members!B:C,2,FALSE),0)</f>
      </c>
      <c r="D457" s="53">
        <f>IFERROR(VLOOKUP(B457,Members!$B:$H,7,FALSE),0)</f>
      </c>
      <c r="E457" s="55">
        <f>IFERROR(VLOOKUP(B457,'วันที่ 1'!$B$8:$AH$103,28,FALSE),0) - IFERROR(VLOOKUP(B457,'วันที่ 1'!$B$8:$AH$103,27,FALSE),0)</f>
      </c>
      <c r="F457" s="55">
        <f>IFERROR(VLOOKUP(C457,'วันที่ 1'!$B$8:$AH$103,27,FALSE),0)</f>
      </c>
      <c r="G457" s="53">
        <f>IFERROR(VLOOKUP(B457,'วันที่ 1'!$B$8:$AH$103,28,FALSE),0)-IFERROR(VLOOKUP(B457,'วันที่ 1'!$B$8:$AH$103,27,FALSE),0)</f>
      </c>
      <c r="H457" s="55">
        <f>IFERROR(VLOOKUP(B457,'วันที่ 1'!$B$8:$AH$103,27,FALSE),0)</f>
      </c>
      <c r="I457" s="53">
        <f>IFERROR(VLOOKUP(B457,'วันที่ 2'!$B$8:$AF$106,28,FALSE),0)-IFERROR(VLOOKUP(B457,'วันที่ 2'!$B$8:$AF$106,27,FALSE),0)</f>
      </c>
      <c r="J457" s="53">
        <f>IFERROR(VLOOKUP(B457,'วันที่ 2'!$B$8:$AF$106,27,FALSE),0)</f>
      </c>
      <c r="K457" s="53">
        <f>IFERROR(VLOOKUP(B457,'วันที่ 3 กะเช้า'!$B$8:$AK$106,28,FALSE),0)-IFERROR(VLOOKUP(B457,'วันที่ 3 กะเช้า'!$B$8:$AK$106,27,FALSE),0)</f>
      </c>
      <c r="L457" s="53">
        <f>IFERROR(VLOOKUP(B457,'วันที่ 3 กะเช้า'!$B$8:$AK$106,27,FALSE),0)</f>
      </c>
      <c r="M457" s="53">
        <f>IFERROR(VLOOKUP(B457,'วันที่ 4 กะเช้า'!$B$8:$AG$107,28,FALSE),0)-IFERROR(VLOOKUP(B457,'วันที่ 4 กะเช้า'!$B$8:$AG$107,27,FALSE),0)</f>
      </c>
      <c r="N457" s="53">
        <f>IFERROR(VLOOKUP(B457,'วันที่ 4 กะเช้า'!$B$8:$AG$107,27,FALSE),0)</f>
      </c>
      <c r="O457" s="53">
        <f>IFERROR(VLOOKUP(B457,'วันที่ 4 กะเช้า'!$B$8:$AH$106,28,FALSE),0)-IFERROR(VLOOKUP(B457,'วันที่ 4 กะเช้า'!$B$8:$AH$106,27,FALSE),0)</f>
      </c>
      <c r="P457" s="53">
        <f>IFERROR(VLOOKUP(B457,'วันที่ 4 กะเช้า'!$B$8:$AH$106,27,FALSE),0)</f>
      </c>
      <c r="Q457" s="53">
        <f>IFERROR(VLOOKUP(B457,'วันที่ 4 กะเช้า'!$B$8:$AH$106,28,FALSE),0)-IFERROR(VLOOKUP(B457,'วันที่ 4 กะเช้า'!$B$8:$AH$106,27,FALSE),0)</f>
      </c>
      <c r="R457" s="53">
        <f>IFERROR(VLOOKUP(B457,'วันที่ 4 กะเช้า'!$B$8:$AH$106,27,FALSE),0)</f>
      </c>
      <c r="S457" s="53">
        <f>IFERROR(VLOOKUP(B457,'วันที่ 5 กะเช้า'!$B$8:$AH$107,28,FALSE),0)-IFERROR(VLOOKUP(B457,'วันที่ 5 กะเช้า'!$B$8:$AH$107,27,FALSE),0)</f>
      </c>
      <c r="T457" s="53">
        <f>IFERROR(VLOOKUP(B457,'วันที่ 5 กะเช้า'!$B$8:$AH$107,27,FALSE),0)</f>
      </c>
      <c r="U457" s="53">
        <f>IFERROR(VLOOKUP(B457,'วันที่ 5 กะดึก'!$B$8:$AH$106,27,FALSE),0)</f>
      </c>
      <c r="V457" s="53">
        <f>IFERROR(VLOOKUP(B457,'วันที่ 5 กะดึก'!$B$8:$AH$106,27,FALSE),0)</f>
      </c>
      <c r="W457" s="53">
        <f>IFERROR(VLOOKUP(B457,'วันที่ 7'!$B$8:$AH$105,28,FALSE),0)-IFERROR(VLOOKUP(B457,'วันที่ 7'!$B$8:$AH$105,27,FALSE),0)</f>
      </c>
      <c r="X457" s="53">
        <f>IFERROR(VLOOKUP(B457,'วันที่ 7'!$B$8:$AH$105,27,FALSE),0)</f>
      </c>
      <c r="Y457" s="53">
        <f>IFERROR(VLOOKUP(B457,'วันที่ 8'!$B$8:$AH$109,28,FALSE),0)-IFERROR(VLOOKUP(B457,'วันที่ 8'!$B$8:$AH$109,27,FALSE),0)</f>
      </c>
      <c r="Z457" s="53">
        <f>IFERROR(VLOOKUP(B457,'วันที่ 8'!$B$8:$AH$109,27,FALSE),0)</f>
      </c>
      <c r="AA457" s="53">
        <f>IFERROR(VLOOKUP(B457,'กะเช้าวันที่ 12'!$B$8:$AC$102,28,FALSE),0)-IFERROR(VLOOKUP(B457,'กะเช้าวันที่ 12'!$B$8:$AC$102,27,FALSE),0)</f>
      </c>
      <c r="AB457" s="53">
        <f>IFERROR(VLOOKUP(B457,'กะเช้าวันที่ 12'!$B$8:$AC$102,27,FALSE),0)</f>
      </c>
      <c r="AC457" s="53">
        <f>IFERROR(VLOOKUP(B457,'กะเช้าวันที่ 14'!$B$8:$AC$104,28,FALSE),0)-IFERROR(VLOOKUP(B457,'กะเช้าวันที่ 14'!$B$8:$AC$104,27,FALSE),0)</f>
      </c>
      <c r="AD457" s="53">
        <f>IFERROR(VLOOKUP(B457,'กะเช้าวันที่ 14'!$B$8:$AC$104,27,FALSE),0)</f>
      </c>
      <c r="AE457" s="53">
        <f>IFERROR(VLOOKUP(B457,'กะดึกวันที่ 13'!$B$8:$AC$105,28,FALSE),0)-IFERROR(VLOOKUP(B457,'กะดึกวันที่ 13'!$B$8:$AC$105,27,FALSE),0)</f>
      </c>
      <c r="AF457" s="53">
        <f>IFERROR(VLOOKUP(C457,'กะดึกวันที่ 13'!$B$8:$AC$105,27,FALSE),0)</f>
      </c>
      <c r="AG457" s="53">
        <f>IFERROR(VLOOKUP(B457,'วันที่ 12'!$B$8:$AH$105,28,FALSE),0)</f>
      </c>
      <c r="AH457" s="53">
        <f>IFERROR(VLOOKUP(B457,'วันที่ 14'!$B$8:$AH$106,28,FALSE),0)</f>
      </c>
      <c r="AI457" s="53">
        <f>IFERROR(VLOOKUP(B457,'วันที่ 15'!$B$8:$AH$106,28,FALSE),0)</f>
      </c>
      <c r="AJ457" s="53">
        <f>IFERROR(VLOOKUP(B457,'วันที่ 16'!$B$8:$AH$105,28,FALSE),0)</f>
      </c>
      <c r="AK457" s="53">
        <f>IFERROR(VLOOKUP(B457,'วันที่ 17'!$B$8:$AH$105,28,FALSE),0)</f>
      </c>
      <c r="AL457" s="53">
        <f>IFERROR(VLOOKUP(B457,'วันที่ 18'!$B$8:$AH$104,28,FALSE),0)</f>
      </c>
      <c r="AM457" s="53">
        <f>IFERROR(VLOOKUP(B457,'วันที่ 19'!$B$8:$AH$106,28,FALSE),0)</f>
      </c>
      <c r="AN457" s="53">
        <f>IFERROR(VLOOKUP(B457,'วันที่ 20'!$B$8:$AH$105,28,FALSE),0)</f>
      </c>
      <c r="AO457" s="53">
        <f>IFERROR(VLOOKUP(B457,'วันที่ 21'!$B$8:$AH$106,28,FALSE),0)</f>
      </c>
      <c r="AP457" s="53">
        <f>IFERROR(VLOOKUP(B457,'วันที่ 22'!$B$8:$AH$105,28,FALSE),0)</f>
      </c>
      <c r="AQ457" s="53">
        <f>IFERROR(VLOOKUP(B457,'วันที่ 23'!$B$8:$AH$107,28,FALSE),0)</f>
      </c>
      <c r="AR457" s="53">
        <f>IFERROR(VLOOKUP(B457,'วันที่ 24'!$B$8:$AH$104,28,FALSE),0)</f>
      </c>
      <c r="AS457" s="53">
        <f>IFERROR(VLOOKUP(B457,'วันที่ 25'!$B$8:$AH$106,28,FALSE),0)</f>
      </c>
      <c r="AT457" s="53">
        <f>IFERROR(VLOOKUP(B457,'วันที่ 26'!$B$8:$AH$105,28,FALSE),0)</f>
      </c>
      <c r="AU457" s="53">
        <f>IFERROR(VLOOKUP(B457,'วันที่ 26'!$B$8:$AH$104,28,FALSE),0)</f>
      </c>
      <c r="AV457" s="53">
        <f>IFERROR(VLOOKUP(B457,'วันที่ 30'!$B$8:$AH$107,28,FALSE),0)</f>
      </c>
      <c r="AW457" s="53">
        <f>IFERROR(VLOOKUP(B457,'วันที่ 31'!$B$8:$AG$105,28,FALSE),0)</f>
      </c>
      <c r="AX457" s="52">
        <f>SUM(E457:AW457)</f>
      </c>
    </row>
    <row r="458">
      <c r="A458" s="52"/>
      <c r="B458" s="56"/>
      <c r="C458" s="53">
        <f>IFERROR(VLOOKUP(B458,Members!B:C,2,FALSE),0)</f>
      </c>
      <c r="D458" s="53">
        <f>IFERROR(VLOOKUP(B458,Members!$B:$H,7,FALSE),0)</f>
      </c>
      <c r="E458" s="55">
        <f>IFERROR(VLOOKUP(B458,'วันที่ 1'!$B$8:$AH$103,28,FALSE),0) - IFERROR(VLOOKUP(B458,'วันที่ 1'!$B$8:$AH$103,27,FALSE),0)</f>
      </c>
      <c r="F458" s="55">
        <f>IFERROR(VLOOKUP(C458,'วันที่ 1'!$B$8:$AH$103,27,FALSE),0)</f>
      </c>
      <c r="G458" s="53">
        <f>IFERROR(VLOOKUP(B458,'วันที่ 1'!$B$8:$AH$103,28,FALSE),0)-IFERROR(VLOOKUP(B458,'วันที่ 1'!$B$8:$AH$103,27,FALSE),0)</f>
      </c>
      <c r="H458" s="55">
        <f>IFERROR(VLOOKUP(B458,'วันที่ 1'!$B$8:$AH$103,27,FALSE),0)</f>
      </c>
      <c r="I458" s="53">
        <f>IFERROR(VLOOKUP(B458,'วันที่ 2'!$B$8:$AF$106,28,FALSE),0)-IFERROR(VLOOKUP(B458,'วันที่ 2'!$B$8:$AF$106,27,FALSE),0)</f>
      </c>
      <c r="J458" s="53">
        <f>IFERROR(VLOOKUP(B458,'วันที่ 2'!$B$8:$AF$106,27,FALSE),0)</f>
      </c>
      <c r="K458" s="53">
        <f>IFERROR(VLOOKUP(B458,'วันที่ 3 กะเช้า'!$B$8:$AK$106,28,FALSE),0)-IFERROR(VLOOKUP(B458,'วันที่ 3 กะเช้า'!$B$8:$AK$106,27,FALSE),0)</f>
      </c>
      <c r="L458" s="53">
        <f>IFERROR(VLOOKUP(B458,'วันที่ 3 กะเช้า'!$B$8:$AK$106,27,FALSE),0)</f>
      </c>
      <c r="M458" s="53">
        <f>IFERROR(VLOOKUP(B458,'วันที่ 4 กะเช้า'!$B$8:$AG$107,28,FALSE),0)-IFERROR(VLOOKUP(B458,'วันที่ 4 กะเช้า'!$B$8:$AG$107,27,FALSE),0)</f>
      </c>
      <c r="N458" s="53">
        <f>IFERROR(VLOOKUP(B458,'วันที่ 4 กะเช้า'!$B$8:$AG$107,27,FALSE),0)</f>
      </c>
      <c r="O458" s="53">
        <f>IFERROR(VLOOKUP(B458,'วันที่ 4 กะเช้า'!$B$8:$AH$106,28,FALSE),0)-IFERROR(VLOOKUP(B458,'วันที่ 4 กะเช้า'!$B$8:$AH$106,27,FALSE),0)</f>
      </c>
      <c r="P458" s="53">
        <f>IFERROR(VLOOKUP(B458,'วันที่ 4 กะเช้า'!$B$8:$AH$106,27,FALSE),0)</f>
      </c>
      <c r="Q458" s="53">
        <f>IFERROR(VLOOKUP(B458,'วันที่ 4 กะเช้า'!$B$8:$AH$106,28,FALSE),0)-IFERROR(VLOOKUP(B458,'วันที่ 4 กะเช้า'!$B$8:$AH$106,27,FALSE),0)</f>
      </c>
      <c r="R458" s="53">
        <f>IFERROR(VLOOKUP(B458,'วันที่ 4 กะเช้า'!$B$8:$AH$106,27,FALSE),0)</f>
      </c>
      <c r="S458" s="53">
        <f>IFERROR(VLOOKUP(B458,'วันที่ 5 กะเช้า'!$B$8:$AH$107,28,FALSE),0)-IFERROR(VLOOKUP(B458,'วันที่ 5 กะเช้า'!$B$8:$AH$107,27,FALSE),0)</f>
      </c>
      <c r="T458" s="53">
        <f>IFERROR(VLOOKUP(B458,'วันที่ 5 กะเช้า'!$B$8:$AH$107,27,FALSE),0)</f>
      </c>
      <c r="U458" s="53">
        <f>IFERROR(VLOOKUP(B458,'วันที่ 5 กะดึก'!$B$8:$AH$106,27,FALSE),0)</f>
      </c>
      <c r="V458" s="53">
        <f>IFERROR(VLOOKUP(B458,'วันที่ 5 กะดึก'!$B$8:$AH$106,27,FALSE),0)</f>
      </c>
      <c r="W458" s="53">
        <f>IFERROR(VLOOKUP(B458,'วันที่ 7'!$B$8:$AH$105,28,FALSE),0)-IFERROR(VLOOKUP(B458,'วันที่ 7'!$B$8:$AH$105,27,FALSE),0)</f>
      </c>
      <c r="X458" s="53">
        <f>IFERROR(VLOOKUP(B458,'วันที่ 7'!$B$8:$AH$105,27,FALSE),0)</f>
      </c>
      <c r="Y458" s="53">
        <f>IFERROR(VLOOKUP(B458,'วันที่ 8'!$B$8:$AH$109,28,FALSE),0)-IFERROR(VLOOKUP(B458,'วันที่ 8'!$B$8:$AH$109,27,FALSE),0)</f>
      </c>
      <c r="Z458" s="53">
        <f>IFERROR(VLOOKUP(B458,'วันที่ 8'!$B$8:$AH$109,27,FALSE),0)</f>
      </c>
      <c r="AA458" s="53">
        <f>IFERROR(VLOOKUP(B458,'กะเช้าวันที่ 12'!$B$8:$AC$102,28,FALSE),0)-IFERROR(VLOOKUP(B458,'กะเช้าวันที่ 12'!$B$8:$AC$102,27,FALSE),0)</f>
      </c>
      <c r="AB458" s="53">
        <f>IFERROR(VLOOKUP(B458,'กะเช้าวันที่ 12'!$B$8:$AC$102,27,FALSE),0)</f>
      </c>
      <c r="AC458" s="53">
        <f>IFERROR(VLOOKUP(B458,'กะเช้าวันที่ 14'!$B$8:$AC$104,28,FALSE),0)-IFERROR(VLOOKUP(B458,'กะเช้าวันที่ 14'!$B$8:$AC$104,27,FALSE),0)</f>
      </c>
      <c r="AD458" s="53">
        <f>IFERROR(VLOOKUP(B458,'กะเช้าวันที่ 14'!$B$8:$AC$104,27,FALSE),0)</f>
      </c>
      <c r="AE458" s="53">
        <f>IFERROR(VLOOKUP(B458,'กะดึกวันที่ 13'!$B$8:$AC$105,28,FALSE),0)-IFERROR(VLOOKUP(B458,'กะดึกวันที่ 13'!$B$8:$AC$105,27,FALSE),0)</f>
      </c>
      <c r="AF458" s="53">
        <f>IFERROR(VLOOKUP(C458,'กะดึกวันที่ 13'!$B$8:$AC$105,27,FALSE),0)</f>
      </c>
      <c r="AG458" s="53">
        <f>IFERROR(VLOOKUP(B458,'วันที่ 12'!$B$8:$AH$105,28,FALSE),0)</f>
      </c>
      <c r="AH458" s="53">
        <f>IFERROR(VLOOKUP(B458,'วันที่ 14'!$B$8:$AH$106,28,FALSE),0)</f>
      </c>
      <c r="AI458" s="53">
        <f>IFERROR(VLOOKUP(B458,'วันที่ 15'!$B$8:$AH$106,28,FALSE),0)</f>
      </c>
      <c r="AJ458" s="53">
        <f>IFERROR(VLOOKUP(B458,'วันที่ 16'!$B$8:$AH$105,28,FALSE),0)</f>
      </c>
      <c r="AK458" s="53">
        <f>IFERROR(VLOOKUP(B458,'วันที่ 17'!$B$8:$AH$105,28,FALSE),0)</f>
      </c>
      <c r="AL458" s="53">
        <f>IFERROR(VLOOKUP(B458,'วันที่ 18'!$B$8:$AH$104,28,FALSE),0)</f>
      </c>
      <c r="AM458" s="53">
        <f>IFERROR(VLOOKUP(B458,'วันที่ 19'!$B$8:$AH$106,28,FALSE),0)</f>
      </c>
      <c r="AN458" s="53">
        <f>IFERROR(VLOOKUP(B458,'วันที่ 20'!$B$8:$AH$105,28,FALSE),0)</f>
      </c>
      <c r="AO458" s="53">
        <f>IFERROR(VLOOKUP(B458,'วันที่ 21'!$B$8:$AH$106,28,FALSE),0)</f>
      </c>
      <c r="AP458" s="53">
        <f>IFERROR(VLOOKUP(B458,'วันที่ 22'!$B$8:$AH$105,28,FALSE),0)</f>
      </c>
      <c r="AQ458" s="53">
        <f>IFERROR(VLOOKUP(B458,'วันที่ 23'!$B$8:$AH$107,28,FALSE),0)</f>
      </c>
      <c r="AR458" s="53">
        <f>IFERROR(VLOOKUP(B458,'วันที่ 24'!$B$8:$AH$104,28,FALSE),0)</f>
      </c>
      <c r="AS458" s="53">
        <f>IFERROR(VLOOKUP(B458,'วันที่ 25'!$B$8:$AH$106,28,FALSE),0)</f>
      </c>
      <c r="AT458" s="53">
        <f>IFERROR(VLOOKUP(B458,'วันที่ 26'!$B$8:$AH$105,28,FALSE),0)</f>
      </c>
      <c r="AU458" s="53">
        <f>IFERROR(VLOOKUP(B458,'วันที่ 26'!$B$8:$AH$104,28,FALSE),0)</f>
      </c>
      <c r="AV458" s="53">
        <f>IFERROR(VLOOKUP(B458,'วันที่ 30'!$B$8:$AH$107,28,FALSE),0)</f>
      </c>
      <c r="AW458" s="53">
        <f>IFERROR(VLOOKUP(B458,'วันที่ 31'!$B$8:$AG$105,28,FALSE),0)</f>
      </c>
      <c r="AX458" s="52">
        <f>SUM(E458:AW458)</f>
      </c>
    </row>
    <row r="459">
      <c r="A459" s="52"/>
      <c r="B459" s="56"/>
      <c r="C459" s="53">
        <f>IFERROR(VLOOKUP(B459,Members!B:C,2,FALSE),0)</f>
      </c>
      <c r="D459" s="53">
        <f>IFERROR(VLOOKUP(B459,Members!$B:$H,7,FALSE),0)</f>
      </c>
      <c r="E459" s="55">
        <f>IFERROR(VLOOKUP(B459,'วันที่ 1'!$B$8:$AH$103,28,FALSE),0) - IFERROR(VLOOKUP(B459,'วันที่ 1'!$B$8:$AH$103,27,FALSE),0)</f>
      </c>
      <c r="F459" s="55">
        <f>IFERROR(VLOOKUP(C459,'วันที่ 1'!$B$8:$AH$103,27,FALSE),0)</f>
      </c>
      <c r="G459" s="53">
        <f>IFERROR(VLOOKUP(B459,'วันที่ 1'!$B$8:$AH$103,28,FALSE),0)-IFERROR(VLOOKUP(B459,'วันที่ 1'!$B$8:$AH$103,27,FALSE),0)</f>
      </c>
      <c r="H459" s="55">
        <f>IFERROR(VLOOKUP(B459,'วันที่ 1'!$B$8:$AH$103,27,FALSE),0)</f>
      </c>
      <c r="I459" s="53">
        <f>IFERROR(VLOOKUP(B459,'วันที่ 2'!$B$8:$AF$106,28,FALSE),0)-IFERROR(VLOOKUP(B459,'วันที่ 2'!$B$8:$AF$106,27,FALSE),0)</f>
      </c>
      <c r="J459" s="53">
        <f>IFERROR(VLOOKUP(B459,'วันที่ 2'!$B$8:$AF$106,27,FALSE),0)</f>
      </c>
      <c r="K459" s="53">
        <f>IFERROR(VLOOKUP(B459,'วันที่ 3 กะเช้า'!$B$8:$AK$106,28,FALSE),0)-IFERROR(VLOOKUP(B459,'วันที่ 3 กะเช้า'!$B$8:$AK$106,27,FALSE),0)</f>
      </c>
      <c r="L459" s="53">
        <f>IFERROR(VLOOKUP(B459,'วันที่ 3 กะเช้า'!$B$8:$AK$106,27,FALSE),0)</f>
      </c>
      <c r="M459" s="53">
        <f>IFERROR(VLOOKUP(B459,'วันที่ 4 กะเช้า'!$B$8:$AG$107,28,FALSE),0)-IFERROR(VLOOKUP(B459,'วันที่ 4 กะเช้า'!$B$8:$AG$107,27,FALSE),0)</f>
      </c>
      <c r="N459" s="53">
        <f>IFERROR(VLOOKUP(B459,'วันที่ 4 กะเช้า'!$B$8:$AG$107,27,FALSE),0)</f>
      </c>
      <c r="O459" s="53">
        <f>IFERROR(VLOOKUP(B459,'วันที่ 4 กะเช้า'!$B$8:$AH$106,28,FALSE),0)-IFERROR(VLOOKUP(B459,'วันที่ 4 กะเช้า'!$B$8:$AH$106,27,FALSE),0)</f>
      </c>
      <c r="P459" s="53">
        <f>IFERROR(VLOOKUP(B459,'วันที่ 4 กะเช้า'!$B$8:$AH$106,27,FALSE),0)</f>
      </c>
      <c r="Q459" s="53">
        <f>IFERROR(VLOOKUP(B459,'วันที่ 4 กะเช้า'!$B$8:$AH$106,28,FALSE),0)-IFERROR(VLOOKUP(B459,'วันที่ 4 กะเช้า'!$B$8:$AH$106,27,FALSE),0)</f>
      </c>
      <c r="R459" s="53">
        <f>IFERROR(VLOOKUP(B459,'วันที่ 4 กะเช้า'!$B$8:$AH$106,27,FALSE),0)</f>
      </c>
      <c r="S459" s="53">
        <f>IFERROR(VLOOKUP(B459,'วันที่ 5 กะเช้า'!$B$8:$AH$107,28,FALSE),0)-IFERROR(VLOOKUP(B459,'วันที่ 5 กะเช้า'!$B$8:$AH$107,27,FALSE),0)</f>
      </c>
      <c r="T459" s="53">
        <f>IFERROR(VLOOKUP(B459,'วันที่ 5 กะเช้า'!$B$8:$AH$107,27,FALSE),0)</f>
      </c>
      <c r="U459" s="53">
        <f>IFERROR(VLOOKUP(B459,'วันที่ 5 กะดึก'!$B$8:$AH$106,27,FALSE),0)</f>
      </c>
      <c r="V459" s="53">
        <f>IFERROR(VLOOKUP(B459,'วันที่ 5 กะดึก'!$B$8:$AH$106,27,FALSE),0)</f>
      </c>
      <c r="W459" s="53">
        <f>IFERROR(VLOOKUP(B459,'วันที่ 7'!$B$8:$AH$105,28,FALSE),0)-IFERROR(VLOOKUP(B459,'วันที่ 7'!$B$8:$AH$105,27,FALSE),0)</f>
      </c>
      <c r="X459" s="53">
        <f>IFERROR(VLOOKUP(B459,'วันที่ 7'!$B$8:$AH$105,27,FALSE),0)</f>
      </c>
      <c r="Y459" s="53">
        <f>IFERROR(VLOOKUP(B459,'วันที่ 8'!$B$8:$AH$109,28,FALSE),0)-IFERROR(VLOOKUP(B459,'วันที่ 8'!$B$8:$AH$109,27,FALSE),0)</f>
      </c>
      <c r="Z459" s="53">
        <f>IFERROR(VLOOKUP(B459,'วันที่ 8'!$B$8:$AH$109,27,FALSE),0)</f>
      </c>
      <c r="AA459" s="53">
        <f>IFERROR(VLOOKUP(B459,'กะเช้าวันที่ 12'!$B$8:$AC$102,28,FALSE),0)-IFERROR(VLOOKUP(B459,'กะเช้าวันที่ 12'!$B$8:$AC$102,27,FALSE),0)</f>
      </c>
      <c r="AB459" s="53">
        <f>IFERROR(VLOOKUP(B459,'กะเช้าวันที่ 12'!$B$8:$AC$102,27,FALSE),0)</f>
      </c>
      <c r="AC459" s="53">
        <f>IFERROR(VLOOKUP(B459,'กะเช้าวันที่ 14'!$B$8:$AC$104,28,FALSE),0)-IFERROR(VLOOKUP(B459,'กะเช้าวันที่ 14'!$B$8:$AC$104,27,FALSE),0)</f>
      </c>
      <c r="AD459" s="53">
        <f>IFERROR(VLOOKUP(B459,'กะเช้าวันที่ 14'!$B$8:$AC$104,27,FALSE),0)</f>
      </c>
      <c r="AE459" s="53">
        <f>IFERROR(VLOOKUP(B459,'กะดึกวันที่ 13'!$B$8:$AC$105,28,FALSE),0)-IFERROR(VLOOKUP(B459,'กะดึกวันที่ 13'!$B$8:$AC$105,27,FALSE),0)</f>
      </c>
      <c r="AF459" s="53">
        <f>IFERROR(VLOOKUP(C459,'กะดึกวันที่ 13'!$B$8:$AC$105,27,FALSE),0)</f>
      </c>
      <c r="AG459" s="53">
        <f>IFERROR(VLOOKUP(B459,'วันที่ 12'!$B$8:$AH$105,28,FALSE),0)</f>
      </c>
      <c r="AH459" s="53">
        <f>IFERROR(VLOOKUP(B459,'วันที่ 14'!$B$8:$AH$106,28,FALSE),0)</f>
      </c>
      <c r="AI459" s="53">
        <f>IFERROR(VLOOKUP(B459,'วันที่ 15'!$B$8:$AH$106,28,FALSE),0)</f>
      </c>
      <c r="AJ459" s="53">
        <f>IFERROR(VLOOKUP(B459,'วันที่ 16'!$B$8:$AH$105,28,FALSE),0)</f>
      </c>
      <c r="AK459" s="53">
        <f>IFERROR(VLOOKUP(B459,'วันที่ 17'!$B$8:$AH$105,28,FALSE),0)</f>
      </c>
      <c r="AL459" s="53">
        <f>IFERROR(VLOOKUP(B459,'วันที่ 18'!$B$8:$AH$104,28,FALSE),0)</f>
      </c>
      <c r="AM459" s="53">
        <f>IFERROR(VLOOKUP(B459,'วันที่ 19'!$B$8:$AH$106,28,FALSE),0)</f>
      </c>
      <c r="AN459" s="53">
        <f>IFERROR(VLOOKUP(B459,'วันที่ 20'!$B$8:$AH$105,28,FALSE),0)</f>
      </c>
      <c r="AO459" s="53">
        <f>IFERROR(VLOOKUP(B459,'วันที่ 21'!$B$8:$AH$106,28,FALSE),0)</f>
      </c>
      <c r="AP459" s="53">
        <f>IFERROR(VLOOKUP(B459,'วันที่ 22'!$B$8:$AH$105,28,FALSE),0)</f>
      </c>
      <c r="AQ459" s="53">
        <f>IFERROR(VLOOKUP(B459,'วันที่ 23'!$B$8:$AH$107,28,FALSE),0)</f>
      </c>
      <c r="AR459" s="53">
        <f>IFERROR(VLOOKUP(B459,'วันที่ 24'!$B$8:$AH$104,28,FALSE),0)</f>
      </c>
      <c r="AS459" s="53">
        <f>IFERROR(VLOOKUP(B459,'วันที่ 25'!$B$8:$AH$106,28,FALSE),0)</f>
      </c>
      <c r="AT459" s="53">
        <f>IFERROR(VLOOKUP(B459,'วันที่ 26'!$B$8:$AH$105,28,FALSE),0)</f>
      </c>
      <c r="AU459" s="53">
        <f>IFERROR(VLOOKUP(B459,'วันที่ 26'!$B$8:$AH$104,28,FALSE),0)</f>
      </c>
      <c r="AV459" s="53">
        <f>IFERROR(VLOOKUP(B459,'วันที่ 30'!$B$8:$AH$107,28,FALSE),0)</f>
      </c>
      <c r="AW459" s="53">
        <f>IFERROR(VLOOKUP(B459,'วันที่ 31'!$B$8:$AG$105,28,FALSE),0)</f>
      </c>
      <c r="AX459" s="52">
        <f>SUM(E459:AW459)</f>
      </c>
    </row>
    <row r="460">
      <c r="A460" s="52"/>
      <c r="B460" s="56"/>
      <c r="C460" s="53">
        <f>IFERROR(VLOOKUP(B460,Members!B:C,2,FALSE),0)</f>
      </c>
      <c r="D460" s="53">
        <f>IFERROR(VLOOKUP(B460,Members!$B:$H,7,FALSE),0)</f>
      </c>
      <c r="E460" s="55">
        <f>IFERROR(VLOOKUP(B460,'วันที่ 1'!$B$8:$AH$103,28,FALSE),0) - IFERROR(VLOOKUP(B460,'วันที่ 1'!$B$8:$AH$103,27,FALSE),0)</f>
      </c>
      <c r="F460" s="55">
        <f>IFERROR(VLOOKUP(C460,'วันที่ 1'!$B$8:$AH$103,27,FALSE),0)</f>
      </c>
      <c r="G460" s="53">
        <f>IFERROR(VLOOKUP(B460,'วันที่ 1'!$B$8:$AH$103,28,FALSE),0)-IFERROR(VLOOKUP(B460,'วันที่ 1'!$B$8:$AH$103,27,FALSE),0)</f>
      </c>
      <c r="H460" s="55">
        <f>IFERROR(VLOOKUP(B460,'วันที่ 1'!$B$8:$AH$103,27,FALSE),0)</f>
      </c>
      <c r="I460" s="53">
        <f>IFERROR(VLOOKUP(B460,'วันที่ 2'!$B$8:$AF$106,28,FALSE),0)-IFERROR(VLOOKUP(B460,'วันที่ 2'!$B$8:$AF$106,27,FALSE),0)</f>
      </c>
      <c r="J460" s="53">
        <f>IFERROR(VLOOKUP(B460,'วันที่ 2'!$B$8:$AF$106,27,FALSE),0)</f>
      </c>
      <c r="K460" s="53">
        <f>IFERROR(VLOOKUP(B460,'วันที่ 3 กะเช้า'!$B$8:$AK$106,28,FALSE),0)-IFERROR(VLOOKUP(B460,'วันที่ 3 กะเช้า'!$B$8:$AK$106,27,FALSE),0)</f>
      </c>
      <c r="L460" s="53">
        <f>IFERROR(VLOOKUP(B460,'วันที่ 3 กะเช้า'!$B$8:$AK$106,27,FALSE),0)</f>
      </c>
      <c r="M460" s="53">
        <f>IFERROR(VLOOKUP(B460,'วันที่ 4 กะเช้า'!$B$8:$AG$107,28,FALSE),0)-IFERROR(VLOOKUP(B460,'วันที่ 4 กะเช้า'!$B$8:$AG$107,27,FALSE),0)</f>
      </c>
      <c r="N460" s="53">
        <f>IFERROR(VLOOKUP(B460,'วันที่ 4 กะเช้า'!$B$8:$AG$107,27,FALSE),0)</f>
      </c>
      <c r="O460" s="53">
        <f>IFERROR(VLOOKUP(B460,'วันที่ 4 กะเช้า'!$B$8:$AH$106,28,FALSE),0)-IFERROR(VLOOKUP(B460,'วันที่ 4 กะเช้า'!$B$8:$AH$106,27,FALSE),0)</f>
      </c>
      <c r="P460" s="53">
        <f>IFERROR(VLOOKUP(B460,'วันที่ 4 กะเช้า'!$B$8:$AH$106,27,FALSE),0)</f>
      </c>
      <c r="Q460" s="53">
        <f>IFERROR(VLOOKUP(B460,'วันที่ 4 กะเช้า'!$B$8:$AH$106,28,FALSE),0)-IFERROR(VLOOKUP(B460,'วันที่ 4 กะเช้า'!$B$8:$AH$106,27,FALSE),0)</f>
      </c>
      <c r="R460" s="53">
        <f>IFERROR(VLOOKUP(B460,'วันที่ 4 กะเช้า'!$B$8:$AH$106,27,FALSE),0)</f>
      </c>
      <c r="S460" s="53">
        <f>IFERROR(VLOOKUP(B460,'วันที่ 5 กะเช้า'!$B$8:$AH$107,28,FALSE),0)-IFERROR(VLOOKUP(B460,'วันที่ 5 กะเช้า'!$B$8:$AH$107,27,FALSE),0)</f>
      </c>
      <c r="T460" s="53">
        <f>IFERROR(VLOOKUP(B460,'วันที่ 5 กะเช้า'!$B$8:$AH$107,27,FALSE),0)</f>
      </c>
      <c r="U460" s="53">
        <f>IFERROR(VLOOKUP(B460,'วันที่ 5 กะดึก'!$B$8:$AH$106,27,FALSE),0)</f>
      </c>
      <c r="V460" s="53">
        <f>IFERROR(VLOOKUP(B460,'วันที่ 5 กะดึก'!$B$8:$AH$106,27,FALSE),0)</f>
      </c>
      <c r="W460" s="53">
        <f>IFERROR(VLOOKUP(B460,'วันที่ 7'!$B$8:$AH$105,28,FALSE),0)-IFERROR(VLOOKUP(B460,'วันที่ 7'!$B$8:$AH$105,27,FALSE),0)</f>
      </c>
      <c r="X460" s="53">
        <f>IFERROR(VLOOKUP(B460,'วันที่ 7'!$B$8:$AH$105,27,FALSE),0)</f>
      </c>
      <c r="Y460" s="53">
        <f>IFERROR(VLOOKUP(B460,'วันที่ 8'!$B$8:$AH$109,28,FALSE),0)-IFERROR(VLOOKUP(B460,'วันที่ 8'!$B$8:$AH$109,27,FALSE),0)</f>
      </c>
      <c r="Z460" s="53">
        <f>IFERROR(VLOOKUP(B460,'วันที่ 8'!$B$8:$AH$109,27,FALSE),0)</f>
      </c>
      <c r="AA460" s="53">
        <f>IFERROR(VLOOKUP(B460,'กะเช้าวันที่ 12'!$B$8:$AC$102,28,FALSE),0)-IFERROR(VLOOKUP(B460,'กะเช้าวันที่ 12'!$B$8:$AC$102,27,FALSE),0)</f>
      </c>
      <c r="AB460" s="53">
        <f>IFERROR(VLOOKUP(B460,'กะเช้าวันที่ 12'!$B$8:$AC$102,27,FALSE),0)</f>
      </c>
      <c r="AC460" s="53">
        <f>IFERROR(VLOOKUP(B460,'กะเช้าวันที่ 14'!$B$8:$AC$104,28,FALSE),0)-IFERROR(VLOOKUP(B460,'กะเช้าวันที่ 14'!$B$8:$AC$104,27,FALSE),0)</f>
      </c>
      <c r="AD460" s="53">
        <f>IFERROR(VLOOKUP(B460,'กะเช้าวันที่ 14'!$B$8:$AC$104,27,FALSE),0)</f>
      </c>
      <c r="AE460" s="53">
        <f>IFERROR(VLOOKUP(B460,'กะดึกวันที่ 13'!$B$8:$AC$105,28,FALSE),0)-IFERROR(VLOOKUP(B460,'กะดึกวันที่ 13'!$B$8:$AC$105,27,FALSE),0)</f>
      </c>
      <c r="AF460" s="53">
        <f>IFERROR(VLOOKUP(C460,'กะดึกวันที่ 13'!$B$8:$AC$105,27,FALSE),0)</f>
      </c>
      <c r="AG460" s="53">
        <f>IFERROR(VLOOKUP(B460,'วันที่ 12'!$B$8:$AH$105,28,FALSE),0)</f>
      </c>
      <c r="AH460" s="53">
        <f>IFERROR(VLOOKUP(B460,'วันที่ 14'!$B$8:$AH$106,28,FALSE),0)</f>
      </c>
      <c r="AI460" s="53">
        <f>IFERROR(VLOOKUP(B460,'วันที่ 15'!$B$8:$AH$106,28,FALSE),0)</f>
      </c>
      <c r="AJ460" s="53">
        <f>IFERROR(VLOOKUP(B460,'วันที่ 16'!$B$8:$AH$105,28,FALSE),0)</f>
      </c>
      <c r="AK460" s="53">
        <f>IFERROR(VLOOKUP(B460,'วันที่ 17'!$B$8:$AH$105,28,FALSE),0)</f>
      </c>
      <c r="AL460" s="53">
        <f>IFERROR(VLOOKUP(B460,'วันที่ 18'!$B$8:$AH$104,28,FALSE),0)</f>
      </c>
      <c r="AM460" s="53">
        <f>IFERROR(VLOOKUP(B460,'วันที่ 19'!$B$8:$AH$106,28,FALSE),0)</f>
      </c>
      <c r="AN460" s="53">
        <f>IFERROR(VLOOKUP(B460,'วันที่ 20'!$B$8:$AH$105,28,FALSE),0)</f>
      </c>
      <c r="AO460" s="53">
        <f>IFERROR(VLOOKUP(B460,'วันที่ 21'!$B$8:$AH$106,28,FALSE),0)</f>
      </c>
      <c r="AP460" s="53">
        <f>IFERROR(VLOOKUP(B460,'วันที่ 22'!$B$8:$AH$105,28,FALSE),0)</f>
      </c>
      <c r="AQ460" s="53">
        <f>IFERROR(VLOOKUP(B460,'วันที่ 23'!$B$8:$AH$107,28,FALSE),0)</f>
      </c>
      <c r="AR460" s="53">
        <f>IFERROR(VLOOKUP(B460,'วันที่ 24'!$B$8:$AH$104,28,FALSE),0)</f>
      </c>
      <c r="AS460" s="53">
        <f>IFERROR(VLOOKUP(B460,'วันที่ 25'!$B$8:$AH$106,28,FALSE),0)</f>
      </c>
      <c r="AT460" s="53">
        <f>IFERROR(VLOOKUP(B460,'วันที่ 26'!$B$8:$AH$105,28,FALSE),0)</f>
      </c>
      <c r="AU460" s="53">
        <f>IFERROR(VLOOKUP(B460,'วันที่ 26'!$B$8:$AH$104,28,FALSE),0)</f>
      </c>
      <c r="AV460" s="53">
        <f>IFERROR(VLOOKUP(B460,'วันที่ 30'!$B$8:$AH$107,28,FALSE),0)</f>
      </c>
      <c r="AW460" s="53">
        <f>IFERROR(VLOOKUP(B460,'วันที่ 31'!$B$8:$AG$105,28,FALSE),0)</f>
      </c>
      <c r="AX460" s="52">
        <f>SUM(E460:AW460)</f>
      </c>
    </row>
    <row r="461">
      <c r="A461" s="52"/>
      <c r="B461" s="56"/>
      <c r="C461" s="53">
        <f>IFERROR(VLOOKUP(B461,Members!B:C,2,FALSE),0)</f>
      </c>
      <c r="D461" s="53">
        <f>IFERROR(VLOOKUP(B461,Members!$B:$H,7,FALSE),0)</f>
      </c>
      <c r="E461" s="55">
        <f>IFERROR(VLOOKUP(B461,'วันที่ 1'!$B$8:$AH$103,28,FALSE),0) - IFERROR(VLOOKUP(B461,'วันที่ 1'!$B$8:$AH$103,27,FALSE),0)</f>
      </c>
      <c r="F461" s="55">
        <f>IFERROR(VLOOKUP(C461,'วันที่ 1'!$B$8:$AH$103,27,FALSE),0)</f>
      </c>
      <c r="G461" s="53">
        <f>IFERROR(VLOOKUP(B461,'วันที่ 1'!$B$8:$AH$103,28,FALSE),0)-IFERROR(VLOOKUP(B461,'วันที่ 1'!$B$8:$AH$103,27,FALSE),0)</f>
      </c>
      <c r="H461" s="55">
        <f>IFERROR(VLOOKUP(B461,'วันที่ 1'!$B$8:$AH$103,27,FALSE),0)</f>
      </c>
      <c r="I461" s="53">
        <f>IFERROR(VLOOKUP(B461,'วันที่ 2'!$B$8:$AF$106,28,FALSE),0)-IFERROR(VLOOKUP(B461,'วันที่ 2'!$B$8:$AF$106,27,FALSE),0)</f>
      </c>
      <c r="J461" s="53">
        <f>IFERROR(VLOOKUP(B461,'วันที่ 2'!$B$8:$AF$106,27,FALSE),0)</f>
      </c>
      <c r="K461" s="53">
        <f>IFERROR(VLOOKUP(B461,'วันที่ 3 กะเช้า'!$B$8:$AK$106,28,FALSE),0)-IFERROR(VLOOKUP(B461,'วันที่ 3 กะเช้า'!$B$8:$AK$106,27,FALSE),0)</f>
      </c>
      <c r="L461" s="53">
        <f>IFERROR(VLOOKUP(B461,'วันที่ 3 กะเช้า'!$B$8:$AK$106,27,FALSE),0)</f>
      </c>
      <c r="M461" s="53">
        <f>IFERROR(VLOOKUP(B461,'วันที่ 4 กะเช้า'!$B$8:$AG$107,28,FALSE),0)-IFERROR(VLOOKUP(B461,'วันที่ 4 กะเช้า'!$B$8:$AG$107,27,FALSE),0)</f>
      </c>
      <c r="N461" s="53">
        <f>IFERROR(VLOOKUP(B461,'วันที่ 4 กะเช้า'!$B$8:$AG$107,27,FALSE),0)</f>
      </c>
      <c r="O461" s="53">
        <f>IFERROR(VLOOKUP(B461,'วันที่ 4 กะเช้า'!$B$8:$AH$106,28,FALSE),0)-IFERROR(VLOOKUP(B461,'วันที่ 4 กะเช้า'!$B$8:$AH$106,27,FALSE),0)</f>
      </c>
      <c r="P461" s="53">
        <f>IFERROR(VLOOKUP(B461,'วันที่ 4 กะเช้า'!$B$8:$AH$106,27,FALSE),0)</f>
      </c>
      <c r="Q461" s="53">
        <f>IFERROR(VLOOKUP(B461,'วันที่ 4 กะเช้า'!$B$8:$AH$106,28,FALSE),0)-IFERROR(VLOOKUP(B461,'วันที่ 4 กะเช้า'!$B$8:$AH$106,27,FALSE),0)</f>
      </c>
      <c r="R461" s="53">
        <f>IFERROR(VLOOKUP(B461,'วันที่ 4 กะเช้า'!$B$8:$AH$106,27,FALSE),0)</f>
      </c>
      <c r="S461" s="53">
        <f>IFERROR(VLOOKUP(B461,'วันที่ 5 กะเช้า'!$B$8:$AH$107,28,FALSE),0)-IFERROR(VLOOKUP(B461,'วันที่ 5 กะเช้า'!$B$8:$AH$107,27,FALSE),0)</f>
      </c>
      <c r="T461" s="53">
        <f>IFERROR(VLOOKUP(B461,'วันที่ 5 กะเช้า'!$B$8:$AH$107,27,FALSE),0)</f>
      </c>
      <c r="U461" s="53">
        <f>IFERROR(VLOOKUP(B461,'วันที่ 5 กะดึก'!$B$8:$AH$106,27,FALSE),0)</f>
      </c>
      <c r="V461" s="53">
        <f>IFERROR(VLOOKUP(B461,'วันที่ 5 กะดึก'!$B$8:$AH$106,27,FALSE),0)</f>
      </c>
      <c r="W461" s="53">
        <f>IFERROR(VLOOKUP(B461,'วันที่ 7'!$B$8:$AH$105,28,FALSE),0)-IFERROR(VLOOKUP(B461,'วันที่ 7'!$B$8:$AH$105,27,FALSE),0)</f>
      </c>
      <c r="X461" s="53">
        <f>IFERROR(VLOOKUP(B461,'วันที่ 7'!$B$8:$AH$105,27,FALSE),0)</f>
      </c>
      <c r="Y461" s="53">
        <f>IFERROR(VLOOKUP(B461,'วันที่ 8'!$B$8:$AH$109,28,FALSE),0)-IFERROR(VLOOKUP(B461,'วันที่ 8'!$B$8:$AH$109,27,FALSE),0)</f>
      </c>
      <c r="Z461" s="53">
        <f>IFERROR(VLOOKUP(B461,'วันที่ 8'!$B$8:$AH$109,27,FALSE),0)</f>
      </c>
      <c r="AA461" s="53">
        <f>IFERROR(VLOOKUP(B461,'กะเช้าวันที่ 12'!$B$8:$AC$102,28,FALSE),0)-IFERROR(VLOOKUP(B461,'กะเช้าวันที่ 12'!$B$8:$AC$102,27,FALSE),0)</f>
      </c>
      <c r="AB461" s="53">
        <f>IFERROR(VLOOKUP(B461,'กะเช้าวันที่ 12'!$B$8:$AC$102,27,FALSE),0)</f>
      </c>
      <c r="AC461" s="53">
        <f>IFERROR(VLOOKUP(B461,'กะเช้าวันที่ 14'!$B$8:$AC$104,28,FALSE),0)-IFERROR(VLOOKUP(B461,'กะเช้าวันที่ 14'!$B$8:$AC$104,27,FALSE),0)</f>
      </c>
      <c r="AD461" s="53">
        <f>IFERROR(VLOOKUP(B461,'กะเช้าวันที่ 14'!$B$8:$AC$104,27,FALSE),0)</f>
      </c>
      <c r="AE461" s="53">
        <f>IFERROR(VLOOKUP(B461,'กะดึกวันที่ 13'!$B$8:$AC$105,28,FALSE),0)-IFERROR(VLOOKUP(B461,'กะดึกวันที่ 13'!$B$8:$AC$105,27,FALSE),0)</f>
      </c>
      <c r="AF461" s="53">
        <f>IFERROR(VLOOKUP(C461,'กะดึกวันที่ 13'!$B$8:$AC$105,27,FALSE),0)</f>
      </c>
      <c r="AG461" s="53">
        <f>IFERROR(VLOOKUP(B461,'วันที่ 12'!$B$8:$AH$105,28,FALSE),0)</f>
      </c>
      <c r="AH461" s="53">
        <f>IFERROR(VLOOKUP(B461,'วันที่ 14'!$B$8:$AH$106,28,FALSE),0)</f>
      </c>
      <c r="AI461" s="53">
        <f>IFERROR(VLOOKUP(B461,'วันที่ 15'!$B$8:$AH$106,28,FALSE),0)</f>
      </c>
      <c r="AJ461" s="53">
        <f>IFERROR(VLOOKUP(B461,'วันที่ 16'!$B$8:$AH$105,28,FALSE),0)</f>
      </c>
      <c r="AK461" s="53">
        <f>IFERROR(VLOOKUP(B461,'วันที่ 17'!$B$8:$AH$105,28,FALSE),0)</f>
      </c>
      <c r="AL461" s="53">
        <f>IFERROR(VLOOKUP(B461,'วันที่ 18'!$B$8:$AH$104,28,FALSE),0)</f>
      </c>
      <c r="AM461" s="53">
        <f>IFERROR(VLOOKUP(B461,'วันที่ 19'!$B$8:$AH$106,28,FALSE),0)</f>
      </c>
      <c r="AN461" s="53">
        <f>IFERROR(VLOOKUP(B461,'วันที่ 20'!$B$8:$AH$105,28,FALSE),0)</f>
      </c>
      <c r="AO461" s="53">
        <f>IFERROR(VLOOKUP(B461,'วันที่ 21'!$B$8:$AH$106,28,FALSE),0)</f>
      </c>
      <c r="AP461" s="53">
        <f>IFERROR(VLOOKUP(B461,'วันที่ 22'!$B$8:$AH$105,28,FALSE),0)</f>
      </c>
      <c r="AQ461" s="53">
        <f>IFERROR(VLOOKUP(B461,'วันที่ 23'!$B$8:$AH$107,28,FALSE),0)</f>
      </c>
      <c r="AR461" s="53">
        <f>IFERROR(VLOOKUP(B461,'วันที่ 24'!$B$8:$AH$104,28,FALSE),0)</f>
      </c>
      <c r="AS461" s="53">
        <f>IFERROR(VLOOKUP(B461,'วันที่ 25'!$B$8:$AH$106,28,FALSE),0)</f>
      </c>
      <c r="AT461" s="53">
        <f>IFERROR(VLOOKUP(B461,'วันที่ 26'!$B$8:$AH$105,28,FALSE),0)</f>
      </c>
      <c r="AU461" s="53">
        <f>IFERROR(VLOOKUP(B461,'วันที่ 26'!$B$8:$AH$104,28,FALSE),0)</f>
      </c>
      <c r="AV461" s="53">
        <f>IFERROR(VLOOKUP(B461,'วันที่ 30'!$B$8:$AH$107,28,FALSE),0)</f>
      </c>
      <c r="AW461" s="53">
        <f>IFERROR(VLOOKUP(B461,'วันที่ 31'!$B$8:$AG$105,28,FALSE),0)</f>
      </c>
      <c r="AX461" s="52">
        <f>SUM(E461:AW461)</f>
      </c>
    </row>
    <row r="462">
      <c r="A462" s="52"/>
      <c r="B462" s="56"/>
      <c r="C462" s="53">
        <f>IFERROR(VLOOKUP(B462,Members!B:C,2,FALSE),0)</f>
      </c>
      <c r="D462" s="53">
        <f>IFERROR(VLOOKUP(B462,Members!$B:$H,7,FALSE),0)</f>
      </c>
      <c r="E462" s="55">
        <f>IFERROR(VLOOKUP(B462,'วันที่ 1'!$B$8:$AH$103,28,FALSE),0) - IFERROR(VLOOKUP(B462,'วันที่ 1'!$B$8:$AH$103,27,FALSE),0)</f>
      </c>
      <c r="F462" s="55">
        <f>IFERROR(VLOOKUP(C462,'วันที่ 1'!$B$8:$AH$103,27,FALSE),0)</f>
      </c>
      <c r="G462" s="53">
        <f>IFERROR(VLOOKUP(B462,'วันที่ 1'!$B$8:$AH$103,28,FALSE),0)-IFERROR(VLOOKUP(B462,'วันที่ 1'!$B$8:$AH$103,27,FALSE),0)</f>
      </c>
      <c r="H462" s="55">
        <f>IFERROR(VLOOKUP(B462,'วันที่ 1'!$B$8:$AH$103,27,FALSE),0)</f>
      </c>
      <c r="I462" s="53">
        <f>IFERROR(VLOOKUP(B462,'วันที่ 2'!$B$8:$AF$106,28,FALSE),0)-IFERROR(VLOOKUP(B462,'วันที่ 2'!$B$8:$AF$106,27,FALSE),0)</f>
      </c>
      <c r="J462" s="53">
        <f>IFERROR(VLOOKUP(B462,'วันที่ 2'!$B$8:$AF$106,27,FALSE),0)</f>
      </c>
      <c r="K462" s="53">
        <f>IFERROR(VLOOKUP(B462,'วันที่ 3 กะเช้า'!$B$8:$AK$106,28,FALSE),0)-IFERROR(VLOOKUP(B462,'วันที่ 3 กะเช้า'!$B$8:$AK$106,27,FALSE),0)</f>
      </c>
      <c r="L462" s="53">
        <f>IFERROR(VLOOKUP(B462,'วันที่ 3 กะเช้า'!$B$8:$AK$106,27,FALSE),0)</f>
      </c>
      <c r="M462" s="53">
        <f>IFERROR(VLOOKUP(B462,'วันที่ 4 กะเช้า'!$B$8:$AG$107,28,FALSE),0)-IFERROR(VLOOKUP(B462,'วันที่ 4 กะเช้า'!$B$8:$AG$107,27,FALSE),0)</f>
      </c>
      <c r="N462" s="53">
        <f>IFERROR(VLOOKUP(B462,'วันที่ 4 กะเช้า'!$B$8:$AG$107,27,FALSE),0)</f>
      </c>
      <c r="O462" s="53">
        <f>IFERROR(VLOOKUP(B462,'วันที่ 4 กะเช้า'!$B$8:$AH$106,28,FALSE),0)-IFERROR(VLOOKUP(B462,'วันที่ 4 กะเช้า'!$B$8:$AH$106,27,FALSE),0)</f>
      </c>
      <c r="P462" s="53">
        <f>IFERROR(VLOOKUP(B462,'วันที่ 4 กะเช้า'!$B$8:$AH$106,27,FALSE),0)</f>
      </c>
      <c r="Q462" s="53">
        <f>IFERROR(VLOOKUP(B462,'วันที่ 4 กะเช้า'!$B$8:$AH$106,28,FALSE),0)-IFERROR(VLOOKUP(B462,'วันที่ 4 กะเช้า'!$B$8:$AH$106,27,FALSE),0)</f>
      </c>
      <c r="R462" s="53">
        <f>IFERROR(VLOOKUP(B462,'วันที่ 4 กะเช้า'!$B$8:$AH$106,27,FALSE),0)</f>
      </c>
      <c r="S462" s="53">
        <f>IFERROR(VLOOKUP(B462,'วันที่ 5 กะเช้า'!$B$8:$AH$107,28,FALSE),0)-IFERROR(VLOOKUP(B462,'วันที่ 5 กะเช้า'!$B$8:$AH$107,27,FALSE),0)</f>
      </c>
      <c r="T462" s="53">
        <f>IFERROR(VLOOKUP(B462,'วันที่ 5 กะเช้า'!$B$8:$AH$107,27,FALSE),0)</f>
      </c>
      <c r="U462" s="53">
        <f>IFERROR(VLOOKUP(B462,'วันที่ 5 กะดึก'!$B$8:$AH$106,27,FALSE),0)</f>
      </c>
      <c r="V462" s="53">
        <f>IFERROR(VLOOKUP(B462,'วันที่ 5 กะดึก'!$B$8:$AH$106,27,FALSE),0)</f>
      </c>
      <c r="W462" s="53">
        <f>IFERROR(VLOOKUP(B462,'วันที่ 7'!$B$8:$AH$105,28,FALSE),0)-IFERROR(VLOOKUP(B462,'วันที่ 7'!$B$8:$AH$105,27,FALSE),0)</f>
      </c>
      <c r="X462" s="53">
        <f>IFERROR(VLOOKUP(B462,'วันที่ 7'!$B$8:$AH$105,27,FALSE),0)</f>
      </c>
      <c r="Y462" s="53">
        <f>IFERROR(VLOOKUP(B462,'วันที่ 8'!$B$8:$AH$109,28,FALSE),0)-IFERROR(VLOOKUP(B462,'วันที่ 8'!$B$8:$AH$109,27,FALSE),0)</f>
      </c>
      <c r="Z462" s="53">
        <f>IFERROR(VLOOKUP(B462,'วันที่ 8'!$B$8:$AH$109,27,FALSE),0)</f>
      </c>
      <c r="AA462" s="53">
        <f>IFERROR(VLOOKUP(B462,'กะเช้าวันที่ 12'!$B$8:$AC$102,28,FALSE),0)-IFERROR(VLOOKUP(B462,'กะเช้าวันที่ 12'!$B$8:$AC$102,27,FALSE),0)</f>
      </c>
      <c r="AB462" s="53">
        <f>IFERROR(VLOOKUP(B462,'กะเช้าวันที่ 12'!$B$8:$AC$102,27,FALSE),0)</f>
      </c>
      <c r="AC462" s="53">
        <f>IFERROR(VLOOKUP(B462,'กะเช้าวันที่ 14'!$B$8:$AC$104,28,FALSE),0)-IFERROR(VLOOKUP(B462,'กะเช้าวันที่ 14'!$B$8:$AC$104,27,FALSE),0)</f>
      </c>
      <c r="AD462" s="53">
        <f>IFERROR(VLOOKUP(B462,'กะเช้าวันที่ 14'!$B$8:$AC$104,27,FALSE),0)</f>
      </c>
      <c r="AE462" s="53">
        <f>IFERROR(VLOOKUP(B462,'กะดึกวันที่ 13'!$B$8:$AC$105,28,FALSE),0)-IFERROR(VLOOKUP(B462,'กะดึกวันที่ 13'!$B$8:$AC$105,27,FALSE),0)</f>
      </c>
      <c r="AF462" s="53">
        <f>IFERROR(VLOOKUP(C462,'กะดึกวันที่ 13'!$B$8:$AC$105,27,FALSE),0)</f>
      </c>
      <c r="AG462" s="53">
        <f>IFERROR(VLOOKUP(B462,'วันที่ 12'!$B$8:$AH$105,28,FALSE),0)</f>
      </c>
      <c r="AH462" s="53">
        <f>IFERROR(VLOOKUP(B462,'วันที่ 14'!$B$8:$AH$106,28,FALSE),0)</f>
      </c>
      <c r="AI462" s="53">
        <f>IFERROR(VLOOKUP(B462,'วันที่ 15'!$B$8:$AH$106,28,FALSE),0)</f>
      </c>
      <c r="AJ462" s="53">
        <f>IFERROR(VLOOKUP(B462,'วันที่ 16'!$B$8:$AH$105,28,FALSE),0)</f>
      </c>
      <c r="AK462" s="53">
        <f>IFERROR(VLOOKUP(B462,'วันที่ 17'!$B$8:$AH$105,28,FALSE),0)</f>
      </c>
      <c r="AL462" s="53">
        <f>IFERROR(VLOOKUP(B462,'วันที่ 18'!$B$8:$AH$104,28,FALSE),0)</f>
      </c>
      <c r="AM462" s="53">
        <f>IFERROR(VLOOKUP(B462,'วันที่ 19'!$B$8:$AH$106,28,FALSE),0)</f>
      </c>
      <c r="AN462" s="53">
        <f>IFERROR(VLOOKUP(B462,'วันที่ 20'!$B$8:$AH$105,28,FALSE),0)</f>
      </c>
      <c r="AO462" s="53">
        <f>IFERROR(VLOOKUP(B462,'วันที่ 21'!$B$8:$AH$106,28,FALSE),0)</f>
      </c>
      <c r="AP462" s="53">
        <f>IFERROR(VLOOKUP(B462,'วันที่ 22'!$B$8:$AH$105,28,FALSE),0)</f>
      </c>
      <c r="AQ462" s="53">
        <f>IFERROR(VLOOKUP(B462,'วันที่ 23'!$B$8:$AH$107,28,FALSE),0)</f>
      </c>
      <c r="AR462" s="53">
        <f>IFERROR(VLOOKUP(B462,'วันที่ 24'!$B$8:$AH$104,28,FALSE),0)</f>
      </c>
      <c r="AS462" s="53">
        <f>IFERROR(VLOOKUP(B462,'วันที่ 25'!$B$8:$AH$106,28,FALSE),0)</f>
      </c>
      <c r="AT462" s="53">
        <f>IFERROR(VLOOKUP(B462,'วันที่ 26'!$B$8:$AH$105,28,FALSE),0)</f>
      </c>
      <c r="AU462" s="53">
        <f>IFERROR(VLOOKUP(B462,'วันที่ 26'!$B$8:$AH$104,28,FALSE),0)</f>
      </c>
      <c r="AV462" s="53">
        <f>IFERROR(VLOOKUP(B462,'วันที่ 30'!$B$8:$AH$107,28,FALSE),0)</f>
      </c>
      <c r="AW462" s="53">
        <f>IFERROR(VLOOKUP(B462,'วันที่ 31'!$B$8:$AG$105,28,FALSE),0)</f>
      </c>
      <c r="AX462" s="52">
        <f>SUM(E462:AW462)</f>
      </c>
    </row>
    <row r="463">
      <c r="A463" s="52"/>
      <c r="B463" s="56"/>
      <c r="C463" s="53">
        <f>IFERROR(VLOOKUP(B463,Members!B:C,2,FALSE),0)</f>
      </c>
      <c r="D463" s="53">
        <f>IFERROR(VLOOKUP(B463,Members!$B:$H,7,FALSE),0)</f>
      </c>
      <c r="E463" s="55">
        <f>IFERROR(VLOOKUP(B463,'วันที่ 1'!$B$8:$AH$103,28,FALSE),0) - IFERROR(VLOOKUP(B463,'วันที่ 1'!$B$8:$AH$103,27,FALSE),0)</f>
      </c>
      <c r="F463" s="55">
        <f>IFERROR(VLOOKUP(C463,'วันที่ 1'!$B$8:$AH$103,27,FALSE),0)</f>
      </c>
      <c r="G463" s="53">
        <f>IFERROR(VLOOKUP(B463,'วันที่ 1'!$B$8:$AH$103,28,FALSE),0)-IFERROR(VLOOKUP(B463,'วันที่ 1'!$B$8:$AH$103,27,FALSE),0)</f>
      </c>
      <c r="H463" s="55">
        <f>IFERROR(VLOOKUP(B463,'วันที่ 1'!$B$8:$AH$103,27,FALSE),0)</f>
      </c>
      <c r="I463" s="53">
        <f>IFERROR(VLOOKUP(B463,'วันที่ 2'!$B$8:$AF$106,28,FALSE),0)-IFERROR(VLOOKUP(B463,'วันที่ 2'!$B$8:$AF$106,27,FALSE),0)</f>
      </c>
      <c r="J463" s="53">
        <f>IFERROR(VLOOKUP(B463,'วันที่ 2'!$B$8:$AF$106,27,FALSE),0)</f>
      </c>
      <c r="K463" s="53">
        <f>IFERROR(VLOOKUP(B463,'วันที่ 3 กะเช้า'!$B$8:$AK$106,28,FALSE),0)-IFERROR(VLOOKUP(B463,'วันที่ 3 กะเช้า'!$B$8:$AK$106,27,FALSE),0)</f>
      </c>
      <c r="L463" s="53">
        <f>IFERROR(VLOOKUP(B463,'วันที่ 3 กะเช้า'!$B$8:$AK$106,27,FALSE),0)</f>
      </c>
      <c r="M463" s="53">
        <f>IFERROR(VLOOKUP(B463,'วันที่ 4 กะเช้า'!$B$8:$AG$107,28,FALSE),0)-IFERROR(VLOOKUP(B463,'วันที่ 4 กะเช้า'!$B$8:$AG$107,27,FALSE),0)</f>
      </c>
      <c r="N463" s="53">
        <f>IFERROR(VLOOKUP(B463,'วันที่ 4 กะเช้า'!$B$8:$AG$107,27,FALSE),0)</f>
      </c>
      <c r="O463" s="53">
        <f>IFERROR(VLOOKUP(B463,'วันที่ 4 กะเช้า'!$B$8:$AH$106,28,FALSE),0)-IFERROR(VLOOKUP(B463,'วันที่ 4 กะเช้า'!$B$8:$AH$106,27,FALSE),0)</f>
      </c>
      <c r="P463" s="53">
        <f>IFERROR(VLOOKUP(B463,'วันที่ 4 กะเช้า'!$B$8:$AH$106,27,FALSE),0)</f>
      </c>
      <c r="Q463" s="53">
        <f>IFERROR(VLOOKUP(B463,'วันที่ 4 กะเช้า'!$B$8:$AH$106,28,FALSE),0)-IFERROR(VLOOKUP(B463,'วันที่ 4 กะเช้า'!$B$8:$AH$106,27,FALSE),0)</f>
      </c>
      <c r="R463" s="53">
        <f>IFERROR(VLOOKUP(B463,'วันที่ 4 กะเช้า'!$B$8:$AH$106,27,FALSE),0)</f>
      </c>
      <c r="S463" s="53">
        <f>IFERROR(VLOOKUP(B463,'วันที่ 5 กะเช้า'!$B$8:$AH$107,28,FALSE),0)-IFERROR(VLOOKUP(B463,'วันที่ 5 กะเช้า'!$B$8:$AH$107,27,FALSE),0)</f>
      </c>
      <c r="T463" s="53">
        <f>IFERROR(VLOOKUP(B463,'วันที่ 5 กะเช้า'!$B$8:$AH$107,27,FALSE),0)</f>
      </c>
      <c r="U463" s="53">
        <f>IFERROR(VLOOKUP(B463,'วันที่ 5 กะดึก'!$B$8:$AH$106,27,FALSE),0)</f>
      </c>
      <c r="V463" s="53">
        <f>IFERROR(VLOOKUP(B463,'วันที่ 5 กะดึก'!$B$8:$AH$106,27,FALSE),0)</f>
      </c>
      <c r="W463" s="53">
        <f>IFERROR(VLOOKUP(B463,'วันที่ 7'!$B$8:$AH$105,28,FALSE),0)-IFERROR(VLOOKUP(B463,'วันที่ 7'!$B$8:$AH$105,27,FALSE),0)</f>
      </c>
      <c r="X463" s="53">
        <f>IFERROR(VLOOKUP(B463,'วันที่ 7'!$B$8:$AH$105,27,FALSE),0)</f>
      </c>
      <c r="Y463" s="53">
        <f>IFERROR(VLOOKUP(B463,'วันที่ 8'!$B$8:$AH$109,28,FALSE),0)-IFERROR(VLOOKUP(B463,'วันที่ 8'!$B$8:$AH$109,27,FALSE),0)</f>
      </c>
      <c r="Z463" s="53">
        <f>IFERROR(VLOOKUP(B463,'วันที่ 8'!$B$8:$AH$109,27,FALSE),0)</f>
      </c>
      <c r="AA463" s="53">
        <f>IFERROR(VLOOKUP(B463,'กะเช้าวันที่ 12'!$B$8:$AC$102,28,FALSE),0)-IFERROR(VLOOKUP(B463,'กะเช้าวันที่ 12'!$B$8:$AC$102,27,FALSE),0)</f>
      </c>
      <c r="AB463" s="53">
        <f>IFERROR(VLOOKUP(B463,'กะเช้าวันที่ 12'!$B$8:$AC$102,27,FALSE),0)</f>
      </c>
      <c r="AC463" s="53">
        <f>IFERROR(VLOOKUP(B463,'กะเช้าวันที่ 14'!$B$8:$AC$104,28,FALSE),0)-IFERROR(VLOOKUP(B463,'กะเช้าวันที่ 14'!$B$8:$AC$104,27,FALSE),0)</f>
      </c>
      <c r="AD463" s="53">
        <f>IFERROR(VLOOKUP(B463,'กะเช้าวันที่ 14'!$B$8:$AC$104,27,FALSE),0)</f>
      </c>
      <c r="AE463" s="53">
        <f>IFERROR(VLOOKUP(B463,'กะดึกวันที่ 13'!$B$8:$AC$105,28,FALSE),0)-IFERROR(VLOOKUP(B463,'กะดึกวันที่ 13'!$B$8:$AC$105,27,FALSE),0)</f>
      </c>
      <c r="AF463" s="53">
        <f>IFERROR(VLOOKUP(C463,'กะดึกวันที่ 13'!$B$8:$AC$105,27,FALSE),0)</f>
      </c>
      <c r="AG463" s="53">
        <f>IFERROR(VLOOKUP(B463,'วันที่ 12'!$B$8:$AH$105,28,FALSE),0)</f>
      </c>
      <c r="AH463" s="53">
        <f>IFERROR(VLOOKUP(B463,'วันที่ 14'!$B$8:$AH$106,28,FALSE),0)</f>
      </c>
      <c r="AI463" s="53">
        <f>IFERROR(VLOOKUP(B463,'วันที่ 15'!$B$8:$AH$106,28,FALSE),0)</f>
      </c>
      <c r="AJ463" s="53">
        <f>IFERROR(VLOOKUP(B463,'วันที่ 16'!$B$8:$AH$105,28,FALSE),0)</f>
      </c>
      <c r="AK463" s="53">
        <f>IFERROR(VLOOKUP(B463,'วันที่ 17'!$B$8:$AH$105,28,FALSE),0)</f>
      </c>
      <c r="AL463" s="53">
        <f>IFERROR(VLOOKUP(B463,'วันที่ 18'!$B$8:$AH$104,28,FALSE),0)</f>
      </c>
      <c r="AM463" s="53">
        <f>IFERROR(VLOOKUP(B463,'วันที่ 19'!$B$8:$AH$106,28,FALSE),0)</f>
      </c>
      <c r="AN463" s="53">
        <f>IFERROR(VLOOKUP(B463,'วันที่ 20'!$B$8:$AH$105,28,FALSE),0)</f>
      </c>
      <c r="AO463" s="53">
        <f>IFERROR(VLOOKUP(B463,'วันที่ 21'!$B$8:$AH$106,28,FALSE),0)</f>
      </c>
      <c r="AP463" s="53">
        <f>IFERROR(VLOOKUP(B463,'วันที่ 22'!$B$8:$AH$105,28,FALSE),0)</f>
      </c>
      <c r="AQ463" s="53">
        <f>IFERROR(VLOOKUP(B463,'วันที่ 23'!$B$8:$AH$107,28,FALSE),0)</f>
      </c>
      <c r="AR463" s="53">
        <f>IFERROR(VLOOKUP(B463,'วันที่ 24'!$B$8:$AH$104,28,FALSE),0)</f>
      </c>
      <c r="AS463" s="53">
        <f>IFERROR(VLOOKUP(B463,'วันที่ 25'!$B$8:$AH$106,28,FALSE),0)</f>
      </c>
      <c r="AT463" s="53">
        <f>IFERROR(VLOOKUP(B463,'วันที่ 26'!$B$8:$AH$105,28,FALSE),0)</f>
      </c>
      <c r="AU463" s="53">
        <f>IFERROR(VLOOKUP(B463,'วันที่ 26'!$B$8:$AH$104,28,FALSE),0)</f>
      </c>
      <c r="AV463" s="53">
        <f>IFERROR(VLOOKUP(B463,'วันที่ 30'!$B$8:$AH$107,28,FALSE),0)</f>
      </c>
      <c r="AW463" s="53">
        <f>IFERROR(VLOOKUP(B463,'วันที่ 31'!$B$8:$AG$105,28,FALSE),0)</f>
      </c>
      <c r="AX463" s="52">
        <f>SUM(E463:AW463)</f>
      </c>
    </row>
    <row r="464">
      <c r="A464" s="52"/>
      <c r="B464" s="56"/>
      <c r="C464" s="53">
        <f>IFERROR(VLOOKUP(B464,Members!B:C,2,FALSE),0)</f>
      </c>
      <c r="D464" s="53">
        <f>IFERROR(VLOOKUP(B464,Members!$B:$H,7,FALSE),0)</f>
      </c>
      <c r="E464" s="55">
        <f>IFERROR(VLOOKUP(B464,'วันที่ 1'!$B$8:$AH$103,28,FALSE),0) - IFERROR(VLOOKUP(B464,'วันที่ 1'!$B$8:$AH$103,27,FALSE),0)</f>
      </c>
      <c r="F464" s="55">
        <f>IFERROR(VLOOKUP(C464,'วันที่ 1'!$B$8:$AH$103,27,FALSE),0)</f>
      </c>
      <c r="G464" s="53">
        <f>IFERROR(VLOOKUP(B464,'วันที่ 1'!$B$8:$AH$103,28,FALSE),0)-IFERROR(VLOOKUP(B464,'วันที่ 1'!$B$8:$AH$103,27,FALSE),0)</f>
      </c>
      <c r="H464" s="55">
        <f>IFERROR(VLOOKUP(B464,'วันที่ 1'!$B$8:$AH$103,27,FALSE),0)</f>
      </c>
      <c r="I464" s="53">
        <f>IFERROR(VLOOKUP(B464,'วันที่ 2'!$B$8:$AF$106,28,FALSE),0)-IFERROR(VLOOKUP(B464,'วันที่ 2'!$B$8:$AF$106,27,FALSE),0)</f>
      </c>
      <c r="J464" s="53">
        <f>IFERROR(VLOOKUP(B464,'วันที่ 2'!$B$8:$AF$106,27,FALSE),0)</f>
      </c>
      <c r="K464" s="53">
        <f>IFERROR(VLOOKUP(B464,'วันที่ 3 กะเช้า'!$B$8:$AK$106,28,FALSE),0)-IFERROR(VLOOKUP(B464,'วันที่ 3 กะเช้า'!$B$8:$AK$106,27,FALSE),0)</f>
      </c>
      <c r="L464" s="53">
        <f>IFERROR(VLOOKUP(B464,'วันที่ 3 กะเช้า'!$B$8:$AK$106,27,FALSE),0)</f>
      </c>
      <c r="M464" s="53">
        <f>IFERROR(VLOOKUP(B464,'วันที่ 4 กะเช้า'!$B$8:$AG$107,28,FALSE),0)-IFERROR(VLOOKUP(B464,'วันที่ 4 กะเช้า'!$B$8:$AG$107,27,FALSE),0)</f>
      </c>
      <c r="N464" s="53">
        <f>IFERROR(VLOOKUP(B464,'วันที่ 4 กะเช้า'!$B$8:$AG$107,27,FALSE),0)</f>
      </c>
      <c r="O464" s="53">
        <f>IFERROR(VLOOKUP(B464,'วันที่ 4 กะเช้า'!$B$8:$AH$106,28,FALSE),0)-IFERROR(VLOOKUP(B464,'วันที่ 4 กะเช้า'!$B$8:$AH$106,27,FALSE),0)</f>
      </c>
      <c r="P464" s="53">
        <f>IFERROR(VLOOKUP(B464,'วันที่ 4 กะเช้า'!$B$8:$AH$106,27,FALSE),0)</f>
      </c>
      <c r="Q464" s="53">
        <f>IFERROR(VLOOKUP(B464,'วันที่ 4 กะเช้า'!$B$8:$AH$106,28,FALSE),0)-IFERROR(VLOOKUP(B464,'วันที่ 4 กะเช้า'!$B$8:$AH$106,27,FALSE),0)</f>
      </c>
      <c r="R464" s="53">
        <f>IFERROR(VLOOKUP(B464,'วันที่ 4 กะเช้า'!$B$8:$AH$106,27,FALSE),0)</f>
      </c>
      <c r="S464" s="53">
        <f>IFERROR(VLOOKUP(B464,'วันที่ 5 กะเช้า'!$B$8:$AH$107,28,FALSE),0)-IFERROR(VLOOKUP(B464,'วันที่ 5 กะเช้า'!$B$8:$AH$107,27,FALSE),0)</f>
      </c>
      <c r="T464" s="53">
        <f>IFERROR(VLOOKUP(B464,'วันที่ 5 กะเช้า'!$B$8:$AH$107,27,FALSE),0)</f>
      </c>
      <c r="U464" s="53">
        <f>IFERROR(VLOOKUP(B464,'วันที่ 5 กะดึก'!$B$8:$AH$106,27,FALSE),0)</f>
      </c>
      <c r="V464" s="53">
        <f>IFERROR(VLOOKUP(B464,'วันที่ 5 กะดึก'!$B$8:$AH$106,27,FALSE),0)</f>
      </c>
      <c r="W464" s="53">
        <f>IFERROR(VLOOKUP(B464,'วันที่ 7'!$B$8:$AH$105,28,FALSE),0)-IFERROR(VLOOKUP(B464,'วันที่ 7'!$B$8:$AH$105,27,FALSE),0)</f>
      </c>
      <c r="X464" s="53">
        <f>IFERROR(VLOOKUP(B464,'วันที่ 7'!$B$8:$AH$105,27,FALSE),0)</f>
      </c>
      <c r="Y464" s="53">
        <f>IFERROR(VLOOKUP(B464,'วันที่ 8'!$B$8:$AH$109,28,FALSE),0)-IFERROR(VLOOKUP(B464,'วันที่ 8'!$B$8:$AH$109,27,FALSE),0)</f>
      </c>
      <c r="Z464" s="53">
        <f>IFERROR(VLOOKUP(B464,'วันที่ 8'!$B$8:$AH$109,27,FALSE),0)</f>
      </c>
      <c r="AA464" s="53">
        <f>IFERROR(VLOOKUP(B464,'กะเช้าวันที่ 12'!$B$8:$AC$102,28,FALSE),0)-IFERROR(VLOOKUP(B464,'กะเช้าวันที่ 12'!$B$8:$AC$102,27,FALSE),0)</f>
      </c>
      <c r="AB464" s="53">
        <f>IFERROR(VLOOKUP(B464,'กะเช้าวันที่ 12'!$B$8:$AC$102,27,FALSE),0)</f>
      </c>
      <c r="AC464" s="53">
        <f>IFERROR(VLOOKUP(B464,'กะเช้าวันที่ 14'!$B$8:$AC$104,28,FALSE),0)-IFERROR(VLOOKUP(B464,'กะเช้าวันที่ 14'!$B$8:$AC$104,27,FALSE),0)</f>
      </c>
      <c r="AD464" s="53">
        <f>IFERROR(VLOOKUP(B464,'กะเช้าวันที่ 14'!$B$8:$AC$104,27,FALSE),0)</f>
      </c>
      <c r="AE464" s="53">
        <f>IFERROR(VLOOKUP(B464,'กะดึกวันที่ 13'!$B$8:$AC$105,28,FALSE),0)-IFERROR(VLOOKUP(B464,'กะดึกวันที่ 13'!$B$8:$AC$105,27,FALSE),0)</f>
      </c>
      <c r="AF464" s="53">
        <f>IFERROR(VLOOKUP(C464,'กะดึกวันที่ 13'!$B$8:$AC$105,27,FALSE),0)</f>
      </c>
      <c r="AG464" s="53">
        <f>IFERROR(VLOOKUP(B464,'วันที่ 12'!$B$8:$AH$105,28,FALSE),0)</f>
      </c>
      <c r="AH464" s="53">
        <f>IFERROR(VLOOKUP(B464,'วันที่ 14'!$B$8:$AH$106,28,FALSE),0)</f>
      </c>
      <c r="AI464" s="53">
        <f>IFERROR(VLOOKUP(B464,'วันที่ 15'!$B$8:$AH$106,28,FALSE),0)</f>
      </c>
      <c r="AJ464" s="53">
        <f>IFERROR(VLOOKUP(B464,'วันที่ 16'!$B$8:$AH$105,28,FALSE),0)</f>
      </c>
      <c r="AK464" s="53">
        <f>IFERROR(VLOOKUP(B464,'วันที่ 17'!$B$8:$AH$105,28,FALSE),0)</f>
      </c>
      <c r="AL464" s="53">
        <f>IFERROR(VLOOKUP(B464,'วันที่ 18'!$B$8:$AH$104,28,FALSE),0)</f>
      </c>
      <c r="AM464" s="53">
        <f>IFERROR(VLOOKUP(B464,'วันที่ 19'!$B$8:$AH$106,28,FALSE),0)</f>
      </c>
      <c r="AN464" s="53">
        <f>IFERROR(VLOOKUP(B464,'วันที่ 20'!$B$8:$AH$105,28,FALSE),0)</f>
      </c>
      <c r="AO464" s="53">
        <f>IFERROR(VLOOKUP(B464,'วันที่ 21'!$B$8:$AH$106,28,FALSE),0)</f>
      </c>
      <c r="AP464" s="53">
        <f>IFERROR(VLOOKUP(B464,'วันที่ 22'!$B$8:$AH$105,28,FALSE),0)</f>
      </c>
      <c r="AQ464" s="53">
        <f>IFERROR(VLOOKUP(B464,'วันที่ 23'!$B$8:$AH$107,28,FALSE),0)</f>
      </c>
      <c r="AR464" s="53">
        <f>IFERROR(VLOOKUP(B464,'วันที่ 24'!$B$8:$AH$104,28,FALSE),0)</f>
      </c>
      <c r="AS464" s="53">
        <f>IFERROR(VLOOKUP(B464,'วันที่ 25'!$B$8:$AH$106,28,FALSE),0)</f>
      </c>
      <c r="AT464" s="53">
        <f>IFERROR(VLOOKUP(B464,'วันที่ 26'!$B$8:$AH$105,28,FALSE),0)</f>
      </c>
      <c r="AU464" s="53">
        <f>IFERROR(VLOOKUP(B464,'วันที่ 26'!$B$8:$AH$104,28,FALSE),0)</f>
      </c>
      <c r="AV464" s="53">
        <f>IFERROR(VLOOKUP(B464,'วันที่ 30'!$B$8:$AH$107,28,FALSE),0)</f>
      </c>
      <c r="AW464" s="53">
        <f>IFERROR(VLOOKUP(B464,'วันที่ 31'!$B$8:$AG$105,28,FALSE),0)</f>
      </c>
      <c r="AX464" s="52">
        <f>SUM(E464:AW464)</f>
      </c>
    </row>
    <row r="465">
      <c r="A465" s="52"/>
      <c r="B465" s="56"/>
      <c r="C465" s="53">
        <f>IFERROR(VLOOKUP(B465,Members!B:C,2,FALSE),0)</f>
      </c>
      <c r="D465" s="53">
        <f>IFERROR(VLOOKUP(B465,Members!$B:$H,7,FALSE),0)</f>
      </c>
      <c r="E465" s="55">
        <f>IFERROR(VLOOKUP(B465,'วันที่ 1'!$B$8:$AH$103,28,FALSE),0) - IFERROR(VLOOKUP(B465,'วันที่ 1'!$B$8:$AH$103,27,FALSE),0)</f>
      </c>
      <c r="F465" s="55">
        <f>IFERROR(VLOOKUP(C465,'วันที่ 1'!$B$8:$AH$103,27,FALSE),0)</f>
      </c>
      <c r="G465" s="53">
        <f>IFERROR(VLOOKUP(B465,'วันที่ 1'!$B$8:$AH$103,28,FALSE),0)-IFERROR(VLOOKUP(B465,'วันที่ 1'!$B$8:$AH$103,27,FALSE),0)</f>
      </c>
      <c r="H465" s="55">
        <f>IFERROR(VLOOKUP(B465,'วันที่ 1'!$B$8:$AH$103,27,FALSE),0)</f>
      </c>
      <c r="I465" s="53">
        <f>IFERROR(VLOOKUP(B465,'วันที่ 2'!$B$8:$AF$106,28,FALSE),0)-IFERROR(VLOOKUP(B465,'วันที่ 2'!$B$8:$AF$106,27,FALSE),0)</f>
      </c>
      <c r="J465" s="53">
        <f>IFERROR(VLOOKUP(B465,'วันที่ 2'!$B$8:$AF$106,27,FALSE),0)</f>
      </c>
      <c r="K465" s="53">
        <f>IFERROR(VLOOKUP(B465,'วันที่ 3 กะเช้า'!$B$8:$AK$106,28,FALSE),0)-IFERROR(VLOOKUP(B465,'วันที่ 3 กะเช้า'!$B$8:$AK$106,27,FALSE),0)</f>
      </c>
      <c r="L465" s="53">
        <f>IFERROR(VLOOKUP(B465,'วันที่ 3 กะเช้า'!$B$8:$AK$106,27,FALSE),0)</f>
      </c>
      <c r="M465" s="53">
        <f>IFERROR(VLOOKUP(B465,'วันที่ 4 กะเช้า'!$B$8:$AG$107,28,FALSE),0)-IFERROR(VLOOKUP(B465,'วันที่ 4 กะเช้า'!$B$8:$AG$107,27,FALSE),0)</f>
      </c>
      <c r="N465" s="53">
        <f>IFERROR(VLOOKUP(B465,'วันที่ 4 กะเช้า'!$B$8:$AG$107,27,FALSE),0)</f>
      </c>
      <c r="O465" s="53">
        <f>IFERROR(VLOOKUP(B465,'วันที่ 4 กะเช้า'!$B$8:$AH$106,28,FALSE),0)-IFERROR(VLOOKUP(B465,'วันที่ 4 กะเช้า'!$B$8:$AH$106,27,FALSE),0)</f>
      </c>
      <c r="P465" s="53">
        <f>IFERROR(VLOOKUP(B465,'วันที่ 4 กะเช้า'!$B$8:$AH$106,27,FALSE),0)</f>
      </c>
      <c r="Q465" s="53">
        <f>IFERROR(VLOOKUP(B465,'วันที่ 4 กะเช้า'!$B$8:$AH$106,28,FALSE),0)-IFERROR(VLOOKUP(B465,'วันที่ 4 กะเช้า'!$B$8:$AH$106,27,FALSE),0)</f>
      </c>
      <c r="R465" s="53">
        <f>IFERROR(VLOOKUP(B465,'วันที่ 4 กะเช้า'!$B$8:$AH$106,27,FALSE),0)</f>
      </c>
      <c r="S465" s="53">
        <f>IFERROR(VLOOKUP(B465,'วันที่ 5 กะเช้า'!$B$8:$AH$107,28,FALSE),0)-IFERROR(VLOOKUP(B465,'วันที่ 5 กะเช้า'!$B$8:$AH$107,27,FALSE),0)</f>
      </c>
      <c r="T465" s="53">
        <f>IFERROR(VLOOKUP(B465,'วันที่ 5 กะเช้า'!$B$8:$AH$107,27,FALSE),0)</f>
      </c>
      <c r="U465" s="53">
        <f>IFERROR(VLOOKUP(B465,'วันที่ 5 กะดึก'!$B$8:$AH$106,27,FALSE),0)</f>
      </c>
      <c r="V465" s="53">
        <f>IFERROR(VLOOKUP(B465,'วันที่ 5 กะดึก'!$B$8:$AH$106,27,FALSE),0)</f>
      </c>
      <c r="W465" s="53">
        <f>IFERROR(VLOOKUP(B465,'วันที่ 7'!$B$8:$AH$105,28,FALSE),0)-IFERROR(VLOOKUP(B465,'วันที่ 7'!$B$8:$AH$105,27,FALSE),0)</f>
      </c>
      <c r="X465" s="53">
        <f>IFERROR(VLOOKUP(B465,'วันที่ 7'!$B$8:$AH$105,27,FALSE),0)</f>
      </c>
      <c r="Y465" s="53">
        <f>IFERROR(VLOOKUP(B465,'วันที่ 8'!$B$8:$AH$109,28,FALSE),0)-IFERROR(VLOOKUP(B465,'วันที่ 8'!$B$8:$AH$109,27,FALSE),0)</f>
      </c>
      <c r="Z465" s="53">
        <f>IFERROR(VLOOKUP(B465,'วันที่ 8'!$B$8:$AH$109,27,FALSE),0)</f>
      </c>
      <c r="AA465" s="53">
        <f>IFERROR(VLOOKUP(B465,'กะเช้าวันที่ 12'!$B$8:$AC$102,28,FALSE),0)-IFERROR(VLOOKUP(B465,'กะเช้าวันที่ 12'!$B$8:$AC$102,27,FALSE),0)</f>
      </c>
      <c r="AB465" s="53">
        <f>IFERROR(VLOOKUP(B465,'กะเช้าวันที่ 12'!$B$8:$AC$102,27,FALSE),0)</f>
      </c>
      <c r="AC465" s="53">
        <f>IFERROR(VLOOKUP(B465,'กะเช้าวันที่ 14'!$B$8:$AC$104,28,FALSE),0)-IFERROR(VLOOKUP(B465,'กะเช้าวันที่ 14'!$B$8:$AC$104,27,FALSE),0)</f>
      </c>
      <c r="AD465" s="53">
        <f>IFERROR(VLOOKUP(B465,'กะเช้าวันที่ 14'!$B$8:$AC$104,27,FALSE),0)</f>
      </c>
      <c r="AE465" s="53">
        <f>IFERROR(VLOOKUP(B465,'กะดึกวันที่ 13'!$B$8:$AC$105,28,FALSE),0)-IFERROR(VLOOKUP(B465,'กะดึกวันที่ 13'!$B$8:$AC$105,27,FALSE),0)</f>
      </c>
      <c r="AF465" s="53">
        <f>IFERROR(VLOOKUP(C465,'กะดึกวันที่ 13'!$B$8:$AC$105,27,FALSE),0)</f>
      </c>
      <c r="AG465" s="53">
        <f>IFERROR(VLOOKUP(B465,'วันที่ 12'!$B$8:$AH$105,28,FALSE),0)</f>
      </c>
      <c r="AH465" s="53">
        <f>IFERROR(VLOOKUP(B465,'วันที่ 14'!$B$8:$AH$106,28,FALSE),0)</f>
      </c>
      <c r="AI465" s="53">
        <f>IFERROR(VLOOKUP(B465,'วันที่ 15'!$B$8:$AH$106,28,FALSE),0)</f>
      </c>
      <c r="AJ465" s="53">
        <f>IFERROR(VLOOKUP(B465,'วันที่ 16'!$B$8:$AH$105,28,FALSE),0)</f>
      </c>
      <c r="AK465" s="53">
        <f>IFERROR(VLOOKUP(B465,'วันที่ 17'!$B$8:$AH$105,28,FALSE),0)</f>
      </c>
      <c r="AL465" s="53">
        <f>IFERROR(VLOOKUP(B465,'วันที่ 18'!$B$8:$AH$104,28,FALSE),0)</f>
      </c>
      <c r="AM465" s="53">
        <f>IFERROR(VLOOKUP(B465,'วันที่ 19'!$B$8:$AH$106,28,FALSE),0)</f>
      </c>
      <c r="AN465" s="53">
        <f>IFERROR(VLOOKUP(B465,'วันที่ 20'!$B$8:$AH$105,28,FALSE),0)</f>
      </c>
      <c r="AO465" s="53">
        <f>IFERROR(VLOOKUP(B465,'วันที่ 21'!$B$8:$AH$106,28,FALSE),0)</f>
      </c>
      <c r="AP465" s="53">
        <f>IFERROR(VLOOKUP(B465,'วันที่ 22'!$B$8:$AH$105,28,FALSE),0)</f>
      </c>
      <c r="AQ465" s="53">
        <f>IFERROR(VLOOKUP(B465,'วันที่ 23'!$B$8:$AH$107,28,FALSE),0)</f>
      </c>
      <c r="AR465" s="53">
        <f>IFERROR(VLOOKUP(B465,'วันที่ 24'!$B$8:$AH$104,28,FALSE),0)</f>
      </c>
      <c r="AS465" s="53">
        <f>IFERROR(VLOOKUP(B465,'วันที่ 25'!$B$8:$AH$106,28,FALSE),0)</f>
      </c>
      <c r="AT465" s="53">
        <f>IFERROR(VLOOKUP(B465,'วันที่ 26'!$B$8:$AH$105,28,FALSE),0)</f>
      </c>
      <c r="AU465" s="53">
        <f>IFERROR(VLOOKUP(B465,'วันที่ 26'!$B$8:$AH$104,28,FALSE),0)</f>
      </c>
      <c r="AV465" s="53">
        <f>IFERROR(VLOOKUP(B465,'วันที่ 30'!$B$8:$AH$107,28,FALSE),0)</f>
      </c>
      <c r="AW465" s="53">
        <f>IFERROR(VLOOKUP(B465,'วันที่ 31'!$B$8:$AG$105,28,FALSE),0)</f>
      </c>
      <c r="AX465" s="52">
        <f>SUM(E465:AW465)</f>
      </c>
    </row>
    <row r="466">
      <c r="A466" s="52"/>
      <c r="B466" s="56"/>
      <c r="C466" s="53">
        <f>IFERROR(VLOOKUP(B466,Members!B:C,2,FALSE),0)</f>
      </c>
      <c r="D466" s="53">
        <f>IFERROR(VLOOKUP(B466,Members!$B:$H,7,FALSE),0)</f>
      </c>
      <c r="E466" s="55">
        <f>IFERROR(VLOOKUP(B466,'วันที่ 1'!$B$8:$AH$103,28,FALSE),0) - IFERROR(VLOOKUP(B466,'วันที่ 1'!$B$8:$AH$103,27,FALSE),0)</f>
      </c>
      <c r="F466" s="55">
        <f>IFERROR(VLOOKUP(C466,'วันที่ 1'!$B$8:$AH$103,27,FALSE),0)</f>
      </c>
      <c r="G466" s="53">
        <f>IFERROR(VLOOKUP(B466,'วันที่ 1'!$B$8:$AH$103,28,FALSE),0)-IFERROR(VLOOKUP(B466,'วันที่ 1'!$B$8:$AH$103,27,FALSE),0)</f>
      </c>
      <c r="H466" s="55">
        <f>IFERROR(VLOOKUP(B466,'วันที่ 1'!$B$8:$AH$103,27,FALSE),0)</f>
      </c>
      <c r="I466" s="53">
        <f>IFERROR(VLOOKUP(B466,'วันที่ 2'!$B$8:$AF$106,28,FALSE),0)-IFERROR(VLOOKUP(B466,'วันที่ 2'!$B$8:$AF$106,27,FALSE),0)</f>
      </c>
      <c r="J466" s="53">
        <f>IFERROR(VLOOKUP(B466,'วันที่ 2'!$B$8:$AF$106,27,FALSE),0)</f>
      </c>
      <c r="K466" s="53">
        <f>IFERROR(VLOOKUP(B466,'วันที่ 3 กะเช้า'!$B$8:$AK$106,28,FALSE),0)-IFERROR(VLOOKUP(B466,'วันที่ 3 กะเช้า'!$B$8:$AK$106,27,FALSE),0)</f>
      </c>
      <c r="L466" s="53">
        <f>IFERROR(VLOOKUP(B466,'วันที่ 3 กะเช้า'!$B$8:$AK$106,27,FALSE),0)</f>
      </c>
      <c r="M466" s="53">
        <f>IFERROR(VLOOKUP(B466,'วันที่ 4 กะเช้า'!$B$8:$AG$107,28,FALSE),0)-IFERROR(VLOOKUP(B466,'วันที่ 4 กะเช้า'!$B$8:$AG$107,27,FALSE),0)</f>
      </c>
      <c r="N466" s="53">
        <f>IFERROR(VLOOKUP(B466,'วันที่ 4 กะเช้า'!$B$8:$AG$107,27,FALSE),0)</f>
      </c>
      <c r="O466" s="53">
        <f>IFERROR(VLOOKUP(B466,'วันที่ 4 กะเช้า'!$B$8:$AH$106,28,FALSE),0)-IFERROR(VLOOKUP(B466,'วันที่ 4 กะเช้า'!$B$8:$AH$106,27,FALSE),0)</f>
      </c>
      <c r="P466" s="53">
        <f>IFERROR(VLOOKUP(B466,'วันที่ 4 กะเช้า'!$B$8:$AH$106,27,FALSE),0)</f>
      </c>
      <c r="Q466" s="53">
        <f>IFERROR(VLOOKUP(B466,'วันที่ 4 กะเช้า'!$B$8:$AH$106,28,FALSE),0)-IFERROR(VLOOKUP(B466,'วันที่ 4 กะเช้า'!$B$8:$AH$106,27,FALSE),0)</f>
      </c>
      <c r="R466" s="53">
        <f>IFERROR(VLOOKUP(B466,'วันที่ 4 กะเช้า'!$B$8:$AH$106,27,FALSE),0)</f>
      </c>
      <c r="S466" s="53">
        <f>IFERROR(VLOOKUP(B466,'วันที่ 5 กะเช้า'!$B$8:$AH$107,28,FALSE),0)-IFERROR(VLOOKUP(B466,'วันที่ 5 กะเช้า'!$B$8:$AH$107,27,FALSE),0)</f>
      </c>
      <c r="T466" s="53">
        <f>IFERROR(VLOOKUP(B466,'วันที่ 5 กะเช้า'!$B$8:$AH$107,27,FALSE),0)</f>
      </c>
      <c r="U466" s="53">
        <f>IFERROR(VLOOKUP(B466,'วันที่ 5 กะดึก'!$B$8:$AH$106,27,FALSE),0)</f>
      </c>
      <c r="V466" s="53">
        <f>IFERROR(VLOOKUP(B466,'วันที่ 5 กะดึก'!$B$8:$AH$106,27,FALSE),0)</f>
      </c>
      <c r="W466" s="53">
        <f>IFERROR(VLOOKUP(B466,'วันที่ 7'!$B$8:$AH$105,28,FALSE),0)-IFERROR(VLOOKUP(B466,'วันที่ 7'!$B$8:$AH$105,27,FALSE),0)</f>
      </c>
      <c r="X466" s="53">
        <f>IFERROR(VLOOKUP(B466,'วันที่ 7'!$B$8:$AH$105,27,FALSE),0)</f>
      </c>
      <c r="Y466" s="53">
        <f>IFERROR(VLOOKUP(B466,'วันที่ 8'!$B$8:$AH$109,28,FALSE),0)-IFERROR(VLOOKUP(B466,'วันที่ 8'!$B$8:$AH$109,27,FALSE),0)</f>
      </c>
      <c r="Z466" s="53">
        <f>IFERROR(VLOOKUP(B466,'วันที่ 8'!$B$8:$AH$109,27,FALSE),0)</f>
      </c>
      <c r="AA466" s="53">
        <f>IFERROR(VLOOKUP(B466,'กะเช้าวันที่ 12'!$B$8:$AC$102,28,FALSE),0)-IFERROR(VLOOKUP(B466,'กะเช้าวันที่ 12'!$B$8:$AC$102,27,FALSE),0)</f>
      </c>
      <c r="AB466" s="53">
        <f>IFERROR(VLOOKUP(B466,'กะเช้าวันที่ 12'!$B$8:$AC$102,27,FALSE),0)</f>
      </c>
      <c r="AC466" s="53">
        <f>IFERROR(VLOOKUP(B466,'กะเช้าวันที่ 14'!$B$8:$AC$104,28,FALSE),0)-IFERROR(VLOOKUP(B466,'กะเช้าวันที่ 14'!$B$8:$AC$104,27,FALSE),0)</f>
      </c>
      <c r="AD466" s="53">
        <f>IFERROR(VLOOKUP(B466,'กะเช้าวันที่ 14'!$B$8:$AC$104,27,FALSE),0)</f>
      </c>
      <c r="AE466" s="53">
        <f>IFERROR(VLOOKUP(B466,'กะดึกวันที่ 13'!$B$8:$AC$105,28,FALSE),0)-IFERROR(VLOOKUP(B466,'กะดึกวันที่ 13'!$B$8:$AC$105,27,FALSE),0)</f>
      </c>
      <c r="AF466" s="53">
        <f>IFERROR(VLOOKUP(C466,'กะดึกวันที่ 13'!$B$8:$AC$105,27,FALSE),0)</f>
      </c>
      <c r="AG466" s="53">
        <f>IFERROR(VLOOKUP(B466,'วันที่ 12'!$B$8:$AH$105,28,FALSE),0)</f>
      </c>
      <c r="AH466" s="53">
        <f>IFERROR(VLOOKUP(B466,'วันที่ 14'!$B$8:$AH$106,28,FALSE),0)</f>
      </c>
      <c r="AI466" s="53">
        <f>IFERROR(VLOOKUP(B466,'วันที่ 15'!$B$8:$AH$106,28,FALSE),0)</f>
      </c>
      <c r="AJ466" s="53">
        <f>IFERROR(VLOOKUP(B466,'วันที่ 16'!$B$8:$AH$105,28,FALSE),0)</f>
      </c>
      <c r="AK466" s="53">
        <f>IFERROR(VLOOKUP(B466,'วันที่ 17'!$B$8:$AH$105,28,FALSE),0)</f>
      </c>
      <c r="AL466" s="53">
        <f>IFERROR(VLOOKUP(B466,'วันที่ 18'!$B$8:$AH$104,28,FALSE),0)</f>
      </c>
      <c r="AM466" s="53">
        <f>IFERROR(VLOOKUP(B466,'วันที่ 19'!$B$8:$AH$106,28,FALSE),0)</f>
      </c>
      <c r="AN466" s="53">
        <f>IFERROR(VLOOKUP(B466,'วันที่ 20'!$B$8:$AH$105,28,FALSE),0)</f>
      </c>
      <c r="AO466" s="53">
        <f>IFERROR(VLOOKUP(B466,'วันที่ 21'!$B$8:$AH$106,28,FALSE),0)</f>
      </c>
      <c r="AP466" s="53">
        <f>IFERROR(VLOOKUP(B466,'วันที่ 22'!$B$8:$AH$105,28,FALSE),0)</f>
      </c>
      <c r="AQ466" s="53">
        <f>IFERROR(VLOOKUP(B466,'วันที่ 23'!$B$8:$AH$107,28,FALSE),0)</f>
      </c>
      <c r="AR466" s="53">
        <f>IFERROR(VLOOKUP(B466,'วันที่ 24'!$B$8:$AH$104,28,FALSE),0)</f>
      </c>
      <c r="AS466" s="53">
        <f>IFERROR(VLOOKUP(B466,'วันที่ 25'!$B$8:$AH$106,28,FALSE),0)</f>
      </c>
      <c r="AT466" s="53">
        <f>IFERROR(VLOOKUP(B466,'วันที่ 26'!$B$8:$AH$105,28,FALSE),0)</f>
      </c>
      <c r="AU466" s="53">
        <f>IFERROR(VLOOKUP(B466,'วันที่ 26'!$B$8:$AH$104,28,FALSE),0)</f>
      </c>
      <c r="AV466" s="53">
        <f>IFERROR(VLOOKUP(B466,'วันที่ 30'!$B$8:$AH$107,28,FALSE),0)</f>
      </c>
      <c r="AW466" s="53">
        <f>IFERROR(VLOOKUP(B466,'วันที่ 31'!$B$8:$AG$105,28,FALSE),0)</f>
      </c>
      <c r="AX466" s="52">
        <f>SUM(E466:AW466)</f>
      </c>
    </row>
    <row r="467">
      <c r="A467" s="52"/>
      <c r="B467" s="56"/>
      <c r="C467" s="53">
        <f>IFERROR(VLOOKUP(B467,Members!B:C,2,FALSE),0)</f>
      </c>
      <c r="D467" s="53">
        <f>IFERROR(VLOOKUP(B467,Members!$B:$H,7,FALSE),0)</f>
      </c>
      <c r="E467" s="55">
        <f>IFERROR(VLOOKUP(B467,'วันที่ 1'!$B$8:$AH$103,28,FALSE),0) - IFERROR(VLOOKUP(B467,'วันที่ 1'!$B$8:$AH$103,27,FALSE),0)</f>
      </c>
      <c r="F467" s="55">
        <f>IFERROR(VLOOKUP(C467,'วันที่ 1'!$B$8:$AH$103,27,FALSE),0)</f>
      </c>
      <c r="G467" s="53">
        <f>IFERROR(VLOOKUP(B467,'วันที่ 1'!$B$8:$AH$103,28,FALSE),0)-IFERROR(VLOOKUP(B467,'วันที่ 1'!$B$8:$AH$103,27,FALSE),0)</f>
      </c>
      <c r="H467" s="55">
        <f>IFERROR(VLOOKUP(B467,'วันที่ 1'!$B$8:$AH$103,27,FALSE),0)</f>
      </c>
      <c r="I467" s="53">
        <f>IFERROR(VLOOKUP(B467,'วันที่ 2'!$B$8:$AF$106,28,FALSE),0)-IFERROR(VLOOKUP(B467,'วันที่ 2'!$B$8:$AF$106,27,FALSE),0)</f>
      </c>
      <c r="J467" s="53">
        <f>IFERROR(VLOOKUP(B467,'วันที่ 2'!$B$8:$AF$106,27,FALSE),0)</f>
      </c>
      <c r="K467" s="53">
        <f>IFERROR(VLOOKUP(B467,'วันที่ 3 กะเช้า'!$B$8:$AK$106,28,FALSE),0)-IFERROR(VLOOKUP(B467,'วันที่ 3 กะเช้า'!$B$8:$AK$106,27,FALSE),0)</f>
      </c>
      <c r="L467" s="53">
        <f>IFERROR(VLOOKUP(B467,'วันที่ 3 กะเช้า'!$B$8:$AK$106,27,FALSE),0)</f>
      </c>
      <c r="M467" s="53">
        <f>IFERROR(VLOOKUP(B467,'วันที่ 4 กะเช้า'!$B$8:$AG$107,28,FALSE),0)-IFERROR(VLOOKUP(B467,'วันที่ 4 กะเช้า'!$B$8:$AG$107,27,FALSE),0)</f>
      </c>
      <c r="N467" s="53">
        <f>IFERROR(VLOOKUP(B467,'วันที่ 4 กะเช้า'!$B$8:$AG$107,27,FALSE),0)</f>
      </c>
      <c r="O467" s="53">
        <f>IFERROR(VLOOKUP(B467,'วันที่ 4 กะเช้า'!$B$8:$AH$106,28,FALSE),0)-IFERROR(VLOOKUP(B467,'วันที่ 4 กะเช้า'!$B$8:$AH$106,27,FALSE),0)</f>
      </c>
      <c r="P467" s="53">
        <f>IFERROR(VLOOKUP(B467,'วันที่ 4 กะเช้า'!$B$8:$AH$106,27,FALSE),0)</f>
      </c>
      <c r="Q467" s="53">
        <f>IFERROR(VLOOKUP(B467,'วันที่ 4 กะเช้า'!$B$8:$AH$106,28,FALSE),0)-IFERROR(VLOOKUP(B467,'วันที่ 4 กะเช้า'!$B$8:$AH$106,27,FALSE),0)</f>
      </c>
      <c r="R467" s="53">
        <f>IFERROR(VLOOKUP(B467,'วันที่ 4 กะเช้า'!$B$8:$AH$106,27,FALSE),0)</f>
      </c>
      <c r="S467" s="53">
        <f>IFERROR(VLOOKUP(B467,'วันที่ 5 กะเช้า'!$B$8:$AH$107,28,FALSE),0)-IFERROR(VLOOKUP(B467,'วันที่ 5 กะเช้า'!$B$8:$AH$107,27,FALSE),0)</f>
      </c>
      <c r="T467" s="53">
        <f>IFERROR(VLOOKUP(B467,'วันที่ 5 กะเช้า'!$B$8:$AH$107,27,FALSE),0)</f>
      </c>
      <c r="U467" s="53">
        <f>IFERROR(VLOOKUP(B467,'วันที่ 5 กะดึก'!$B$8:$AH$106,27,FALSE),0)</f>
      </c>
      <c r="V467" s="53">
        <f>IFERROR(VLOOKUP(B467,'วันที่ 5 กะดึก'!$B$8:$AH$106,27,FALSE),0)</f>
      </c>
      <c r="W467" s="53">
        <f>IFERROR(VLOOKUP(B467,'วันที่ 7'!$B$8:$AH$105,28,FALSE),0)-IFERROR(VLOOKUP(B467,'วันที่ 7'!$B$8:$AH$105,27,FALSE),0)</f>
      </c>
      <c r="X467" s="53">
        <f>IFERROR(VLOOKUP(B467,'วันที่ 7'!$B$8:$AH$105,27,FALSE),0)</f>
      </c>
      <c r="Y467" s="53">
        <f>IFERROR(VLOOKUP(B467,'วันที่ 8'!$B$8:$AH$109,28,FALSE),0)-IFERROR(VLOOKUP(B467,'วันที่ 8'!$B$8:$AH$109,27,FALSE),0)</f>
      </c>
      <c r="Z467" s="53">
        <f>IFERROR(VLOOKUP(B467,'วันที่ 8'!$B$8:$AH$109,27,FALSE),0)</f>
      </c>
      <c r="AA467" s="53">
        <f>IFERROR(VLOOKUP(B467,'กะเช้าวันที่ 12'!$B$8:$AC$102,28,FALSE),0)-IFERROR(VLOOKUP(B467,'กะเช้าวันที่ 12'!$B$8:$AC$102,27,FALSE),0)</f>
      </c>
      <c r="AB467" s="53">
        <f>IFERROR(VLOOKUP(B467,'กะเช้าวันที่ 12'!$B$8:$AC$102,27,FALSE),0)</f>
      </c>
      <c r="AC467" s="53">
        <f>IFERROR(VLOOKUP(B467,'กะเช้าวันที่ 14'!$B$8:$AC$104,28,FALSE),0)-IFERROR(VLOOKUP(B467,'กะเช้าวันที่ 14'!$B$8:$AC$104,27,FALSE),0)</f>
      </c>
      <c r="AD467" s="53">
        <f>IFERROR(VLOOKUP(B467,'กะเช้าวันที่ 14'!$B$8:$AC$104,27,FALSE),0)</f>
      </c>
      <c r="AE467" s="53">
        <f>IFERROR(VLOOKUP(B467,'กะดึกวันที่ 13'!$B$8:$AC$105,28,FALSE),0)-IFERROR(VLOOKUP(B467,'กะดึกวันที่ 13'!$B$8:$AC$105,27,FALSE),0)</f>
      </c>
      <c r="AF467" s="53">
        <f>IFERROR(VLOOKUP(C467,'กะดึกวันที่ 13'!$B$8:$AC$105,27,FALSE),0)</f>
      </c>
      <c r="AG467" s="53">
        <f>IFERROR(VLOOKUP(B467,'วันที่ 12'!$B$8:$AH$105,28,FALSE),0)</f>
      </c>
      <c r="AH467" s="53">
        <f>IFERROR(VLOOKUP(B467,'วันที่ 14'!$B$8:$AH$106,28,FALSE),0)</f>
      </c>
      <c r="AI467" s="53">
        <f>IFERROR(VLOOKUP(B467,'วันที่ 15'!$B$8:$AH$106,28,FALSE),0)</f>
      </c>
      <c r="AJ467" s="53">
        <f>IFERROR(VLOOKUP(B467,'วันที่ 16'!$B$8:$AH$105,28,FALSE),0)</f>
      </c>
      <c r="AK467" s="53">
        <f>IFERROR(VLOOKUP(B467,'วันที่ 17'!$B$8:$AH$105,28,FALSE),0)</f>
      </c>
      <c r="AL467" s="53">
        <f>IFERROR(VLOOKUP(B467,'วันที่ 18'!$B$8:$AH$104,28,FALSE),0)</f>
      </c>
      <c r="AM467" s="53">
        <f>IFERROR(VLOOKUP(B467,'วันที่ 19'!$B$8:$AH$106,28,FALSE),0)</f>
      </c>
      <c r="AN467" s="53">
        <f>IFERROR(VLOOKUP(B467,'วันที่ 20'!$B$8:$AH$105,28,FALSE),0)</f>
      </c>
      <c r="AO467" s="53">
        <f>IFERROR(VLOOKUP(B467,'วันที่ 21'!$B$8:$AH$106,28,FALSE),0)</f>
      </c>
      <c r="AP467" s="53">
        <f>IFERROR(VLOOKUP(B467,'วันที่ 22'!$B$8:$AH$105,28,FALSE),0)</f>
      </c>
      <c r="AQ467" s="53">
        <f>IFERROR(VLOOKUP(B467,'วันที่ 23'!$B$8:$AH$107,28,FALSE),0)</f>
      </c>
      <c r="AR467" s="53">
        <f>IFERROR(VLOOKUP(B467,'วันที่ 24'!$B$8:$AH$104,28,FALSE),0)</f>
      </c>
      <c r="AS467" s="53">
        <f>IFERROR(VLOOKUP(B467,'วันที่ 25'!$B$8:$AH$106,28,FALSE),0)</f>
      </c>
      <c r="AT467" s="53">
        <f>IFERROR(VLOOKUP(B467,'วันที่ 26'!$B$8:$AH$105,28,FALSE),0)</f>
      </c>
      <c r="AU467" s="53">
        <f>IFERROR(VLOOKUP(B467,'วันที่ 26'!$B$8:$AH$104,28,FALSE),0)</f>
      </c>
      <c r="AV467" s="53">
        <f>IFERROR(VLOOKUP(B467,'วันที่ 30'!$B$8:$AH$107,28,FALSE),0)</f>
      </c>
      <c r="AW467" s="53">
        <f>IFERROR(VLOOKUP(B467,'วันที่ 31'!$B$8:$AG$105,28,FALSE),0)</f>
      </c>
      <c r="AX467" s="52">
        <f>SUM(E467:AW467)</f>
      </c>
    </row>
    <row r="468">
      <c r="A468" s="52"/>
      <c r="B468" s="56"/>
      <c r="C468" s="53">
        <f>IFERROR(VLOOKUP(B468,Members!B:C,2,FALSE),0)</f>
      </c>
      <c r="D468" s="53">
        <f>IFERROR(VLOOKUP(B468,Members!$B:$H,7,FALSE),0)</f>
      </c>
      <c r="E468" s="55">
        <f>IFERROR(VLOOKUP(B468,'วันที่ 1'!$B$8:$AH$103,28,FALSE),0) - IFERROR(VLOOKUP(B468,'วันที่ 1'!$B$8:$AH$103,27,FALSE),0)</f>
      </c>
      <c r="F468" s="55">
        <f>IFERROR(VLOOKUP(C468,'วันที่ 1'!$B$8:$AH$103,27,FALSE),0)</f>
      </c>
      <c r="G468" s="53">
        <f>IFERROR(VLOOKUP(B468,'วันที่ 1'!$B$8:$AH$103,28,FALSE),0)-IFERROR(VLOOKUP(B468,'วันที่ 1'!$B$8:$AH$103,27,FALSE),0)</f>
      </c>
      <c r="H468" s="55">
        <f>IFERROR(VLOOKUP(B468,'วันที่ 1'!$B$8:$AH$103,27,FALSE),0)</f>
      </c>
      <c r="I468" s="53">
        <f>IFERROR(VLOOKUP(B468,'วันที่ 2'!$B$8:$AF$106,28,FALSE),0)-IFERROR(VLOOKUP(B468,'วันที่ 2'!$B$8:$AF$106,27,FALSE),0)</f>
      </c>
      <c r="J468" s="53">
        <f>IFERROR(VLOOKUP(B468,'วันที่ 2'!$B$8:$AF$106,27,FALSE),0)</f>
      </c>
      <c r="K468" s="53">
        <f>IFERROR(VLOOKUP(B468,'วันที่ 3 กะเช้า'!$B$8:$AK$106,28,FALSE),0)-IFERROR(VLOOKUP(B468,'วันที่ 3 กะเช้า'!$B$8:$AK$106,27,FALSE),0)</f>
      </c>
      <c r="L468" s="53">
        <f>IFERROR(VLOOKUP(B468,'วันที่ 3 กะเช้า'!$B$8:$AK$106,27,FALSE),0)</f>
      </c>
      <c r="M468" s="53">
        <f>IFERROR(VLOOKUP(B468,'วันที่ 4 กะเช้า'!$B$8:$AG$107,28,FALSE),0)-IFERROR(VLOOKUP(B468,'วันที่ 4 กะเช้า'!$B$8:$AG$107,27,FALSE),0)</f>
      </c>
      <c r="N468" s="53">
        <f>IFERROR(VLOOKUP(B468,'วันที่ 4 กะเช้า'!$B$8:$AG$107,27,FALSE),0)</f>
      </c>
      <c r="O468" s="53">
        <f>IFERROR(VLOOKUP(B468,'วันที่ 4 กะเช้า'!$B$8:$AH$106,28,FALSE),0)-IFERROR(VLOOKUP(B468,'วันที่ 4 กะเช้า'!$B$8:$AH$106,27,FALSE),0)</f>
      </c>
      <c r="P468" s="53">
        <f>IFERROR(VLOOKUP(B468,'วันที่ 4 กะเช้า'!$B$8:$AH$106,27,FALSE),0)</f>
      </c>
      <c r="Q468" s="53">
        <f>IFERROR(VLOOKUP(B468,'วันที่ 4 กะเช้า'!$B$8:$AH$106,28,FALSE),0)-IFERROR(VLOOKUP(B468,'วันที่ 4 กะเช้า'!$B$8:$AH$106,27,FALSE),0)</f>
      </c>
      <c r="R468" s="53">
        <f>IFERROR(VLOOKUP(B468,'วันที่ 4 กะเช้า'!$B$8:$AH$106,27,FALSE),0)</f>
      </c>
      <c r="S468" s="53">
        <f>IFERROR(VLOOKUP(B468,'วันที่ 5 กะเช้า'!$B$8:$AH$107,28,FALSE),0)-IFERROR(VLOOKUP(B468,'วันที่ 5 กะเช้า'!$B$8:$AH$107,27,FALSE),0)</f>
      </c>
      <c r="T468" s="53">
        <f>IFERROR(VLOOKUP(B468,'วันที่ 5 กะเช้า'!$B$8:$AH$107,27,FALSE),0)</f>
      </c>
      <c r="U468" s="53">
        <f>IFERROR(VLOOKUP(B468,'วันที่ 5 กะดึก'!$B$8:$AH$106,27,FALSE),0)</f>
      </c>
      <c r="V468" s="53">
        <f>IFERROR(VLOOKUP(B468,'วันที่ 5 กะดึก'!$B$8:$AH$106,27,FALSE),0)</f>
      </c>
      <c r="W468" s="53">
        <f>IFERROR(VLOOKUP(B468,'วันที่ 7'!$B$8:$AH$105,28,FALSE),0)-IFERROR(VLOOKUP(B468,'วันที่ 7'!$B$8:$AH$105,27,FALSE),0)</f>
      </c>
      <c r="X468" s="53">
        <f>IFERROR(VLOOKUP(B468,'วันที่ 7'!$B$8:$AH$105,27,FALSE),0)</f>
      </c>
      <c r="Y468" s="53">
        <f>IFERROR(VLOOKUP(B468,'วันที่ 8'!$B$8:$AH$109,28,FALSE),0)-IFERROR(VLOOKUP(B468,'วันที่ 8'!$B$8:$AH$109,27,FALSE),0)</f>
      </c>
      <c r="Z468" s="53">
        <f>IFERROR(VLOOKUP(B468,'วันที่ 8'!$B$8:$AH$109,27,FALSE),0)</f>
      </c>
      <c r="AA468" s="53">
        <f>IFERROR(VLOOKUP(B468,'กะเช้าวันที่ 12'!$B$8:$AC$102,28,FALSE),0)-IFERROR(VLOOKUP(B468,'กะเช้าวันที่ 12'!$B$8:$AC$102,27,FALSE),0)</f>
      </c>
      <c r="AB468" s="53">
        <f>IFERROR(VLOOKUP(B468,'กะเช้าวันที่ 12'!$B$8:$AC$102,27,FALSE),0)</f>
      </c>
      <c r="AC468" s="53">
        <f>IFERROR(VLOOKUP(B468,'กะเช้าวันที่ 14'!$B$8:$AC$104,28,FALSE),0)-IFERROR(VLOOKUP(B468,'กะเช้าวันที่ 14'!$B$8:$AC$104,27,FALSE),0)</f>
      </c>
      <c r="AD468" s="53">
        <f>IFERROR(VLOOKUP(B468,'กะเช้าวันที่ 14'!$B$8:$AC$104,27,FALSE),0)</f>
      </c>
      <c r="AE468" s="53">
        <f>IFERROR(VLOOKUP(B468,'กะดึกวันที่ 13'!$B$8:$AC$105,28,FALSE),0)-IFERROR(VLOOKUP(B468,'กะดึกวันที่ 13'!$B$8:$AC$105,27,FALSE),0)</f>
      </c>
      <c r="AF468" s="53">
        <f>IFERROR(VLOOKUP(C468,'กะดึกวันที่ 13'!$B$8:$AC$105,27,FALSE),0)</f>
      </c>
      <c r="AG468" s="53">
        <f>IFERROR(VLOOKUP(B468,'วันที่ 12'!$B$8:$AH$105,28,FALSE),0)</f>
      </c>
      <c r="AH468" s="53">
        <f>IFERROR(VLOOKUP(B468,'วันที่ 14'!$B$8:$AH$106,28,FALSE),0)</f>
      </c>
      <c r="AI468" s="53">
        <f>IFERROR(VLOOKUP(B468,'วันที่ 15'!$B$8:$AH$106,28,FALSE),0)</f>
      </c>
      <c r="AJ468" s="53">
        <f>IFERROR(VLOOKUP(B468,'วันที่ 16'!$B$8:$AH$105,28,FALSE),0)</f>
      </c>
      <c r="AK468" s="53">
        <f>IFERROR(VLOOKUP(B468,'วันที่ 17'!$B$8:$AH$105,28,FALSE),0)</f>
      </c>
      <c r="AL468" s="53">
        <f>IFERROR(VLOOKUP(B468,'วันที่ 18'!$B$8:$AH$104,28,FALSE),0)</f>
      </c>
      <c r="AM468" s="53">
        <f>IFERROR(VLOOKUP(B468,'วันที่ 19'!$B$8:$AH$106,28,FALSE),0)</f>
      </c>
      <c r="AN468" s="53">
        <f>IFERROR(VLOOKUP(B468,'วันที่ 20'!$B$8:$AH$105,28,FALSE),0)</f>
      </c>
      <c r="AO468" s="53">
        <f>IFERROR(VLOOKUP(B468,'วันที่ 21'!$B$8:$AH$106,28,FALSE),0)</f>
      </c>
      <c r="AP468" s="53">
        <f>IFERROR(VLOOKUP(B468,'วันที่ 22'!$B$8:$AH$105,28,FALSE),0)</f>
      </c>
      <c r="AQ468" s="53">
        <f>IFERROR(VLOOKUP(B468,'วันที่ 23'!$B$8:$AH$107,28,FALSE),0)</f>
      </c>
      <c r="AR468" s="53">
        <f>IFERROR(VLOOKUP(B468,'วันที่ 24'!$B$8:$AH$104,28,FALSE),0)</f>
      </c>
      <c r="AS468" s="53">
        <f>IFERROR(VLOOKUP(B468,'วันที่ 25'!$B$8:$AH$106,28,FALSE),0)</f>
      </c>
      <c r="AT468" s="53">
        <f>IFERROR(VLOOKUP(B468,'วันที่ 26'!$B$8:$AH$105,28,FALSE),0)</f>
      </c>
      <c r="AU468" s="53">
        <f>IFERROR(VLOOKUP(B468,'วันที่ 26'!$B$8:$AH$104,28,FALSE),0)</f>
      </c>
      <c r="AV468" s="53">
        <f>IFERROR(VLOOKUP(B468,'วันที่ 30'!$B$8:$AH$107,28,FALSE),0)</f>
      </c>
      <c r="AW468" s="53">
        <f>IFERROR(VLOOKUP(B468,'วันที่ 31'!$B$8:$AG$105,28,FALSE),0)</f>
      </c>
      <c r="AX468" s="52">
        <f>SUM(E468:AW468)</f>
      </c>
    </row>
    <row r="469">
      <c r="A469" s="52"/>
      <c r="B469" s="56"/>
      <c r="C469" s="53">
        <f>IFERROR(VLOOKUP(B469,Members!B:C,2,FALSE),0)</f>
      </c>
      <c r="D469" s="53">
        <f>IFERROR(VLOOKUP(B469,Members!$B:$H,7,FALSE),0)</f>
      </c>
      <c r="E469" s="55">
        <f>IFERROR(VLOOKUP(B469,'วันที่ 1'!$B$8:$AH$103,28,FALSE),0) - IFERROR(VLOOKUP(B469,'วันที่ 1'!$B$8:$AH$103,27,FALSE),0)</f>
      </c>
      <c r="F469" s="55">
        <f>IFERROR(VLOOKUP(C469,'วันที่ 1'!$B$8:$AH$103,27,FALSE),0)</f>
      </c>
      <c r="G469" s="53">
        <f>IFERROR(VLOOKUP(B469,'วันที่ 1'!$B$8:$AH$103,28,FALSE),0)-IFERROR(VLOOKUP(B469,'วันที่ 1'!$B$8:$AH$103,27,FALSE),0)</f>
      </c>
      <c r="H469" s="55">
        <f>IFERROR(VLOOKUP(B469,'วันที่ 1'!$B$8:$AH$103,27,FALSE),0)</f>
      </c>
      <c r="I469" s="53">
        <f>IFERROR(VLOOKUP(B469,'วันที่ 2'!$B$8:$AF$106,28,FALSE),0)-IFERROR(VLOOKUP(B469,'วันที่ 2'!$B$8:$AF$106,27,FALSE),0)</f>
      </c>
      <c r="J469" s="53">
        <f>IFERROR(VLOOKUP(B469,'วันที่ 2'!$B$8:$AF$106,27,FALSE),0)</f>
      </c>
      <c r="K469" s="53">
        <f>IFERROR(VLOOKUP(B469,'วันที่ 3 กะเช้า'!$B$8:$AK$106,28,FALSE),0)-IFERROR(VLOOKUP(B469,'วันที่ 3 กะเช้า'!$B$8:$AK$106,27,FALSE),0)</f>
      </c>
      <c r="L469" s="53">
        <f>IFERROR(VLOOKUP(B469,'วันที่ 3 กะเช้า'!$B$8:$AK$106,27,FALSE),0)</f>
      </c>
      <c r="M469" s="53">
        <f>IFERROR(VLOOKUP(B469,'วันที่ 4 กะเช้า'!$B$8:$AG$107,28,FALSE),0)-IFERROR(VLOOKUP(B469,'วันที่ 4 กะเช้า'!$B$8:$AG$107,27,FALSE),0)</f>
      </c>
      <c r="N469" s="53">
        <f>IFERROR(VLOOKUP(B469,'วันที่ 4 กะเช้า'!$B$8:$AG$107,27,FALSE),0)</f>
      </c>
      <c r="O469" s="53">
        <f>IFERROR(VLOOKUP(B469,'วันที่ 4 กะเช้า'!$B$8:$AH$106,28,FALSE),0)-IFERROR(VLOOKUP(B469,'วันที่ 4 กะเช้า'!$B$8:$AH$106,27,FALSE),0)</f>
      </c>
      <c r="P469" s="53">
        <f>IFERROR(VLOOKUP(B469,'วันที่ 4 กะเช้า'!$B$8:$AH$106,27,FALSE),0)</f>
      </c>
      <c r="Q469" s="53">
        <f>IFERROR(VLOOKUP(B469,'วันที่ 4 กะเช้า'!$B$8:$AH$106,28,FALSE),0)-IFERROR(VLOOKUP(B469,'วันที่ 4 กะเช้า'!$B$8:$AH$106,27,FALSE),0)</f>
      </c>
      <c r="R469" s="53">
        <f>IFERROR(VLOOKUP(B469,'วันที่ 4 กะเช้า'!$B$8:$AH$106,27,FALSE),0)</f>
      </c>
      <c r="S469" s="53">
        <f>IFERROR(VLOOKUP(B469,'วันที่ 5 กะเช้า'!$B$8:$AH$107,28,FALSE),0)-IFERROR(VLOOKUP(B469,'วันที่ 5 กะเช้า'!$B$8:$AH$107,27,FALSE),0)</f>
      </c>
      <c r="T469" s="53">
        <f>IFERROR(VLOOKUP(B469,'วันที่ 5 กะเช้า'!$B$8:$AH$107,27,FALSE),0)</f>
      </c>
      <c r="U469" s="53">
        <f>IFERROR(VLOOKUP(B469,'วันที่ 5 กะดึก'!$B$8:$AH$106,27,FALSE),0)</f>
      </c>
      <c r="V469" s="53">
        <f>IFERROR(VLOOKUP(B469,'วันที่ 5 กะดึก'!$B$8:$AH$106,27,FALSE),0)</f>
      </c>
      <c r="W469" s="53">
        <f>IFERROR(VLOOKUP(B469,'วันที่ 7'!$B$8:$AH$105,28,FALSE),0)-IFERROR(VLOOKUP(B469,'วันที่ 7'!$B$8:$AH$105,27,FALSE),0)</f>
      </c>
      <c r="X469" s="53">
        <f>IFERROR(VLOOKUP(B469,'วันที่ 7'!$B$8:$AH$105,27,FALSE),0)</f>
      </c>
      <c r="Y469" s="53">
        <f>IFERROR(VLOOKUP(B469,'วันที่ 8'!$B$8:$AH$109,28,FALSE),0)-IFERROR(VLOOKUP(B469,'วันที่ 8'!$B$8:$AH$109,27,FALSE),0)</f>
      </c>
      <c r="Z469" s="53">
        <f>IFERROR(VLOOKUP(B469,'วันที่ 8'!$B$8:$AH$109,27,FALSE),0)</f>
      </c>
      <c r="AA469" s="53">
        <f>IFERROR(VLOOKUP(B469,'กะเช้าวันที่ 12'!$B$8:$AC$102,28,FALSE),0)-IFERROR(VLOOKUP(B469,'กะเช้าวันที่ 12'!$B$8:$AC$102,27,FALSE),0)</f>
      </c>
      <c r="AB469" s="53">
        <f>IFERROR(VLOOKUP(B469,'กะเช้าวันที่ 12'!$B$8:$AC$102,27,FALSE),0)</f>
      </c>
      <c r="AC469" s="53">
        <f>IFERROR(VLOOKUP(B469,'กะเช้าวันที่ 14'!$B$8:$AC$104,28,FALSE),0)-IFERROR(VLOOKUP(B469,'กะเช้าวันที่ 14'!$B$8:$AC$104,27,FALSE),0)</f>
      </c>
      <c r="AD469" s="53">
        <f>IFERROR(VLOOKUP(B469,'กะเช้าวันที่ 14'!$B$8:$AC$104,27,FALSE),0)</f>
      </c>
      <c r="AE469" s="53">
        <f>IFERROR(VLOOKUP(B469,'กะดึกวันที่ 13'!$B$8:$AC$105,28,FALSE),0)-IFERROR(VLOOKUP(B469,'กะดึกวันที่ 13'!$B$8:$AC$105,27,FALSE),0)</f>
      </c>
      <c r="AF469" s="53">
        <f>IFERROR(VLOOKUP(C469,'กะดึกวันที่ 13'!$B$8:$AC$105,27,FALSE),0)</f>
      </c>
      <c r="AG469" s="53">
        <f>IFERROR(VLOOKUP(B469,'วันที่ 12'!$B$8:$AH$105,28,FALSE),0)</f>
      </c>
      <c r="AH469" s="53">
        <f>IFERROR(VLOOKUP(B469,'วันที่ 14'!$B$8:$AH$106,28,FALSE),0)</f>
      </c>
      <c r="AI469" s="53">
        <f>IFERROR(VLOOKUP(B469,'วันที่ 15'!$B$8:$AH$106,28,FALSE),0)</f>
      </c>
      <c r="AJ469" s="53">
        <f>IFERROR(VLOOKUP(B469,'วันที่ 16'!$B$8:$AH$105,28,FALSE),0)</f>
      </c>
      <c r="AK469" s="53">
        <f>IFERROR(VLOOKUP(B469,'วันที่ 17'!$B$8:$AH$105,28,FALSE),0)</f>
      </c>
      <c r="AL469" s="53">
        <f>IFERROR(VLOOKUP(B469,'วันที่ 18'!$B$8:$AH$104,28,FALSE),0)</f>
      </c>
      <c r="AM469" s="53">
        <f>IFERROR(VLOOKUP(B469,'วันที่ 19'!$B$8:$AH$106,28,FALSE),0)</f>
      </c>
      <c r="AN469" s="53">
        <f>IFERROR(VLOOKUP(B469,'วันที่ 20'!$B$8:$AH$105,28,FALSE),0)</f>
      </c>
      <c r="AO469" s="53">
        <f>IFERROR(VLOOKUP(B469,'วันที่ 21'!$B$8:$AH$106,28,FALSE),0)</f>
      </c>
      <c r="AP469" s="53">
        <f>IFERROR(VLOOKUP(B469,'วันที่ 22'!$B$8:$AH$105,28,FALSE),0)</f>
      </c>
      <c r="AQ469" s="53">
        <f>IFERROR(VLOOKUP(B469,'วันที่ 23'!$B$8:$AH$107,28,FALSE),0)</f>
      </c>
      <c r="AR469" s="53">
        <f>IFERROR(VLOOKUP(B469,'วันที่ 24'!$B$8:$AH$104,28,FALSE),0)</f>
      </c>
      <c r="AS469" s="53">
        <f>IFERROR(VLOOKUP(B469,'วันที่ 25'!$B$8:$AH$106,28,FALSE),0)</f>
      </c>
      <c r="AT469" s="53">
        <f>IFERROR(VLOOKUP(B469,'วันที่ 26'!$B$8:$AH$105,28,FALSE),0)</f>
      </c>
      <c r="AU469" s="53">
        <f>IFERROR(VLOOKUP(B469,'วันที่ 26'!$B$8:$AH$104,28,FALSE),0)</f>
      </c>
      <c r="AV469" s="53">
        <f>IFERROR(VLOOKUP(B469,'วันที่ 30'!$B$8:$AH$107,28,FALSE),0)</f>
      </c>
      <c r="AW469" s="53">
        <f>IFERROR(VLOOKUP(B469,'วันที่ 31'!$B$8:$AG$105,28,FALSE),0)</f>
      </c>
      <c r="AX469" s="52">
        <f>SUM(E469:AW469)</f>
      </c>
    </row>
    <row r="470">
      <c r="A470" s="52"/>
      <c r="B470" s="56"/>
      <c r="C470" s="53">
        <f>IFERROR(VLOOKUP(B470,Members!B:C,2,FALSE),0)</f>
      </c>
      <c r="D470" s="53">
        <f>IFERROR(VLOOKUP(B470,Members!$B:$H,7,FALSE),0)</f>
      </c>
      <c r="E470" s="55">
        <f>IFERROR(VLOOKUP(B470,'วันที่ 1'!$B$8:$AH$103,28,FALSE),0) - IFERROR(VLOOKUP(B470,'วันที่ 1'!$B$8:$AH$103,27,FALSE),0)</f>
      </c>
      <c r="F470" s="55">
        <f>IFERROR(VLOOKUP(C470,'วันที่ 1'!$B$8:$AH$103,27,FALSE),0)</f>
      </c>
      <c r="G470" s="53">
        <f>IFERROR(VLOOKUP(B470,'วันที่ 1'!$B$8:$AH$103,28,FALSE),0)-IFERROR(VLOOKUP(B470,'วันที่ 1'!$B$8:$AH$103,27,FALSE),0)</f>
      </c>
      <c r="H470" s="55">
        <f>IFERROR(VLOOKUP(B470,'วันที่ 1'!$B$8:$AH$103,27,FALSE),0)</f>
      </c>
      <c r="I470" s="53">
        <f>IFERROR(VLOOKUP(B470,'วันที่ 2'!$B$8:$AF$106,28,FALSE),0)-IFERROR(VLOOKUP(B470,'วันที่ 2'!$B$8:$AF$106,27,FALSE),0)</f>
      </c>
      <c r="J470" s="53">
        <f>IFERROR(VLOOKUP(B470,'วันที่ 2'!$B$8:$AF$106,27,FALSE),0)</f>
      </c>
      <c r="K470" s="53">
        <f>IFERROR(VLOOKUP(B470,'วันที่ 3 กะเช้า'!$B$8:$AK$106,28,FALSE),0)-IFERROR(VLOOKUP(B470,'วันที่ 3 กะเช้า'!$B$8:$AK$106,27,FALSE),0)</f>
      </c>
      <c r="L470" s="53">
        <f>IFERROR(VLOOKUP(B470,'วันที่ 3 กะเช้า'!$B$8:$AK$106,27,FALSE),0)</f>
      </c>
      <c r="M470" s="53">
        <f>IFERROR(VLOOKUP(B470,'วันที่ 4 กะเช้า'!$B$8:$AG$107,28,FALSE),0)-IFERROR(VLOOKUP(B470,'วันที่ 4 กะเช้า'!$B$8:$AG$107,27,FALSE),0)</f>
      </c>
      <c r="N470" s="53">
        <f>IFERROR(VLOOKUP(B470,'วันที่ 4 กะเช้า'!$B$8:$AG$107,27,FALSE),0)</f>
      </c>
      <c r="O470" s="53">
        <f>IFERROR(VLOOKUP(B470,'วันที่ 4 กะเช้า'!$B$8:$AH$106,28,FALSE),0)-IFERROR(VLOOKUP(B470,'วันที่ 4 กะเช้า'!$B$8:$AH$106,27,FALSE),0)</f>
      </c>
      <c r="P470" s="53">
        <f>IFERROR(VLOOKUP(B470,'วันที่ 4 กะเช้า'!$B$8:$AH$106,27,FALSE),0)</f>
      </c>
      <c r="Q470" s="53">
        <f>IFERROR(VLOOKUP(B470,'วันที่ 4 กะเช้า'!$B$8:$AH$106,28,FALSE),0)-IFERROR(VLOOKUP(B470,'วันที่ 4 กะเช้า'!$B$8:$AH$106,27,FALSE),0)</f>
      </c>
      <c r="R470" s="53">
        <f>IFERROR(VLOOKUP(B470,'วันที่ 4 กะเช้า'!$B$8:$AH$106,27,FALSE),0)</f>
      </c>
      <c r="S470" s="53">
        <f>IFERROR(VLOOKUP(B470,'วันที่ 5 กะเช้า'!$B$8:$AH$107,28,FALSE),0)-IFERROR(VLOOKUP(B470,'วันที่ 5 กะเช้า'!$B$8:$AH$107,27,FALSE),0)</f>
      </c>
      <c r="T470" s="53">
        <f>IFERROR(VLOOKUP(B470,'วันที่ 5 กะเช้า'!$B$8:$AH$107,27,FALSE),0)</f>
      </c>
      <c r="U470" s="53">
        <f>IFERROR(VLOOKUP(B470,'วันที่ 5 กะดึก'!$B$8:$AH$106,27,FALSE),0)</f>
      </c>
      <c r="V470" s="53">
        <f>IFERROR(VLOOKUP(B470,'วันที่ 5 กะดึก'!$B$8:$AH$106,27,FALSE),0)</f>
      </c>
      <c r="W470" s="53">
        <f>IFERROR(VLOOKUP(B470,'วันที่ 7'!$B$8:$AH$105,28,FALSE),0)-IFERROR(VLOOKUP(B470,'วันที่ 7'!$B$8:$AH$105,27,FALSE),0)</f>
      </c>
      <c r="X470" s="53">
        <f>IFERROR(VLOOKUP(B470,'วันที่ 7'!$B$8:$AH$105,27,FALSE),0)</f>
      </c>
      <c r="Y470" s="53">
        <f>IFERROR(VLOOKUP(B470,'วันที่ 8'!$B$8:$AH$109,28,FALSE),0)-IFERROR(VLOOKUP(B470,'วันที่ 8'!$B$8:$AH$109,27,FALSE),0)</f>
      </c>
      <c r="Z470" s="53">
        <f>IFERROR(VLOOKUP(B470,'วันที่ 8'!$B$8:$AH$109,27,FALSE),0)</f>
      </c>
      <c r="AA470" s="53">
        <f>IFERROR(VLOOKUP(B470,'กะเช้าวันที่ 12'!$B$8:$AC$102,28,FALSE),0)-IFERROR(VLOOKUP(B470,'กะเช้าวันที่ 12'!$B$8:$AC$102,27,FALSE),0)</f>
      </c>
      <c r="AB470" s="53">
        <f>IFERROR(VLOOKUP(B470,'กะเช้าวันที่ 12'!$B$8:$AC$102,27,FALSE),0)</f>
      </c>
      <c r="AC470" s="53">
        <f>IFERROR(VLOOKUP(B470,'กะเช้าวันที่ 14'!$B$8:$AC$104,28,FALSE),0)-IFERROR(VLOOKUP(B470,'กะเช้าวันที่ 14'!$B$8:$AC$104,27,FALSE),0)</f>
      </c>
      <c r="AD470" s="53">
        <f>IFERROR(VLOOKUP(B470,'กะเช้าวันที่ 14'!$B$8:$AC$104,27,FALSE),0)</f>
      </c>
      <c r="AE470" s="53">
        <f>IFERROR(VLOOKUP(B470,'กะดึกวันที่ 13'!$B$8:$AC$105,28,FALSE),0)-IFERROR(VLOOKUP(B470,'กะดึกวันที่ 13'!$B$8:$AC$105,27,FALSE),0)</f>
      </c>
      <c r="AF470" s="53">
        <f>IFERROR(VLOOKUP(C470,'กะดึกวันที่ 13'!$B$8:$AC$105,27,FALSE),0)</f>
      </c>
      <c r="AG470" s="53">
        <f>IFERROR(VLOOKUP(B470,'วันที่ 12'!$B$8:$AH$105,28,FALSE),0)</f>
      </c>
      <c r="AH470" s="53">
        <f>IFERROR(VLOOKUP(B470,'วันที่ 14'!$B$8:$AH$106,28,FALSE),0)</f>
      </c>
      <c r="AI470" s="53">
        <f>IFERROR(VLOOKUP(B470,'วันที่ 15'!$B$8:$AH$106,28,FALSE),0)</f>
      </c>
      <c r="AJ470" s="53">
        <f>IFERROR(VLOOKUP(B470,'วันที่ 16'!$B$8:$AH$105,28,FALSE),0)</f>
      </c>
      <c r="AK470" s="53">
        <f>IFERROR(VLOOKUP(B470,'วันที่ 17'!$B$8:$AH$105,28,FALSE),0)</f>
      </c>
      <c r="AL470" s="53">
        <f>IFERROR(VLOOKUP(B470,'วันที่ 18'!$B$8:$AH$104,28,FALSE),0)</f>
      </c>
      <c r="AM470" s="53">
        <f>IFERROR(VLOOKUP(B470,'วันที่ 19'!$B$8:$AH$106,28,FALSE),0)</f>
      </c>
      <c r="AN470" s="53">
        <f>IFERROR(VLOOKUP(B470,'วันที่ 20'!$B$8:$AH$105,28,FALSE),0)</f>
      </c>
      <c r="AO470" s="53">
        <f>IFERROR(VLOOKUP(B470,'วันที่ 21'!$B$8:$AH$106,28,FALSE),0)</f>
      </c>
      <c r="AP470" s="53">
        <f>IFERROR(VLOOKUP(B470,'วันที่ 22'!$B$8:$AH$105,28,FALSE),0)</f>
      </c>
      <c r="AQ470" s="53">
        <f>IFERROR(VLOOKUP(B470,'วันที่ 23'!$B$8:$AH$107,28,FALSE),0)</f>
      </c>
      <c r="AR470" s="53">
        <f>IFERROR(VLOOKUP(B470,'วันที่ 24'!$B$8:$AH$104,28,FALSE),0)</f>
      </c>
      <c r="AS470" s="53">
        <f>IFERROR(VLOOKUP(B470,'วันที่ 25'!$B$8:$AH$106,28,FALSE),0)</f>
      </c>
      <c r="AT470" s="53">
        <f>IFERROR(VLOOKUP(B470,'วันที่ 26'!$B$8:$AH$105,28,FALSE),0)</f>
      </c>
      <c r="AU470" s="53">
        <f>IFERROR(VLOOKUP(B470,'วันที่ 26'!$B$8:$AH$104,28,FALSE),0)</f>
      </c>
      <c r="AV470" s="53">
        <f>IFERROR(VLOOKUP(B470,'วันที่ 30'!$B$8:$AH$107,28,FALSE),0)</f>
      </c>
      <c r="AW470" s="53">
        <f>IFERROR(VLOOKUP(B470,'วันที่ 31'!$B$8:$AG$105,28,FALSE),0)</f>
      </c>
      <c r="AX470" s="52">
        <f>SUM(E470:AW470)</f>
      </c>
    </row>
    <row r="471">
      <c r="A471" s="52"/>
      <c r="B471" s="56"/>
      <c r="C471" s="53">
        <f>IFERROR(VLOOKUP(B471,Members!B:C,2,FALSE),0)</f>
      </c>
      <c r="D471" s="53">
        <f>IFERROR(VLOOKUP(B471,Members!$B:$H,7,FALSE),0)</f>
      </c>
      <c r="E471" s="55">
        <f>IFERROR(VLOOKUP(B471,'วันที่ 1'!$B$8:$AH$103,28,FALSE),0) - IFERROR(VLOOKUP(B471,'วันที่ 1'!$B$8:$AH$103,27,FALSE),0)</f>
      </c>
      <c r="F471" s="55">
        <f>IFERROR(VLOOKUP(C471,'วันที่ 1'!$B$8:$AH$103,27,FALSE),0)</f>
      </c>
      <c r="G471" s="53">
        <f>IFERROR(VLOOKUP(B471,'วันที่ 1'!$B$8:$AH$103,28,FALSE),0)-IFERROR(VLOOKUP(B471,'วันที่ 1'!$B$8:$AH$103,27,FALSE),0)</f>
      </c>
      <c r="H471" s="55">
        <f>IFERROR(VLOOKUP(B471,'วันที่ 1'!$B$8:$AH$103,27,FALSE),0)</f>
      </c>
      <c r="I471" s="53">
        <f>IFERROR(VLOOKUP(B471,'วันที่ 2'!$B$8:$AF$106,28,FALSE),0)-IFERROR(VLOOKUP(B471,'วันที่ 2'!$B$8:$AF$106,27,FALSE),0)</f>
      </c>
      <c r="J471" s="53">
        <f>IFERROR(VLOOKUP(B471,'วันที่ 2'!$B$8:$AF$106,27,FALSE),0)</f>
      </c>
      <c r="K471" s="53">
        <f>IFERROR(VLOOKUP(B471,'วันที่ 3 กะเช้า'!$B$8:$AK$106,28,FALSE),0)-IFERROR(VLOOKUP(B471,'วันที่ 3 กะเช้า'!$B$8:$AK$106,27,FALSE),0)</f>
      </c>
      <c r="L471" s="53">
        <f>IFERROR(VLOOKUP(B471,'วันที่ 3 กะเช้า'!$B$8:$AK$106,27,FALSE),0)</f>
      </c>
      <c r="M471" s="53">
        <f>IFERROR(VLOOKUP(B471,'วันที่ 4 กะเช้า'!$B$8:$AG$107,28,FALSE),0)-IFERROR(VLOOKUP(B471,'วันที่ 4 กะเช้า'!$B$8:$AG$107,27,FALSE),0)</f>
      </c>
      <c r="N471" s="53">
        <f>IFERROR(VLOOKUP(B471,'วันที่ 4 กะเช้า'!$B$8:$AG$107,27,FALSE),0)</f>
      </c>
      <c r="O471" s="53">
        <f>IFERROR(VLOOKUP(B471,'วันที่ 4 กะเช้า'!$B$8:$AH$106,28,FALSE),0)-IFERROR(VLOOKUP(B471,'วันที่ 4 กะเช้า'!$B$8:$AH$106,27,FALSE),0)</f>
      </c>
      <c r="P471" s="53">
        <f>IFERROR(VLOOKUP(B471,'วันที่ 4 กะเช้า'!$B$8:$AH$106,27,FALSE),0)</f>
      </c>
      <c r="Q471" s="53">
        <f>IFERROR(VLOOKUP(B471,'วันที่ 4 กะเช้า'!$B$8:$AH$106,28,FALSE),0)-IFERROR(VLOOKUP(B471,'วันที่ 4 กะเช้า'!$B$8:$AH$106,27,FALSE),0)</f>
      </c>
      <c r="R471" s="53">
        <f>IFERROR(VLOOKUP(B471,'วันที่ 4 กะเช้า'!$B$8:$AH$106,27,FALSE),0)</f>
      </c>
      <c r="S471" s="53">
        <f>IFERROR(VLOOKUP(B471,'วันที่ 5 กะเช้า'!$B$8:$AH$107,28,FALSE),0)-IFERROR(VLOOKUP(B471,'วันที่ 5 กะเช้า'!$B$8:$AH$107,27,FALSE),0)</f>
      </c>
      <c r="T471" s="53">
        <f>IFERROR(VLOOKUP(B471,'วันที่ 5 กะเช้า'!$B$8:$AH$107,27,FALSE),0)</f>
      </c>
      <c r="U471" s="53">
        <f>IFERROR(VLOOKUP(B471,'วันที่ 5 กะดึก'!$B$8:$AH$106,27,FALSE),0)</f>
      </c>
      <c r="V471" s="53">
        <f>IFERROR(VLOOKUP(B471,'วันที่ 5 กะดึก'!$B$8:$AH$106,27,FALSE),0)</f>
      </c>
      <c r="W471" s="53">
        <f>IFERROR(VLOOKUP(B471,'วันที่ 7'!$B$8:$AH$105,28,FALSE),0)-IFERROR(VLOOKUP(B471,'วันที่ 7'!$B$8:$AH$105,27,FALSE),0)</f>
      </c>
      <c r="X471" s="53">
        <f>IFERROR(VLOOKUP(B471,'วันที่ 7'!$B$8:$AH$105,27,FALSE),0)</f>
      </c>
      <c r="Y471" s="53">
        <f>IFERROR(VLOOKUP(B471,'วันที่ 8'!$B$8:$AH$109,28,FALSE),0)-IFERROR(VLOOKUP(B471,'วันที่ 8'!$B$8:$AH$109,27,FALSE),0)</f>
      </c>
      <c r="Z471" s="53">
        <f>IFERROR(VLOOKUP(B471,'วันที่ 8'!$B$8:$AH$109,27,FALSE),0)</f>
      </c>
      <c r="AA471" s="53">
        <f>IFERROR(VLOOKUP(B471,'กะเช้าวันที่ 12'!$B$8:$AC$102,28,FALSE),0)-IFERROR(VLOOKUP(B471,'กะเช้าวันที่ 12'!$B$8:$AC$102,27,FALSE),0)</f>
      </c>
      <c r="AB471" s="53">
        <f>IFERROR(VLOOKUP(B471,'กะเช้าวันที่ 12'!$B$8:$AC$102,27,FALSE),0)</f>
      </c>
      <c r="AC471" s="53">
        <f>IFERROR(VLOOKUP(B471,'กะเช้าวันที่ 14'!$B$8:$AC$104,28,FALSE),0)-IFERROR(VLOOKUP(B471,'กะเช้าวันที่ 14'!$B$8:$AC$104,27,FALSE),0)</f>
      </c>
      <c r="AD471" s="53">
        <f>IFERROR(VLOOKUP(B471,'กะเช้าวันที่ 14'!$B$8:$AC$104,27,FALSE),0)</f>
      </c>
      <c r="AE471" s="53">
        <f>IFERROR(VLOOKUP(B471,'กะดึกวันที่ 13'!$B$8:$AC$105,28,FALSE),0)-IFERROR(VLOOKUP(B471,'กะดึกวันที่ 13'!$B$8:$AC$105,27,FALSE),0)</f>
      </c>
      <c r="AF471" s="53">
        <f>IFERROR(VLOOKUP(C471,'กะดึกวันที่ 13'!$B$8:$AC$105,27,FALSE),0)</f>
      </c>
      <c r="AG471" s="53">
        <f>IFERROR(VLOOKUP(B471,'วันที่ 12'!$B$8:$AH$105,28,FALSE),0)</f>
      </c>
      <c r="AH471" s="53">
        <f>IFERROR(VLOOKUP(B471,'วันที่ 14'!$B$8:$AH$106,28,FALSE),0)</f>
      </c>
      <c r="AI471" s="53">
        <f>IFERROR(VLOOKUP(B471,'วันที่ 15'!$B$8:$AH$106,28,FALSE),0)</f>
      </c>
      <c r="AJ471" s="53">
        <f>IFERROR(VLOOKUP(B471,'วันที่ 16'!$B$8:$AH$105,28,FALSE),0)</f>
      </c>
      <c r="AK471" s="53">
        <f>IFERROR(VLOOKUP(B471,'วันที่ 17'!$B$8:$AH$105,28,FALSE),0)</f>
      </c>
      <c r="AL471" s="53">
        <f>IFERROR(VLOOKUP(B471,'วันที่ 18'!$B$8:$AH$104,28,FALSE),0)</f>
      </c>
      <c r="AM471" s="53">
        <f>IFERROR(VLOOKUP(B471,'วันที่ 19'!$B$8:$AH$106,28,FALSE),0)</f>
      </c>
      <c r="AN471" s="53">
        <f>IFERROR(VLOOKUP(B471,'วันที่ 20'!$B$8:$AH$105,28,FALSE),0)</f>
      </c>
      <c r="AO471" s="53">
        <f>IFERROR(VLOOKUP(B471,'วันที่ 21'!$B$8:$AH$106,28,FALSE),0)</f>
      </c>
      <c r="AP471" s="53">
        <f>IFERROR(VLOOKUP(B471,'วันที่ 22'!$B$8:$AH$105,28,FALSE),0)</f>
      </c>
      <c r="AQ471" s="53">
        <f>IFERROR(VLOOKUP(B471,'วันที่ 23'!$B$8:$AH$107,28,FALSE),0)</f>
      </c>
      <c r="AR471" s="53">
        <f>IFERROR(VLOOKUP(B471,'วันที่ 24'!$B$8:$AH$104,28,FALSE),0)</f>
      </c>
      <c r="AS471" s="53">
        <f>IFERROR(VLOOKUP(B471,'วันที่ 25'!$B$8:$AH$106,28,FALSE),0)</f>
      </c>
      <c r="AT471" s="53">
        <f>IFERROR(VLOOKUP(B471,'วันที่ 26'!$B$8:$AH$105,28,FALSE),0)</f>
      </c>
      <c r="AU471" s="53">
        <f>IFERROR(VLOOKUP(B471,'วันที่ 26'!$B$8:$AH$104,28,FALSE),0)</f>
      </c>
      <c r="AV471" s="53">
        <f>IFERROR(VLOOKUP(B471,'วันที่ 30'!$B$8:$AH$107,28,FALSE),0)</f>
      </c>
      <c r="AW471" s="53">
        <f>IFERROR(VLOOKUP(B471,'วันที่ 31'!$B$8:$AG$105,28,FALSE),0)</f>
      </c>
      <c r="AX471" s="52">
        <f>SUM(E471:AW471)</f>
      </c>
    </row>
    <row r="472">
      <c r="A472" s="52"/>
      <c r="B472" s="56"/>
      <c r="C472" s="53">
        <f>IFERROR(VLOOKUP(B472,Members!B:C,2,FALSE),0)</f>
      </c>
      <c r="D472" s="53">
        <f>IFERROR(VLOOKUP(B472,Members!$B:$H,7,FALSE),0)</f>
      </c>
      <c r="E472" s="55">
        <f>IFERROR(VLOOKUP(B472,'วันที่ 1'!$B$8:$AH$103,28,FALSE),0) - IFERROR(VLOOKUP(B472,'วันที่ 1'!$B$8:$AH$103,27,FALSE),0)</f>
      </c>
      <c r="F472" s="55">
        <f>IFERROR(VLOOKUP(C472,'วันที่ 1'!$B$8:$AH$103,27,FALSE),0)</f>
      </c>
      <c r="G472" s="53">
        <f>IFERROR(VLOOKUP(B472,'วันที่ 1'!$B$8:$AH$103,28,FALSE),0)-IFERROR(VLOOKUP(B472,'วันที่ 1'!$B$8:$AH$103,27,FALSE),0)</f>
      </c>
      <c r="H472" s="55">
        <f>IFERROR(VLOOKUP(B472,'วันที่ 1'!$B$8:$AH$103,27,FALSE),0)</f>
      </c>
      <c r="I472" s="53">
        <f>IFERROR(VLOOKUP(B472,'วันที่ 2'!$B$8:$AF$106,28,FALSE),0)-IFERROR(VLOOKUP(B472,'วันที่ 2'!$B$8:$AF$106,27,FALSE),0)</f>
      </c>
      <c r="J472" s="53">
        <f>IFERROR(VLOOKUP(B472,'วันที่ 2'!$B$8:$AF$106,27,FALSE),0)</f>
      </c>
      <c r="K472" s="53">
        <f>IFERROR(VLOOKUP(B472,'วันที่ 3 กะเช้า'!$B$8:$AK$106,28,FALSE),0)-IFERROR(VLOOKUP(B472,'วันที่ 3 กะเช้า'!$B$8:$AK$106,27,FALSE),0)</f>
      </c>
      <c r="L472" s="53">
        <f>IFERROR(VLOOKUP(B472,'วันที่ 3 กะเช้า'!$B$8:$AK$106,27,FALSE),0)</f>
      </c>
      <c r="M472" s="53">
        <f>IFERROR(VLOOKUP(B472,'วันที่ 4 กะเช้า'!$B$8:$AG$107,28,FALSE),0)-IFERROR(VLOOKUP(B472,'วันที่ 4 กะเช้า'!$B$8:$AG$107,27,FALSE),0)</f>
      </c>
      <c r="N472" s="53">
        <f>IFERROR(VLOOKUP(B472,'วันที่ 4 กะเช้า'!$B$8:$AG$107,27,FALSE),0)</f>
      </c>
      <c r="O472" s="53">
        <f>IFERROR(VLOOKUP(B472,'วันที่ 4 กะเช้า'!$B$8:$AH$106,28,FALSE),0)-IFERROR(VLOOKUP(B472,'วันที่ 4 กะเช้า'!$B$8:$AH$106,27,FALSE),0)</f>
      </c>
      <c r="P472" s="53">
        <f>IFERROR(VLOOKUP(B472,'วันที่ 4 กะเช้า'!$B$8:$AH$106,27,FALSE),0)</f>
      </c>
      <c r="Q472" s="53">
        <f>IFERROR(VLOOKUP(B472,'วันที่ 4 กะเช้า'!$B$8:$AH$106,28,FALSE),0)-IFERROR(VLOOKUP(B472,'วันที่ 4 กะเช้า'!$B$8:$AH$106,27,FALSE),0)</f>
      </c>
      <c r="R472" s="53">
        <f>IFERROR(VLOOKUP(B472,'วันที่ 4 กะเช้า'!$B$8:$AH$106,27,FALSE),0)</f>
      </c>
      <c r="S472" s="53">
        <f>IFERROR(VLOOKUP(B472,'วันที่ 5 กะเช้า'!$B$8:$AH$107,28,FALSE),0)-IFERROR(VLOOKUP(B472,'วันที่ 5 กะเช้า'!$B$8:$AH$107,27,FALSE),0)</f>
      </c>
      <c r="T472" s="53">
        <f>IFERROR(VLOOKUP(B472,'วันที่ 5 กะเช้า'!$B$8:$AH$107,27,FALSE),0)</f>
      </c>
      <c r="U472" s="53">
        <f>IFERROR(VLOOKUP(B472,'วันที่ 5 กะดึก'!$B$8:$AH$106,27,FALSE),0)</f>
      </c>
      <c r="V472" s="53">
        <f>IFERROR(VLOOKUP(B472,'วันที่ 5 กะดึก'!$B$8:$AH$106,27,FALSE),0)</f>
      </c>
      <c r="W472" s="53">
        <f>IFERROR(VLOOKUP(B472,'วันที่ 7'!$B$8:$AH$105,28,FALSE),0)-IFERROR(VLOOKUP(B472,'วันที่ 7'!$B$8:$AH$105,27,FALSE),0)</f>
      </c>
      <c r="X472" s="53">
        <f>IFERROR(VLOOKUP(B472,'วันที่ 7'!$B$8:$AH$105,27,FALSE),0)</f>
      </c>
      <c r="Y472" s="53">
        <f>IFERROR(VLOOKUP(B472,'วันที่ 8'!$B$8:$AH$109,28,FALSE),0)-IFERROR(VLOOKUP(B472,'วันที่ 8'!$B$8:$AH$109,27,FALSE),0)</f>
      </c>
      <c r="Z472" s="53">
        <f>IFERROR(VLOOKUP(B472,'วันที่ 8'!$B$8:$AH$109,27,FALSE),0)</f>
      </c>
      <c r="AA472" s="53">
        <f>IFERROR(VLOOKUP(B472,'กะเช้าวันที่ 12'!$B$8:$AC$102,28,FALSE),0)-IFERROR(VLOOKUP(B472,'กะเช้าวันที่ 12'!$B$8:$AC$102,27,FALSE),0)</f>
      </c>
      <c r="AB472" s="53">
        <f>IFERROR(VLOOKUP(B472,'กะเช้าวันที่ 12'!$B$8:$AC$102,27,FALSE),0)</f>
      </c>
      <c r="AC472" s="53">
        <f>IFERROR(VLOOKUP(B472,'กะเช้าวันที่ 14'!$B$8:$AC$104,28,FALSE),0)-IFERROR(VLOOKUP(B472,'กะเช้าวันที่ 14'!$B$8:$AC$104,27,FALSE),0)</f>
      </c>
      <c r="AD472" s="53">
        <f>IFERROR(VLOOKUP(B472,'กะเช้าวันที่ 14'!$B$8:$AC$104,27,FALSE),0)</f>
      </c>
      <c r="AE472" s="53">
        <f>IFERROR(VLOOKUP(B472,'กะดึกวันที่ 13'!$B$8:$AC$105,28,FALSE),0)-IFERROR(VLOOKUP(B472,'กะดึกวันที่ 13'!$B$8:$AC$105,27,FALSE),0)</f>
      </c>
      <c r="AF472" s="53">
        <f>IFERROR(VLOOKUP(C472,'กะดึกวันที่ 13'!$B$8:$AC$105,27,FALSE),0)</f>
      </c>
      <c r="AG472" s="53">
        <f>IFERROR(VLOOKUP(B472,'วันที่ 12'!$B$8:$AH$105,28,FALSE),0)</f>
      </c>
      <c r="AH472" s="53">
        <f>IFERROR(VLOOKUP(B472,'วันที่ 14'!$B$8:$AH$106,28,FALSE),0)</f>
      </c>
      <c r="AI472" s="53">
        <f>IFERROR(VLOOKUP(B472,'วันที่ 15'!$B$8:$AH$106,28,FALSE),0)</f>
      </c>
      <c r="AJ472" s="53">
        <f>IFERROR(VLOOKUP(B472,'วันที่ 16'!$B$8:$AH$105,28,FALSE),0)</f>
      </c>
      <c r="AK472" s="53">
        <f>IFERROR(VLOOKUP(B472,'วันที่ 17'!$B$8:$AH$105,28,FALSE),0)</f>
      </c>
      <c r="AL472" s="53">
        <f>IFERROR(VLOOKUP(B472,'วันที่ 18'!$B$8:$AH$104,28,FALSE),0)</f>
      </c>
      <c r="AM472" s="53">
        <f>IFERROR(VLOOKUP(B472,'วันที่ 19'!$B$8:$AH$106,28,FALSE),0)</f>
      </c>
      <c r="AN472" s="53">
        <f>IFERROR(VLOOKUP(B472,'วันที่ 20'!$B$8:$AH$105,28,FALSE),0)</f>
      </c>
      <c r="AO472" s="53">
        <f>IFERROR(VLOOKUP(B472,'วันที่ 21'!$B$8:$AH$106,28,FALSE),0)</f>
      </c>
      <c r="AP472" s="53">
        <f>IFERROR(VLOOKUP(B472,'วันที่ 22'!$B$8:$AH$105,28,FALSE),0)</f>
      </c>
      <c r="AQ472" s="53">
        <f>IFERROR(VLOOKUP(B472,'วันที่ 23'!$B$8:$AH$107,28,FALSE),0)</f>
      </c>
      <c r="AR472" s="53">
        <f>IFERROR(VLOOKUP(B472,'วันที่ 24'!$B$8:$AH$104,28,FALSE),0)</f>
      </c>
      <c r="AS472" s="53">
        <f>IFERROR(VLOOKUP(B472,'วันที่ 25'!$B$8:$AH$106,28,FALSE),0)</f>
      </c>
      <c r="AT472" s="53">
        <f>IFERROR(VLOOKUP(B472,'วันที่ 26'!$B$8:$AH$105,28,FALSE),0)</f>
      </c>
      <c r="AU472" s="53">
        <f>IFERROR(VLOOKUP(B472,'วันที่ 26'!$B$8:$AH$104,28,FALSE),0)</f>
      </c>
      <c r="AV472" s="53">
        <f>IFERROR(VLOOKUP(B472,'วันที่ 30'!$B$8:$AH$107,28,FALSE),0)</f>
      </c>
      <c r="AW472" s="53">
        <f>IFERROR(VLOOKUP(B472,'วันที่ 31'!$B$8:$AG$105,28,FALSE),0)</f>
      </c>
      <c r="AX472" s="52">
        <f>SUM(E472:AW472)</f>
      </c>
    </row>
    <row r="473">
      <c r="A473" s="52"/>
      <c r="B473" s="56"/>
      <c r="C473" s="53">
        <f>IFERROR(VLOOKUP(B473,Members!B:C,2,FALSE),0)</f>
      </c>
      <c r="D473" s="53">
        <f>IFERROR(VLOOKUP(B473,Members!$B:$H,7,FALSE),0)</f>
      </c>
      <c r="E473" s="55">
        <f>IFERROR(VLOOKUP(B473,'วันที่ 1'!$B$8:$AH$103,28,FALSE),0) - IFERROR(VLOOKUP(B473,'วันที่ 1'!$B$8:$AH$103,27,FALSE),0)</f>
      </c>
      <c r="F473" s="55">
        <f>IFERROR(VLOOKUP(C473,'วันที่ 1'!$B$8:$AH$103,27,FALSE),0)</f>
      </c>
      <c r="G473" s="53">
        <f>IFERROR(VLOOKUP(B473,'วันที่ 1'!$B$8:$AH$103,28,FALSE),0)-IFERROR(VLOOKUP(B473,'วันที่ 1'!$B$8:$AH$103,27,FALSE),0)</f>
      </c>
      <c r="H473" s="55">
        <f>IFERROR(VLOOKUP(B473,'วันที่ 1'!$B$8:$AH$103,27,FALSE),0)</f>
      </c>
      <c r="I473" s="53">
        <f>IFERROR(VLOOKUP(B473,'วันที่ 2'!$B$8:$AF$106,28,FALSE),0)-IFERROR(VLOOKUP(B473,'วันที่ 2'!$B$8:$AF$106,27,FALSE),0)</f>
      </c>
      <c r="J473" s="53">
        <f>IFERROR(VLOOKUP(B473,'วันที่ 2'!$B$8:$AF$106,27,FALSE),0)</f>
      </c>
      <c r="K473" s="53">
        <f>IFERROR(VLOOKUP(B473,'วันที่ 3 กะเช้า'!$B$8:$AK$106,28,FALSE),0)-IFERROR(VLOOKUP(B473,'วันที่ 3 กะเช้า'!$B$8:$AK$106,27,FALSE),0)</f>
      </c>
      <c r="L473" s="53">
        <f>IFERROR(VLOOKUP(B473,'วันที่ 3 กะเช้า'!$B$8:$AK$106,27,FALSE),0)</f>
      </c>
      <c r="M473" s="53">
        <f>IFERROR(VLOOKUP(B473,'วันที่ 4 กะเช้า'!$B$8:$AG$107,28,FALSE),0)-IFERROR(VLOOKUP(B473,'วันที่ 4 กะเช้า'!$B$8:$AG$107,27,FALSE),0)</f>
      </c>
      <c r="N473" s="53">
        <f>IFERROR(VLOOKUP(B473,'วันที่ 4 กะเช้า'!$B$8:$AG$107,27,FALSE),0)</f>
      </c>
      <c r="O473" s="53">
        <f>IFERROR(VLOOKUP(B473,'วันที่ 4 กะเช้า'!$B$8:$AH$106,28,FALSE),0)-IFERROR(VLOOKUP(B473,'วันที่ 4 กะเช้า'!$B$8:$AH$106,27,FALSE),0)</f>
      </c>
      <c r="P473" s="53">
        <f>IFERROR(VLOOKUP(B473,'วันที่ 4 กะเช้า'!$B$8:$AH$106,27,FALSE),0)</f>
      </c>
      <c r="Q473" s="53">
        <f>IFERROR(VLOOKUP(B473,'วันที่ 4 กะเช้า'!$B$8:$AH$106,28,FALSE),0)-IFERROR(VLOOKUP(B473,'วันที่ 4 กะเช้า'!$B$8:$AH$106,27,FALSE),0)</f>
      </c>
      <c r="R473" s="53">
        <f>IFERROR(VLOOKUP(B473,'วันที่ 4 กะเช้า'!$B$8:$AH$106,27,FALSE),0)</f>
      </c>
      <c r="S473" s="53">
        <f>IFERROR(VLOOKUP(B473,'วันที่ 5 กะเช้า'!$B$8:$AH$107,28,FALSE),0)-IFERROR(VLOOKUP(B473,'วันที่ 5 กะเช้า'!$B$8:$AH$107,27,FALSE),0)</f>
      </c>
      <c r="T473" s="53">
        <f>IFERROR(VLOOKUP(B473,'วันที่ 5 กะเช้า'!$B$8:$AH$107,27,FALSE),0)</f>
      </c>
      <c r="U473" s="53">
        <f>IFERROR(VLOOKUP(B473,'วันที่ 5 กะดึก'!$B$8:$AH$106,27,FALSE),0)</f>
      </c>
      <c r="V473" s="53">
        <f>IFERROR(VLOOKUP(B473,'วันที่ 5 กะดึก'!$B$8:$AH$106,27,FALSE),0)</f>
      </c>
      <c r="W473" s="53">
        <f>IFERROR(VLOOKUP(B473,'วันที่ 7'!$B$8:$AH$105,28,FALSE),0)-IFERROR(VLOOKUP(B473,'วันที่ 7'!$B$8:$AH$105,27,FALSE),0)</f>
      </c>
      <c r="X473" s="53">
        <f>IFERROR(VLOOKUP(B473,'วันที่ 7'!$B$8:$AH$105,27,FALSE),0)</f>
      </c>
      <c r="Y473" s="53">
        <f>IFERROR(VLOOKUP(B473,'วันที่ 8'!$B$8:$AH$109,28,FALSE),0)-IFERROR(VLOOKUP(B473,'วันที่ 8'!$B$8:$AH$109,27,FALSE),0)</f>
      </c>
      <c r="Z473" s="53">
        <f>IFERROR(VLOOKUP(B473,'วันที่ 8'!$B$8:$AH$109,27,FALSE),0)</f>
      </c>
      <c r="AA473" s="53">
        <f>IFERROR(VLOOKUP(B473,'กะเช้าวันที่ 12'!$B$8:$AC$102,28,FALSE),0)-IFERROR(VLOOKUP(B473,'กะเช้าวันที่ 12'!$B$8:$AC$102,27,FALSE),0)</f>
      </c>
      <c r="AB473" s="53">
        <f>IFERROR(VLOOKUP(B473,'กะเช้าวันที่ 12'!$B$8:$AC$102,27,FALSE),0)</f>
      </c>
      <c r="AC473" s="53">
        <f>IFERROR(VLOOKUP(B473,'กะเช้าวันที่ 14'!$B$8:$AC$104,28,FALSE),0)-IFERROR(VLOOKUP(B473,'กะเช้าวันที่ 14'!$B$8:$AC$104,27,FALSE),0)</f>
      </c>
      <c r="AD473" s="53">
        <f>IFERROR(VLOOKUP(B473,'กะเช้าวันที่ 14'!$B$8:$AC$104,27,FALSE),0)</f>
      </c>
      <c r="AE473" s="53">
        <f>IFERROR(VLOOKUP(B473,'กะดึกวันที่ 13'!$B$8:$AC$105,28,FALSE),0)-IFERROR(VLOOKUP(B473,'กะดึกวันที่ 13'!$B$8:$AC$105,27,FALSE),0)</f>
      </c>
      <c r="AF473" s="53">
        <f>IFERROR(VLOOKUP(C473,'กะดึกวันที่ 13'!$B$8:$AC$105,27,FALSE),0)</f>
      </c>
      <c r="AG473" s="53">
        <f>IFERROR(VLOOKUP(B473,'วันที่ 12'!$B$8:$AH$105,28,FALSE),0)</f>
      </c>
      <c r="AH473" s="53">
        <f>IFERROR(VLOOKUP(B473,'วันที่ 14'!$B$8:$AH$106,28,FALSE),0)</f>
      </c>
      <c r="AI473" s="53">
        <f>IFERROR(VLOOKUP(B473,'วันที่ 15'!$B$8:$AH$106,28,FALSE),0)</f>
      </c>
      <c r="AJ473" s="53">
        <f>IFERROR(VLOOKUP(B473,'วันที่ 16'!$B$8:$AH$105,28,FALSE),0)</f>
      </c>
      <c r="AK473" s="53">
        <f>IFERROR(VLOOKUP(B473,'วันที่ 17'!$B$8:$AH$105,28,FALSE),0)</f>
      </c>
      <c r="AL473" s="53">
        <f>IFERROR(VLOOKUP(B473,'วันที่ 18'!$B$8:$AH$104,28,FALSE),0)</f>
      </c>
      <c r="AM473" s="53">
        <f>IFERROR(VLOOKUP(B473,'วันที่ 19'!$B$8:$AH$106,28,FALSE),0)</f>
      </c>
      <c r="AN473" s="53">
        <f>IFERROR(VLOOKUP(B473,'วันที่ 20'!$B$8:$AH$105,28,FALSE),0)</f>
      </c>
      <c r="AO473" s="53">
        <f>IFERROR(VLOOKUP(B473,'วันที่ 21'!$B$8:$AH$106,28,FALSE),0)</f>
      </c>
      <c r="AP473" s="53">
        <f>IFERROR(VLOOKUP(B473,'วันที่ 22'!$B$8:$AH$105,28,FALSE),0)</f>
      </c>
      <c r="AQ473" s="53">
        <f>IFERROR(VLOOKUP(B473,'วันที่ 23'!$B$8:$AH$107,28,FALSE),0)</f>
      </c>
      <c r="AR473" s="53">
        <f>IFERROR(VLOOKUP(B473,'วันที่ 24'!$B$8:$AH$104,28,FALSE),0)</f>
      </c>
      <c r="AS473" s="53">
        <f>IFERROR(VLOOKUP(B473,'วันที่ 25'!$B$8:$AH$106,28,FALSE),0)</f>
      </c>
      <c r="AT473" s="53">
        <f>IFERROR(VLOOKUP(B473,'วันที่ 26'!$B$8:$AH$105,28,FALSE),0)</f>
      </c>
      <c r="AU473" s="53">
        <f>IFERROR(VLOOKUP(B473,'วันที่ 26'!$B$8:$AH$104,28,FALSE),0)</f>
      </c>
      <c r="AV473" s="53">
        <f>IFERROR(VLOOKUP(B473,'วันที่ 30'!$B$8:$AH$107,28,FALSE),0)</f>
      </c>
      <c r="AW473" s="53">
        <f>IFERROR(VLOOKUP(B473,'วันที่ 31'!$B$8:$AG$105,28,FALSE),0)</f>
      </c>
      <c r="AX473" s="52">
        <f>SUM(E473:AW473)</f>
      </c>
    </row>
    <row r="474">
      <c r="A474" s="52"/>
      <c r="B474" s="56"/>
      <c r="C474" s="53">
        <f>IFERROR(VLOOKUP(B474,Members!B:C,2,FALSE),0)</f>
      </c>
      <c r="D474" s="53">
        <f>IFERROR(VLOOKUP(B474,Members!$B:$H,7,FALSE),0)</f>
      </c>
      <c r="E474" s="55">
        <f>IFERROR(VLOOKUP(B474,'วันที่ 1'!$B$8:$AH$103,28,FALSE),0) - IFERROR(VLOOKUP(B474,'วันที่ 1'!$B$8:$AH$103,27,FALSE),0)</f>
      </c>
      <c r="F474" s="55">
        <f>IFERROR(VLOOKUP(C474,'วันที่ 1'!$B$8:$AH$103,27,FALSE),0)</f>
      </c>
      <c r="G474" s="53">
        <f>IFERROR(VLOOKUP(B474,'วันที่ 1'!$B$8:$AH$103,28,FALSE),0)-IFERROR(VLOOKUP(B474,'วันที่ 1'!$B$8:$AH$103,27,FALSE),0)</f>
      </c>
      <c r="H474" s="55">
        <f>IFERROR(VLOOKUP(B474,'วันที่ 1'!$B$8:$AH$103,27,FALSE),0)</f>
      </c>
      <c r="I474" s="53">
        <f>IFERROR(VLOOKUP(B474,'วันที่ 2'!$B$8:$AF$106,28,FALSE),0)-IFERROR(VLOOKUP(B474,'วันที่ 2'!$B$8:$AF$106,27,FALSE),0)</f>
      </c>
      <c r="J474" s="53">
        <f>IFERROR(VLOOKUP(B474,'วันที่ 2'!$B$8:$AF$106,27,FALSE),0)</f>
      </c>
      <c r="K474" s="53">
        <f>IFERROR(VLOOKUP(B474,'วันที่ 3 กะเช้า'!$B$8:$AK$106,28,FALSE),0)-IFERROR(VLOOKUP(B474,'วันที่ 3 กะเช้า'!$B$8:$AK$106,27,FALSE),0)</f>
      </c>
      <c r="L474" s="53">
        <f>IFERROR(VLOOKUP(B474,'วันที่ 3 กะเช้า'!$B$8:$AK$106,27,FALSE),0)</f>
      </c>
      <c r="M474" s="53">
        <f>IFERROR(VLOOKUP(B474,'วันที่ 4 กะเช้า'!$B$8:$AG$107,28,FALSE),0)-IFERROR(VLOOKUP(B474,'วันที่ 4 กะเช้า'!$B$8:$AG$107,27,FALSE),0)</f>
      </c>
      <c r="N474" s="53">
        <f>IFERROR(VLOOKUP(B474,'วันที่ 4 กะเช้า'!$B$8:$AG$107,27,FALSE),0)</f>
      </c>
      <c r="O474" s="53">
        <f>IFERROR(VLOOKUP(B474,'วันที่ 4 กะเช้า'!$B$8:$AH$106,28,FALSE),0)-IFERROR(VLOOKUP(B474,'วันที่ 4 กะเช้า'!$B$8:$AH$106,27,FALSE),0)</f>
      </c>
      <c r="P474" s="53">
        <f>IFERROR(VLOOKUP(B474,'วันที่ 4 กะเช้า'!$B$8:$AH$106,27,FALSE),0)</f>
      </c>
      <c r="Q474" s="53">
        <f>IFERROR(VLOOKUP(B474,'วันที่ 4 กะเช้า'!$B$8:$AH$106,28,FALSE),0)-IFERROR(VLOOKUP(B474,'วันที่ 4 กะเช้า'!$B$8:$AH$106,27,FALSE),0)</f>
      </c>
      <c r="R474" s="53">
        <f>IFERROR(VLOOKUP(B474,'วันที่ 4 กะเช้า'!$B$8:$AH$106,27,FALSE),0)</f>
      </c>
      <c r="S474" s="53">
        <f>IFERROR(VLOOKUP(B474,'วันที่ 5 กะเช้า'!$B$8:$AH$107,28,FALSE),0)-IFERROR(VLOOKUP(B474,'วันที่ 5 กะเช้า'!$B$8:$AH$107,27,FALSE),0)</f>
      </c>
      <c r="T474" s="53">
        <f>IFERROR(VLOOKUP(B474,'วันที่ 5 กะเช้า'!$B$8:$AH$107,27,FALSE),0)</f>
      </c>
      <c r="U474" s="53">
        <f>IFERROR(VLOOKUP(B474,'วันที่ 5 กะดึก'!$B$8:$AH$106,27,FALSE),0)</f>
      </c>
      <c r="V474" s="53">
        <f>IFERROR(VLOOKUP(B474,'วันที่ 5 กะดึก'!$B$8:$AH$106,27,FALSE),0)</f>
      </c>
      <c r="W474" s="53">
        <f>IFERROR(VLOOKUP(B474,'วันที่ 7'!$B$8:$AH$105,28,FALSE),0)-IFERROR(VLOOKUP(B474,'วันที่ 7'!$B$8:$AH$105,27,FALSE),0)</f>
      </c>
      <c r="X474" s="53">
        <f>IFERROR(VLOOKUP(B474,'วันที่ 7'!$B$8:$AH$105,27,FALSE),0)</f>
      </c>
      <c r="Y474" s="53">
        <f>IFERROR(VLOOKUP(B474,'วันที่ 8'!$B$8:$AH$109,28,FALSE),0)-IFERROR(VLOOKUP(B474,'วันที่ 8'!$B$8:$AH$109,27,FALSE),0)</f>
      </c>
      <c r="Z474" s="53">
        <f>IFERROR(VLOOKUP(B474,'วันที่ 8'!$B$8:$AH$109,27,FALSE),0)</f>
      </c>
      <c r="AA474" s="53">
        <f>IFERROR(VLOOKUP(B474,'กะเช้าวันที่ 12'!$B$8:$AC$102,28,FALSE),0)-IFERROR(VLOOKUP(B474,'กะเช้าวันที่ 12'!$B$8:$AC$102,27,FALSE),0)</f>
      </c>
      <c r="AB474" s="53">
        <f>IFERROR(VLOOKUP(B474,'กะเช้าวันที่ 12'!$B$8:$AC$102,27,FALSE),0)</f>
      </c>
      <c r="AC474" s="53">
        <f>IFERROR(VLOOKUP(B474,'กะเช้าวันที่ 14'!$B$8:$AC$104,28,FALSE),0)-IFERROR(VLOOKUP(B474,'กะเช้าวันที่ 14'!$B$8:$AC$104,27,FALSE),0)</f>
      </c>
      <c r="AD474" s="53">
        <f>IFERROR(VLOOKUP(B474,'กะเช้าวันที่ 14'!$B$8:$AC$104,27,FALSE),0)</f>
      </c>
      <c r="AE474" s="53">
        <f>IFERROR(VLOOKUP(B474,'กะดึกวันที่ 13'!$B$8:$AC$105,28,FALSE),0)-IFERROR(VLOOKUP(B474,'กะดึกวันที่ 13'!$B$8:$AC$105,27,FALSE),0)</f>
      </c>
      <c r="AF474" s="53">
        <f>IFERROR(VLOOKUP(C474,'กะดึกวันที่ 13'!$B$8:$AC$105,27,FALSE),0)</f>
      </c>
      <c r="AG474" s="53">
        <f>IFERROR(VLOOKUP(B474,'วันที่ 12'!$B$8:$AH$105,28,FALSE),0)</f>
      </c>
      <c r="AH474" s="53">
        <f>IFERROR(VLOOKUP(B474,'วันที่ 14'!$B$8:$AH$106,28,FALSE),0)</f>
      </c>
      <c r="AI474" s="53">
        <f>IFERROR(VLOOKUP(B474,'วันที่ 15'!$B$8:$AH$106,28,FALSE),0)</f>
      </c>
      <c r="AJ474" s="53">
        <f>IFERROR(VLOOKUP(B474,'วันที่ 16'!$B$8:$AH$105,28,FALSE),0)</f>
      </c>
      <c r="AK474" s="53">
        <f>IFERROR(VLOOKUP(B474,'วันที่ 17'!$B$8:$AH$105,28,FALSE),0)</f>
      </c>
      <c r="AL474" s="53">
        <f>IFERROR(VLOOKUP(B474,'วันที่ 18'!$B$8:$AH$104,28,FALSE),0)</f>
      </c>
      <c r="AM474" s="53">
        <f>IFERROR(VLOOKUP(B474,'วันที่ 19'!$B$8:$AH$106,28,FALSE),0)</f>
      </c>
      <c r="AN474" s="53">
        <f>IFERROR(VLOOKUP(B474,'วันที่ 20'!$B$8:$AH$105,28,FALSE),0)</f>
      </c>
      <c r="AO474" s="53">
        <f>IFERROR(VLOOKUP(B474,'วันที่ 21'!$B$8:$AH$106,28,FALSE),0)</f>
      </c>
      <c r="AP474" s="53">
        <f>IFERROR(VLOOKUP(B474,'วันที่ 22'!$B$8:$AH$105,28,FALSE),0)</f>
      </c>
      <c r="AQ474" s="53">
        <f>IFERROR(VLOOKUP(B474,'วันที่ 23'!$B$8:$AH$107,28,FALSE),0)</f>
      </c>
      <c r="AR474" s="53">
        <f>IFERROR(VLOOKUP(B474,'วันที่ 24'!$B$8:$AH$104,28,FALSE),0)</f>
      </c>
      <c r="AS474" s="53">
        <f>IFERROR(VLOOKUP(B474,'วันที่ 25'!$B$8:$AH$106,28,FALSE),0)</f>
      </c>
      <c r="AT474" s="53">
        <f>IFERROR(VLOOKUP(B474,'วันที่ 26'!$B$8:$AH$105,28,FALSE),0)</f>
      </c>
      <c r="AU474" s="53">
        <f>IFERROR(VLOOKUP(B474,'วันที่ 26'!$B$8:$AH$104,28,FALSE),0)</f>
      </c>
      <c r="AV474" s="53">
        <f>IFERROR(VLOOKUP(B474,'วันที่ 30'!$B$8:$AH$107,28,FALSE),0)</f>
      </c>
      <c r="AW474" s="53">
        <f>IFERROR(VLOOKUP(B474,'วันที่ 31'!$B$8:$AG$105,28,FALSE),0)</f>
      </c>
      <c r="AX474" s="52">
        <f>SUM(E474:AW474)</f>
      </c>
    </row>
    <row r="475">
      <c r="A475" s="52"/>
      <c r="B475" s="56"/>
      <c r="C475" s="53">
        <f>IFERROR(VLOOKUP(B475,Members!B:C,2,FALSE),0)</f>
      </c>
      <c r="D475" s="53">
        <f>IFERROR(VLOOKUP(B475,Members!$B:$H,7,FALSE),0)</f>
      </c>
      <c r="E475" s="55">
        <f>IFERROR(VLOOKUP(B475,'วันที่ 1'!$B$8:$AH$103,28,FALSE),0) - IFERROR(VLOOKUP(B475,'วันที่ 1'!$B$8:$AH$103,27,FALSE),0)</f>
      </c>
      <c r="F475" s="55">
        <f>IFERROR(VLOOKUP(C475,'วันที่ 1'!$B$8:$AH$103,27,FALSE),0)</f>
      </c>
      <c r="G475" s="53">
        <f>IFERROR(VLOOKUP(B475,'วันที่ 1'!$B$8:$AH$103,28,FALSE),0)-IFERROR(VLOOKUP(B475,'วันที่ 1'!$B$8:$AH$103,27,FALSE),0)</f>
      </c>
      <c r="H475" s="55">
        <f>IFERROR(VLOOKUP(B475,'วันที่ 1'!$B$8:$AH$103,27,FALSE),0)</f>
      </c>
      <c r="I475" s="53">
        <f>IFERROR(VLOOKUP(B475,'วันที่ 2'!$B$8:$AF$106,28,FALSE),0)-IFERROR(VLOOKUP(B475,'วันที่ 2'!$B$8:$AF$106,27,FALSE),0)</f>
      </c>
      <c r="J475" s="53">
        <f>IFERROR(VLOOKUP(B475,'วันที่ 2'!$B$8:$AF$106,27,FALSE),0)</f>
      </c>
      <c r="K475" s="53">
        <f>IFERROR(VLOOKUP(B475,'วันที่ 3 กะเช้า'!$B$8:$AK$106,28,FALSE),0)-IFERROR(VLOOKUP(B475,'วันที่ 3 กะเช้า'!$B$8:$AK$106,27,FALSE),0)</f>
      </c>
      <c r="L475" s="53">
        <f>IFERROR(VLOOKUP(B475,'วันที่ 3 กะเช้า'!$B$8:$AK$106,27,FALSE),0)</f>
      </c>
      <c r="M475" s="53">
        <f>IFERROR(VLOOKUP(B475,'วันที่ 4 กะเช้า'!$B$8:$AG$107,28,FALSE),0)-IFERROR(VLOOKUP(B475,'วันที่ 4 กะเช้า'!$B$8:$AG$107,27,FALSE),0)</f>
      </c>
      <c r="N475" s="53">
        <f>IFERROR(VLOOKUP(B475,'วันที่ 4 กะเช้า'!$B$8:$AG$107,27,FALSE),0)</f>
      </c>
      <c r="O475" s="53">
        <f>IFERROR(VLOOKUP(B475,'วันที่ 4 กะเช้า'!$B$8:$AH$106,28,FALSE),0)-IFERROR(VLOOKUP(B475,'วันที่ 4 กะเช้า'!$B$8:$AH$106,27,FALSE),0)</f>
      </c>
      <c r="P475" s="53">
        <f>IFERROR(VLOOKUP(B475,'วันที่ 4 กะเช้า'!$B$8:$AH$106,27,FALSE),0)</f>
      </c>
      <c r="Q475" s="53">
        <f>IFERROR(VLOOKUP(B475,'วันที่ 4 กะเช้า'!$B$8:$AH$106,28,FALSE),0)-IFERROR(VLOOKUP(B475,'วันที่ 4 กะเช้า'!$B$8:$AH$106,27,FALSE),0)</f>
      </c>
      <c r="R475" s="53">
        <f>IFERROR(VLOOKUP(B475,'วันที่ 4 กะเช้า'!$B$8:$AH$106,27,FALSE),0)</f>
      </c>
      <c r="S475" s="53">
        <f>IFERROR(VLOOKUP(B475,'วันที่ 5 กะเช้า'!$B$8:$AH$107,28,FALSE),0)-IFERROR(VLOOKUP(B475,'วันที่ 5 กะเช้า'!$B$8:$AH$107,27,FALSE),0)</f>
      </c>
      <c r="T475" s="53">
        <f>IFERROR(VLOOKUP(B475,'วันที่ 5 กะเช้า'!$B$8:$AH$107,27,FALSE),0)</f>
      </c>
      <c r="U475" s="53">
        <f>IFERROR(VLOOKUP(B475,'วันที่ 5 กะดึก'!$B$8:$AH$106,27,FALSE),0)</f>
      </c>
      <c r="V475" s="53">
        <f>IFERROR(VLOOKUP(B475,'วันที่ 5 กะดึก'!$B$8:$AH$106,27,FALSE),0)</f>
      </c>
      <c r="W475" s="53">
        <f>IFERROR(VLOOKUP(B475,'วันที่ 7'!$B$8:$AH$105,28,FALSE),0)-IFERROR(VLOOKUP(B475,'วันที่ 7'!$B$8:$AH$105,27,FALSE),0)</f>
      </c>
      <c r="X475" s="53">
        <f>IFERROR(VLOOKUP(B475,'วันที่ 7'!$B$8:$AH$105,27,FALSE),0)</f>
      </c>
      <c r="Y475" s="53">
        <f>IFERROR(VLOOKUP(B475,'วันที่ 8'!$B$8:$AH$109,28,FALSE),0)-IFERROR(VLOOKUP(B475,'วันที่ 8'!$B$8:$AH$109,27,FALSE),0)</f>
      </c>
      <c r="Z475" s="53">
        <f>IFERROR(VLOOKUP(B475,'วันที่ 8'!$B$8:$AH$109,27,FALSE),0)</f>
      </c>
      <c r="AA475" s="53">
        <f>IFERROR(VLOOKUP(B475,'กะเช้าวันที่ 12'!$B$8:$AC$102,28,FALSE),0)-IFERROR(VLOOKUP(B475,'กะเช้าวันที่ 12'!$B$8:$AC$102,27,FALSE),0)</f>
      </c>
      <c r="AB475" s="53">
        <f>IFERROR(VLOOKUP(B475,'กะเช้าวันที่ 12'!$B$8:$AC$102,27,FALSE),0)</f>
      </c>
      <c r="AC475" s="53">
        <f>IFERROR(VLOOKUP(B475,'กะเช้าวันที่ 14'!$B$8:$AC$104,28,FALSE),0)-IFERROR(VLOOKUP(B475,'กะเช้าวันที่ 14'!$B$8:$AC$104,27,FALSE),0)</f>
      </c>
      <c r="AD475" s="53">
        <f>IFERROR(VLOOKUP(B475,'กะเช้าวันที่ 14'!$B$8:$AC$104,27,FALSE),0)</f>
      </c>
      <c r="AE475" s="53">
        <f>IFERROR(VLOOKUP(B475,'กะดึกวันที่ 13'!$B$8:$AC$105,28,FALSE),0)-IFERROR(VLOOKUP(B475,'กะดึกวันที่ 13'!$B$8:$AC$105,27,FALSE),0)</f>
      </c>
      <c r="AF475" s="53">
        <f>IFERROR(VLOOKUP(C475,'กะดึกวันที่ 13'!$B$8:$AC$105,27,FALSE),0)</f>
      </c>
      <c r="AG475" s="53">
        <f>IFERROR(VLOOKUP(B475,'วันที่ 12'!$B$8:$AH$105,28,FALSE),0)</f>
      </c>
      <c r="AH475" s="53">
        <f>IFERROR(VLOOKUP(B475,'วันที่ 14'!$B$8:$AH$106,28,FALSE),0)</f>
      </c>
      <c r="AI475" s="53">
        <f>IFERROR(VLOOKUP(B475,'วันที่ 15'!$B$8:$AH$106,28,FALSE),0)</f>
      </c>
      <c r="AJ475" s="53">
        <f>IFERROR(VLOOKUP(B475,'วันที่ 16'!$B$8:$AH$105,28,FALSE),0)</f>
      </c>
      <c r="AK475" s="53">
        <f>IFERROR(VLOOKUP(B475,'วันที่ 17'!$B$8:$AH$105,28,FALSE),0)</f>
      </c>
      <c r="AL475" s="53">
        <f>IFERROR(VLOOKUP(B475,'วันที่ 18'!$B$8:$AH$104,28,FALSE),0)</f>
      </c>
      <c r="AM475" s="53">
        <f>IFERROR(VLOOKUP(B475,'วันที่ 19'!$B$8:$AH$106,28,FALSE),0)</f>
      </c>
      <c r="AN475" s="53">
        <f>IFERROR(VLOOKUP(B475,'วันที่ 20'!$B$8:$AH$105,28,FALSE),0)</f>
      </c>
      <c r="AO475" s="53">
        <f>IFERROR(VLOOKUP(B475,'วันที่ 21'!$B$8:$AH$106,28,FALSE),0)</f>
      </c>
      <c r="AP475" s="53">
        <f>IFERROR(VLOOKUP(B475,'วันที่ 22'!$B$8:$AH$105,28,FALSE),0)</f>
      </c>
      <c r="AQ475" s="53">
        <f>IFERROR(VLOOKUP(B475,'วันที่ 23'!$B$8:$AH$107,28,FALSE),0)</f>
      </c>
      <c r="AR475" s="53">
        <f>IFERROR(VLOOKUP(B475,'วันที่ 24'!$B$8:$AH$104,28,FALSE),0)</f>
      </c>
      <c r="AS475" s="53">
        <f>IFERROR(VLOOKUP(B475,'วันที่ 25'!$B$8:$AH$106,28,FALSE),0)</f>
      </c>
      <c r="AT475" s="53">
        <f>IFERROR(VLOOKUP(B475,'วันที่ 26'!$B$8:$AH$105,28,FALSE),0)</f>
      </c>
      <c r="AU475" s="53">
        <f>IFERROR(VLOOKUP(B475,'วันที่ 26'!$B$8:$AH$104,28,FALSE),0)</f>
      </c>
      <c r="AV475" s="53">
        <f>IFERROR(VLOOKUP(B475,'วันที่ 30'!$B$8:$AH$107,28,FALSE),0)</f>
      </c>
      <c r="AW475" s="53">
        <f>IFERROR(VLOOKUP(B475,'วันที่ 31'!$B$8:$AG$105,28,FALSE),0)</f>
      </c>
      <c r="AX475" s="52">
        <f>SUM(E475:AW475)</f>
      </c>
    </row>
    <row r="476">
      <c r="A476" s="52"/>
      <c r="B476" s="56"/>
      <c r="C476" s="53">
        <f>IFERROR(VLOOKUP(B476,Members!B:C,2,FALSE),0)</f>
      </c>
      <c r="D476" s="53">
        <f>IFERROR(VLOOKUP(B476,Members!$B:$H,7,FALSE),0)</f>
      </c>
      <c r="E476" s="55">
        <f>IFERROR(VLOOKUP(B476,'วันที่ 1'!$B$8:$AH$103,28,FALSE),0) - IFERROR(VLOOKUP(B476,'วันที่ 1'!$B$8:$AH$103,27,FALSE),0)</f>
      </c>
      <c r="F476" s="55">
        <f>IFERROR(VLOOKUP(C476,'วันที่ 1'!$B$8:$AH$103,27,FALSE),0)</f>
      </c>
      <c r="G476" s="53">
        <f>IFERROR(VLOOKUP(B476,'วันที่ 1'!$B$8:$AH$103,28,FALSE),0)-IFERROR(VLOOKUP(B476,'วันที่ 1'!$B$8:$AH$103,27,FALSE),0)</f>
      </c>
      <c r="H476" s="55">
        <f>IFERROR(VLOOKUP(B476,'วันที่ 1'!$B$8:$AH$103,27,FALSE),0)</f>
      </c>
      <c r="I476" s="53">
        <f>IFERROR(VLOOKUP(B476,'วันที่ 2'!$B$8:$AF$106,28,FALSE),0)-IFERROR(VLOOKUP(B476,'วันที่ 2'!$B$8:$AF$106,27,FALSE),0)</f>
      </c>
      <c r="J476" s="53">
        <f>IFERROR(VLOOKUP(B476,'วันที่ 2'!$B$8:$AF$106,27,FALSE),0)</f>
      </c>
      <c r="K476" s="53">
        <f>IFERROR(VLOOKUP(B476,'วันที่ 3 กะเช้า'!$B$8:$AK$106,28,FALSE),0)-IFERROR(VLOOKUP(B476,'วันที่ 3 กะเช้า'!$B$8:$AK$106,27,FALSE),0)</f>
      </c>
      <c r="L476" s="53">
        <f>IFERROR(VLOOKUP(B476,'วันที่ 3 กะเช้า'!$B$8:$AK$106,27,FALSE),0)</f>
      </c>
      <c r="M476" s="53">
        <f>IFERROR(VLOOKUP(B476,'วันที่ 4 กะเช้า'!$B$8:$AG$107,28,FALSE),0)-IFERROR(VLOOKUP(B476,'วันที่ 4 กะเช้า'!$B$8:$AG$107,27,FALSE),0)</f>
      </c>
      <c r="N476" s="53">
        <f>IFERROR(VLOOKUP(B476,'วันที่ 4 กะเช้า'!$B$8:$AG$107,27,FALSE),0)</f>
      </c>
      <c r="O476" s="53">
        <f>IFERROR(VLOOKUP(B476,'วันที่ 4 กะเช้า'!$B$8:$AH$106,28,FALSE),0)-IFERROR(VLOOKUP(B476,'วันที่ 4 กะเช้า'!$B$8:$AH$106,27,FALSE),0)</f>
      </c>
      <c r="P476" s="53">
        <f>IFERROR(VLOOKUP(B476,'วันที่ 4 กะเช้า'!$B$8:$AH$106,27,FALSE),0)</f>
      </c>
      <c r="Q476" s="53">
        <f>IFERROR(VLOOKUP(B476,'วันที่ 4 กะเช้า'!$B$8:$AH$106,28,FALSE),0)-IFERROR(VLOOKUP(B476,'วันที่ 4 กะเช้า'!$B$8:$AH$106,27,FALSE),0)</f>
      </c>
      <c r="R476" s="53">
        <f>IFERROR(VLOOKUP(B476,'วันที่ 4 กะเช้า'!$B$8:$AH$106,27,FALSE),0)</f>
      </c>
      <c r="S476" s="53">
        <f>IFERROR(VLOOKUP(B476,'วันที่ 5 กะเช้า'!$B$8:$AH$107,28,FALSE),0)-IFERROR(VLOOKUP(B476,'วันที่ 5 กะเช้า'!$B$8:$AH$107,27,FALSE),0)</f>
      </c>
      <c r="T476" s="53">
        <f>IFERROR(VLOOKUP(B476,'วันที่ 5 กะเช้า'!$B$8:$AH$107,27,FALSE),0)</f>
      </c>
      <c r="U476" s="53">
        <f>IFERROR(VLOOKUP(B476,'วันที่ 5 กะดึก'!$B$8:$AH$106,27,FALSE),0)</f>
      </c>
      <c r="V476" s="53">
        <f>IFERROR(VLOOKUP(B476,'วันที่ 5 กะดึก'!$B$8:$AH$106,27,FALSE),0)</f>
      </c>
      <c r="W476" s="53">
        <f>IFERROR(VLOOKUP(B476,'วันที่ 7'!$B$8:$AH$105,28,FALSE),0)-IFERROR(VLOOKUP(B476,'วันที่ 7'!$B$8:$AH$105,27,FALSE),0)</f>
      </c>
      <c r="X476" s="53">
        <f>IFERROR(VLOOKUP(B476,'วันที่ 7'!$B$8:$AH$105,27,FALSE),0)</f>
      </c>
      <c r="Y476" s="53">
        <f>IFERROR(VLOOKUP(B476,'วันที่ 8'!$B$8:$AH$109,28,FALSE),0)-IFERROR(VLOOKUP(B476,'วันที่ 8'!$B$8:$AH$109,27,FALSE),0)</f>
      </c>
      <c r="Z476" s="53">
        <f>IFERROR(VLOOKUP(B476,'วันที่ 8'!$B$8:$AH$109,27,FALSE),0)</f>
      </c>
      <c r="AA476" s="53">
        <f>IFERROR(VLOOKUP(B476,'กะเช้าวันที่ 12'!$B$8:$AC$102,28,FALSE),0)-IFERROR(VLOOKUP(B476,'กะเช้าวันที่ 12'!$B$8:$AC$102,27,FALSE),0)</f>
      </c>
      <c r="AB476" s="53">
        <f>IFERROR(VLOOKUP(B476,'กะเช้าวันที่ 12'!$B$8:$AC$102,27,FALSE),0)</f>
      </c>
      <c r="AC476" s="53">
        <f>IFERROR(VLOOKUP(B476,'กะเช้าวันที่ 14'!$B$8:$AC$104,28,FALSE),0)-IFERROR(VLOOKUP(B476,'กะเช้าวันที่ 14'!$B$8:$AC$104,27,FALSE),0)</f>
      </c>
      <c r="AD476" s="53">
        <f>IFERROR(VLOOKUP(B476,'กะเช้าวันที่ 14'!$B$8:$AC$104,27,FALSE),0)</f>
      </c>
      <c r="AE476" s="53">
        <f>IFERROR(VLOOKUP(B476,'กะดึกวันที่ 13'!$B$8:$AC$105,28,FALSE),0)-IFERROR(VLOOKUP(B476,'กะดึกวันที่ 13'!$B$8:$AC$105,27,FALSE),0)</f>
      </c>
      <c r="AF476" s="53">
        <f>IFERROR(VLOOKUP(C476,'กะดึกวันที่ 13'!$B$8:$AC$105,27,FALSE),0)</f>
      </c>
      <c r="AG476" s="53">
        <f>IFERROR(VLOOKUP(B476,'วันที่ 12'!$B$8:$AH$105,28,FALSE),0)</f>
      </c>
      <c r="AH476" s="53">
        <f>IFERROR(VLOOKUP(B476,'วันที่ 14'!$B$8:$AH$106,28,FALSE),0)</f>
      </c>
      <c r="AI476" s="53">
        <f>IFERROR(VLOOKUP(B476,'วันที่ 15'!$B$8:$AH$106,28,FALSE),0)</f>
      </c>
      <c r="AJ476" s="53">
        <f>IFERROR(VLOOKUP(B476,'วันที่ 16'!$B$8:$AH$105,28,FALSE),0)</f>
      </c>
      <c r="AK476" s="53">
        <f>IFERROR(VLOOKUP(B476,'วันที่ 17'!$B$8:$AH$105,28,FALSE),0)</f>
      </c>
      <c r="AL476" s="53">
        <f>IFERROR(VLOOKUP(B476,'วันที่ 18'!$B$8:$AH$104,28,FALSE),0)</f>
      </c>
      <c r="AM476" s="53">
        <f>IFERROR(VLOOKUP(B476,'วันที่ 19'!$B$8:$AH$106,28,FALSE),0)</f>
      </c>
      <c r="AN476" s="53">
        <f>IFERROR(VLOOKUP(B476,'วันที่ 20'!$B$8:$AH$105,28,FALSE),0)</f>
      </c>
      <c r="AO476" s="53">
        <f>IFERROR(VLOOKUP(B476,'วันที่ 21'!$B$8:$AH$106,28,FALSE),0)</f>
      </c>
      <c r="AP476" s="53">
        <f>IFERROR(VLOOKUP(B476,'วันที่ 22'!$B$8:$AH$105,28,FALSE),0)</f>
      </c>
      <c r="AQ476" s="53">
        <f>IFERROR(VLOOKUP(B476,'วันที่ 23'!$B$8:$AH$107,28,FALSE),0)</f>
      </c>
      <c r="AR476" s="53">
        <f>IFERROR(VLOOKUP(B476,'วันที่ 24'!$B$8:$AH$104,28,FALSE),0)</f>
      </c>
      <c r="AS476" s="53">
        <f>IFERROR(VLOOKUP(B476,'วันที่ 25'!$B$8:$AH$106,28,FALSE),0)</f>
      </c>
      <c r="AT476" s="53">
        <f>IFERROR(VLOOKUP(B476,'วันที่ 26'!$B$8:$AH$105,28,FALSE),0)</f>
      </c>
      <c r="AU476" s="53">
        <f>IFERROR(VLOOKUP(B476,'วันที่ 26'!$B$8:$AH$104,28,FALSE),0)</f>
      </c>
      <c r="AV476" s="53">
        <f>IFERROR(VLOOKUP(B476,'วันที่ 30'!$B$8:$AH$107,28,FALSE),0)</f>
      </c>
      <c r="AW476" s="53">
        <f>IFERROR(VLOOKUP(B476,'วันที่ 31'!$B$8:$AG$105,28,FALSE),0)</f>
      </c>
      <c r="AX476" s="52">
        <f>SUM(E476:AW476)</f>
      </c>
    </row>
    <row r="477">
      <c r="A477" s="52"/>
      <c r="B477" s="56"/>
      <c r="C477" s="53">
        <f>IFERROR(VLOOKUP(B477,Members!B:C,2,FALSE),0)</f>
      </c>
      <c r="D477" s="53">
        <f>IFERROR(VLOOKUP(B477,Members!$B:$H,7,FALSE),0)</f>
      </c>
      <c r="E477" s="55">
        <f>IFERROR(VLOOKUP(B477,'วันที่ 1'!$B$8:$AH$103,28,FALSE),0) - IFERROR(VLOOKUP(B477,'วันที่ 1'!$B$8:$AH$103,27,FALSE),0)</f>
      </c>
      <c r="F477" s="55">
        <f>IFERROR(VLOOKUP(C477,'วันที่ 1'!$B$8:$AH$103,27,FALSE),0)</f>
      </c>
      <c r="G477" s="53">
        <f>IFERROR(VLOOKUP(B477,'วันที่ 1'!$B$8:$AH$103,28,FALSE),0)-IFERROR(VLOOKUP(B477,'วันที่ 1'!$B$8:$AH$103,27,FALSE),0)</f>
      </c>
      <c r="H477" s="55">
        <f>IFERROR(VLOOKUP(B477,'วันที่ 1'!$B$8:$AH$103,27,FALSE),0)</f>
      </c>
      <c r="I477" s="53">
        <f>IFERROR(VLOOKUP(B477,'วันที่ 2'!$B$8:$AF$106,28,FALSE),0)-IFERROR(VLOOKUP(B477,'วันที่ 2'!$B$8:$AF$106,27,FALSE),0)</f>
      </c>
      <c r="J477" s="53">
        <f>IFERROR(VLOOKUP(B477,'วันที่ 2'!$B$8:$AF$106,27,FALSE),0)</f>
      </c>
      <c r="K477" s="53">
        <f>IFERROR(VLOOKUP(B477,'วันที่ 3 กะเช้า'!$B$8:$AK$106,28,FALSE),0)-IFERROR(VLOOKUP(B477,'วันที่ 3 กะเช้า'!$B$8:$AK$106,27,FALSE),0)</f>
      </c>
      <c r="L477" s="53">
        <f>IFERROR(VLOOKUP(B477,'วันที่ 3 กะเช้า'!$B$8:$AK$106,27,FALSE),0)</f>
      </c>
      <c r="M477" s="53">
        <f>IFERROR(VLOOKUP(B477,'วันที่ 4 กะเช้า'!$B$8:$AG$107,28,FALSE),0)-IFERROR(VLOOKUP(B477,'วันที่ 4 กะเช้า'!$B$8:$AG$107,27,FALSE),0)</f>
      </c>
      <c r="N477" s="53">
        <f>IFERROR(VLOOKUP(B477,'วันที่ 4 กะเช้า'!$B$8:$AG$107,27,FALSE),0)</f>
      </c>
      <c r="O477" s="53">
        <f>IFERROR(VLOOKUP(B477,'วันที่ 4 กะเช้า'!$B$8:$AH$106,28,FALSE),0)-IFERROR(VLOOKUP(B477,'วันที่ 4 กะเช้า'!$B$8:$AH$106,27,FALSE),0)</f>
      </c>
      <c r="P477" s="53">
        <f>IFERROR(VLOOKUP(B477,'วันที่ 4 กะเช้า'!$B$8:$AH$106,27,FALSE),0)</f>
      </c>
      <c r="Q477" s="53">
        <f>IFERROR(VLOOKUP(B477,'วันที่ 4 กะเช้า'!$B$8:$AH$106,28,FALSE),0)-IFERROR(VLOOKUP(B477,'วันที่ 4 กะเช้า'!$B$8:$AH$106,27,FALSE),0)</f>
      </c>
      <c r="R477" s="53">
        <f>IFERROR(VLOOKUP(B477,'วันที่ 4 กะเช้า'!$B$8:$AH$106,27,FALSE),0)</f>
      </c>
      <c r="S477" s="53">
        <f>IFERROR(VLOOKUP(B477,'วันที่ 5 กะเช้า'!$B$8:$AH$107,28,FALSE),0)-IFERROR(VLOOKUP(B477,'วันที่ 5 กะเช้า'!$B$8:$AH$107,27,FALSE),0)</f>
      </c>
      <c r="T477" s="53">
        <f>IFERROR(VLOOKUP(B477,'วันที่ 5 กะเช้า'!$B$8:$AH$107,27,FALSE),0)</f>
      </c>
      <c r="U477" s="53">
        <f>IFERROR(VLOOKUP(B477,'วันที่ 5 กะดึก'!$B$8:$AH$106,27,FALSE),0)</f>
      </c>
      <c r="V477" s="53">
        <f>IFERROR(VLOOKUP(B477,'วันที่ 5 กะดึก'!$B$8:$AH$106,27,FALSE),0)</f>
      </c>
      <c r="W477" s="53">
        <f>IFERROR(VLOOKUP(B477,'วันที่ 7'!$B$8:$AH$105,28,FALSE),0)-IFERROR(VLOOKUP(B477,'วันที่ 7'!$B$8:$AH$105,27,FALSE),0)</f>
      </c>
      <c r="X477" s="53">
        <f>IFERROR(VLOOKUP(B477,'วันที่ 7'!$B$8:$AH$105,27,FALSE),0)</f>
      </c>
      <c r="Y477" s="53">
        <f>IFERROR(VLOOKUP(B477,'วันที่ 8'!$B$8:$AH$109,28,FALSE),0)-IFERROR(VLOOKUP(B477,'วันที่ 8'!$B$8:$AH$109,27,FALSE),0)</f>
      </c>
      <c r="Z477" s="53">
        <f>IFERROR(VLOOKUP(B477,'วันที่ 8'!$B$8:$AH$109,27,FALSE),0)</f>
      </c>
      <c r="AA477" s="53">
        <f>IFERROR(VLOOKUP(B477,'กะเช้าวันที่ 12'!$B$8:$AC$102,28,FALSE),0)-IFERROR(VLOOKUP(B477,'กะเช้าวันที่ 12'!$B$8:$AC$102,27,FALSE),0)</f>
      </c>
      <c r="AB477" s="53">
        <f>IFERROR(VLOOKUP(B477,'กะเช้าวันที่ 12'!$B$8:$AC$102,27,FALSE),0)</f>
      </c>
      <c r="AC477" s="53">
        <f>IFERROR(VLOOKUP(B477,'กะเช้าวันที่ 14'!$B$8:$AC$104,28,FALSE),0)-IFERROR(VLOOKUP(B477,'กะเช้าวันที่ 14'!$B$8:$AC$104,27,FALSE),0)</f>
      </c>
      <c r="AD477" s="53">
        <f>IFERROR(VLOOKUP(B477,'กะเช้าวันที่ 14'!$B$8:$AC$104,27,FALSE),0)</f>
      </c>
      <c r="AE477" s="53">
        <f>IFERROR(VLOOKUP(B477,'กะดึกวันที่ 13'!$B$8:$AC$105,28,FALSE),0)-IFERROR(VLOOKUP(B477,'กะดึกวันที่ 13'!$B$8:$AC$105,27,FALSE),0)</f>
      </c>
      <c r="AF477" s="53">
        <f>IFERROR(VLOOKUP(C477,'กะดึกวันที่ 13'!$B$8:$AC$105,27,FALSE),0)</f>
      </c>
      <c r="AG477" s="53">
        <f>IFERROR(VLOOKUP(B477,'วันที่ 12'!$B$8:$AH$105,28,FALSE),0)</f>
      </c>
      <c r="AH477" s="53">
        <f>IFERROR(VLOOKUP(B477,'วันที่ 14'!$B$8:$AH$106,28,FALSE),0)</f>
      </c>
      <c r="AI477" s="53">
        <f>IFERROR(VLOOKUP(B477,'วันที่ 15'!$B$8:$AH$106,28,FALSE),0)</f>
      </c>
      <c r="AJ477" s="53">
        <f>IFERROR(VLOOKUP(B477,'วันที่ 16'!$B$8:$AH$105,28,FALSE),0)</f>
      </c>
      <c r="AK477" s="53">
        <f>IFERROR(VLOOKUP(B477,'วันที่ 17'!$B$8:$AH$105,28,FALSE),0)</f>
      </c>
      <c r="AL477" s="53">
        <f>IFERROR(VLOOKUP(B477,'วันที่ 18'!$B$8:$AH$104,28,FALSE),0)</f>
      </c>
      <c r="AM477" s="53">
        <f>IFERROR(VLOOKUP(B477,'วันที่ 19'!$B$8:$AH$106,28,FALSE),0)</f>
      </c>
      <c r="AN477" s="53">
        <f>IFERROR(VLOOKUP(B477,'วันที่ 20'!$B$8:$AH$105,28,FALSE),0)</f>
      </c>
      <c r="AO477" s="53">
        <f>IFERROR(VLOOKUP(B477,'วันที่ 21'!$B$8:$AH$106,28,FALSE),0)</f>
      </c>
      <c r="AP477" s="53">
        <f>IFERROR(VLOOKUP(B477,'วันที่ 22'!$B$8:$AH$105,28,FALSE),0)</f>
      </c>
      <c r="AQ477" s="53">
        <f>IFERROR(VLOOKUP(B477,'วันที่ 23'!$B$8:$AH$107,28,FALSE),0)</f>
      </c>
      <c r="AR477" s="53">
        <f>IFERROR(VLOOKUP(B477,'วันที่ 24'!$B$8:$AH$104,28,FALSE),0)</f>
      </c>
      <c r="AS477" s="53">
        <f>IFERROR(VLOOKUP(B477,'วันที่ 25'!$B$8:$AH$106,28,FALSE),0)</f>
      </c>
      <c r="AT477" s="53">
        <f>IFERROR(VLOOKUP(B477,'วันที่ 26'!$B$8:$AH$105,28,FALSE),0)</f>
      </c>
      <c r="AU477" s="53">
        <f>IFERROR(VLOOKUP(B477,'วันที่ 26'!$B$8:$AH$104,28,FALSE),0)</f>
      </c>
      <c r="AV477" s="53">
        <f>IFERROR(VLOOKUP(B477,'วันที่ 30'!$B$8:$AH$107,28,FALSE),0)</f>
      </c>
      <c r="AW477" s="53">
        <f>IFERROR(VLOOKUP(B477,'วันที่ 31'!$B$8:$AG$105,28,FALSE),0)</f>
      </c>
      <c r="AX477" s="52">
        <f>SUM(E477:AW477)</f>
      </c>
    </row>
    <row r="478">
      <c r="A478" s="52"/>
      <c r="B478" s="56"/>
      <c r="C478" s="53">
        <f>IFERROR(VLOOKUP(B478,Members!B:C,2,FALSE),0)</f>
      </c>
      <c r="D478" s="53">
        <f>IFERROR(VLOOKUP(B478,Members!$B:$H,7,FALSE),0)</f>
      </c>
      <c r="E478" s="55">
        <f>IFERROR(VLOOKUP(B478,'วันที่ 1'!$B$8:$AH$103,28,FALSE),0) - IFERROR(VLOOKUP(B478,'วันที่ 1'!$B$8:$AH$103,27,FALSE),0)</f>
      </c>
      <c r="F478" s="55">
        <f>IFERROR(VLOOKUP(C478,'วันที่ 1'!$B$8:$AH$103,27,FALSE),0)</f>
      </c>
      <c r="G478" s="53">
        <f>IFERROR(VLOOKUP(B478,'วันที่ 1'!$B$8:$AH$103,28,FALSE),0)-IFERROR(VLOOKUP(B478,'วันที่ 1'!$B$8:$AH$103,27,FALSE),0)</f>
      </c>
      <c r="H478" s="55">
        <f>IFERROR(VLOOKUP(B478,'วันที่ 1'!$B$8:$AH$103,27,FALSE),0)</f>
      </c>
      <c r="I478" s="53">
        <f>IFERROR(VLOOKUP(B478,'วันที่ 2'!$B$8:$AF$106,28,FALSE),0)-IFERROR(VLOOKUP(B478,'วันที่ 2'!$B$8:$AF$106,27,FALSE),0)</f>
      </c>
      <c r="J478" s="53">
        <f>IFERROR(VLOOKUP(B478,'วันที่ 2'!$B$8:$AF$106,27,FALSE),0)</f>
      </c>
      <c r="K478" s="53">
        <f>IFERROR(VLOOKUP(B478,'วันที่ 3 กะเช้า'!$B$8:$AK$106,28,FALSE),0)-IFERROR(VLOOKUP(B478,'วันที่ 3 กะเช้า'!$B$8:$AK$106,27,FALSE),0)</f>
      </c>
      <c r="L478" s="53">
        <f>IFERROR(VLOOKUP(B478,'วันที่ 3 กะเช้า'!$B$8:$AK$106,27,FALSE),0)</f>
      </c>
      <c r="M478" s="53">
        <f>IFERROR(VLOOKUP(B478,'วันที่ 4 กะเช้า'!$B$8:$AG$107,28,FALSE),0)-IFERROR(VLOOKUP(B478,'วันที่ 4 กะเช้า'!$B$8:$AG$107,27,FALSE),0)</f>
      </c>
      <c r="N478" s="53">
        <f>IFERROR(VLOOKUP(B478,'วันที่ 4 กะเช้า'!$B$8:$AG$107,27,FALSE),0)</f>
      </c>
      <c r="O478" s="53">
        <f>IFERROR(VLOOKUP(B478,'วันที่ 4 กะเช้า'!$B$8:$AH$106,28,FALSE),0)-IFERROR(VLOOKUP(B478,'วันที่ 4 กะเช้า'!$B$8:$AH$106,27,FALSE),0)</f>
      </c>
      <c r="P478" s="53">
        <f>IFERROR(VLOOKUP(B478,'วันที่ 4 กะเช้า'!$B$8:$AH$106,27,FALSE),0)</f>
      </c>
      <c r="Q478" s="53">
        <f>IFERROR(VLOOKUP(B478,'วันที่ 4 กะเช้า'!$B$8:$AH$106,28,FALSE),0)-IFERROR(VLOOKUP(B478,'วันที่ 4 กะเช้า'!$B$8:$AH$106,27,FALSE),0)</f>
      </c>
      <c r="R478" s="53">
        <f>IFERROR(VLOOKUP(B478,'วันที่ 4 กะเช้า'!$B$8:$AH$106,27,FALSE),0)</f>
      </c>
      <c r="S478" s="53">
        <f>IFERROR(VLOOKUP(B478,'วันที่ 5 กะเช้า'!$B$8:$AH$107,28,FALSE),0)-IFERROR(VLOOKUP(B478,'วันที่ 5 กะเช้า'!$B$8:$AH$107,27,FALSE),0)</f>
      </c>
      <c r="T478" s="53">
        <f>IFERROR(VLOOKUP(B478,'วันที่ 5 กะเช้า'!$B$8:$AH$107,27,FALSE),0)</f>
      </c>
      <c r="U478" s="53">
        <f>IFERROR(VLOOKUP(B478,'วันที่ 5 กะดึก'!$B$8:$AH$106,27,FALSE),0)</f>
      </c>
      <c r="V478" s="53">
        <f>IFERROR(VLOOKUP(B478,'วันที่ 5 กะดึก'!$B$8:$AH$106,27,FALSE),0)</f>
      </c>
      <c r="W478" s="53">
        <f>IFERROR(VLOOKUP(B478,'วันที่ 7'!$B$8:$AH$105,28,FALSE),0)-IFERROR(VLOOKUP(B478,'วันที่ 7'!$B$8:$AH$105,27,FALSE),0)</f>
      </c>
      <c r="X478" s="53">
        <f>IFERROR(VLOOKUP(B478,'วันที่ 7'!$B$8:$AH$105,27,FALSE),0)</f>
      </c>
      <c r="Y478" s="53">
        <f>IFERROR(VLOOKUP(B478,'วันที่ 8'!$B$8:$AH$109,28,FALSE),0)-IFERROR(VLOOKUP(B478,'วันที่ 8'!$B$8:$AH$109,27,FALSE),0)</f>
      </c>
      <c r="Z478" s="53">
        <f>IFERROR(VLOOKUP(B478,'วันที่ 8'!$B$8:$AH$109,27,FALSE),0)</f>
      </c>
      <c r="AA478" s="53">
        <f>IFERROR(VLOOKUP(B478,'กะเช้าวันที่ 12'!$B$8:$AC$102,28,FALSE),0)-IFERROR(VLOOKUP(B478,'กะเช้าวันที่ 12'!$B$8:$AC$102,27,FALSE),0)</f>
      </c>
      <c r="AB478" s="53">
        <f>IFERROR(VLOOKUP(B478,'กะเช้าวันที่ 12'!$B$8:$AC$102,27,FALSE),0)</f>
      </c>
      <c r="AC478" s="53">
        <f>IFERROR(VLOOKUP(B478,'กะเช้าวันที่ 14'!$B$8:$AC$104,28,FALSE),0)-IFERROR(VLOOKUP(B478,'กะเช้าวันที่ 14'!$B$8:$AC$104,27,FALSE),0)</f>
      </c>
      <c r="AD478" s="53">
        <f>IFERROR(VLOOKUP(B478,'กะเช้าวันที่ 14'!$B$8:$AC$104,27,FALSE),0)</f>
      </c>
      <c r="AE478" s="53">
        <f>IFERROR(VLOOKUP(B478,'กะดึกวันที่ 13'!$B$8:$AC$105,28,FALSE),0)-IFERROR(VLOOKUP(B478,'กะดึกวันที่ 13'!$B$8:$AC$105,27,FALSE),0)</f>
      </c>
      <c r="AF478" s="53">
        <f>IFERROR(VLOOKUP(C478,'กะดึกวันที่ 13'!$B$8:$AC$105,27,FALSE),0)</f>
      </c>
      <c r="AG478" s="53">
        <f>IFERROR(VLOOKUP(B478,'วันที่ 12'!$B$8:$AH$105,28,FALSE),0)</f>
      </c>
      <c r="AH478" s="53">
        <f>IFERROR(VLOOKUP(B478,'วันที่ 14'!$B$8:$AH$106,28,FALSE),0)</f>
      </c>
      <c r="AI478" s="53">
        <f>IFERROR(VLOOKUP(B478,'วันที่ 15'!$B$8:$AH$106,28,FALSE),0)</f>
      </c>
      <c r="AJ478" s="53">
        <f>IFERROR(VLOOKUP(B478,'วันที่ 16'!$B$8:$AH$105,28,FALSE),0)</f>
      </c>
      <c r="AK478" s="53">
        <f>IFERROR(VLOOKUP(B478,'วันที่ 17'!$B$8:$AH$105,28,FALSE),0)</f>
      </c>
      <c r="AL478" s="53">
        <f>IFERROR(VLOOKUP(B478,'วันที่ 18'!$B$8:$AH$104,28,FALSE),0)</f>
      </c>
      <c r="AM478" s="53">
        <f>IFERROR(VLOOKUP(B478,'วันที่ 19'!$B$8:$AH$106,28,FALSE),0)</f>
      </c>
      <c r="AN478" s="53">
        <f>IFERROR(VLOOKUP(B478,'วันที่ 20'!$B$8:$AH$105,28,FALSE),0)</f>
      </c>
      <c r="AO478" s="53">
        <f>IFERROR(VLOOKUP(B478,'วันที่ 21'!$B$8:$AH$106,28,FALSE),0)</f>
      </c>
      <c r="AP478" s="53">
        <f>IFERROR(VLOOKUP(B478,'วันที่ 22'!$B$8:$AH$105,28,FALSE),0)</f>
      </c>
      <c r="AQ478" s="53">
        <f>IFERROR(VLOOKUP(B478,'วันที่ 23'!$B$8:$AH$107,28,FALSE),0)</f>
      </c>
      <c r="AR478" s="53">
        <f>IFERROR(VLOOKUP(B478,'วันที่ 24'!$B$8:$AH$104,28,FALSE),0)</f>
      </c>
      <c r="AS478" s="53">
        <f>IFERROR(VLOOKUP(B478,'วันที่ 25'!$B$8:$AH$106,28,FALSE),0)</f>
      </c>
      <c r="AT478" s="53">
        <f>IFERROR(VLOOKUP(B478,'วันที่ 26'!$B$8:$AH$105,28,FALSE),0)</f>
      </c>
      <c r="AU478" s="53">
        <f>IFERROR(VLOOKUP(B478,'วันที่ 26'!$B$8:$AH$104,28,FALSE),0)</f>
      </c>
      <c r="AV478" s="53">
        <f>IFERROR(VLOOKUP(B478,'วันที่ 30'!$B$8:$AH$107,28,FALSE),0)</f>
      </c>
      <c r="AW478" s="53">
        <f>IFERROR(VLOOKUP(B478,'วันที่ 31'!$B$8:$AG$105,28,FALSE),0)</f>
      </c>
      <c r="AX478" s="52">
        <f>SUM(E478:AW478)</f>
      </c>
    </row>
    <row r="479">
      <c r="A479" s="52"/>
      <c r="B479" s="56"/>
      <c r="C479" s="53">
        <f>IFERROR(VLOOKUP(B479,Members!B:C,2,FALSE),0)</f>
      </c>
      <c r="D479" s="53">
        <f>IFERROR(VLOOKUP(B479,Members!$B:$H,7,FALSE),0)</f>
      </c>
      <c r="E479" s="55">
        <f>IFERROR(VLOOKUP(B479,'วันที่ 1'!$B$8:$AH$103,28,FALSE),0) - IFERROR(VLOOKUP(B479,'วันที่ 1'!$B$8:$AH$103,27,FALSE),0)</f>
      </c>
      <c r="F479" s="55">
        <f>IFERROR(VLOOKUP(C479,'วันที่ 1'!$B$8:$AH$103,27,FALSE),0)</f>
      </c>
      <c r="G479" s="53">
        <f>IFERROR(VLOOKUP(B479,'วันที่ 1'!$B$8:$AH$103,28,FALSE),0)-IFERROR(VLOOKUP(B479,'วันที่ 1'!$B$8:$AH$103,27,FALSE),0)</f>
      </c>
      <c r="H479" s="55">
        <f>IFERROR(VLOOKUP(B479,'วันที่ 1'!$B$8:$AH$103,27,FALSE),0)</f>
      </c>
      <c r="I479" s="53">
        <f>IFERROR(VLOOKUP(B479,'วันที่ 2'!$B$8:$AF$106,28,FALSE),0)-IFERROR(VLOOKUP(B479,'วันที่ 2'!$B$8:$AF$106,27,FALSE),0)</f>
      </c>
      <c r="J479" s="53">
        <f>IFERROR(VLOOKUP(B479,'วันที่ 2'!$B$8:$AF$106,27,FALSE),0)</f>
      </c>
      <c r="K479" s="53">
        <f>IFERROR(VLOOKUP(B479,'วันที่ 3 กะเช้า'!$B$8:$AK$106,28,FALSE),0)-IFERROR(VLOOKUP(B479,'วันที่ 3 กะเช้า'!$B$8:$AK$106,27,FALSE),0)</f>
      </c>
      <c r="L479" s="53">
        <f>IFERROR(VLOOKUP(B479,'วันที่ 3 กะเช้า'!$B$8:$AK$106,27,FALSE),0)</f>
      </c>
      <c r="M479" s="53">
        <f>IFERROR(VLOOKUP(B479,'วันที่ 4 กะเช้า'!$B$8:$AG$107,28,FALSE),0)-IFERROR(VLOOKUP(B479,'วันที่ 4 กะเช้า'!$B$8:$AG$107,27,FALSE),0)</f>
      </c>
      <c r="N479" s="53">
        <f>IFERROR(VLOOKUP(B479,'วันที่ 4 กะเช้า'!$B$8:$AG$107,27,FALSE),0)</f>
      </c>
      <c r="O479" s="53">
        <f>IFERROR(VLOOKUP(B479,'วันที่ 4 กะเช้า'!$B$8:$AH$106,28,FALSE),0)-IFERROR(VLOOKUP(B479,'วันที่ 4 กะเช้า'!$B$8:$AH$106,27,FALSE),0)</f>
      </c>
      <c r="P479" s="53">
        <f>IFERROR(VLOOKUP(B479,'วันที่ 4 กะเช้า'!$B$8:$AH$106,27,FALSE),0)</f>
      </c>
      <c r="Q479" s="53">
        <f>IFERROR(VLOOKUP(B479,'วันที่ 4 กะเช้า'!$B$8:$AH$106,28,FALSE),0)-IFERROR(VLOOKUP(B479,'วันที่ 4 กะเช้า'!$B$8:$AH$106,27,FALSE),0)</f>
      </c>
      <c r="R479" s="53">
        <f>IFERROR(VLOOKUP(B479,'วันที่ 4 กะเช้า'!$B$8:$AH$106,27,FALSE),0)</f>
      </c>
      <c r="S479" s="53">
        <f>IFERROR(VLOOKUP(B479,'วันที่ 5 กะเช้า'!$B$8:$AH$107,28,FALSE),0)-IFERROR(VLOOKUP(B479,'วันที่ 5 กะเช้า'!$B$8:$AH$107,27,FALSE),0)</f>
      </c>
      <c r="T479" s="53">
        <f>IFERROR(VLOOKUP(B479,'วันที่ 5 กะเช้า'!$B$8:$AH$107,27,FALSE),0)</f>
      </c>
      <c r="U479" s="53">
        <f>IFERROR(VLOOKUP(B479,'วันที่ 5 กะดึก'!$B$8:$AH$106,27,FALSE),0)</f>
      </c>
      <c r="V479" s="53">
        <f>IFERROR(VLOOKUP(B479,'วันที่ 5 กะดึก'!$B$8:$AH$106,27,FALSE),0)</f>
      </c>
      <c r="W479" s="53">
        <f>IFERROR(VLOOKUP(B479,'วันที่ 7'!$B$8:$AH$105,28,FALSE),0)-IFERROR(VLOOKUP(B479,'วันที่ 7'!$B$8:$AH$105,27,FALSE),0)</f>
      </c>
      <c r="X479" s="53">
        <f>IFERROR(VLOOKUP(B479,'วันที่ 7'!$B$8:$AH$105,27,FALSE),0)</f>
      </c>
      <c r="Y479" s="53">
        <f>IFERROR(VLOOKUP(B479,'วันที่ 8'!$B$8:$AH$109,28,FALSE),0)-IFERROR(VLOOKUP(B479,'วันที่ 8'!$B$8:$AH$109,27,FALSE),0)</f>
      </c>
      <c r="Z479" s="53">
        <f>IFERROR(VLOOKUP(B479,'วันที่ 8'!$B$8:$AH$109,27,FALSE),0)</f>
      </c>
      <c r="AA479" s="53">
        <f>IFERROR(VLOOKUP(B479,'กะเช้าวันที่ 12'!$B$8:$AC$102,28,FALSE),0)-IFERROR(VLOOKUP(B479,'กะเช้าวันที่ 12'!$B$8:$AC$102,27,FALSE),0)</f>
      </c>
      <c r="AB479" s="53">
        <f>IFERROR(VLOOKUP(B479,'กะเช้าวันที่ 12'!$B$8:$AC$102,27,FALSE),0)</f>
      </c>
      <c r="AC479" s="53">
        <f>IFERROR(VLOOKUP(B479,'กะเช้าวันที่ 14'!$B$8:$AC$104,28,FALSE),0)-IFERROR(VLOOKUP(B479,'กะเช้าวันที่ 14'!$B$8:$AC$104,27,FALSE),0)</f>
      </c>
      <c r="AD479" s="53">
        <f>IFERROR(VLOOKUP(B479,'กะเช้าวันที่ 14'!$B$8:$AC$104,27,FALSE),0)</f>
      </c>
      <c r="AE479" s="53">
        <f>IFERROR(VLOOKUP(B479,'กะดึกวันที่ 13'!$B$8:$AC$105,28,FALSE),0)-IFERROR(VLOOKUP(B479,'กะดึกวันที่ 13'!$B$8:$AC$105,27,FALSE),0)</f>
      </c>
      <c r="AF479" s="53">
        <f>IFERROR(VLOOKUP(C479,'กะดึกวันที่ 13'!$B$8:$AC$105,27,FALSE),0)</f>
      </c>
      <c r="AG479" s="53">
        <f>IFERROR(VLOOKUP(B479,'วันที่ 12'!$B$8:$AH$105,28,FALSE),0)</f>
      </c>
      <c r="AH479" s="53">
        <f>IFERROR(VLOOKUP(B479,'วันที่ 14'!$B$8:$AH$106,28,FALSE),0)</f>
      </c>
      <c r="AI479" s="53">
        <f>IFERROR(VLOOKUP(B479,'วันที่ 15'!$B$8:$AH$106,28,FALSE),0)</f>
      </c>
      <c r="AJ479" s="53">
        <f>IFERROR(VLOOKUP(B479,'วันที่ 16'!$B$8:$AH$105,28,FALSE),0)</f>
      </c>
      <c r="AK479" s="53">
        <f>IFERROR(VLOOKUP(B479,'วันที่ 17'!$B$8:$AH$105,28,FALSE),0)</f>
      </c>
      <c r="AL479" s="53">
        <f>IFERROR(VLOOKUP(B479,'วันที่ 18'!$B$8:$AH$104,28,FALSE),0)</f>
      </c>
      <c r="AM479" s="53">
        <f>IFERROR(VLOOKUP(B479,'วันที่ 19'!$B$8:$AH$106,28,FALSE),0)</f>
      </c>
      <c r="AN479" s="53">
        <f>IFERROR(VLOOKUP(B479,'วันที่ 20'!$B$8:$AH$105,28,FALSE),0)</f>
      </c>
      <c r="AO479" s="53">
        <f>IFERROR(VLOOKUP(B479,'วันที่ 21'!$B$8:$AH$106,28,FALSE),0)</f>
      </c>
      <c r="AP479" s="53">
        <f>IFERROR(VLOOKUP(B479,'วันที่ 22'!$B$8:$AH$105,28,FALSE),0)</f>
      </c>
      <c r="AQ479" s="53">
        <f>IFERROR(VLOOKUP(B479,'วันที่ 23'!$B$8:$AH$107,28,FALSE),0)</f>
      </c>
      <c r="AR479" s="53">
        <f>IFERROR(VLOOKUP(B479,'วันที่ 24'!$B$8:$AH$104,28,FALSE),0)</f>
      </c>
      <c r="AS479" s="53">
        <f>IFERROR(VLOOKUP(B479,'วันที่ 25'!$B$8:$AH$106,28,FALSE),0)</f>
      </c>
      <c r="AT479" s="53">
        <f>IFERROR(VLOOKUP(B479,'วันที่ 26'!$B$8:$AH$105,28,FALSE),0)</f>
      </c>
      <c r="AU479" s="53">
        <f>IFERROR(VLOOKUP(B479,'วันที่ 26'!$B$8:$AH$104,28,FALSE),0)</f>
      </c>
      <c r="AV479" s="53">
        <f>IFERROR(VLOOKUP(B479,'วันที่ 30'!$B$8:$AH$107,28,FALSE),0)</f>
      </c>
      <c r="AW479" s="53">
        <f>IFERROR(VLOOKUP(B479,'วันที่ 31'!$B$8:$AG$105,28,FALSE),0)</f>
      </c>
      <c r="AX479" s="52">
        <f>SUM(E479:AW479)</f>
      </c>
    </row>
    <row r="480">
      <c r="A480" s="52"/>
      <c r="B480" s="56"/>
      <c r="C480" s="53">
        <f>IFERROR(VLOOKUP(B480,Members!B:C,2,FALSE),0)</f>
      </c>
      <c r="D480" s="53">
        <f>IFERROR(VLOOKUP(B480,Members!$B:$H,7,FALSE),0)</f>
      </c>
      <c r="E480" s="55">
        <f>IFERROR(VLOOKUP(B480,'วันที่ 1'!$B$8:$AH$103,28,FALSE),0) - IFERROR(VLOOKUP(B480,'วันที่ 1'!$B$8:$AH$103,27,FALSE),0)</f>
      </c>
      <c r="F480" s="55">
        <f>IFERROR(VLOOKUP(C480,'วันที่ 1'!$B$8:$AH$103,27,FALSE),0)</f>
      </c>
      <c r="G480" s="53">
        <f>IFERROR(VLOOKUP(B480,'วันที่ 1'!$B$8:$AH$103,28,FALSE),0)-IFERROR(VLOOKUP(B480,'วันที่ 1'!$B$8:$AH$103,27,FALSE),0)</f>
      </c>
      <c r="H480" s="55">
        <f>IFERROR(VLOOKUP(B480,'วันที่ 1'!$B$8:$AH$103,27,FALSE),0)</f>
      </c>
      <c r="I480" s="53">
        <f>IFERROR(VLOOKUP(B480,'วันที่ 2'!$B$8:$AF$106,28,FALSE),0)-IFERROR(VLOOKUP(B480,'วันที่ 2'!$B$8:$AF$106,27,FALSE),0)</f>
      </c>
      <c r="J480" s="53">
        <f>IFERROR(VLOOKUP(B480,'วันที่ 2'!$B$8:$AF$106,27,FALSE),0)</f>
      </c>
      <c r="K480" s="53">
        <f>IFERROR(VLOOKUP(B480,'วันที่ 3 กะเช้า'!$B$8:$AK$106,28,FALSE),0)-IFERROR(VLOOKUP(B480,'วันที่ 3 กะเช้า'!$B$8:$AK$106,27,FALSE),0)</f>
      </c>
      <c r="L480" s="53">
        <f>IFERROR(VLOOKUP(B480,'วันที่ 3 กะเช้า'!$B$8:$AK$106,27,FALSE),0)</f>
      </c>
      <c r="M480" s="53">
        <f>IFERROR(VLOOKUP(B480,'วันที่ 4 กะเช้า'!$B$8:$AG$107,28,FALSE),0)-IFERROR(VLOOKUP(B480,'วันที่ 4 กะเช้า'!$B$8:$AG$107,27,FALSE),0)</f>
      </c>
      <c r="N480" s="53">
        <f>IFERROR(VLOOKUP(B480,'วันที่ 4 กะเช้า'!$B$8:$AG$107,27,FALSE),0)</f>
      </c>
      <c r="O480" s="53">
        <f>IFERROR(VLOOKUP(B480,'วันที่ 4 กะเช้า'!$B$8:$AH$106,28,FALSE),0)-IFERROR(VLOOKUP(B480,'วันที่ 4 กะเช้า'!$B$8:$AH$106,27,FALSE),0)</f>
      </c>
      <c r="P480" s="53">
        <f>IFERROR(VLOOKUP(B480,'วันที่ 4 กะเช้า'!$B$8:$AH$106,27,FALSE),0)</f>
      </c>
      <c r="Q480" s="53">
        <f>IFERROR(VLOOKUP(B480,'วันที่ 4 กะเช้า'!$B$8:$AH$106,28,FALSE),0)-IFERROR(VLOOKUP(B480,'วันที่ 4 กะเช้า'!$B$8:$AH$106,27,FALSE),0)</f>
      </c>
      <c r="R480" s="53">
        <f>IFERROR(VLOOKUP(B480,'วันที่ 4 กะเช้า'!$B$8:$AH$106,27,FALSE),0)</f>
      </c>
      <c r="S480" s="53">
        <f>IFERROR(VLOOKUP(B480,'วันที่ 5 กะเช้า'!$B$8:$AH$107,28,FALSE),0)-IFERROR(VLOOKUP(B480,'วันที่ 5 กะเช้า'!$B$8:$AH$107,27,FALSE),0)</f>
      </c>
      <c r="T480" s="53">
        <f>IFERROR(VLOOKUP(B480,'วันที่ 5 กะเช้า'!$B$8:$AH$107,27,FALSE),0)</f>
      </c>
      <c r="U480" s="53">
        <f>IFERROR(VLOOKUP(B480,'วันที่ 5 กะดึก'!$B$8:$AH$106,27,FALSE),0)</f>
      </c>
      <c r="V480" s="53">
        <f>IFERROR(VLOOKUP(B480,'วันที่ 5 กะดึก'!$B$8:$AH$106,27,FALSE),0)</f>
      </c>
      <c r="W480" s="53">
        <f>IFERROR(VLOOKUP(B480,'วันที่ 7'!$B$8:$AH$105,28,FALSE),0)-IFERROR(VLOOKUP(B480,'วันที่ 7'!$B$8:$AH$105,27,FALSE),0)</f>
      </c>
      <c r="X480" s="53">
        <f>IFERROR(VLOOKUP(B480,'วันที่ 7'!$B$8:$AH$105,27,FALSE),0)</f>
      </c>
      <c r="Y480" s="53">
        <f>IFERROR(VLOOKUP(B480,'วันที่ 8'!$B$8:$AH$109,28,FALSE),0)-IFERROR(VLOOKUP(B480,'วันที่ 8'!$B$8:$AH$109,27,FALSE),0)</f>
      </c>
      <c r="Z480" s="53">
        <f>IFERROR(VLOOKUP(B480,'วันที่ 8'!$B$8:$AH$109,27,FALSE),0)</f>
      </c>
      <c r="AA480" s="53">
        <f>IFERROR(VLOOKUP(B480,'กะเช้าวันที่ 12'!$B$8:$AC$102,28,FALSE),0)-IFERROR(VLOOKUP(B480,'กะเช้าวันที่ 12'!$B$8:$AC$102,27,FALSE),0)</f>
      </c>
      <c r="AB480" s="53">
        <f>IFERROR(VLOOKUP(B480,'กะเช้าวันที่ 12'!$B$8:$AC$102,27,FALSE),0)</f>
      </c>
      <c r="AC480" s="53">
        <f>IFERROR(VLOOKUP(B480,'กะเช้าวันที่ 14'!$B$8:$AC$104,28,FALSE),0)-IFERROR(VLOOKUP(B480,'กะเช้าวันที่ 14'!$B$8:$AC$104,27,FALSE),0)</f>
      </c>
      <c r="AD480" s="53">
        <f>IFERROR(VLOOKUP(B480,'กะเช้าวันที่ 14'!$B$8:$AC$104,27,FALSE),0)</f>
      </c>
      <c r="AE480" s="53">
        <f>IFERROR(VLOOKUP(B480,'กะดึกวันที่ 13'!$B$8:$AC$105,28,FALSE),0)-IFERROR(VLOOKUP(B480,'กะดึกวันที่ 13'!$B$8:$AC$105,27,FALSE),0)</f>
      </c>
      <c r="AF480" s="53">
        <f>IFERROR(VLOOKUP(C480,'กะดึกวันที่ 13'!$B$8:$AC$105,27,FALSE),0)</f>
      </c>
      <c r="AG480" s="53">
        <f>IFERROR(VLOOKUP(B480,'วันที่ 12'!$B$8:$AH$105,28,FALSE),0)</f>
      </c>
      <c r="AH480" s="53">
        <f>IFERROR(VLOOKUP(B480,'วันที่ 14'!$B$8:$AH$106,28,FALSE),0)</f>
      </c>
      <c r="AI480" s="53">
        <f>IFERROR(VLOOKUP(B480,'วันที่ 15'!$B$8:$AH$106,28,FALSE),0)</f>
      </c>
      <c r="AJ480" s="53">
        <f>IFERROR(VLOOKUP(B480,'วันที่ 16'!$B$8:$AH$105,28,FALSE),0)</f>
      </c>
      <c r="AK480" s="53">
        <f>IFERROR(VLOOKUP(B480,'วันที่ 17'!$B$8:$AH$105,28,FALSE),0)</f>
      </c>
      <c r="AL480" s="53">
        <f>IFERROR(VLOOKUP(B480,'วันที่ 18'!$B$8:$AH$104,28,FALSE),0)</f>
      </c>
      <c r="AM480" s="53">
        <f>IFERROR(VLOOKUP(B480,'วันที่ 19'!$B$8:$AH$106,28,FALSE),0)</f>
      </c>
      <c r="AN480" s="53">
        <f>IFERROR(VLOOKUP(B480,'วันที่ 20'!$B$8:$AH$105,28,FALSE),0)</f>
      </c>
      <c r="AO480" s="53">
        <f>IFERROR(VLOOKUP(B480,'วันที่ 21'!$B$8:$AH$106,28,FALSE),0)</f>
      </c>
      <c r="AP480" s="53">
        <f>IFERROR(VLOOKUP(B480,'วันที่ 22'!$B$8:$AH$105,28,FALSE),0)</f>
      </c>
      <c r="AQ480" s="53">
        <f>IFERROR(VLOOKUP(B480,'วันที่ 23'!$B$8:$AH$107,28,FALSE),0)</f>
      </c>
      <c r="AR480" s="53">
        <f>IFERROR(VLOOKUP(B480,'วันที่ 24'!$B$8:$AH$104,28,FALSE),0)</f>
      </c>
      <c r="AS480" s="53">
        <f>IFERROR(VLOOKUP(B480,'วันที่ 25'!$B$8:$AH$106,28,FALSE),0)</f>
      </c>
      <c r="AT480" s="53">
        <f>IFERROR(VLOOKUP(B480,'วันที่ 26'!$B$8:$AH$105,28,FALSE),0)</f>
      </c>
      <c r="AU480" s="53">
        <f>IFERROR(VLOOKUP(B480,'วันที่ 26'!$B$8:$AH$104,28,FALSE),0)</f>
      </c>
      <c r="AV480" s="53">
        <f>IFERROR(VLOOKUP(B480,'วันที่ 30'!$B$8:$AH$107,28,FALSE),0)</f>
      </c>
      <c r="AW480" s="53">
        <f>IFERROR(VLOOKUP(B480,'วันที่ 31'!$B$8:$AG$105,28,FALSE),0)</f>
      </c>
      <c r="AX480" s="52">
        <f>SUM(E480:AW480)</f>
      </c>
    </row>
    <row r="481">
      <c r="A481" s="52"/>
      <c r="B481" s="56"/>
      <c r="C481" s="53">
        <f>IFERROR(VLOOKUP(B481,Members!B:C,2,FALSE),0)</f>
      </c>
      <c r="D481" s="53">
        <f>IFERROR(VLOOKUP(B481,Members!$B:$H,7,FALSE),0)</f>
      </c>
      <c r="E481" s="55">
        <f>IFERROR(VLOOKUP(B481,'วันที่ 1'!$B$8:$AH$103,28,FALSE),0) - IFERROR(VLOOKUP(B481,'วันที่ 1'!$B$8:$AH$103,27,FALSE),0)</f>
      </c>
      <c r="F481" s="55">
        <f>IFERROR(VLOOKUP(C481,'วันที่ 1'!$B$8:$AH$103,27,FALSE),0)</f>
      </c>
      <c r="G481" s="53">
        <f>IFERROR(VLOOKUP(B481,'วันที่ 1'!$B$8:$AH$103,28,FALSE),0)-IFERROR(VLOOKUP(B481,'วันที่ 1'!$B$8:$AH$103,27,FALSE),0)</f>
      </c>
      <c r="H481" s="55">
        <f>IFERROR(VLOOKUP(B481,'วันที่ 1'!$B$8:$AH$103,27,FALSE),0)</f>
      </c>
      <c r="I481" s="53">
        <f>IFERROR(VLOOKUP(B481,'วันที่ 2'!$B$8:$AF$106,28,FALSE),0)-IFERROR(VLOOKUP(B481,'วันที่ 2'!$B$8:$AF$106,27,FALSE),0)</f>
      </c>
      <c r="J481" s="53">
        <f>IFERROR(VLOOKUP(B481,'วันที่ 2'!$B$8:$AF$106,27,FALSE),0)</f>
      </c>
      <c r="K481" s="53">
        <f>IFERROR(VLOOKUP(B481,'วันที่ 3 กะเช้า'!$B$8:$AK$106,28,FALSE),0)-IFERROR(VLOOKUP(B481,'วันที่ 3 กะเช้า'!$B$8:$AK$106,27,FALSE),0)</f>
      </c>
      <c r="L481" s="53">
        <f>IFERROR(VLOOKUP(B481,'วันที่ 3 กะเช้า'!$B$8:$AK$106,27,FALSE),0)</f>
      </c>
      <c r="M481" s="53">
        <f>IFERROR(VLOOKUP(B481,'วันที่ 4 กะเช้า'!$B$8:$AG$107,28,FALSE),0)-IFERROR(VLOOKUP(B481,'วันที่ 4 กะเช้า'!$B$8:$AG$107,27,FALSE),0)</f>
      </c>
      <c r="N481" s="53">
        <f>IFERROR(VLOOKUP(B481,'วันที่ 4 กะเช้า'!$B$8:$AG$107,27,FALSE),0)</f>
      </c>
      <c r="O481" s="53">
        <f>IFERROR(VLOOKUP(B481,'วันที่ 4 กะเช้า'!$B$8:$AH$106,28,FALSE),0)-IFERROR(VLOOKUP(B481,'วันที่ 4 กะเช้า'!$B$8:$AH$106,27,FALSE),0)</f>
      </c>
      <c r="P481" s="53">
        <f>IFERROR(VLOOKUP(B481,'วันที่ 4 กะเช้า'!$B$8:$AH$106,27,FALSE),0)</f>
      </c>
      <c r="Q481" s="53">
        <f>IFERROR(VLOOKUP(B481,'วันที่ 4 กะเช้า'!$B$8:$AH$106,28,FALSE),0)-IFERROR(VLOOKUP(B481,'วันที่ 4 กะเช้า'!$B$8:$AH$106,27,FALSE),0)</f>
      </c>
      <c r="R481" s="53">
        <f>IFERROR(VLOOKUP(B481,'วันที่ 4 กะเช้า'!$B$8:$AH$106,27,FALSE),0)</f>
      </c>
      <c r="S481" s="53">
        <f>IFERROR(VLOOKUP(B481,'วันที่ 5 กะเช้า'!$B$8:$AH$107,28,FALSE),0)-IFERROR(VLOOKUP(B481,'วันที่ 5 กะเช้า'!$B$8:$AH$107,27,FALSE),0)</f>
      </c>
      <c r="T481" s="53">
        <f>IFERROR(VLOOKUP(B481,'วันที่ 5 กะเช้า'!$B$8:$AH$107,27,FALSE),0)</f>
      </c>
      <c r="U481" s="53">
        <f>IFERROR(VLOOKUP(B481,'วันที่ 5 กะดึก'!$B$8:$AH$106,27,FALSE),0)</f>
      </c>
      <c r="V481" s="53">
        <f>IFERROR(VLOOKUP(B481,'วันที่ 5 กะดึก'!$B$8:$AH$106,27,FALSE),0)</f>
      </c>
      <c r="W481" s="53">
        <f>IFERROR(VLOOKUP(B481,'วันที่ 7'!$B$8:$AH$105,28,FALSE),0)-IFERROR(VLOOKUP(B481,'วันที่ 7'!$B$8:$AH$105,27,FALSE),0)</f>
      </c>
      <c r="X481" s="53">
        <f>IFERROR(VLOOKUP(B481,'วันที่ 7'!$B$8:$AH$105,27,FALSE),0)</f>
      </c>
      <c r="Y481" s="53">
        <f>IFERROR(VLOOKUP(B481,'วันที่ 8'!$B$8:$AH$109,28,FALSE),0)-IFERROR(VLOOKUP(B481,'วันที่ 8'!$B$8:$AH$109,27,FALSE),0)</f>
      </c>
      <c r="Z481" s="53">
        <f>IFERROR(VLOOKUP(B481,'วันที่ 8'!$B$8:$AH$109,27,FALSE),0)</f>
      </c>
      <c r="AA481" s="53">
        <f>IFERROR(VLOOKUP(B481,'กะเช้าวันที่ 12'!$B$8:$AC$102,28,FALSE),0)-IFERROR(VLOOKUP(B481,'กะเช้าวันที่ 12'!$B$8:$AC$102,27,FALSE),0)</f>
      </c>
      <c r="AB481" s="53">
        <f>IFERROR(VLOOKUP(B481,'กะเช้าวันที่ 12'!$B$8:$AC$102,27,FALSE),0)</f>
      </c>
      <c r="AC481" s="53">
        <f>IFERROR(VLOOKUP(B481,'กะเช้าวันที่ 14'!$B$8:$AC$104,28,FALSE),0)-IFERROR(VLOOKUP(B481,'กะเช้าวันที่ 14'!$B$8:$AC$104,27,FALSE),0)</f>
      </c>
      <c r="AD481" s="53">
        <f>IFERROR(VLOOKUP(B481,'กะเช้าวันที่ 14'!$B$8:$AC$104,27,FALSE),0)</f>
      </c>
      <c r="AE481" s="53">
        <f>IFERROR(VLOOKUP(B481,'กะดึกวันที่ 13'!$B$8:$AC$105,28,FALSE),0)-IFERROR(VLOOKUP(B481,'กะดึกวันที่ 13'!$B$8:$AC$105,27,FALSE),0)</f>
      </c>
      <c r="AF481" s="53">
        <f>IFERROR(VLOOKUP(C481,'กะดึกวันที่ 13'!$B$8:$AC$105,27,FALSE),0)</f>
      </c>
      <c r="AG481" s="53">
        <f>IFERROR(VLOOKUP(B481,'วันที่ 12'!$B$8:$AH$105,28,FALSE),0)</f>
      </c>
      <c r="AH481" s="53">
        <f>IFERROR(VLOOKUP(B481,'วันที่ 14'!$B$8:$AH$106,28,FALSE),0)</f>
      </c>
      <c r="AI481" s="53">
        <f>IFERROR(VLOOKUP(B481,'วันที่ 15'!$B$8:$AH$106,28,FALSE),0)</f>
      </c>
      <c r="AJ481" s="53">
        <f>IFERROR(VLOOKUP(B481,'วันที่ 16'!$B$8:$AH$105,28,FALSE),0)</f>
      </c>
      <c r="AK481" s="53">
        <f>IFERROR(VLOOKUP(B481,'วันที่ 17'!$B$8:$AH$105,28,FALSE),0)</f>
      </c>
      <c r="AL481" s="53">
        <f>IFERROR(VLOOKUP(B481,'วันที่ 18'!$B$8:$AH$104,28,FALSE),0)</f>
      </c>
      <c r="AM481" s="53">
        <f>IFERROR(VLOOKUP(B481,'วันที่ 19'!$B$8:$AH$106,28,FALSE),0)</f>
      </c>
      <c r="AN481" s="53">
        <f>IFERROR(VLOOKUP(B481,'วันที่ 20'!$B$8:$AH$105,28,FALSE),0)</f>
      </c>
      <c r="AO481" s="53">
        <f>IFERROR(VLOOKUP(B481,'วันที่ 21'!$B$8:$AH$106,28,FALSE),0)</f>
      </c>
      <c r="AP481" s="53">
        <f>IFERROR(VLOOKUP(B481,'วันที่ 22'!$B$8:$AH$105,28,FALSE),0)</f>
      </c>
      <c r="AQ481" s="53">
        <f>IFERROR(VLOOKUP(B481,'วันที่ 23'!$B$8:$AH$107,28,FALSE),0)</f>
      </c>
      <c r="AR481" s="53">
        <f>IFERROR(VLOOKUP(B481,'วันที่ 24'!$B$8:$AH$104,28,FALSE),0)</f>
      </c>
      <c r="AS481" s="53">
        <f>IFERROR(VLOOKUP(B481,'วันที่ 25'!$B$8:$AH$106,28,FALSE),0)</f>
      </c>
      <c r="AT481" s="53">
        <f>IFERROR(VLOOKUP(B481,'วันที่ 26'!$B$8:$AH$105,28,FALSE),0)</f>
      </c>
      <c r="AU481" s="53">
        <f>IFERROR(VLOOKUP(B481,'วันที่ 26'!$B$8:$AH$104,28,FALSE),0)</f>
      </c>
      <c r="AV481" s="53">
        <f>IFERROR(VLOOKUP(B481,'วันที่ 30'!$B$8:$AH$107,28,FALSE),0)</f>
      </c>
      <c r="AW481" s="53">
        <f>IFERROR(VLOOKUP(B481,'วันที่ 31'!$B$8:$AG$105,28,FALSE),0)</f>
      </c>
      <c r="AX481" s="52">
        <f>SUM(E481:AW481)</f>
      </c>
    </row>
    <row r="482">
      <c r="A482" s="52"/>
      <c r="B482" s="56"/>
      <c r="C482" s="53">
        <f>IFERROR(VLOOKUP(B482,Members!B:C,2,FALSE),0)</f>
      </c>
      <c r="D482" s="53">
        <f>IFERROR(VLOOKUP(B482,Members!$B:$H,7,FALSE),0)</f>
      </c>
      <c r="E482" s="55">
        <f>IFERROR(VLOOKUP(B482,'วันที่ 1'!$B$8:$AH$103,28,FALSE),0) - IFERROR(VLOOKUP(B482,'วันที่ 1'!$B$8:$AH$103,27,FALSE),0)</f>
      </c>
      <c r="F482" s="55">
        <f>IFERROR(VLOOKUP(C482,'วันที่ 1'!$B$8:$AH$103,27,FALSE),0)</f>
      </c>
      <c r="G482" s="53">
        <f>IFERROR(VLOOKUP(B482,'วันที่ 1'!$B$8:$AH$103,28,FALSE),0)-IFERROR(VLOOKUP(B482,'วันที่ 1'!$B$8:$AH$103,27,FALSE),0)</f>
      </c>
      <c r="H482" s="55">
        <f>IFERROR(VLOOKUP(B482,'วันที่ 1'!$B$8:$AH$103,27,FALSE),0)</f>
      </c>
      <c r="I482" s="53">
        <f>IFERROR(VLOOKUP(B482,'วันที่ 2'!$B$8:$AF$106,28,FALSE),0)-IFERROR(VLOOKUP(B482,'วันที่ 2'!$B$8:$AF$106,27,FALSE),0)</f>
      </c>
      <c r="J482" s="53">
        <f>IFERROR(VLOOKUP(B482,'วันที่ 2'!$B$8:$AF$106,27,FALSE),0)</f>
      </c>
      <c r="K482" s="53">
        <f>IFERROR(VLOOKUP(B482,'วันที่ 3 กะเช้า'!$B$8:$AK$106,28,FALSE),0)-IFERROR(VLOOKUP(B482,'วันที่ 3 กะเช้า'!$B$8:$AK$106,27,FALSE),0)</f>
      </c>
      <c r="L482" s="53">
        <f>IFERROR(VLOOKUP(B482,'วันที่ 3 กะเช้า'!$B$8:$AK$106,27,FALSE),0)</f>
      </c>
      <c r="M482" s="53">
        <f>IFERROR(VLOOKUP(B482,'วันที่ 4 กะเช้า'!$B$8:$AG$107,28,FALSE),0)-IFERROR(VLOOKUP(B482,'วันที่ 4 กะเช้า'!$B$8:$AG$107,27,FALSE),0)</f>
      </c>
      <c r="N482" s="53">
        <f>IFERROR(VLOOKUP(B482,'วันที่ 4 กะเช้า'!$B$8:$AG$107,27,FALSE),0)</f>
      </c>
      <c r="O482" s="53">
        <f>IFERROR(VLOOKUP(B482,'วันที่ 4 กะเช้า'!$B$8:$AH$106,28,FALSE),0)-IFERROR(VLOOKUP(B482,'วันที่ 4 กะเช้า'!$B$8:$AH$106,27,FALSE),0)</f>
      </c>
      <c r="P482" s="53">
        <f>IFERROR(VLOOKUP(B482,'วันที่ 4 กะเช้า'!$B$8:$AH$106,27,FALSE),0)</f>
      </c>
      <c r="Q482" s="53">
        <f>IFERROR(VLOOKUP(B482,'วันที่ 4 กะเช้า'!$B$8:$AH$106,28,FALSE),0)-IFERROR(VLOOKUP(B482,'วันที่ 4 กะเช้า'!$B$8:$AH$106,27,FALSE),0)</f>
      </c>
      <c r="R482" s="53">
        <f>IFERROR(VLOOKUP(B482,'วันที่ 4 กะเช้า'!$B$8:$AH$106,27,FALSE),0)</f>
      </c>
      <c r="S482" s="53">
        <f>IFERROR(VLOOKUP(B482,'วันที่ 5 กะเช้า'!$B$8:$AH$107,28,FALSE),0)-IFERROR(VLOOKUP(B482,'วันที่ 5 กะเช้า'!$B$8:$AH$107,27,FALSE),0)</f>
      </c>
      <c r="T482" s="53">
        <f>IFERROR(VLOOKUP(B482,'วันที่ 5 กะเช้า'!$B$8:$AH$107,27,FALSE),0)</f>
      </c>
      <c r="U482" s="53">
        <f>IFERROR(VLOOKUP(B482,'วันที่ 5 กะดึก'!$B$8:$AH$106,27,FALSE),0)</f>
      </c>
      <c r="V482" s="53">
        <f>IFERROR(VLOOKUP(B482,'วันที่ 5 กะดึก'!$B$8:$AH$106,27,FALSE),0)</f>
      </c>
      <c r="W482" s="53">
        <f>IFERROR(VLOOKUP(B482,'วันที่ 7'!$B$8:$AH$105,28,FALSE),0)-IFERROR(VLOOKUP(B482,'วันที่ 7'!$B$8:$AH$105,27,FALSE),0)</f>
      </c>
      <c r="X482" s="53">
        <f>IFERROR(VLOOKUP(B482,'วันที่ 7'!$B$8:$AH$105,27,FALSE),0)</f>
      </c>
      <c r="Y482" s="53">
        <f>IFERROR(VLOOKUP(B482,'วันที่ 8'!$B$8:$AH$109,28,FALSE),0)-IFERROR(VLOOKUP(B482,'วันที่ 8'!$B$8:$AH$109,27,FALSE),0)</f>
      </c>
      <c r="Z482" s="53">
        <f>IFERROR(VLOOKUP(B482,'วันที่ 8'!$B$8:$AH$109,27,FALSE),0)</f>
      </c>
      <c r="AA482" s="53">
        <f>IFERROR(VLOOKUP(B482,'กะเช้าวันที่ 12'!$B$8:$AC$102,28,FALSE),0)-IFERROR(VLOOKUP(B482,'กะเช้าวันที่ 12'!$B$8:$AC$102,27,FALSE),0)</f>
      </c>
      <c r="AB482" s="53">
        <f>IFERROR(VLOOKUP(B482,'กะเช้าวันที่ 12'!$B$8:$AC$102,27,FALSE),0)</f>
      </c>
      <c r="AC482" s="53">
        <f>IFERROR(VLOOKUP(B482,'กะเช้าวันที่ 14'!$B$8:$AC$104,28,FALSE),0)-IFERROR(VLOOKUP(B482,'กะเช้าวันที่ 14'!$B$8:$AC$104,27,FALSE),0)</f>
      </c>
      <c r="AD482" s="53">
        <f>IFERROR(VLOOKUP(B482,'กะเช้าวันที่ 14'!$B$8:$AC$104,27,FALSE),0)</f>
      </c>
      <c r="AE482" s="53">
        <f>IFERROR(VLOOKUP(B482,'กะดึกวันที่ 13'!$B$8:$AC$105,28,FALSE),0)-IFERROR(VLOOKUP(B482,'กะดึกวันที่ 13'!$B$8:$AC$105,27,FALSE),0)</f>
      </c>
      <c r="AF482" s="53">
        <f>IFERROR(VLOOKUP(C482,'กะดึกวันที่ 13'!$B$8:$AC$105,27,FALSE),0)</f>
      </c>
      <c r="AG482" s="53">
        <f>IFERROR(VLOOKUP(B482,'วันที่ 12'!$B$8:$AH$105,28,FALSE),0)</f>
      </c>
      <c r="AH482" s="53">
        <f>IFERROR(VLOOKUP(B482,'วันที่ 14'!$B$8:$AH$106,28,FALSE),0)</f>
      </c>
      <c r="AI482" s="53">
        <f>IFERROR(VLOOKUP(B482,'วันที่ 15'!$B$8:$AH$106,28,FALSE),0)</f>
      </c>
      <c r="AJ482" s="53">
        <f>IFERROR(VLOOKUP(B482,'วันที่ 16'!$B$8:$AH$105,28,FALSE),0)</f>
      </c>
      <c r="AK482" s="53">
        <f>IFERROR(VLOOKUP(B482,'วันที่ 17'!$B$8:$AH$105,28,FALSE),0)</f>
      </c>
      <c r="AL482" s="53">
        <f>IFERROR(VLOOKUP(B482,'วันที่ 18'!$B$8:$AH$104,28,FALSE),0)</f>
      </c>
      <c r="AM482" s="53">
        <f>IFERROR(VLOOKUP(B482,'วันที่ 19'!$B$8:$AH$106,28,FALSE),0)</f>
      </c>
      <c r="AN482" s="53">
        <f>IFERROR(VLOOKUP(B482,'วันที่ 20'!$B$8:$AH$105,28,FALSE),0)</f>
      </c>
      <c r="AO482" s="53">
        <f>IFERROR(VLOOKUP(B482,'วันที่ 21'!$B$8:$AH$106,28,FALSE),0)</f>
      </c>
      <c r="AP482" s="53">
        <f>IFERROR(VLOOKUP(B482,'วันที่ 22'!$B$8:$AH$105,28,FALSE),0)</f>
      </c>
      <c r="AQ482" s="53">
        <f>IFERROR(VLOOKUP(B482,'วันที่ 23'!$B$8:$AH$107,28,FALSE),0)</f>
      </c>
      <c r="AR482" s="53">
        <f>IFERROR(VLOOKUP(B482,'วันที่ 24'!$B$8:$AH$104,28,FALSE),0)</f>
      </c>
      <c r="AS482" s="53">
        <f>IFERROR(VLOOKUP(B482,'วันที่ 25'!$B$8:$AH$106,28,FALSE),0)</f>
      </c>
      <c r="AT482" s="53">
        <f>IFERROR(VLOOKUP(B482,'วันที่ 26'!$B$8:$AH$105,28,FALSE),0)</f>
      </c>
      <c r="AU482" s="53">
        <f>IFERROR(VLOOKUP(B482,'วันที่ 26'!$B$8:$AH$104,28,FALSE),0)</f>
      </c>
      <c r="AV482" s="53">
        <f>IFERROR(VLOOKUP(B482,'วันที่ 30'!$B$8:$AH$107,28,FALSE),0)</f>
      </c>
      <c r="AW482" s="53">
        <f>IFERROR(VLOOKUP(B482,'วันที่ 31'!$B$8:$AG$105,28,FALSE),0)</f>
      </c>
      <c r="AX482" s="52">
        <f>SUM(E482:AW482)</f>
      </c>
    </row>
    <row r="483">
      <c r="A483" s="52"/>
      <c r="B483" s="56"/>
      <c r="C483" s="53">
        <f>IFERROR(VLOOKUP(B483,Members!B:C,2,FALSE),0)</f>
      </c>
      <c r="D483" s="53">
        <f>IFERROR(VLOOKUP(B483,Members!$B:$H,7,FALSE),0)</f>
      </c>
      <c r="E483" s="55">
        <f>IFERROR(VLOOKUP(B483,'วันที่ 1'!$B$8:$AH$103,28,FALSE),0) - IFERROR(VLOOKUP(B483,'วันที่ 1'!$B$8:$AH$103,27,FALSE),0)</f>
      </c>
      <c r="F483" s="55">
        <f>IFERROR(VLOOKUP(C483,'วันที่ 1'!$B$8:$AH$103,27,FALSE),0)</f>
      </c>
      <c r="G483" s="53">
        <f>IFERROR(VLOOKUP(B483,'วันที่ 1'!$B$8:$AH$103,28,FALSE),0)-IFERROR(VLOOKUP(B483,'วันที่ 1'!$B$8:$AH$103,27,FALSE),0)</f>
      </c>
      <c r="H483" s="55">
        <f>IFERROR(VLOOKUP(B483,'วันที่ 1'!$B$8:$AH$103,27,FALSE),0)</f>
      </c>
      <c r="I483" s="53">
        <f>IFERROR(VLOOKUP(B483,'วันที่ 2'!$B$8:$AF$106,28,FALSE),0)-IFERROR(VLOOKUP(B483,'วันที่ 2'!$B$8:$AF$106,27,FALSE),0)</f>
      </c>
      <c r="J483" s="53">
        <f>IFERROR(VLOOKUP(B483,'วันที่ 2'!$B$8:$AF$106,27,FALSE),0)</f>
      </c>
      <c r="K483" s="53">
        <f>IFERROR(VLOOKUP(B483,'วันที่ 3 กะเช้า'!$B$8:$AK$106,28,FALSE),0)-IFERROR(VLOOKUP(B483,'วันที่ 3 กะเช้า'!$B$8:$AK$106,27,FALSE),0)</f>
      </c>
      <c r="L483" s="53">
        <f>IFERROR(VLOOKUP(B483,'วันที่ 3 กะเช้า'!$B$8:$AK$106,27,FALSE),0)</f>
      </c>
      <c r="M483" s="53">
        <f>IFERROR(VLOOKUP(B483,'วันที่ 4 กะเช้า'!$B$8:$AG$107,28,FALSE),0)-IFERROR(VLOOKUP(B483,'วันที่ 4 กะเช้า'!$B$8:$AG$107,27,FALSE),0)</f>
      </c>
      <c r="N483" s="53">
        <f>IFERROR(VLOOKUP(B483,'วันที่ 4 กะเช้า'!$B$8:$AG$107,27,FALSE),0)</f>
      </c>
      <c r="O483" s="53">
        <f>IFERROR(VLOOKUP(B483,'วันที่ 4 กะเช้า'!$B$8:$AH$106,28,FALSE),0)-IFERROR(VLOOKUP(B483,'วันที่ 4 กะเช้า'!$B$8:$AH$106,27,FALSE),0)</f>
      </c>
      <c r="P483" s="53">
        <f>IFERROR(VLOOKUP(B483,'วันที่ 4 กะเช้า'!$B$8:$AH$106,27,FALSE),0)</f>
      </c>
      <c r="Q483" s="53">
        <f>IFERROR(VLOOKUP(B483,'วันที่ 4 กะเช้า'!$B$8:$AH$106,28,FALSE),0)-IFERROR(VLOOKUP(B483,'วันที่ 4 กะเช้า'!$B$8:$AH$106,27,FALSE),0)</f>
      </c>
      <c r="R483" s="53">
        <f>IFERROR(VLOOKUP(B483,'วันที่ 4 กะเช้า'!$B$8:$AH$106,27,FALSE),0)</f>
      </c>
      <c r="S483" s="53">
        <f>IFERROR(VLOOKUP(B483,'วันที่ 5 กะเช้า'!$B$8:$AH$107,28,FALSE),0)-IFERROR(VLOOKUP(B483,'วันที่ 5 กะเช้า'!$B$8:$AH$107,27,FALSE),0)</f>
      </c>
      <c r="T483" s="53">
        <f>IFERROR(VLOOKUP(B483,'วันที่ 5 กะเช้า'!$B$8:$AH$107,27,FALSE),0)</f>
      </c>
      <c r="U483" s="53">
        <f>IFERROR(VLOOKUP(B483,'วันที่ 5 กะดึก'!$B$8:$AH$106,27,FALSE),0)</f>
      </c>
      <c r="V483" s="53">
        <f>IFERROR(VLOOKUP(B483,'วันที่ 5 กะดึก'!$B$8:$AH$106,27,FALSE),0)</f>
      </c>
      <c r="W483" s="53">
        <f>IFERROR(VLOOKUP(B483,'วันที่ 7'!$B$8:$AH$105,28,FALSE),0)-IFERROR(VLOOKUP(B483,'วันที่ 7'!$B$8:$AH$105,27,FALSE),0)</f>
      </c>
      <c r="X483" s="53">
        <f>IFERROR(VLOOKUP(B483,'วันที่ 7'!$B$8:$AH$105,27,FALSE),0)</f>
      </c>
      <c r="Y483" s="53">
        <f>IFERROR(VLOOKUP(B483,'วันที่ 8'!$B$8:$AH$109,28,FALSE),0)-IFERROR(VLOOKUP(B483,'วันที่ 8'!$B$8:$AH$109,27,FALSE),0)</f>
      </c>
      <c r="Z483" s="53">
        <f>IFERROR(VLOOKUP(B483,'วันที่ 8'!$B$8:$AH$109,27,FALSE),0)</f>
      </c>
      <c r="AA483" s="53">
        <f>IFERROR(VLOOKUP(B483,'กะเช้าวันที่ 12'!$B$8:$AC$102,28,FALSE),0)-IFERROR(VLOOKUP(B483,'กะเช้าวันที่ 12'!$B$8:$AC$102,27,FALSE),0)</f>
      </c>
      <c r="AB483" s="53">
        <f>IFERROR(VLOOKUP(B483,'กะเช้าวันที่ 12'!$B$8:$AC$102,27,FALSE),0)</f>
      </c>
      <c r="AC483" s="53">
        <f>IFERROR(VLOOKUP(B483,'กะเช้าวันที่ 14'!$B$8:$AC$104,28,FALSE),0)-IFERROR(VLOOKUP(B483,'กะเช้าวันที่ 14'!$B$8:$AC$104,27,FALSE),0)</f>
      </c>
      <c r="AD483" s="53">
        <f>IFERROR(VLOOKUP(B483,'กะเช้าวันที่ 14'!$B$8:$AC$104,27,FALSE),0)</f>
      </c>
      <c r="AE483" s="53">
        <f>IFERROR(VLOOKUP(B483,'กะดึกวันที่ 13'!$B$8:$AC$105,28,FALSE),0)-IFERROR(VLOOKUP(B483,'กะดึกวันที่ 13'!$B$8:$AC$105,27,FALSE),0)</f>
      </c>
      <c r="AF483" s="53">
        <f>IFERROR(VLOOKUP(C483,'กะดึกวันที่ 13'!$B$8:$AC$105,27,FALSE),0)</f>
      </c>
      <c r="AG483" s="53">
        <f>IFERROR(VLOOKUP(B483,'วันที่ 12'!$B$8:$AH$105,28,FALSE),0)</f>
      </c>
      <c r="AH483" s="53">
        <f>IFERROR(VLOOKUP(B483,'วันที่ 14'!$B$8:$AH$106,28,FALSE),0)</f>
      </c>
      <c r="AI483" s="53">
        <f>IFERROR(VLOOKUP(B483,'วันที่ 15'!$B$8:$AH$106,28,FALSE),0)</f>
      </c>
      <c r="AJ483" s="53">
        <f>IFERROR(VLOOKUP(B483,'วันที่ 16'!$B$8:$AH$105,28,FALSE),0)</f>
      </c>
      <c r="AK483" s="53">
        <f>IFERROR(VLOOKUP(B483,'วันที่ 17'!$B$8:$AH$105,28,FALSE),0)</f>
      </c>
      <c r="AL483" s="53">
        <f>IFERROR(VLOOKUP(B483,'วันที่ 18'!$B$8:$AH$104,28,FALSE),0)</f>
      </c>
      <c r="AM483" s="53">
        <f>IFERROR(VLOOKUP(B483,'วันที่ 19'!$B$8:$AH$106,28,FALSE),0)</f>
      </c>
      <c r="AN483" s="53">
        <f>IFERROR(VLOOKUP(B483,'วันที่ 20'!$B$8:$AH$105,28,FALSE),0)</f>
      </c>
      <c r="AO483" s="53">
        <f>IFERROR(VLOOKUP(B483,'วันที่ 21'!$B$8:$AH$106,28,FALSE),0)</f>
      </c>
      <c r="AP483" s="53">
        <f>IFERROR(VLOOKUP(B483,'วันที่ 22'!$B$8:$AH$105,28,FALSE),0)</f>
      </c>
      <c r="AQ483" s="53">
        <f>IFERROR(VLOOKUP(B483,'วันที่ 23'!$B$8:$AH$107,28,FALSE),0)</f>
      </c>
      <c r="AR483" s="53">
        <f>IFERROR(VLOOKUP(B483,'วันที่ 24'!$B$8:$AH$104,28,FALSE),0)</f>
      </c>
      <c r="AS483" s="53">
        <f>IFERROR(VLOOKUP(B483,'วันที่ 25'!$B$8:$AH$106,28,FALSE),0)</f>
      </c>
      <c r="AT483" s="53">
        <f>IFERROR(VLOOKUP(B483,'วันที่ 26'!$B$8:$AH$105,28,FALSE),0)</f>
      </c>
      <c r="AU483" s="53">
        <f>IFERROR(VLOOKUP(B483,'วันที่ 26'!$B$8:$AH$104,28,FALSE),0)</f>
      </c>
      <c r="AV483" s="53">
        <f>IFERROR(VLOOKUP(B483,'วันที่ 30'!$B$8:$AH$107,28,FALSE),0)</f>
      </c>
      <c r="AW483" s="53">
        <f>IFERROR(VLOOKUP(B483,'วันที่ 31'!$B$8:$AG$105,28,FALSE),0)</f>
      </c>
      <c r="AX483" s="52">
        <f>SUM(E483:AW483)</f>
      </c>
    </row>
    <row r="484">
      <c r="A484" s="52"/>
      <c r="B484" s="56"/>
      <c r="C484" s="53">
        <f>IFERROR(VLOOKUP(B484,Members!B:C,2,FALSE),0)</f>
      </c>
      <c r="D484" s="53">
        <f>IFERROR(VLOOKUP(B484,Members!$B:$H,7,FALSE),0)</f>
      </c>
      <c r="E484" s="55">
        <f>IFERROR(VLOOKUP(B484,'วันที่ 1'!$B$8:$AH$103,28,FALSE),0) - IFERROR(VLOOKUP(B484,'วันที่ 1'!$B$8:$AH$103,27,FALSE),0)</f>
      </c>
      <c r="F484" s="55">
        <f>IFERROR(VLOOKUP(C484,'วันที่ 1'!$B$8:$AH$103,27,FALSE),0)</f>
      </c>
      <c r="G484" s="53">
        <f>IFERROR(VLOOKUP(B484,'วันที่ 1'!$B$8:$AH$103,28,FALSE),0)-IFERROR(VLOOKUP(B484,'วันที่ 1'!$B$8:$AH$103,27,FALSE),0)</f>
      </c>
      <c r="H484" s="55">
        <f>IFERROR(VLOOKUP(B484,'วันที่ 1'!$B$8:$AH$103,27,FALSE),0)</f>
      </c>
      <c r="I484" s="53">
        <f>IFERROR(VLOOKUP(B484,'วันที่ 2'!$B$8:$AF$106,28,FALSE),0)-IFERROR(VLOOKUP(B484,'วันที่ 2'!$B$8:$AF$106,27,FALSE),0)</f>
      </c>
      <c r="J484" s="53">
        <f>IFERROR(VLOOKUP(B484,'วันที่ 2'!$B$8:$AF$106,27,FALSE),0)</f>
      </c>
      <c r="K484" s="53">
        <f>IFERROR(VLOOKUP(B484,'วันที่ 3 กะเช้า'!$B$8:$AK$106,28,FALSE),0)-IFERROR(VLOOKUP(B484,'วันที่ 3 กะเช้า'!$B$8:$AK$106,27,FALSE),0)</f>
      </c>
      <c r="L484" s="53">
        <f>IFERROR(VLOOKUP(B484,'วันที่ 3 กะเช้า'!$B$8:$AK$106,27,FALSE),0)</f>
      </c>
      <c r="M484" s="53">
        <f>IFERROR(VLOOKUP(B484,'วันที่ 4 กะเช้า'!$B$8:$AG$107,28,FALSE),0)-IFERROR(VLOOKUP(B484,'วันที่ 4 กะเช้า'!$B$8:$AG$107,27,FALSE),0)</f>
      </c>
      <c r="N484" s="53">
        <f>IFERROR(VLOOKUP(B484,'วันที่ 4 กะเช้า'!$B$8:$AG$107,27,FALSE),0)</f>
      </c>
      <c r="O484" s="53">
        <f>IFERROR(VLOOKUP(B484,'วันที่ 4 กะเช้า'!$B$8:$AH$106,28,FALSE),0)-IFERROR(VLOOKUP(B484,'วันที่ 4 กะเช้า'!$B$8:$AH$106,27,FALSE),0)</f>
      </c>
      <c r="P484" s="53">
        <f>IFERROR(VLOOKUP(B484,'วันที่ 4 กะเช้า'!$B$8:$AH$106,27,FALSE),0)</f>
      </c>
      <c r="Q484" s="53">
        <f>IFERROR(VLOOKUP(B484,'วันที่ 4 กะเช้า'!$B$8:$AH$106,28,FALSE),0)-IFERROR(VLOOKUP(B484,'วันที่ 4 กะเช้า'!$B$8:$AH$106,27,FALSE),0)</f>
      </c>
      <c r="R484" s="53">
        <f>IFERROR(VLOOKUP(B484,'วันที่ 4 กะเช้า'!$B$8:$AH$106,27,FALSE),0)</f>
      </c>
      <c r="S484" s="53">
        <f>IFERROR(VLOOKUP(B484,'วันที่ 5 กะเช้า'!$B$8:$AH$107,28,FALSE),0)-IFERROR(VLOOKUP(B484,'วันที่ 5 กะเช้า'!$B$8:$AH$107,27,FALSE),0)</f>
      </c>
      <c r="T484" s="53">
        <f>IFERROR(VLOOKUP(B484,'วันที่ 5 กะเช้า'!$B$8:$AH$107,27,FALSE),0)</f>
      </c>
      <c r="U484" s="53">
        <f>IFERROR(VLOOKUP(B484,'วันที่ 5 กะดึก'!$B$8:$AH$106,27,FALSE),0)</f>
      </c>
      <c r="V484" s="53">
        <f>IFERROR(VLOOKUP(B484,'วันที่ 5 กะดึก'!$B$8:$AH$106,27,FALSE),0)</f>
      </c>
      <c r="W484" s="53">
        <f>IFERROR(VLOOKUP(B484,'วันที่ 7'!$B$8:$AH$105,28,FALSE),0)-IFERROR(VLOOKUP(B484,'วันที่ 7'!$B$8:$AH$105,27,FALSE),0)</f>
      </c>
      <c r="X484" s="53">
        <f>IFERROR(VLOOKUP(B484,'วันที่ 7'!$B$8:$AH$105,27,FALSE),0)</f>
      </c>
      <c r="Y484" s="53">
        <f>IFERROR(VLOOKUP(B484,'วันที่ 8'!$B$8:$AH$109,28,FALSE),0)-IFERROR(VLOOKUP(B484,'วันที่ 8'!$B$8:$AH$109,27,FALSE),0)</f>
      </c>
      <c r="Z484" s="53">
        <f>IFERROR(VLOOKUP(B484,'วันที่ 8'!$B$8:$AH$109,27,FALSE),0)</f>
      </c>
      <c r="AA484" s="53">
        <f>IFERROR(VLOOKUP(B484,'กะเช้าวันที่ 12'!$B$8:$AC$102,28,FALSE),0)-IFERROR(VLOOKUP(B484,'กะเช้าวันที่ 12'!$B$8:$AC$102,27,FALSE),0)</f>
      </c>
      <c r="AB484" s="53">
        <f>IFERROR(VLOOKUP(B484,'กะเช้าวันที่ 12'!$B$8:$AC$102,27,FALSE),0)</f>
      </c>
      <c r="AC484" s="53">
        <f>IFERROR(VLOOKUP(B484,'กะเช้าวันที่ 14'!$B$8:$AC$104,28,FALSE),0)-IFERROR(VLOOKUP(B484,'กะเช้าวันที่ 14'!$B$8:$AC$104,27,FALSE),0)</f>
      </c>
      <c r="AD484" s="53">
        <f>IFERROR(VLOOKUP(B484,'กะเช้าวันที่ 14'!$B$8:$AC$104,27,FALSE),0)</f>
      </c>
      <c r="AE484" s="53">
        <f>IFERROR(VLOOKUP(B484,'กะดึกวันที่ 13'!$B$8:$AC$105,28,FALSE),0)-IFERROR(VLOOKUP(B484,'กะดึกวันที่ 13'!$B$8:$AC$105,27,FALSE),0)</f>
      </c>
      <c r="AF484" s="53">
        <f>IFERROR(VLOOKUP(C484,'กะดึกวันที่ 13'!$B$8:$AC$105,27,FALSE),0)</f>
      </c>
      <c r="AG484" s="53">
        <f>IFERROR(VLOOKUP(B484,'วันที่ 12'!$B$8:$AH$105,28,FALSE),0)</f>
      </c>
      <c r="AH484" s="53">
        <f>IFERROR(VLOOKUP(B484,'วันที่ 14'!$B$8:$AH$106,28,FALSE),0)</f>
      </c>
      <c r="AI484" s="53">
        <f>IFERROR(VLOOKUP(B484,'วันที่ 15'!$B$8:$AH$106,28,FALSE),0)</f>
      </c>
      <c r="AJ484" s="53">
        <f>IFERROR(VLOOKUP(B484,'วันที่ 16'!$B$8:$AH$105,28,FALSE),0)</f>
      </c>
      <c r="AK484" s="53">
        <f>IFERROR(VLOOKUP(B484,'วันที่ 17'!$B$8:$AH$105,28,FALSE),0)</f>
      </c>
      <c r="AL484" s="53">
        <f>IFERROR(VLOOKUP(B484,'วันที่ 18'!$B$8:$AH$104,28,FALSE),0)</f>
      </c>
      <c r="AM484" s="53">
        <f>IFERROR(VLOOKUP(B484,'วันที่ 19'!$B$8:$AH$106,28,FALSE),0)</f>
      </c>
      <c r="AN484" s="53">
        <f>IFERROR(VLOOKUP(B484,'วันที่ 20'!$B$8:$AH$105,28,FALSE),0)</f>
      </c>
      <c r="AO484" s="53">
        <f>IFERROR(VLOOKUP(B484,'วันที่ 21'!$B$8:$AH$106,28,FALSE),0)</f>
      </c>
      <c r="AP484" s="53">
        <f>IFERROR(VLOOKUP(B484,'วันที่ 22'!$B$8:$AH$105,28,FALSE),0)</f>
      </c>
      <c r="AQ484" s="53">
        <f>IFERROR(VLOOKUP(B484,'วันที่ 23'!$B$8:$AH$107,28,FALSE),0)</f>
      </c>
      <c r="AR484" s="53">
        <f>IFERROR(VLOOKUP(B484,'วันที่ 24'!$B$8:$AH$104,28,FALSE),0)</f>
      </c>
      <c r="AS484" s="53">
        <f>IFERROR(VLOOKUP(B484,'วันที่ 25'!$B$8:$AH$106,28,FALSE),0)</f>
      </c>
      <c r="AT484" s="53">
        <f>IFERROR(VLOOKUP(B484,'วันที่ 26'!$B$8:$AH$105,28,FALSE),0)</f>
      </c>
      <c r="AU484" s="53">
        <f>IFERROR(VLOOKUP(B484,'วันที่ 26'!$B$8:$AH$104,28,FALSE),0)</f>
      </c>
      <c r="AV484" s="53">
        <f>IFERROR(VLOOKUP(B484,'วันที่ 30'!$B$8:$AH$107,28,FALSE),0)</f>
      </c>
      <c r="AW484" s="53">
        <f>IFERROR(VLOOKUP(B484,'วันที่ 31'!$B$8:$AG$105,28,FALSE),0)</f>
      </c>
      <c r="AX484" s="52">
        <f>SUM(E484:AW484)</f>
      </c>
    </row>
    <row r="485">
      <c r="A485" s="52"/>
      <c r="B485" s="56"/>
      <c r="C485" s="53">
        <f>IFERROR(VLOOKUP(B485,Members!B:C,2,FALSE),0)</f>
      </c>
      <c r="D485" s="53">
        <f>IFERROR(VLOOKUP(B485,Members!$B:$H,7,FALSE),0)</f>
      </c>
      <c r="E485" s="55">
        <f>IFERROR(VLOOKUP(B485,'วันที่ 1'!$B$8:$AH$103,28,FALSE),0) - IFERROR(VLOOKUP(B485,'วันที่ 1'!$B$8:$AH$103,27,FALSE),0)</f>
      </c>
      <c r="F485" s="55">
        <f>IFERROR(VLOOKUP(C485,'วันที่ 1'!$B$8:$AH$103,27,FALSE),0)</f>
      </c>
      <c r="G485" s="53">
        <f>IFERROR(VLOOKUP(B485,'วันที่ 1'!$B$8:$AH$103,28,FALSE),0)-IFERROR(VLOOKUP(B485,'วันที่ 1'!$B$8:$AH$103,27,FALSE),0)</f>
      </c>
      <c r="H485" s="55">
        <f>IFERROR(VLOOKUP(B485,'วันที่ 1'!$B$8:$AH$103,27,FALSE),0)</f>
      </c>
      <c r="I485" s="53">
        <f>IFERROR(VLOOKUP(B485,'วันที่ 2'!$B$8:$AF$106,28,FALSE),0)-IFERROR(VLOOKUP(B485,'วันที่ 2'!$B$8:$AF$106,27,FALSE),0)</f>
      </c>
      <c r="J485" s="53">
        <f>IFERROR(VLOOKUP(B485,'วันที่ 2'!$B$8:$AF$106,27,FALSE),0)</f>
      </c>
      <c r="K485" s="53">
        <f>IFERROR(VLOOKUP(B485,'วันที่ 3 กะเช้า'!$B$8:$AK$106,28,FALSE),0)-IFERROR(VLOOKUP(B485,'วันที่ 3 กะเช้า'!$B$8:$AK$106,27,FALSE),0)</f>
      </c>
      <c r="L485" s="53">
        <f>IFERROR(VLOOKUP(B485,'วันที่ 3 กะเช้า'!$B$8:$AK$106,27,FALSE),0)</f>
      </c>
      <c r="M485" s="53">
        <f>IFERROR(VLOOKUP(B485,'วันที่ 4 กะเช้า'!$B$8:$AG$107,28,FALSE),0)-IFERROR(VLOOKUP(B485,'วันที่ 4 กะเช้า'!$B$8:$AG$107,27,FALSE),0)</f>
      </c>
      <c r="N485" s="53">
        <f>IFERROR(VLOOKUP(B485,'วันที่ 4 กะเช้า'!$B$8:$AG$107,27,FALSE),0)</f>
      </c>
      <c r="O485" s="53">
        <f>IFERROR(VLOOKUP(B485,'วันที่ 4 กะเช้า'!$B$8:$AH$106,28,FALSE),0)-IFERROR(VLOOKUP(B485,'วันที่ 4 กะเช้า'!$B$8:$AH$106,27,FALSE),0)</f>
      </c>
      <c r="P485" s="53">
        <f>IFERROR(VLOOKUP(B485,'วันที่ 4 กะเช้า'!$B$8:$AH$106,27,FALSE),0)</f>
      </c>
      <c r="Q485" s="53">
        <f>IFERROR(VLOOKUP(B485,'วันที่ 4 กะเช้า'!$B$8:$AH$106,28,FALSE),0)-IFERROR(VLOOKUP(B485,'วันที่ 4 กะเช้า'!$B$8:$AH$106,27,FALSE),0)</f>
      </c>
      <c r="R485" s="53">
        <f>IFERROR(VLOOKUP(B485,'วันที่ 4 กะเช้า'!$B$8:$AH$106,27,FALSE),0)</f>
      </c>
      <c r="S485" s="53">
        <f>IFERROR(VLOOKUP(B485,'วันที่ 5 กะเช้า'!$B$8:$AH$107,28,FALSE),0)-IFERROR(VLOOKUP(B485,'วันที่ 5 กะเช้า'!$B$8:$AH$107,27,FALSE),0)</f>
      </c>
      <c r="T485" s="53">
        <f>IFERROR(VLOOKUP(B485,'วันที่ 5 กะเช้า'!$B$8:$AH$107,27,FALSE),0)</f>
      </c>
      <c r="U485" s="53">
        <f>IFERROR(VLOOKUP(B485,'วันที่ 5 กะดึก'!$B$8:$AH$106,27,FALSE),0)</f>
      </c>
      <c r="V485" s="53">
        <f>IFERROR(VLOOKUP(B485,'วันที่ 5 กะดึก'!$B$8:$AH$106,27,FALSE),0)</f>
      </c>
      <c r="W485" s="53">
        <f>IFERROR(VLOOKUP(B485,'วันที่ 7'!$B$8:$AH$105,28,FALSE),0)-IFERROR(VLOOKUP(B485,'วันที่ 7'!$B$8:$AH$105,27,FALSE),0)</f>
      </c>
      <c r="X485" s="53">
        <f>IFERROR(VLOOKUP(B485,'วันที่ 7'!$B$8:$AH$105,27,FALSE),0)</f>
      </c>
      <c r="Y485" s="53">
        <f>IFERROR(VLOOKUP(B485,'วันที่ 8'!$B$8:$AH$109,28,FALSE),0)-IFERROR(VLOOKUP(B485,'วันที่ 8'!$B$8:$AH$109,27,FALSE),0)</f>
      </c>
      <c r="Z485" s="53">
        <f>IFERROR(VLOOKUP(B485,'วันที่ 8'!$B$8:$AH$109,27,FALSE),0)</f>
      </c>
      <c r="AA485" s="53">
        <f>IFERROR(VLOOKUP(B485,'กะเช้าวันที่ 12'!$B$8:$AC$102,28,FALSE),0)-IFERROR(VLOOKUP(B485,'กะเช้าวันที่ 12'!$B$8:$AC$102,27,FALSE),0)</f>
      </c>
      <c r="AB485" s="53">
        <f>IFERROR(VLOOKUP(B485,'กะเช้าวันที่ 12'!$B$8:$AC$102,27,FALSE),0)</f>
      </c>
      <c r="AC485" s="53">
        <f>IFERROR(VLOOKUP(B485,'กะเช้าวันที่ 14'!$B$8:$AC$104,28,FALSE),0)-IFERROR(VLOOKUP(B485,'กะเช้าวันที่ 14'!$B$8:$AC$104,27,FALSE),0)</f>
      </c>
      <c r="AD485" s="53">
        <f>IFERROR(VLOOKUP(B485,'กะเช้าวันที่ 14'!$B$8:$AC$104,27,FALSE),0)</f>
      </c>
      <c r="AE485" s="53">
        <f>IFERROR(VLOOKUP(B485,'กะดึกวันที่ 13'!$B$8:$AC$105,28,FALSE),0)-IFERROR(VLOOKUP(B485,'กะดึกวันที่ 13'!$B$8:$AC$105,27,FALSE),0)</f>
      </c>
      <c r="AF485" s="53">
        <f>IFERROR(VLOOKUP(C485,'กะดึกวันที่ 13'!$B$8:$AC$105,27,FALSE),0)</f>
      </c>
      <c r="AG485" s="53">
        <f>IFERROR(VLOOKUP(B485,'วันที่ 12'!$B$8:$AH$105,28,FALSE),0)</f>
      </c>
      <c r="AH485" s="53">
        <f>IFERROR(VLOOKUP(B485,'วันที่ 14'!$B$8:$AH$106,28,FALSE),0)</f>
      </c>
      <c r="AI485" s="53">
        <f>IFERROR(VLOOKUP(B485,'วันที่ 15'!$B$8:$AH$106,28,FALSE),0)</f>
      </c>
      <c r="AJ485" s="53">
        <f>IFERROR(VLOOKUP(B485,'วันที่ 16'!$B$8:$AH$105,28,FALSE),0)</f>
      </c>
      <c r="AK485" s="53">
        <f>IFERROR(VLOOKUP(B485,'วันที่ 17'!$B$8:$AH$105,28,FALSE),0)</f>
      </c>
      <c r="AL485" s="53">
        <f>IFERROR(VLOOKUP(B485,'วันที่ 18'!$B$8:$AH$104,28,FALSE),0)</f>
      </c>
      <c r="AM485" s="53">
        <f>IFERROR(VLOOKUP(B485,'วันที่ 19'!$B$8:$AH$106,28,FALSE),0)</f>
      </c>
      <c r="AN485" s="53">
        <f>IFERROR(VLOOKUP(B485,'วันที่ 20'!$B$8:$AH$105,28,FALSE),0)</f>
      </c>
      <c r="AO485" s="53">
        <f>IFERROR(VLOOKUP(B485,'วันที่ 21'!$B$8:$AH$106,28,FALSE),0)</f>
      </c>
      <c r="AP485" s="53">
        <f>IFERROR(VLOOKUP(B485,'วันที่ 22'!$B$8:$AH$105,28,FALSE),0)</f>
      </c>
      <c r="AQ485" s="53">
        <f>IFERROR(VLOOKUP(B485,'วันที่ 23'!$B$8:$AH$107,28,FALSE),0)</f>
      </c>
      <c r="AR485" s="53">
        <f>IFERROR(VLOOKUP(B485,'วันที่ 24'!$B$8:$AH$104,28,FALSE),0)</f>
      </c>
      <c r="AS485" s="53">
        <f>IFERROR(VLOOKUP(B485,'วันที่ 25'!$B$8:$AH$106,28,FALSE),0)</f>
      </c>
      <c r="AT485" s="53">
        <f>IFERROR(VLOOKUP(B485,'วันที่ 26'!$B$8:$AH$105,28,FALSE),0)</f>
      </c>
      <c r="AU485" s="53">
        <f>IFERROR(VLOOKUP(B485,'วันที่ 26'!$B$8:$AH$104,28,FALSE),0)</f>
      </c>
      <c r="AV485" s="53">
        <f>IFERROR(VLOOKUP(B485,'วันที่ 30'!$B$8:$AH$107,28,FALSE),0)</f>
      </c>
      <c r="AW485" s="53">
        <f>IFERROR(VLOOKUP(B485,'วันที่ 31'!$B$8:$AG$105,28,FALSE),0)</f>
      </c>
      <c r="AX485" s="52">
        <f>SUM(E485:AW485)</f>
      </c>
    </row>
    <row r="486">
      <c r="A486" s="52"/>
      <c r="B486" s="56"/>
      <c r="C486" s="53">
        <f>IFERROR(VLOOKUP(B486,Members!B:C,2,FALSE),0)</f>
      </c>
      <c r="D486" s="53">
        <f>IFERROR(VLOOKUP(B486,Members!$B:$H,7,FALSE),0)</f>
      </c>
      <c r="E486" s="55">
        <f>IFERROR(VLOOKUP(B486,'วันที่ 1'!$B$8:$AH$103,28,FALSE),0) - IFERROR(VLOOKUP(B486,'วันที่ 1'!$B$8:$AH$103,27,FALSE),0)</f>
      </c>
      <c r="F486" s="55">
        <f>IFERROR(VLOOKUP(C486,'วันที่ 1'!$B$8:$AH$103,27,FALSE),0)</f>
      </c>
      <c r="G486" s="53">
        <f>IFERROR(VLOOKUP(B486,'วันที่ 1'!$B$8:$AH$103,28,FALSE),0)-IFERROR(VLOOKUP(B486,'วันที่ 1'!$B$8:$AH$103,27,FALSE),0)</f>
      </c>
      <c r="H486" s="55">
        <f>IFERROR(VLOOKUP(B486,'วันที่ 1'!$B$8:$AH$103,27,FALSE),0)</f>
      </c>
      <c r="I486" s="53">
        <f>IFERROR(VLOOKUP(B486,'วันที่ 2'!$B$8:$AF$106,28,FALSE),0)-IFERROR(VLOOKUP(B486,'วันที่ 2'!$B$8:$AF$106,27,FALSE),0)</f>
      </c>
      <c r="J486" s="53">
        <f>IFERROR(VLOOKUP(B486,'วันที่ 2'!$B$8:$AF$106,27,FALSE),0)</f>
      </c>
      <c r="K486" s="53">
        <f>IFERROR(VLOOKUP(B486,'วันที่ 3 กะเช้า'!$B$8:$AK$106,28,FALSE),0)-IFERROR(VLOOKUP(B486,'วันที่ 3 กะเช้า'!$B$8:$AK$106,27,FALSE),0)</f>
      </c>
      <c r="L486" s="53">
        <f>IFERROR(VLOOKUP(B486,'วันที่ 3 กะเช้า'!$B$8:$AK$106,27,FALSE),0)</f>
      </c>
      <c r="M486" s="53">
        <f>IFERROR(VLOOKUP(B486,'วันที่ 4 กะเช้า'!$B$8:$AG$107,28,FALSE),0)-IFERROR(VLOOKUP(B486,'วันที่ 4 กะเช้า'!$B$8:$AG$107,27,FALSE),0)</f>
      </c>
      <c r="N486" s="53">
        <f>IFERROR(VLOOKUP(B486,'วันที่ 4 กะเช้า'!$B$8:$AG$107,27,FALSE),0)</f>
      </c>
      <c r="O486" s="53">
        <f>IFERROR(VLOOKUP(B486,'วันที่ 4 กะเช้า'!$B$8:$AH$106,28,FALSE),0)-IFERROR(VLOOKUP(B486,'วันที่ 4 กะเช้า'!$B$8:$AH$106,27,FALSE),0)</f>
      </c>
      <c r="P486" s="53">
        <f>IFERROR(VLOOKUP(B486,'วันที่ 4 กะเช้า'!$B$8:$AH$106,27,FALSE),0)</f>
      </c>
      <c r="Q486" s="53">
        <f>IFERROR(VLOOKUP(B486,'วันที่ 4 กะเช้า'!$B$8:$AH$106,28,FALSE),0)-IFERROR(VLOOKUP(B486,'วันที่ 4 กะเช้า'!$B$8:$AH$106,27,FALSE),0)</f>
      </c>
      <c r="R486" s="53">
        <f>IFERROR(VLOOKUP(B486,'วันที่ 4 กะเช้า'!$B$8:$AH$106,27,FALSE),0)</f>
      </c>
      <c r="S486" s="53">
        <f>IFERROR(VLOOKUP(B486,'วันที่ 5 กะเช้า'!$B$8:$AH$107,28,FALSE),0)-IFERROR(VLOOKUP(B486,'วันที่ 5 กะเช้า'!$B$8:$AH$107,27,FALSE),0)</f>
      </c>
      <c r="T486" s="53">
        <f>IFERROR(VLOOKUP(B486,'วันที่ 5 กะเช้า'!$B$8:$AH$107,27,FALSE),0)</f>
      </c>
      <c r="U486" s="53">
        <f>IFERROR(VLOOKUP(B486,'วันที่ 5 กะดึก'!$B$8:$AH$106,27,FALSE),0)</f>
      </c>
      <c r="V486" s="53">
        <f>IFERROR(VLOOKUP(B486,'วันที่ 5 กะดึก'!$B$8:$AH$106,27,FALSE),0)</f>
      </c>
      <c r="W486" s="53">
        <f>IFERROR(VLOOKUP(B486,'วันที่ 7'!$B$8:$AH$105,28,FALSE),0)-IFERROR(VLOOKUP(B486,'วันที่ 7'!$B$8:$AH$105,27,FALSE),0)</f>
      </c>
      <c r="X486" s="53">
        <f>IFERROR(VLOOKUP(B486,'วันที่ 7'!$B$8:$AH$105,27,FALSE),0)</f>
      </c>
      <c r="Y486" s="53">
        <f>IFERROR(VLOOKUP(B486,'วันที่ 8'!$B$8:$AH$109,28,FALSE),0)-IFERROR(VLOOKUP(B486,'วันที่ 8'!$B$8:$AH$109,27,FALSE),0)</f>
      </c>
      <c r="Z486" s="53">
        <f>IFERROR(VLOOKUP(B486,'วันที่ 8'!$B$8:$AH$109,27,FALSE),0)</f>
      </c>
      <c r="AA486" s="53">
        <f>IFERROR(VLOOKUP(B486,'กะเช้าวันที่ 12'!$B$8:$AC$102,28,FALSE),0)-IFERROR(VLOOKUP(B486,'กะเช้าวันที่ 12'!$B$8:$AC$102,27,FALSE),0)</f>
      </c>
      <c r="AB486" s="53">
        <f>IFERROR(VLOOKUP(B486,'กะเช้าวันที่ 12'!$B$8:$AC$102,27,FALSE),0)</f>
      </c>
      <c r="AC486" s="53">
        <f>IFERROR(VLOOKUP(B486,'กะเช้าวันที่ 14'!$B$8:$AC$104,28,FALSE),0)-IFERROR(VLOOKUP(B486,'กะเช้าวันที่ 14'!$B$8:$AC$104,27,FALSE),0)</f>
      </c>
      <c r="AD486" s="53">
        <f>IFERROR(VLOOKUP(B486,'กะเช้าวันที่ 14'!$B$8:$AC$104,27,FALSE),0)</f>
      </c>
      <c r="AE486" s="53">
        <f>IFERROR(VLOOKUP(B486,'กะดึกวันที่ 13'!$B$8:$AC$105,28,FALSE),0)-IFERROR(VLOOKUP(B486,'กะดึกวันที่ 13'!$B$8:$AC$105,27,FALSE),0)</f>
      </c>
      <c r="AF486" s="53">
        <f>IFERROR(VLOOKUP(C486,'กะดึกวันที่ 13'!$B$8:$AC$105,27,FALSE),0)</f>
      </c>
      <c r="AG486" s="53">
        <f>IFERROR(VLOOKUP(B486,'วันที่ 12'!$B$8:$AH$105,28,FALSE),0)</f>
      </c>
      <c r="AH486" s="53">
        <f>IFERROR(VLOOKUP(B486,'วันที่ 14'!$B$8:$AH$106,28,FALSE),0)</f>
      </c>
      <c r="AI486" s="53">
        <f>IFERROR(VLOOKUP(B486,'วันที่ 15'!$B$8:$AH$106,28,FALSE),0)</f>
      </c>
      <c r="AJ486" s="53">
        <f>IFERROR(VLOOKUP(B486,'วันที่ 16'!$B$8:$AH$105,28,FALSE),0)</f>
      </c>
      <c r="AK486" s="53">
        <f>IFERROR(VLOOKUP(B486,'วันที่ 17'!$B$8:$AH$105,28,FALSE),0)</f>
      </c>
      <c r="AL486" s="53">
        <f>IFERROR(VLOOKUP(B486,'วันที่ 18'!$B$8:$AH$104,28,FALSE),0)</f>
      </c>
      <c r="AM486" s="53">
        <f>IFERROR(VLOOKUP(B486,'วันที่ 19'!$B$8:$AH$106,28,FALSE),0)</f>
      </c>
      <c r="AN486" s="53">
        <f>IFERROR(VLOOKUP(B486,'วันที่ 20'!$B$8:$AH$105,28,FALSE),0)</f>
      </c>
      <c r="AO486" s="53">
        <f>IFERROR(VLOOKUP(B486,'วันที่ 21'!$B$8:$AH$106,28,FALSE),0)</f>
      </c>
      <c r="AP486" s="53">
        <f>IFERROR(VLOOKUP(B486,'วันที่ 22'!$B$8:$AH$105,28,FALSE),0)</f>
      </c>
      <c r="AQ486" s="53">
        <f>IFERROR(VLOOKUP(B486,'วันที่ 23'!$B$8:$AH$107,28,FALSE),0)</f>
      </c>
      <c r="AR486" s="53">
        <f>IFERROR(VLOOKUP(B486,'วันที่ 24'!$B$8:$AH$104,28,FALSE),0)</f>
      </c>
      <c r="AS486" s="53">
        <f>IFERROR(VLOOKUP(B486,'วันที่ 25'!$B$8:$AH$106,28,FALSE),0)</f>
      </c>
      <c r="AT486" s="53">
        <f>IFERROR(VLOOKUP(B486,'วันที่ 26'!$B$8:$AH$105,28,FALSE),0)</f>
      </c>
      <c r="AU486" s="53">
        <f>IFERROR(VLOOKUP(B486,'วันที่ 26'!$B$8:$AH$104,28,FALSE),0)</f>
      </c>
      <c r="AV486" s="53">
        <f>IFERROR(VLOOKUP(B486,'วันที่ 30'!$B$8:$AH$107,28,FALSE),0)</f>
      </c>
      <c r="AW486" s="53">
        <f>IFERROR(VLOOKUP(B486,'วันที่ 31'!$B$8:$AG$105,28,FALSE),0)</f>
      </c>
      <c r="AX486" s="52">
        <f>SUM(E486:AW486)</f>
      </c>
    </row>
    <row r="487">
      <c r="A487" s="52"/>
      <c r="B487" s="56"/>
      <c r="C487" s="53">
        <f>IFERROR(VLOOKUP(B487,Members!B:C,2,FALSE),0)</f>
      </c>
      <c r="D487" s="53">
        <f>IFERROR(VLOOKUP(B487,Members!$B:$H,7,FALSE),0)</f>
      </c>
      <c r="E487" s="55">
        <f>IFERROR(VLOOKUP(B487,'วันที่ 1'!$B$8:$AH$103,28,FALSE),0) - IFERROR(VLOOKUP(B487,'วันที่ 1'!$B$8:$AH$103,27,FALSE),0)</f>
      </c>
      <c r="F487" s="55">
        <f>IFERROR(VLOOKUP(C487,'วันที่ 1'!$B$8:$AH$103,27,FALSE),0)</f>
      </c>
      <c r="G487" s="53">
        <f>IFERROR(VLOOKUP(B487,'วันที่ 1'!$B$8:$AH$103,28,FALSE),0)-IFERROR(VLOOKUP(B487,'วันที่ 1'!$B$8:$AH$103,27,FALSE),0)</f>
      </c>
      <c r="H487" s="55">
        <f>IFERROR(VLOOKUP(B487,'วันที่ 1'!$B$8:$AH$103,27,FALSE),0)</f>
      </c>
      <c r="I487" s="53">
        <f>IFERROR(VLOOKUP(B487,'วันที่ 2'!$B$8:$AF$106,28,FALSE),0)-IFERROR(VLOOKUP(B487,'วันที่ 2'!$B$8:$AF$106,27,FALSE),0)</f>
      </c>
      <c r="J487" s="53">
        <f>IFERROR(VLOOKUP(B487,'วันที่ 2'!$B$8:$AF$106,27,FALSE),0)</f>
      </c>
      <c r="K487" s="53">
        <f>IFERROR(VLOOKUP(B487,'วันที่ 3 กะเช้า'!$B$8:$AK$106,28,FALSE),0)-IFERROR(VLOOKUP(B487,'วันที่ 3 กะเช้า'!$B$8:$AK$106,27,FALSE),0)</f>
      </c>
      <c r="L487" s="53">
        <f>IFERROR(VLOOKUP(B487,'วันที่ 3 กะเช้า'!$B$8:$AK$106,27,FALSE),0)</f>
      </c>
      <c r="M487" s="53">
        <f>IFERROR(VLOOKUP(B487,'วันที่ 4 กะเช้า'!$B$8:$AG$107,28,FALSE),0)-IFERROR(VLOOKUP(B487,'วันที่ 4 กะเช้า'!$B$8:$AG$107,27,FALSE),0)</f>
      </c>
      <c r="N487" s="53">
        <f>IFERROR(VLOOKUP(B487,'วันที่ 4 กะเช้า'!$B$8:$AG$107,27,FALSE),0)</f>
      </c>
      <c r="O487" s="53">
        <f>IFERROR(VLOOKUP(B487,'วันที่ 4 กะเช้า'!$B$8:$AH$106,28,FALSE),0)-IFERROR(VLOOKUP(B487,'วันที่ 4 กะเช้า'!$B$8:$AH$106,27,FALSE),0)</f>
      </c>
      <c r="P487" s="53">
        <f>IFERROR(VLOOKUP(B487,'วันที่ 4 กะเช้า'!$B$8:$AH$106,27,FALSE),0)</f>
      </c>
      <c r="Q487" s="53">
        <f>IFERROR(VLOOKUP(B487,'วันที่ 4 กะเช้า'!$B$8:$AH$106,28,FALSE),0)-IFERROR(VLOOKUP(B487,'วันที่ 4 กะเช้า'!$B$8:$AH$106,27,FALSE),0)</f>
      </c>
      <c r="R487" s="53">
        <f>IFERROR(VLOOKUP(B487,'วันที่ 4 กะเช้า'!$B$8:$AH$106,27,FALSE),0)</f>
      </c>
      <c r="S487" s="53">
        <f>IFERROR(VLOOKUP(B487,'วันที่ 5 กะเช้า'!$B$8:$AH$107,28,FALSE),0)-IFERROR(VLOOKUP(B487,'วันที่ 5 กะเช้า'!$B$8:$AH$107,27,FALSE),0)</f>
      </c>
      <c r="T487" s="53">
        <f>IFERROR(VLOOKUP(B487,'วันที่ 5 กะเช้า'!$B$8:$AH$107,27,FALSE),0)</f>
      </c>
      <c r="U487" s="53">
        <f>IFERROR(VLOOKUP(B487,'วันที่ 5 กะดึก'!$B$8:$AH$106,27,FALSE),0)</f>
      </c>
      <c r="V487" s="53">
        <f>IFERROR(VLOOKUP(B487,'วันที่ 5 กะดึก'!$B$8:$AH$106,27,FALSE),0)</f>
      </c>
      <c r="W487" s="53">
        <f>IFERROR(VLOOKUP(B487,'วันที่ 7'!$B$8:$AH$105,28,FALSE),0)-IFERROR(VLOOKUP(B487,'วันที่ 7'!$B$8:$AH$105,27,FALSE),0)</f>
      </c>
      <c r="X487" s="53">
        <f>IFERROR(VLOOKUP(B487,'วันที่ 7'!$B$8:$AH$105,27,FALSE),0)</f>
      </c>
      <c r="Y487" s="53">
        <f>IFERROR(VLOOKUP(B487,'วันที่ 8'!$B$8:$AH$109,28,FALSE),0)-IFERROR(VLOOKUP(B487,'วันที่ 8'!$B$8:$AH$109,27,FALSE),0)</f>
      </c>
      <c r="Z487" s="53">
        <f>IFERROR(VLOOKUP(B487,'วันที่ 8'!$B$8:$AH$109,27,FALSE),0)</f>
      </c>
      <c r="AA487" s="53">
        <f>IFERROR(VLOOKUP(B487,'กะเช้าวันที่ 12'!$B$8:$AC$102,28,FALSE),0)-IFERROR(VLOOKUP(B487,'กะเช้าวันที่ 12'!$B$8:$AC$102,27,FALSE),0)</f>
      </c>
      <c r="AB487" s="53">
        <f>IFERROR(VLOOKUP(B487,'กะเช้าวันที่ 12'!$B$8:$AC$102,27,FALSE),0)</f>
      </c>
      <c r="AC487" s="53">
        <f>IFERROR(VLOOKUP(B487,'กะเช้าวันที่ 14'!$B$8:$AC$104,28,FALSE),0)-IFERROR(VLOOKUP(B487,'กะเช้าวันที่ 14'!$B$8:$AC$104,27,FALSE),0)</f>
      </c>
      <c r="AD487" s="53">
        <f>IFERROR(VLOOKUP(B487,'กะเช้าวันที่ 14'!$B$8:$AC$104,27,FALSE),0)</f>
      </c>
      <c r="AE487" s="53">
        <f>IFERROR(VLOOKUP(B487,'กะดึกวันที่ 13'!$B$8:$AC$105,28,FALSE),0)-IFERROR(VLOOKUP(B487,'กะดึกวันที่ 13'!$B$8:$AC$105,27,FALSE),0)</f>
      </c>
      <c r="AF487" s="53">
        <f>IFERROR(VLOOKUP(C487,'กะดึกวันที่ 13'!$B$8:$AC$105,27,FALSE),0)</f>
      </c>
      <c r="AG487" s="53">
        <f>IFERROR(VLOOKUP(B487,'วันที่ 12'!$B$8:$AH$105,28,FALSE),0)</f>
      </c>
      <c r="AH487" s="53">
        <f>IFERROR(VLOOKUP(B487,'วันที่ 14'!$B$8:$AH$106,28,FALSE),0)</f>
      </c>
      <c r="AI487" s="53">
        <f>IFERROR(VLOOKUP(B487,'วันที่ 15'!$B$8:$AH$106,28,FALSE),0)</f>
      </c>
      <c r="AJ487" s="53">
        <f>IFERROR(VLOOKUP(B487,'วันที่ 16'!$B$8:$AH$105,28,FALSE),0)</f>
      </c>
      <c r="AK487" s="53">
        <f>IFERROR(VLOOKUP(B487,'วันที่ 17'!$B$8:$AH$105,28,FALSE),0)</f>
      </c>
      <c r="AL487" s="53">
        <f>IFERROR(VLOOKUP(B487,'วันที่ 18'!$B$8:$AH$104,28,FALSE),0)</f>
      </c>
      <c r="AM487" s="53">
        <f>IFERROR(VLOOKUP(B487,'วันที่ 19'!$B$8:$AH$106,28,FALSE),0)</f>
      </c>
      <c r="AN487" s="53">
        <f>IFERROR(VLOOKUP(B487,'วันที่ 20'!$B$8:$AH$105,28,FALSE),0)</f>
      </c>
      <c r="AO487" s="53">
        <f>IFERROR(VLOOKUP(B487,'วันที่ 21'!$B$8:$AH$106,28,FALSE),0)</f>
      </c>
      <c r="AP487" s="53">
        <f>IFERROR(VLOOKUP(B487,'วันที่ 22'!$B$8:$AH$105,28,FALSE),0)</f>
      </c>
      <c r="AQ487" s="53">
        <f>IFERROR(VLOOKUP(B487,'วันที่ 23'!$B$8:$AH$107,28,FALSE),0)</f>
      </c>
      <c r="AR487" s="53">
        <f>IFERROR(VLOOKUP(B487,'วันที่ 24'!$B$8:$AH$104,28,FALSE),0)</f>
      </c>
      <c r="AS487" s="53">
        <f>IFERROR(VLOOKUP(B487,'วันที่ 25'!$B$8:$AH$106,28,FALSE),0)</f>
      </c>
      <c r="AT487" s="53">
        <f>IFERROR(VLOOKUP(B487,'วันที่ 26'!$B$8:$AH$105,28,FALSE),0)</f>
      </c>
      <c r="AU487" s="53">
        <f>IFERROR(VLOOKUP(B487,'วันที่ 26'!$B$8:$AH$104,28,FALSE),0)</f>
      </c>
      <c r="AV487" s="53">
        <f>IFERROR(VLOOKUP(B487,'วันที่ 30'!$B$8:$AH$107,28,FALSE),0)</f>
      </c>
      <c r="AW487" s="53">
        <f>IFERROR(VLOOKUP(B487,'วันที่ 31'!$B$8:$AG$105,28,FALSE),0)</f>
      </c>
      <c r="AX487" s="52">
        <f>SUM(E487:AW487)</f>
      </c>
    </row>
    <row r="488">
      <c r="A488" s="52"/>
      <c r="B488" s="56"/>
      <c r="C488" s="53">
        <f>IFERROR(VLOOKUP(B488,Members!B:C,2,FALSE),0)</f>
      </c>
      <c r="D488" s="53">
        <f>IFERROR(VLOOKUP(B488,Members!$B:$H,7,FALSE),0)</f>
      </c>
      <c r="E488" s="55">
        <f>IFERROR(VLOOKUP(B488,'วันที่ 1'!$B$8:$AH$103,28,FALSE),0) - IFERROR(VLOOKUP(B488,'วันที่ 1'!$B$8:$AH$103,27,FALSE),0)</f>
      </c>
      <c r="F488" s="55">
        <f>IFERROR(VLOOKUP(C488,'วันที่ 1'!$B$8:$AH$103,27,FALSE),0)</f>
      </c>
      <c r="G488" s="53">
        <f>IFERROR(VLOOKUP(B488,'วันที่ 1'!$B$8:$AH$103,28,FALSE),0)-IFERROR(VLOOKUP(B488,'วันที่ 1'!$B$8:$AH$103,27,FALSE),0)</f>
      </c>
      <c r="H488" s="55">
        <f>IFERROR(VLOOKUP(B488,'วันที่ 1'!$B$8:$AH$103,27,FALSE),0)</f>
      </c>
      <c r="I488" s="53">
        <f>IFERROR(VLOOKUP(B488,'วันที่ 2'!$B$8:$AF$106,28,FALSE),0)-IFERROR(VLOOKUP(B488,'วันที่ 2'!$B$8:$AF$106,27,FALSE),0)</f>
      </c>
      <c r="J488" s="53">
        <f>IFERROR(VLOOKUP(B488,'วันที่ 2'!$B$8:$AF$106,27,FALSE),0)</f>
      </c>
      <c r="K488" s="53">
        <f>IFERROR(VLOOKUP(B488,'วันที่ 3 กะเช้า'!$B$8:$AK$106,28,FALSE),0)-IFERROR(VLOOKUP(B488,'วันที่ 3 กะเช้า'!$B$8:$AK$106,27,FALSE),0)</f>
      </c>
      <c r="L488" s="53">
        <f>IFERROR(VLOOKUP(B488,'วันที่ 3 กะเช้า'!$B$8:$AK$106,27,FALSE),0)</f>
      </c>
      <c r="M488" s="53">
        <f>IFERROR(VLOOKUP(B488,'วันที่ 4 กะเช้า'!$B$8:$AG$107,28,FALSE),0)-IFERROR(VLOOKUP(B488,'วันที่ 4 กะเช้า'!$B$8:$AG$107,27,FALSE),0)</f>
      </c>
      <c r="N488" s="53">
        <f>IFERROR(VLOOKUP(B488,'วันที่ 4 กะเช้า'!$B$8:$AG$107,27,FALSE),0)</f>
      </c>
      <c r="O488" s="53">
        <f>IFERROR(VLOOKUP(B488,'วันที่ 4 กะเช้า'!$B$8:$AH$106,28,FALSE),0)-IFERROR(VLOOKUP(B488,'วันที่ 4 กะเช้า'!$B$8:$AH$106,27,FALSE),0)</f>
      </c>
      <c r="P488" s="53">
        <f>IFERROR(VLOOKUP(B488,'วันที่ 4 กะเช้า'!$B$8:$AH$106,27,FALSE),0)</f>
      </c>
      <c r="Q488" s="53">
        <f>IFERROR(VLOOKUP(B488,'วันที่ 4 กะเช้า'!$B$8:$AH$106,28,FALSE),0)-IFERROR(VLOOKUP(B488,'วันที่ 4 กะเช้า'!$B$8:$AH$106,27,FALSE),0)</f>
      </c>
      <c r="R488" s="53">
        <f>IFERROR(VLOOKUP(B488,'วันที่ 4 กะเช้า'!$B$8:$AH$106,27,FALSE),0)</f>
      </c>
      <c r="S488" s="53">
        <f>IFERROR(VLOOKUP(B488,'วันที่ 5 กะเช้า'!$B$8:$AH$107,28,FALSE),0)-IFERROR(VLOOKUP(B488,'วันที่ 5 กะเช้า'!$B$8:$AH$107,27,FALSE),0)</f>
      </c>
      <c r="T488" s="53">
        <f>IFERROR(VLOOKUP(B488,'วันที่ 5 กะเช้า'!$B$8:$AH$107,27,FALSE),0)</f>
      </c>
      <c r="U488" s="53">
        <f>IFERROR(VLOOKUP(B488,'วันที่ 5 กะดึก'!$B$8:$AH$106,27,FALSE),0)</f>
      </c>
      <c r="V488" s="53">
        <f>IFERROR(VLOOKUP(B488,'วันที่ 5 กะดึก'!$B$8:$AH$106,27,FALSE),0)</f>
      </c>
      <c r="W488" s="53">
        <f>IFERROR(VLOOKUP(B488,'วันที่ 7'!$B$8:$AH$105,28,FALSE),0)-IFERROR(VLOOKUP(B488,'วันที่ 7'!$B$8:$AH$105,27,FALSE),0)</f>
      </c>
      <c r="X488" s="53">
        <f>IFERROR(VLOOKUP(B488,'วันที่ 7'!$B$8:$AH$105,27,FALSE),0)</f>
      </c>
      <c r="Y488" s="53">
        <f>IFERROR(VLOOKUP(B488,'วันที่ 8'!$B$8:$AH$109,28,FALSE),0)-IFERROR(VLOOKUP(B488,'วันที่ 8'!$B$8:$AH$109,27,FALSE),0)</f>
      </c>
      <c r="Z488" s="53">
        <f>IFERROR(VLOOKUP(B488,'วันที่ 8'!$B$8:$AH$109,27,FALSE),0)</f>
      </c>
      <c r="AA488" s="53">
        <f>IFERROR(VLOOKUP(B488,'กะเช้าวันที่ 12'!$B$8:$AC$102,28,FALSE),0)-IFERROR(VLOOKUP(B488,'กะเช้าวันที่ 12'!$B$8:$AC$102,27,FALSE),0)</f>
      </c>
      <c r="AB488" s="53">
        <f>IFERROR(VLOOKUP(B488,'กะเช้าวันที่ 12'!$B$8:$AC$102,27,FALSE),0)</f>
      </c>
      <c r="AC488" s="53">
        <f>IFERROR(VLOOKUP(B488,'กะเช้าวันที่ 14'!$B$8:$AC$104,28,FALSE),0)-IFERROR(VLOOKUP(B488,'กะเช้าวันที่ 14'!$B$8:$AC$104,27,FALSE),0)</f>
      </c>
      <c r="AD488" s="53">
        <f>IFERROR(VLOOKUP(B488,'กะเช้าวันที่ 14'!$B$8:$AC$104,27,FALSE),0)</f>
      </c>
      <c r="AE488" s="53">
        <f>IFERROR(VLOOKUP(B488,'กะดึกวันที่ 13'!$B$8:$AC$105,28,FALSE),0)-IFERROR(VLOOKUP(B488,'กะดึกวันที่ 13'!$B$8:$AC$105,27,FALSE),0)</f>
      </c>
      <c r="AF488" s="53">
        <f>IFERROR(VLOOKUP(C488,'กะดึกวันที่ 13'!$B$8:$AC$105,27,FALSE),0)</f>
      </c>
      <c r="AG488" s="53">
        <f>IFERROR(VLOOKUP(B488,'วันที่ 12'!$B$8:$AH$105,28,FALSE),0)</f>
      </c>
      <c r="AH488" s="53">
        <f>IFERROR(VLOOKUP(B488,'วันที่ 14'!$B$8:$AH$106,28,FALSE),0)</f>
      </c>
      <c r="AI488" s="53">
        <f>IFERROR(VLOOKUP(B488,'วันที่ 15'!$B$8:$AH$106,28,FALSE),0)</f>
      </c>
      <c r="AJ488" s="53">
        <f>IFERROR(VLOOKUP(B488,'วันที่ 16'!$B$8:$AH$105,28,FALSE),0)</f>
      </c>
      <c r="AK488" s="53">
        <f>IFERROR(VLOOKUP(B488,'วันที่ 17'!$B$8:$AH$105,28,FALSE),0)</f>
      </c>
      <c r="AL488" s="53">
        <f>IFERROR(VLOOKUP(B488,'วันที่ 18'!$B$8:$AH$104,28,FALSE),0)</f>
      </c>
      <c r="AM488" s="53">
        <f>IFERROR(VLOOKUP(B488,'วันที่ 19'!$B$8:$AH$106,28,FALSE),0)</f>
      </c>
      <c r="AN488" s="53">
        <f>IFERROR(VLOOKUP(B488,'วันที่ 20'!$B$8:$AH$105,28,FALSE),0)</f>
      </c>
      <c r="AO488" s="53">
        <f>IFERROR(VLOOKUP(B488,'วันที่ 21'!$B$8:$AH$106,28,FALSE),0)</f>
      </c>
      <c r="AP488" s="53">
        <f>IFERROR(VLOOKUP(B488,'วันที่ 22'!$B$8:$AH$105,28,FALSE),0)</f>
      </c>
      <c r="AQ488" s="53">
        <f>IFERROR(VLOOKUP(B488,'วันที่ 23'!$B$8:$AH$107,28,FALSE),0)</f>
      </c>
      <c r="AR488" s="53">
        <f>IFERROR(VLOOKUP(B488,'วันที่ 24'!$B$8:$AH$104,28,FALSE),0)</f>
      </c>
      <c r="AS488" s="53">
        <f>IFERROR(VLOOKUP(B488,'วันที่ 25'!$B$8:$AH$106,28,FALSE),0)</f>
      </c>
      <c r="AT488" s="53">
        <f>IFERROR(VLOOKUP(B488,'วันที่ 26'!$B$8:$AH$105,28,FALSE),0)</f>
      </c>
      <c r="AU488" s="53">
        <f>IFERROR(VLOOKUP(B488,'วันที่ 26'!$B$8:$AH$104,28,FALSE),0)</f>
      </c>
      <c r="AV488" s="53">
        <f>IFERROR(VLOOKUP(B488,'วันที่ 30'!$B$8:$AH$107,28,FALSE),0)</f>
      </c>
      <c r="AW488" s="53">
        <f>IFERROR(VLOOKUP(B488,'วันที่ 31'!$B$8:$AG$105,28,FALSE),0)</f>
      </c>
      <c r="AX488" s="52">
        <f>SUM(E488:AW488)</f>
      </c>
    </row>
    <row r="489">
      <c r="A489" s="52"/>
      <c r="B489" s="56"/>
      <c r="C489" s="53">
        <f>IFERROR(VLOOKUP(B489,Members!B:C,2,FALSE),0)</f>
      </c>
      <c r="D489" s="53">
        <f>IFERROR(VLOOKUP(B489,Members!$B:$H,7,FALSE),0)</f>
      </c>
      <c r="E489" s="55">
        <f>IFERROR(VLOOKUP(B489,'วันที่ 1'!$B$8:$AH$103,28,FALSE),0) - IFERROR(VLOOKUP(B489,'วันที่ 1'!$B$8:$AH$103,27,FALSE),0)</f>
      </c>
      <c r="F489" s="55">
        <f>IFERROR(VLOOKUP(C489,'วันที่ 1'!$B$8:$AH$103,27,FALSE),0)</f>
      </c>
      <c r="G489" s="53">
        <f>IFERROR(VLOOKUP(B489,'วันที่ 1'!$B$8:$AH$103,28,FALSE),0)-IFERROR(VLOOKUP(B489,'วันที่ 1'!$B$8:$AH$103,27,FALSE),0)</f>
      </c>
      <c r="H489" s="55">
        <f>IFERROR(VLOOKUP(B489,'วันที่ 1'!$B$8:$AH$103,27,FALSE),0)</f>
      </c>
      <c r="I489" s="53">
        <f>IFERROR(VLOOKUP(B489,'วันที่ 2'!$B$8:$AF$106,28,FALSE),0)-IFERROR(VLOOKUP(B489,'วันที่ 2'!$B$8:$AF$106,27,FALSE),0)</f>
      </c>
      <c r="J489" s="53">
        <f>IFERROR(VLOOKUP(B489,'วันที่ 2'!$B$8:$AF$106,27,FALSE),0)</f>
      </c>
      <c r="K489" s="53">
        <f>IFERROR(VLOOKUP(B489,'วันที่ 3 กะเช้า'!$B$8:$AK$106,28,FALSE),0)-IFERROR(VLOOKUP(B489,'วันที่ 3 กะเช้า'!$B$8:$AK$106,27,FALSE),0)</f>
      </c>
      <c r="L489" s="53">
        <f>IFERROR(VLOOKUP(B489,'วันที่ 3 กะเช้า'!$B$8:$AK$106,27,FALSE),0)</f>
      </c>
      <c r="M489" s="53">
        <f>IFERROR(VLOOKUP(B489,'วันที่ 4 กะเช้า'!$B$8:$AG$107,28,FALSE),0)-IFERROR(VLOOKUP(B489,'วันที่ 4 กะเช้า'!$B$8:$AG$107,27,FALSE),0)</f>
      </c>
      <c r="N489" s="53">
        <f>IFERROR(VLOOKUP(B489,'วันที่ 4 กะเช้า'!$B$8:$AG$107,27,FALSE),0)</f>
      </c>
      <c r="O489" s="53">
        <f>IFERROR(VLOOKUP(B489,'วันที่ 4 กะเช้า'!$B$8:$AH$106,28,FALSE),0)-IFERROR(VLOOKUP(B489,'วันที่ 4 กะเช้า'!$B$8:$AH$106,27,FALSE),0)</f>
      </c>
      <c r="P489" s="53">
        <f>IFERROR(VLOOKUP(B489,'วันที่ 4 กะเช้า'!$B$8:$AH$106,27,FALSE),0)</f>
      </c>
      <c r="Q489" s="53">
        <f>IFERROR(VLOOKUP(B489,'วันที่ 4 กะเช้า'!$B$8:$AH$106,28,FALSE),0)-IFERROR(VLOOKUP(B489,'วันที่ 4 กะเช้า'!$B$8:$AH$106,27,FALSE),0)</f>
      </c>
      <c r="R489" s="53">
        <f>IFERROR(VLOOKUP(B489,'วันที่ 4 กะเช้า'!$B$8:$AH$106,27,FALSE),0)</f>
      </c>
      <c r="S489" s="53">
        <f>IFERROR(VLOOKUP(B489,'วันที่ 5 กะเช้า'!$B$8:$AH$107,28,FALSE),0)-IFERROR(VLOOKUP(B489,'วันที่ 5 กะเช้า'!$B$8:$AH$107,27,FALSE),0)</f>
      </c>
      <c r="T489" s="53">
        <f>IFERROR(VLOOKUP(B489,'วันที่ 5 กะเช้า'!$B$8:$AH$107,27,FALSE),0)</f>
      </c>
      <c r="U489" s="53">
        <f>IFERROR(VLOOKUP(B489,'วันที่ 5 กะดึก'!$B$8:$AH$106,27,FALSE),0)</f>
      </c>
      <c r="V489" s="53">
        <f>IFERROR(VLOOKUP(B489,'วันที่ 5 กะดึก'!$B$8:$AH$106,27,FALSE),0)</f>
      </c>
      <c r="W489" s="53">
        <f>IFERROR(VLOOKUP(B489,'วันที่ 7'!$B$8:$AH$105,28,FALSE),0)-IFERROR(VLOOKUP(B489,'วันที่ 7'!$B$8:$AH$105,27,FALSE),0)</f>
      </c>
      <c r="X489" s="53">
        <f>IFERROR(VLOOKUP(B489,'วันที่ 7'!$B$8:$AH$105,27,FALSE),0)</f>
      </c>
      <c r="Y489" s="53">
        <f>IFERROR(VLOOKUP(B489,'วันที่ 8'!$B$8:$AH$109,28,FALSE),0)-IFERROR(VLOOKUP(B489,'วันที่ 8'!$B$8:$AH$109,27,FALSE),0)</f>
      </c>
      <c r="Z489" s="53">
        <f>IFERROR(VLOOKUP(B489,'วันที่ 8'!$B$8:$AH$109,27,FALSE),0)</f>
      </c>
      <c r="AA489" s="53">
        <f>IFERROR(VLOOKUP(B489,'กะเช้าวันที่ 12'!$B$8:$AC$102,28,FALSE),0)-IFERROR(VLOOKUP(B489,'กะเช้าวันที่ 12'!$B$8:$AC$102,27,FALSE),0)</f>
      </c>
      <c r="AB489" s="53">
        <f>IFERROR(VLOOKUP(B489,'กะเช้าวันที่ 12'!$B$8:$AC$102,27,FALSE),0)</f>
      </c>
      <c r="AC489" s="53">
        <f>IFERROR(VLOOKUP(B489,'กะเช้าวันที่ 14'!$B$8:$AC$104,28,FALSE),0)-IFERROR(VLOOKUP(B489,'กะเช้าวันที่ 14'!$B$8:$AC$104,27,FALSE),0)</f>
      </c>
      <c r="AD489" s="53">
        <f>IFERROR(VLOOKUP(B489,'กะเช้าวันที่ 14'!$B$8:$AC$104,27,FALSE),0)</f>
      </c>
      <c r="AE489" s="53">
        <f>IFERROR(VLOOKUP(B489,'กะดึกวันที่ 13'!$B$8:$AC$105,28,FALSE),0)-IFERROR(VLOOKUP(B489,'กะดึกวันที่ 13'!$B$8:$AC$105,27,FALSE),0)</f>
      </c>
      <c r="AF489" s="53">
        <f>IFERROR(VLOOKUP(C489,'กะดึกวันที่ 13'!$B$8:$AC$105,27,FALSE),0)</f>
      </c>
      <c r="AG489" s="53">
        <f>IFERROR(VLOOKUP(B489,'วันที่ 12'!$B$8:$AH$105,28,FALSE),0)</f>
      </c>
      <c r="AH489" s="53">
        <f>IFERROR(VLOOKUP(B489,'วันที่ 14'!$B$8:$AH$106,28,FALSE),0)</f>
      </c>
      <c r="AI489" s="53">
        <f>IFERROR(VLOOKUP(B489,'วันที่ 15'!$B$8:$AH$106,28,FALSE),0)</f>
      </c>
      <c r="AJ489" s="53">
        <f>IFERROR(VLOOKUP(B489,'วันที่ 16'!$B$8:$AH$105,28,FALSE),0)</f>
      </c>
      <c r="AK489" s="53">
        <f>IFERROR(VLOOKUP(B489,'วันที่ 17'!$B$8:$AH$105,28,FALSE),0)</f>
      </c>
      <c r="AL489" s="53">
        <f>IFERROR(VLOOKUP(B489,'วันที่ 18'!$B$8:$AH$104,28,FALSE),0)</f>
      </c>
      <c r="AM489" s="53">
        <f>IFERROR(VLOOKUP(B489,'วันที่ 19'!$B$8:$AH$106,28,FALSE),0)</f>
      </c>
      <c r="AN489" s="53">
        <f>IFERROR(VLOOKUP(B489,'วันที่ 20'!$B$8:$AH$105,28,FALSE),0)</f>
      </c>
      <c r="AO489" s="53">
        <f>IFERROR(VLOOKUP(B489,'วันที่ 21'!$B$8:$AH$106,28,FALSE),0)</f>
      </c>
      <c r="AP489" s="53">
        <f>IFERROR(VLOOKUP(B489,'วันที่ 22'!$B$8:$AH$105,28,FALSE),0)</f>
      </c>
      <c r="AQ489" s="53">
        <f>IFERROR(VLOOKUP(B489,'วันที่ 23'!$B$8:$AH$107,28,FALSE),0)</f>
      </c>
      <c r="AR489" s="53">
        <f>IFERROR(VLOOKUP(B489,'วันที่ 24'!$B$8:$AH$104,28,FALSE),0)</f>
      </c>
      <c r="AS489" s="53">
        <f>IFERROR(VLOOKUP(B489,'วันที่ 25'!$B$8:$AH$106,28,FALSE),0)</f>
      </c>
      <c r="AT489" s="53">
        <f>IFERROR(VLOOKUP(B489,'วันที่ 26'!$B$8:$AH$105,28,FALSE),0)</f>
      </c>
      <c r="AU489" s="53">
        <f>IFERROR(VLOOKUP(B489,'วันที่ 26'!$B$8:$AH$104,28,FALSE),0)</f>
      </c>
      <c r="AV489" s="53">
        <f>IFERROR(VLOOKUP(B489,'วันที่ 30'!$B$8:$AH$107,28,FALSE),0)</f>
      </c>
      <c r="AW489" s="53">
        <f>IFERROR(VLOOKUP(B489,'วันที่ 31'!$B$8:$AG$105,28,FALSE),0)</f>
      </c>
      <c r="AX489" s="52">
        <f>SUM(E489:AW489)</f>
      </c>
    </row>
    <row r="490">
      <c r="A490" s="52"/>
      <c r="B490" s="56"/>
      <c r="C490" s="53">
        <f>IFERROR(VLOOKUP(B490,Members!B:C,2,FALSE),0)</f>
      </c>
      <c r="D490" s="53">
        <f>IFERROR(VLOOKUP(B490,Members!$B:$H,7,FALSE),0)</f>
      </c>
      <c r="E490" s="55">
        <f>IFERROR(VLOOKUP(B490,'วันที่ 1'!$B$8:$AH$103,28,FALSE),0) - IFERROR(VLOOKUP(B490,'วันที่ 1'!$B$8:$AH$103,27,FALSE),0)</f>
      </c>
      <c r="F490" s="55">
        <f>IFERROR(VLOOKUP(C490,'วันที่ 1'!$B$8:$AH$103,27,FALSE),0)</f>
      </c>
      <c r="G490" s="53">
        <f>IFERROR(VLOOKUP(B490,'วันที่ 1'!$B$8:$AH$103,28,FALSE),0)-IFERROR(VLOOKUP(B490,'วันที่ 1'!$B$8:$AH$103,27,FALSE),0)</f>
      </c>
      <c r="H490" s="55">
        <f>IFERROR(VLOOKUP(B490,'วันที่ 1'!$B$8:$AH$103,27,FALSE),0)</f>
      </c>
      <c r="I490" s="53">
        <f>IFERROR(VLOOKUP(B490,'วันที่ 2'!$B$8:$AF$106,28,FALSE),0)-IFERROR(VLOOKUP(B490,'วันที่ 2'!$B$8:$AF$106,27,FALSE),0)</f>
      </c>
      <c r="J490" s="53">
        <f>IFERROR(VLOOKUP(B490,'วันที่ 2'!$B$8:$AF$106,27,FALSE),0)</f>
      </c>
      <c r="K490" s="53">
        <f>IFERROR(VLOOKUP(B490,'วันที่ 3 กะเช้า'!$B$8:$AK$106,28,FALSE),0)-IFERROR(VLOOKUP(B490,'วันที่ 3 กะเช้า'!$B$8:$AK$106,27,FALSE),0)</f>
      </c>
      <c r="L490" s="53">
        <f>IFERROR(VLOOKUP(B490,'วันที่ 3 กะเช้า'!$B$8:$AK$106,27,FALSE),0)</f>
      </c>
      <c r="M490" s="53">
        <f>IFERROR(VLOOKUP(B490,'วันที่ 4 กะเช้า'!$B$8:$AG$107,28,FALSE),0)-IFERROR(VLOOKUP(B490,'วันที่ 4 กะเช้า'!$B$8:$AG$107,27,FALSE),0)</f>
      </c>
      <c r="N490" s="53">
        <f>IFERROR(VLOOKUP(B490,'วันที่ 4 กะเช้า'!$B$8:$AG$107,27,FALSE),0)</f>
      </c>
      <c r="O490" s="53">
        <f>IFERROR(VLOOKUP(B490,'วันที่ 4 กะเช้า'!$B$8:$AH$106,28,FALSE),0)-IFERROR(VLOOKUP(B490,'วันที่ 4 กะเช้า'!$B$8:$AH$106,27,FALSE),0)</f>
      </c>
      <c r="P490" s="53">
        <f>IFERROR(VLOOKUP(B490,'วันที่ 4 กะเช้า'!$B$8:$AH$106,27,FALSE),0)</f>
      </c>
      <c r="Q490" s="53">
        <f>IFERROR(VLOOKUP(B490,'วันที่ 4 กะเช้า'!$B$8:$AH$106,28,FALSE),0)-IFERROR(VLOOKUP(B490,'วันที่ 4 กะเช้า'!$B$8:$AH$106,27,FALSE),0)</f>
      </c>
      <c r="R490" s="53">
        <f>IFERROR(VLOOKUP(B490,'วันที่ 4 กะเช้า'!$B$8:$AH$106,27,FALSE),0)</f>
      </c>
      <c r="S490" s="53">
        <f>IFERROR(VLOOKUP(B490,'วันที่ 5 กะเช้า'!$B$8:$AH$107,28,FALSE),0)-IFERROR(VLOOKUP(B490,'วันที่ 5 กะเช้า'!$B$8:$AH$107,27,FALSE),0)</f>
      </c>
      <c r="T490" s="53">
        <f>IFERROR(VLOOKUP(B490,'วันที่ 5 กะเช้า'!$B$8:$AH$107,27,FALSE),0)</f>
      </c>
      <c r="U490" s="53">
        <f>IFERROR(VLOOKUP(B490,'วันที่ 5 กะดึก'!$B$8:$AH$106,27,FALSE),0)</f>
      </c>
      <c r="V490" s="53">
        <f>IFERROR(VLOOKUP(B490,'วันที่ 5 กะดึก'!$B$8:$AH$106,27,FALSE),0)</f>
      </c>
      <c r="W490" s="53">
        <f>IFERROR(VLOOKUP(B490,'วันที่ 7'!$B$8:$AH$105,28,FALSE),0)-IFERROR(VLOOKUP(B490,'วันที่ 7'!$B$8:$AH$105,27,FALSE),0)</f>
      </c>
      <c r="X490" s="53">
        <f>IFERROR(VLOOKUP(B490,'วันที่ 7'!$B$8:$AH$105,27,FALSE),0)</f>
      </c>
      <c r="Y490" s="53">
        <f>IFERROR(VLOOKUP(B490,'วันที่ 8'!$B$8:$AH$109,28,FALSE),0)-IFERROR(VLOOKUP(B490,'วันที่ 8'!$B$8:$AH$109,27,FALSE),0)</f>
      </c>
      <c r="Z490" s="53">
        <f>IFERROR(VLOOKUP(B490,'วันที่ 8'!$B$8:$AH$109,27,FALSE),0)</f>
      </c>
      <c r="AA490" s="53">
        <f>IFERROR(VLOOKUP(B490,'กะเช้าวันที่ 12'!$B$8:$AC$102,28,FALSE),0)-IFERROR(VLOOKUP(B490,'กะเช้าวันที่ 12'!$B$8:$AC$102,27,FALSE),0)</f>
      </c>
      <c r="AB490" s="53">
        <f>IFERROR(VLOOKUP(B490,'กะเช้าวันที่ 12'!$B$8:$AC$102,27,FALSE),0)</f>
      </c>
      <c r="AC490" s="53">
        <f>IFERROR(VLOOKUP(B490,'กะเช้าวันที่ 14'!$B$8:$AC$104,28,FALSE),0)-IFERROR(VLOOKUP(B490,'กะเช้าวันที่ 14'!$B$8:$AC$104,27,FALSE),0)</f>
      </c>
      <c r="AD490" s="53">
        <f>IFERROR(VLOOKUP(B490,'กะเช้าวันที่ 14'!$B$8:$AC$104,27,FALSE),0)</f>
      </c>
      <c r="AE490" s="53">
        <f>IFERROR(VLOOKUP(B490,'กะดึกวันที่ 13'!$B$8:$AC$105,28,FALSE),0)-IFERROR(VLOOKUP(B490,'กะดึกวันที่ 13'!$B$8:$AC$105,27,FALSE),0)</f>
      </c>
      <c r="AF490" s="53">
        <f>IFERROR(VLOOKUP(C490,'กะดึกวันที่ 13'!$B$8:$AC$105,27,FALSE),0)</f>
      </c>
      <c r="AG490" s="53">
        <f>IFERROR(VLOOKUP(B490,'วันที่ 12'!$B$8:$AH$105,28,FALSE),0)</f>
      </c>
      <c r="AH490" s="53">
        <f>IFERROR(VLOOKUP(B490,'วันที่ 14'!$B$8:$AH$106,28,FALSE),0)</f>
      </c>
      <c r="AI490" s="53">
        <f>IFERROR(VLOOKUP(B490,'วันที่ 15'!$B$8:$AH$106,28,FALSE),0)</f>
      </c>
      <c r="AJ490" s="53">
        <f>IFERROR(VLOOKUP(B490,'วันที่ 16'!$B$8:$AH$105,28,FALSE),0)</f>
      </c>
      <c r="AK490" s="53">
        <f>IFERROR(VLOOKUP(B490,'วันที่ 17'!$B$8:$AH$105,28,FALSE),0)</f>
      </c>
      <c r="AL490" s="53">
        <f>IFERROR(VLOOKUP(B490,'วันที่ 18'!$B$8:$AH$104,28,FALSE),0)</f>
      </c>
      <c r="AM490" s="53">
        <f>IFERROR(VLOOKUP(B490,'วันที่ 19'!$B$8:$AH$106,28,FALSE),0)</f>
      </c>
      <c r="AN490" s="53">
        <f>IFERROR(VLOOKUP(B490,'วันที่ 20'!$B$8:$AH$105,28,FALSE),0)</f>
      </c>
      <c r="AO490" s="53">
        <f>IFERROR(VLOOKUP(B490,'วันที่ 21'!$B$8:$AH$106,28,FALSE),0)</f>
      </c>
      <c r="AP490" s="53">
        <f>IFERROR(VLOOKUP(B490,'วันที่ 22'!$B$8:$AH$105,28,FALSE),0)</f>
      </c>
      <c r="AQ490" s="53">
        <f>IFERROR(VLOOKUP(B490,'วันที่ 23'!$B$8:$AH$107,28,FALSE),0)</f>
      </c>
      <c r="AR490" s="53">
        <f>IFERROR(VLOOKUP(B490,'วันที่ 24'!$B$8:$AH$104,28,FALSE),0)</f>
      </c>
      <c r="AS490" s="53">
        <f>IFERROR(VLOOKUP(B490,'วันที่ 25'!$B$8:$AH$106,28,FALSE),0)</f>
      </c>
      <c r="AT490" s="53">
        <f>IFERROR(VLOOKUP(B490,'วันที่ 26'!$B$8:$AH$105,28,FALSE),0)</f>
      </c>
      <c r="AU490" s="53">
        <f>IFERROR(VLOOKUP(B490,'วันที่ 26'!$B$8:$AH$104,28,FALSE),0)</f>
      </c>
      <c r="AV490" s="53">
        <f>IFERROR(VLOOKUP(B490,'วันที่ 30'!$B$8:$AH$107,28,FALSE),0)</f>
      </c>
      <c r="AW490" s="53">
        <f>IFERROR(VLOOKUP(B490,'วันที่ 31'!$B$8:$AG$105,28,FALSE),0)</f>
      </c>
      <c r="AX490" s="52">
        <f>SUM(E490:AW490)</f>
      </c>
    </row>
    <row r="491">
      <c r="A491" s="52"/>
      <c r="B491" s="56"/>
      <c r="C491" s="53">
        <f>IFERROR(VLOOKUP(B491,Members!B:C,2,FALSE),0)</f>
      </c>
      <c r="D491" s="53">
        <f>IFERROR(VLOOKUP(B491,Members!$B:$H,7,FALSE),0)</f>
      </c>
      <c r="E491" s="55">
        <f>IFERROR(VLOOKUP(B491,'วันที่ 1'!$B$8:$AH$103,28,FALSE),0) - IFERROR(VLOOKUP(B491,'วันที่ 1'!$B$8:$AH$103,27,FALSE),0)</f>
      </c>
      <c r="F491" s="55">
        <f>IFERROR(VLOOKUP(C491,'วันที่ 1'!$B$8:$AH$103,27,FALSE),0)</f>
      </c>
      <c r="G491" s="53">
        <f>IFERROR(VLOOKUP(B491,'วันที่ 1'!$B$8:$AH$103,28,FALSE),0)-IFERROR(VLOOKUP(B491,'วันที่ 1'!$B$8:$AH$103,27,FALSE),0)</f>
      </c>
      <c r="H491" s="55">
        <f>IFERROR(VLOOKUP(B491,'วันที่ 1'!$B$8:$AH$103,27,FALSE),0)</f>
      </c>
      <c r="I491" s="53">
        <f>IFERROR(VLOOKUP(B491,'วันที่ 2'!$B$8:$AF$106,28,FALSE),0)-IFERROR(VLOOKUP(B491,'วันที่ 2'!$B$8:$AF$106,27,FALSE),0)</f>
      </c>
      <c r="J491" s="53">
        <f>IFERROR(VLOOKUP(B491,'วันที่ 2'!$B$8:$AF$106,27,FALSE),0)</f>
      </c>
      <c r="K491" s="53">
        <f>IFERROR(VLOOKUP(B491,'วันที่ 3 กะเช้า'!$B$8:$AK$106,28,FALSE),0)-IFERROR(VLOOKUP(B491,'วันที่ 3 กะเช้า'!$B$8:$AK$106,27,FALSE),0)</f>
      </c>
      <c r="L491" s="53">
        <f>IFERROR(VLOOKUP(B491,'วันที่ 3 กะเช้า'!$B$8:$AK$106,27,FALSE),0)</f>
      </c>
      <c r="M491" s="53">
        <f>IFERROR(VLOOKUP(B491,'วันที่ 4 กะเช้า'!$B$8:$AG$107,28,FALSE),0)-IFERROR(VLOOKUP(B491,'วันที่ 4 กะเช้า'!$B$8:$AG$107,27,FALSE),0)</f>
      </c>
      <c r="N491" s="53">
        <f>IFERROR(VLOOKUP(B491,'วันที่ 4 กะเช้า'!$B$8:$AG$107,27,FALSE),0)</f>
      </c>
      <c r="O491" s="53">
        <f>IFERROR(VLOOKUP(B491,'วันที่ 4 กะเช้า'!$B$8:$AH$106,28,FALSE),0)-IFERROR(VLOOKUP(B491,'วันที่ 4 กะเช้า'!$B$8:$AH$106,27,FALSE),0)</f>
      </c>
      <c r="P491" s="53">
        <f>IFERROR(VLOOKUP(B491,'วันที่ 4 กะเช้า'!$B$8:$AH$106,27,FALSE),0)</f>
      </c>
      <c r="Q491" s="53">
        <f>IFERROR(VLOOKUP(B491,'วันที่ 4 กะเช้า'!$B$8:$AH$106,28,FALSE),0)-IFERROR(VLOOKUP(B491,'วันที่ 4 กะเช้า'!$B$8:$AH$106,27,FALSE),0)</f>
      </c>
      <c r="R491" s="53">
        <f>IFERROR(VLOOKUP(B491,'วันที่ 4 กะเช้า'!$B$8:$AH$106,27,FALSE),0)</f>
      </c>
      <c r="S491" s="53">
        <f>IFERROR(VLOOKUP(B491,'วันที่ 5 กะเช้า'!$B$8:$AH$107,28,FALSE),0)-IFERROR(VLOOKUP(B491,'วันที่ 5 กะเช้า'!$B$8:$AH$107,27,FALSE),0)</f>
      </c>
      <c r="T491" s="53">
        <f>IFERROR(VLOOKUP(B491,'วันที่ 5 กะเช้า'!$B$8:$AH$107,27,FALSE),0)</f>
      </c>
      <c r="U491" s="53">
        <f>IFERROR(VLOOKUP(B491,'วันที่ 5 กะดึก'!$B$8:$AH$106,27,FALSE),0)</f>
      </c>
      <c r="V491" s="53">
        <f>IFERROR(VLOOKUP(B491,'วันที่ 5 กะดึก'!$B$8:$AH$106,27,FALSE),0)</f>
      </c>
      <c r="W491" s="53">
        <f>IFERROR(VLOOKUP(B491,'วันที่ 7'!$B$8:$AH$105,28,FALSE),0)-IFERROR(VLOOKUP(B491,'วันที่ 7'!$B$8:$AH$105,27,FALSE),0)</f>
      </c>
      <c r="X491" s="53">
        <f>IFERROR(VLOOKUP(B491,'วันที่ 7'!$B$8:$AH$105,27,FALSE),0)</f>
      </c>
      <c r="Y491" s="53">
        <f>IFERROR(VLOOKUP(B491,'วันที่ 8'!$B$8:$AH$109,28,FALSE),0)-IFERROR(VLOOKUP(B491,'วันที่ 8'!$B$8:$AH$109,27,FALSE),0)</f>
      </c>
      <c r="Z491" s="53">
        <f>IFERROR(VLOOKUP(B491,'วันที่ 8'!$B$8:$AH$109,27,FALSE),0)</f>
      </c>
      <c r="AA491" s="53">
        <f>IFERROR(VLOOKUP(B491,'กะเช้าวันที่ 12'!$B$8:$AC$102,28,FALSE),0)-IFERROR(VLOOKUP(B491,'กะเช้าวันที่ 12'!$B$8:$AC$102,27,FALSE),0)</f>
      </c>
      <c r="AB491" s="53">
        <f>IFERROR(VLOOKUP(B491,'กะเช้าวันที่ 12'!$B$8:$AC$102,27,FALSE),0)</f>
      </c>
      <c r="AC491" s="53">
        <f>IFERROR(VLOOKUP(B491,'กะเช้าวันที่ 14'!$B$8:$AC$104,28,FALSE),0)-IFERROR(VLOOKUP(B491,'กะเช้าวันที่ 14'!$B$8:$AC$104,27,FALSE),0)</f>
      </c>
      <c r="AD491" s="53">
        <f>IFERROR(VLOOKUP(B491,'กะเช้าวันที่ 14'!$B$8:$AC$104,27,FALSE),0)</f>
      </c>
      <c r="AE491" s="53">
        <f>IFERROR(VLOOKUP(B491,'กะดึกวันที่ 13'!$B$8:$AC$105,28,FALSE),0)-IFERROR(VLOOKUP(B491,'กะดึกวันที่ 13'!$B$8:$AC$105,27,FALSE),0)</f>
      </c>
      <c r="AF491" s="53">
        <f>IFERROR(VLOOKUP(C491,'กะดึกวันที่ 13'!$B$8:$AC$105,27,FALSE),0)</f>
      </c>
      <c r="AG491" s="53">
        <f>IFERROR(VLOOKUP(B491,'วันที่ 12'!$B$8:$AH$105,28,FALSE),0)</f>
      </c>
      <c r="AH491" s="53">
        <f>IFERROR(VLOOKUP(B491,'วันที่ 14'!$B$8:$AH$106,28,FALSE),0)</f>
      </c>
      <c r="AI491" s="53">
        <f>IFERROR(VLOOKUP(B491,'วันที่ 15'!$B$8:$AH$106,28,FALSE),0)</f>
      </c>
      <c r="AJ491" s="53">
        <f>IFERROR(VLOOKUP(B491,'วันที่ 16'!$B$8:$AH$105,28,FALSE),0)</f>
      </c>
      <c r="AK491" s="53">
        <f>IFERROR(VLOOKUP(B491,'วันที่ 17'!$B$8:$AH$105,28,FALSE),0)</f>
      </c>
      <c r="AL491" s="53">
        <f>IFERROR(VLOOKUP(B491,'วันที่ 18'!$B$8:$AH$104,28,FALSE),0)</f>
      </c>
      <c r="AM491" s="53">
        <f>IFERROR(VLOOKUP(B491,'วันที่ 19'!$B$8:$AH$106,28,FALSE),0)</f>
      </c>
      <c r="AN491" s="53">
        <f>IFERROR(VLOOKUP(B491,'วันที่ 20'!$B$8:$AH$105,28,FALSE),0)</f>
      </c>
      <c r="AO491" s="53">
        <f>IFERROR(VLOOKUP(B491,'วันที่ 21'!$B$8:$AH$106,28,FALSE),0)</f>
      </c>
      <c r="AP491" s="53">
        <f>IFERROR(VLOOKUP(B491,'วันที่ 22'!$B$8:$AH$105,28,FALSE),0)</f>
      </c>
      <c r="AQ491" s="53">
        <f>IFERROR(VLOOKUP(B491,'วันที่ 23'!$B$8:$AH$107,28,FALSE),0)</f>
      </c>
      <c r="AR491" s="53">
        <f>IFERROR(VLOOKUP(B491,'วันที่ 24'!$B$8:$AH$104,28,FALSE),0)</f>
      </c>
      <c r="AS491" s="53">
        <f>IFERROR(VLOOKUP(B491,'วันที่ 25'!$B$8:$AH$106,28,FALSE),0)</f>
      </c>
      <c r="AT491" s="53">
        <f>IFERROR(VLOOKUP(B491,'วันที่ 26'!$B$8:$AH$105,28,FALSE),0)</f>
      </c>
      <c r="AU491" s="53">
        <f>IFERROR(VLOOKUP(B491,'วันที่ 26'!$B$8:$AH$104,28,FALSE),0)</f>
      </c>
      <c r="AV491" s="53">
        <f>IFERROR(VLOOKUP(B491,'วันที่ 30'!$B$8:$AH$107,28,FALSE),0)</f>
      </c>
      <c r="AW491" s="53">
        <f>IFERROR(VLOOKUP(B491,'วันที่ 31'!$B$8:$AG$105,28,FALSE),0)</f>
      </c>
      <c r="AX491" s="52">
        <f>SUM(E491:AW491)</f>
      </c>
    </row>
    <row r="492">
      <c r="A492" s="52"/>
      <c r="B492" s="56"/>
      <c r="C492" s="53">
        <f>IFERROR(VLOOKUP(B492,Members!B:C,2,FALSE),0)</f>
      </c>
      <c r="D492" s="53">
        <f>IFERROR(VLOOKUP(B492,Members!$B:$H,7,FALSE),0)</f>
      </c>
      <c r="E492" s="55">
        <f>IFERROR(VLOOKUP(B492,'วันที่ 1'!$B$8:$AH$103,28,FALSE),0) - IFERROR(VLOOKUP(B492,'วันที่ 1'!$B$8:$AH$103,27,FALSE),0)</f>
      </c>
      <c r="F492" s="55">
        <f>IFERROR(VLOOKUP(C492,'วันที่ 1'!$B$8:$AH$103,27,FALSE),0)</f>
      </c>
      <c r="G492" s="53">
        <f>IFERROR(VLOOKUP(B492,'วันที่ 1'!$B$8:$AH$103,28,FALSE),0)-IFERROR(VLOOKUP(B492,'วันที่ 1'!$B$8:$AH$103,27,FALSE),0)</f>
      </c>
      <c r="H492" s="55">
        <f>IFERROR(VLOOKUP(B492,'วันที่ 1'!$B$8:$AH$103,27,FALSE),0)</f>
      </c>
      <c r="I492" s="53">
        <f>IFERROR(VLOOKUP(B492,'วันที่ 2'!$B$8:$AF$106,28,FALSE),0)-IFERROR(VLOOKUP(B492,'วันที่ 2'!$B$8:$AF$106,27,FALSE),0)</f>
      </c>
      <c r="J492" s="53">
        <f>IFERROR(VLOOKUP(B492,'วันที่ 2'!$B$8:$AF$106,27,FALSE),0)</f>
      </c>
      <c r="K492" s="53">
        <f>IFERROR(VLOOKUP(B492,'วันที่ 3 กะเช้า'!$B$8:$AK$106,28,FALSE),0)-IFERROR(VLOOKUP(B492,'วันที่ 3 กะเช้า'!$B$8:$AK$106,27,FALSE),0)</f>
      </c>
      <c r="L492" s="53">
        <f>IFERROR(VLOOKUP(B492,'วันที่ 3 กะเช้า'!$B$8:$AK$106,27,FALSE),0)</f>
      </c>
      <c r="M492" s="53">
        <f>IFERROR(VLOOKUP(B492,'วันที่ 4 กะเช้า'!$B$8:$AG$107,28,FALSE),0)-IFERROR(VLOOKUP(B492,'วันที่ 4 กะเช้า'!$B$8:$AG$107,27,FALSE),0)</f>
      </c>
      <c r="N492" s="53">
        <f>IFERROR(VLOOKUP(B492,'วันที่ 4 กะเช้า'!$B$8:$AG$107,27,FALSE),0)</f>
      </c>
      <c r="O492" s="53">
        <f>IFERROR(VLOOKUP(B492,'วันที่ 4 กะเช้า'!$B$8:$AH$106,28,FALSE),0)-IFERROR(VLOOKUP(B492,'วันที่ 4 กะเช้า'!$B$8:$AH$106,27,FALSE),0)</f>
      </c>
      <c r="P492" s="53">
        <f>IFERROR(VLOOKUP(B492,'วันที่ 4 กะเช้า'!$B$8:$AH$106,27,FALSE),0)</f>
      </c>
      <c r="Q492" s="53">
        <f>IFERROR(VLOOKUP(B492,'วันที่ 4 กะเช้า'!$B$8:$AH$106,28,FALSE),0)-IFERROR(VLOOKUP(B492,'วันที่ 4 กะเช้า'!$B$8:$AH$106,27,FALSE),0)</f>
      </c>
      <c r="R492" s="53">
        <f>IFERROR(VLOOKUP(B492,'วันที่ 4 กะเช้า'!$B$8:$AH$106,27,FALSE),0)</f>
      </c>
      <c r="S492" s="53">
        <f>IFERROR(VLOOKUP(B492,'วันที่ 5 กะเช้า'!$B$8:$AH$107,28,FALSE),0)-IFERROR(VLOOKUP(B492,'วันที่ 5 กะเช้า'!$B$8:$AH$107,27,FALSE),0)</f>
      </c>
      <c r="T492" s="53">
        <f>IFERROR(VLOOKUP(B492,'วันที่ 5 กะเช้า'!$B$8:$AH$107,27,FALSE),0)</f>
      </c>
      <c r="U492" s="53">
        <f>IFERROR(VLOOKUP(B492,'วันที่ 5 กะดึก'!$B$8:$AH$106,27,FALSE),0)</f>
      </c>
      <c r="V492" s="53">
        <f>IFERROR(VLOOKUP(B492,'วันที่ 5 กะดึก'!$B$8:$AH$106,27,FALSE),0)</f>
      </c>
      <c r="W492" s="53">
        <f>IFERROR(VLOOKUP(B492,'วันที่ 7'!$B$8:$AH$105,28,FALSE),0)-IFERROR(VLOOKUP(B492,'วันที่ 7'!$B$8:$AH$105,27,FALSE),0)</f>
      </c>
      <c r="X492" s="53">
        <f>IFERROR(VLOOKUP(B492,'วันที่ 7'!$B$8:$AH$105,27,FALSE),0)</f>
      </c>
      <c r="Y492" s="53">
        <f>IFERROR(VLOOKUP(B492,'วันที่ 8'!$B$8:$AH$109,28,FALSE),0)-IFERROR(VLOOKUP(B492,'วันที่ 8'!$B$8:$AH$109,27,FALSE),0)</f>
      </c>
      <c r="Z492" s="53">
        <f>IFERROR(VLOOKUP(B492,'วันที่ 8'!$B$8:$AH$109,27,FALSE),0)</f>
      </c>
      <c r="AA492" s="53">
        <f>IFERROR(VLOOKUP(B492,'กะเช้าวันที่ 12'!$B$8:$AC$102,28,FALSE),0)-IFERROR(VLOOKUP(B492,'กะเช้าวันที่ 12'!$B$8:$AC$102,27,FALSE),0)</f>
      </c>
      <c r="AB492" s="53">
        <f>IFERROR(VLOOKUP(B492,'กะเช้าวันที่ 12'!$B$8:$AC$102,27,FALSE),0)</f>
      </c>
      <c r="AC492" s="53">
        <f>IFERROR(VLOOKUP(B492,'กะเช้าวันที่ 14'!$B$8:$AC$104,28,FALSE),0)-IFERROR(VLOOKUP(B492,'กะเช้าวันที่ 14'!$B$8:$AC$104,27,FALSE),0)</f>
      </c>
      <c r="AD492" s="53">
        <f>IFERROR(VLOOKUP(B492,'กะเช้าวันที่ 14'!$B$8:$AC$104,27,FALSE),0)</f>
      </c>
      <c r="AE492" s="53">
        <f>IFERROR(VLOOKUP(B492,'กะดึกวันที่ 13'!$B$8:$AC$105,28,FALSE),0)-IFERROR(VLOOKUP(B492,'กะดึกวันที่ 13'!$B$8:$AC$105,27,FALSE),0)</f>
      </c>
      <c r="AF492" s="53">
        <f>IFERROR(VLOOKUP(C492,'กะดึกวันที่ 13'!$B$8:$AC$105,27,FALSE),0)</f>
      </c>
      <c r="AG492" s="53">
        <f>IFERROR(VLOOKUP(B492,'วันที่ 12'!$B$8:$AH$105,28,FALSE),0)</f>
      </c>
      <c r="AH492" s="53">
        <f>IFERROR(VLOOKUP(B492,'วันที่ 14'!$B$8:$AH$106,28,FALSE),0)</f>
      </c>
      <c r="AI492" s="53">
        <f>IFERROR(VLOOKUP(B492,'วันที่ 15'!$B$8:$AH$106,28,FALSE),0)</f>
      </c>
      <c r="AJ492" s="53">
        <f>IFERROR(VLOOKUP(B492,'วันที่ 16'!$B$8:$AH$105,28,FALSE),0)</f>
      </c>
      <c r="AK492" s="53">
        <f>IFERROR(VLOOKUP(B492,'วันที่ 17'!$B$8:$AH$105,28,FALSE),0)</f>
      </c>
      <c r="AL492" s="53">
        <f>IFERROR(VLOOKUP(B492,'วันที่ 18'!$B$8:$AH$104,28,FALSE),0)</f>
      </c>
      <c r="AM492" s="53">
        <f>IFERROR(VLOOKUP(B492,'วันที่ 19'!$B$8:$AH$106,28,FALSE),0)</f>
      </c>
      <c r="AN492" s="53">
        <f>IFERROR(VLOOKUP(B492,'วันที่ 20'!$B$8:$AH$105,28,FALSE),0)</f>
      </c>
      <c r="AO492" s="53">
        <f>IFERROR(VLOOKUP(B492,'วันที่ 21'!$B$8:$AH$106,28,FALSE),0)</f>
      </c>
      <c r="AP492" s="53">
        <f>IFERROR(VLOOKUP(B492,'วันที่ 22'!$B$8:$AH$105,28,FALSE),0)</f>
      </c>
      <c r="AQ492" s="53">
        <f>IFERROR(VLOOKUP(B492,'วันที่ 23'!$B$8:$AH$107,28,FALSE),0)</f>
      </c>
      <c r="AR492" s="53">
        <f>IFERROR(VLOOKUP(B492,'วันที่ 24'!$B$8:$AH$104,28,FALSE),0)</f>
      </c>
      <c r="AS492" s="53">
        <f>IFERROR(VLOOKUP(B492,'วันที่ 25'!$B$8:$AH$106,28,FALSE),0)</f>
      </c>
      <c r="AT492" s="53">
        <f>IFERROR(VLOOKUP(B492,'วันที่ 26'!$B$8:$AH$105,28,FALSE),0)</f>
      </c>
      <c r="AU492" s="53">
        <f>IFERROR(VLOOKUP(B492,'วันที่ 26'!$B$8:$AH$104,28,FALSE),0)</f>
      </c>
      <c r="AV492" s="53">
        <f>IFERROR(VLOOKUP(B492,'วันที่ 30'!$B$8:$AH$107,28,FALSE),0)</f>
      </c>
      <c r="AW492" s="53">
        <f>IFERROR(VLOOKUP(B492,'วันที่ 31'!$B$8:$AG$105,28,FALSE),0)</f>
      </c>
      <c r="AX492" s="52">
        <f>SUM(E492:AW492)</f>
      </c>
    </row>
    <row r="493">
      <c r="A493" s="52"/>
      <c r="B493" s="56"/>
      <c r="C493" s="53">
        <f>IFERROR(VLOOKUP(B493,Members!B:C,2,FALSE),0)</f>
      </c>
      <c r="D493" s="53">
        <f>IFERROR(VLOOKUP(B493,Members!$B:$H,7,FALSE),0)</f>
      </c>
      <c r="E493" s="55">
        <f>IFERROR(VLOOKUP(B493,'วันที่ 1'!$B$8:$AH$103,28,FALSE),0) - IFERROR(VLOOKUP(B493,'วันที่ 1'!$B$8:$AH$103,27,FALSE),0)</f>
      </c>
      <c r="F493" s="55">
        <f>IFERROR(VLOOKUP(C493,'วันที่ 1'!$B$8:$AH$103,27,FALSE),0)</f>
      </c>
      <c r="G493" s="53">
        <f>IFERROR(VLOOKUP(B493,'วันที่ 1'!$B$8:$AH$103,28,FALSE),0)-IFERROR(VLOOKUP(B493,'วันที่ 1'!$B$8:$AH$103,27,FALSE),0)</f>
      </c>
      <c r="H493" s="55">
        <f>IFERROR(VLOOKUP(B493,'วันที่ 1'!$B$8:$AH$103,27,FALSE),0)</f>
      </c>
      <c r="I493" s="53">
        <f>IFERROR(VLOOKUP(B493,'วันที่ 2'!$B$8:$AF$106,28,FALSE),0)-IFERROR(VLOOKUP(B493,'วันที่ 2'!$B$8:$AF$106,27,FALSE),0)</f>
      </c>
      <c r="J493" s="53">
        <f>IFERROR(VLOOKUP(B493,'วันที่ 2'!$B$8:$AF$106,27,FALSE),0)</f>
      </c>
      <c r="K493" s="53">
        <f>IFERROR(VLOOKUP(B493,'วันที่ 3 กะเช้า'!$B$8:$AK$106,28,FALSE),0)-IFERROR(VLOOKUP(B493,'วันที่ 3 กะเช้า'!$B$8:$AK$106,27,FALSE),0)</f>
      </c>
      <c r="L493" s="53">
        <f>IFERROR(VLOOKUP(B493,'วันที่ 3 กะเช้า'!$B$8:$AK$106,27,FALSE),0)</f>
      </c>
      <c r="M493" s="53">
        <f>IFERROR(VLOOKUP(B493,'วันที่ 4 กะเช้า'!$B$8:$AG$107,28,FALSE),0)-IFERROR(VLOOKUP(B493,'วันที่ 4 กะเช้า'!$B$8:$AG$107,27,FALSE),0)</f>
      </c>
      <c r="N493" s="53">
        <f>IFERROR(VLOOKUP(B493,'วันที่ 4 กะเช้า'!$B$8:$AG$107,27,FALSE),0)</f>
      </c>
      <c r="O493" s="53">
        <f>IFERROR(VLOOKUP(B493,'วันที่ 4 กะเช้า'!$B$8:$AH$106,28,FALSE),0)-IFERROR(VLOOKUP(B493,'วันที่ 4 กะเช้า'!$B$8:$AH$106,27,FALSE),0)</f>
      </c>
      <c r="P493" s="53">
        <f>IFERROR(VLOOKUP(B493,'วันที่ 4 กะเช้า'!$B$8:$AH$106,27,FALSE),0)</f>
      </c>
      <c r="Q493" s="53">
        <f>IFERROR(VLOOKUP(B493,'วันที่ 4 กะเช้า'!$B$8:$AH$106,28,FALSE),0)-IFERROR(VLOOKUP(B493,'วันที่ 4 กะเช้า'!$B$8:$AH$106,27,FALSE),0)</f>
      </c>
      <c r="R493" s="53">
        <f>IFERROR(VLOOKUP(B493,'วันที่ 4 กะเช้า'!$B$8:$AH$106,27,FALSE),0)</f>
      </c>
      <c r="S493" s="53">
        <f>IFERROR(VLOOKUP(B493,'วันที่ 5 กะเช้า'!$B$8:$AH$107,28,FALSE),0)-IFERROR(VLOOKUP(B493,'วันที่ 5 กะเช้า'!$B$8:$AH$107,27,FALSE),0)</f>
      </c>
      <c r="T493" s="53">
        <f>IFERROR(VLOOKUP(B493,'วันที่ 5 กะเช้า'!$B$8:$AH$107,27,FALSE),0)</f>
      </c>
      <c r="U493" s="53">
        <f>IFERROR(VLOOKUP(B493,'วันที่ 5 กะดึก'!$B$8:$AH$106,27,FALSE),0)</f>
      </c>
      <c r="V493" s="53">
        <f>IFERROR(VLOOKUP(B493,'วันที่ 5 กะดึก'!$B$8:$AH$106,27,FALSE),0)</f>
      </c>
      <c r="W493" s="53">
        <f>IFERROR(VLOOKUP(B493,'วันที่ 7'!$B$8:$AH$105,28,FALSE),0)-IFERROR(VLOOKUP(B493,'วันที่ 7'!$B$8:$AH$105,27,FALSE),0)</f>
      </c>
      <c r="X493" s="53">
        <f>IFERROR(VLOOKUP(B493,'วันที่ 7'!$B$8:$AH$105,27,FALSE),0)</f>
      </c>
      <c r="Y493" s="53">
        <f>IFERROR(VLOOKUP(B493,'วันที่ 8'!$B$8:$AH$109,28,FALSE),0)-IFERROR(VLOOKUP(B493,'วันที่ 8'!$B$8:$AH$109,27,FALSE),0)</f>
      </c>
      <c r="Z493" s="53">
        <f>IFERROR(VLOOKUP(B493,'วันที่ 8'!$B$8:$AH$109,27,FALSE),0)</f>
      </c>
      <c r="AA493" s="53">
        <f>IFERROR(VLOOKUP(B493,'กะเช้าวันที่ 12'!$B$8:$AC$102,28,FALSE),0)-IFERROR(VLOOKUP(B493,'กะเช้าวันที่ 12'!$B$8:$AC$102,27,FALSE),0)</f>
      </c>
      <c r="AB493" s="53">
        <f>IFERROR(VLOOKUP(B493,'กะเช้าวันที่ 12'!$B$8:$AC$102,27,FALSE),0)</f>
      </c>
      <c r="AC493" s="53">
        <f>IFERROR(VLOOKUP(B493,'กะเช้าวันที่ 14'!$B$8:$AC$104,28,FALSE),0)-IFERROR(VLOOKUP(B493,'กะเช้าวันที่ 14'!$B$8:$AC$104,27,FALSE),0)</f>
      </c>
      <c r="AD493" s="53">
        <f>IFERROR(VLOOKUP(B493,'กะเช้าวันที่ 14'!$B$8:$AC$104,27,FALSE),0)</f>
      </c>
      <c r="AE493" s="53">
        <f>IFERROR(VLOOKUP(B493,'กะดึกวันที่ 13'!$B$8:$AC$105,28,FALSE),0)-IFERROR(VLOOKUP(B493,'กะดึกวันที่ 13'!$B$8:$AC$105,27,FALSE),0)</f>
      </c>
      <c r="AF493" s="53">
        <f>IFERROR(VLOOKUP(C493,'กะดึกวันที่ 13'!$B$8:$AC$105,27,FALSE),0)</f>
      </c>
      <c r="AG493" s="53">
        <f>IFERROR(VLOOKUP(B493,'วันที่ 12'!$B$8:$AH$105,28,FALSE),0)</f>
      </c>
      <c r="AH493" s="53">
        <f>IFERROR(VLOOKUP(B493,'วันที่ 14'!$B$8:$AH$106,28,FALSE),0)</f>
      </c>
      <c r="AI493" s="53">
        <f>IFERROR(VLOOKUP(B493,'วันที่ 15'!$B$8:$AH$106,28,FALSE),0)</f>
      </c>
      <c r="AJ493" s="53">
        <f>IFERROR(VLOOKUP(B493,'วันที่ 16'!$B$8:$AH$105,28,FALSE),0)</f>
      </c>
      <c r="AK493" s="53">
        <f>IFERROR(VLOOKUP(B493,'วันที่ 17'!$B$8:$AH$105,28,FALSE),0)</f>
      </c>
      <c r="AL493" s="53">
        <f>IFERROR(VLOOKUP(B493,'วันที่ 18'!$B$8:$AH$104,28,FALSE),0)</f>
      </c>
      <c r="AM493" s="53">
        <f>IFERROR(VLOOKUP(B493,'วันที่ 19'!$B$8:$AH$106,28,FALSE),0)</f>
      </c>
      <c r="AN493" s="53">
        <f>IFERROR(VLOOKUP(B493,'วันที่ 20'!$B$8:$AH$105,28,FALSE),0)</f>
      </c>
      <c r="AO493" s="53">
        <f>IFERROR(VLOOKUP(B493,'วันที่ 21'!$B$8:$AH$106,28,FALSE),0)</f>
      </c>
      <c r="AP493" s="53">
        <f>IFERROR(VLOOKUP(B493,'วันที่ 22'!$B$8:$AH$105,28,FALSE),0)</f>
      </c>
      <c r="AQ493" s="53">
        <f>IFERROR(VLOOKUP(B493,'วันที่ 23'!$B$8:$AH$107,28,FALSE),0)</f>
      </c>
      <c r="AR493" s="53">
        <f>IFERROR(VLOOKUP(B493,'วันที่ 24'!$B$8:$AH$104,28,FALSE),0)</f>
      </c>
      <c r="AS493" s="53">
        <f>IFERROR(VLOOKUP(B493,'วันที่ 25'!$B$8:$AH$106,28,FALSE),0)</f>
      </c>
      <c r="AT493" s="53">
        <f>IFERROR(VLOOKUP(B493,'วันที่ 26'!$B$8:$AH$105,28,FALSE),0)</f>
      </c>
      <c r="AU493" s="53">
        <f>IFERROR(VLOOKUP(B493,'วันที่ 26'!$B$8:$AH$104,28,FALSE),0)</f>
      </c>
      <c r="AV493" s="53">
        <f>IFERROR(VLOOKUP(B493,'วันที่ 30'!$B$8:$AH$107,28,FALSE),0)</f>
      </c>
      <c r="AW493" s="53">
        <f>IFERROR(VLOOKUP(B493,'วันที่ 31'!$B$8:$AG$105,28,FALSE),0)</f>
      </c>
      <c r="AX493" s="52">
        <f>SUM(E493:AW493)</f>
      </c>
    </row>
    <row r="494">
      <c r="A494" s="52"/>
      <c r="B494" s="56"/>
      <c r="C494" s="53">
        <f>IFERROR(VLOOKUP(B494,Members!B:C,2,FALSE),0)</f>
      </c>
      <c r="D494" s="53">
        <f>IFERROR(VLOOKUP(B494,Members!$B:$H,7,FALSE),0)</f>
      </c>
      <c r="E494" s="55">
        <f>IFERROR(VLOOKUP(B494,'วันที่ 1'!$B$8:$AH$103,28,FALSE),0) - IFERROR(VLOOKUP(B494,'วันที่ 1'!$B$8:$AH$103,27,FALSE),0)</f>
      </c>
      <c r="F494" s="55">
        <f>IFERROR(VLOOKUP(C494,'วันที่ 1'!$B$8:$AH$103,27,FALSE),0)</f>
      </c>
      <c r="G494" s="53">
        <f>IFERROR(VLOOKUP(B494,'วันที่ 1'!$B$8:$AH$103,28,FALSE),0)-IFERROR(VLOOKUP(B494,'วันที่ 1'!$B$8:$AH$103,27,FALSE),0)</f>
      </c>
      <c r="H494" s="55">
        <f>IFERROR(VLOOKUP(B494,'วันที่ 1'!$B$8:$AH$103,27,FALSE),0)</f>
      </c>
      <c r="I494" s="53">
        <f>IFERROR(VLOOKUP(B494,'วันที่ 2'!$B$8:$AF$106,28,FALSE),0)-IFERROR(VLOOKUP(B494,'วันที่ 2'!$B$8:$AF$106,27,FALSE),0)</f>
      </c>
      <c r="J494" s="53">
        <f>IFERROR(VLOOKUP(B494,'วันที่ 2'!$B$8:$AF$106,27,FALSE),0)</f>
      </c>
      <c r="K494" s="53">
        <f>IFERROR(VLOOKUP(B494,'วันที่ 3 กะเช้า'!$B$8:$AK$106,28,FALSE),0)-IFERROR(VLOOKUP(B494,'วันที่ 3 กะเช้า'!$B$8:$AK$106,27,FALSE),0)</f>
      </c>
      <c r="L494" s="53">
        <f>IFERROR(VLOOKUP(B494,'วันที่ 3 กะเช้า'!$B$8:$AK$106,27,FALSE),0)</f>
      </c>
      <c r="M494" s="53">
        <f>IFERROR(VLOOKUP(B494,'วันที่ 4 กะเช้า'!$B$8:$AG$107,28,FALSE),0)-IFERROR(VLOOKUP(B494,'วันที่ 4 กะเช้า'!$B$8:$AG$107,27,FALSE),0)</f>
      </c>
      <c r="N494" s="53">
        <f>IFERROR(VLOOKUP(B494,'วันที่ 4 กะเช้า'!$B$8:$AG$107,27,FALSE),0)</f>
      </c>
      <c r="O494" s="53">
        <f>IFERROR(VLOOKUP(B494,'วันที่ 4 กะเช้า'!$B$8:$AH$106,28,FALSE),0)-IFERROR(VLOOKUP(B494,'วันที่ 4 กะเช้า'!$B$8:$AH$106,27,FALSE),0)</f>
      </c>
      <c r="P494" s="53">
        <f>IFERROR(VLOOKUP(B494,'วันที่ 4 กะเช้า'!$B$8:$AH$106,27,FALSE),0)</f>
      </c>
      <c r="Q494" s="53">
        <f>IFERROR(VLOOKUP(B494,'วันที่ 4 กะเช้า'!$B$8:$AH$106,28,FALSE),0)-IFERROR(VLOOKUP(B494,'วันที่ 4 กะเช้า'!$B$8:$AH$106,27,FALSE),0)</f>
      </c>
      <c r="R494" s="53">
        <f>IFERROR(VLOOKUP(B494,'วันที่ 4 กะเช้า'!$B$8:$AH$106,27,FALSE),0)</f>
      </c>
      <c r="S494" s="53">
        <f>IFERROR(VLOOKUP(B494,'วันที่ 5 กะเช้า'!$B$8:$AH$107,28,FALSE),0)-IFERROR(VLOOKUP(B494,'วันที่ 5 กะเช้า'!$B$8:$AH$107,27,FALSE),0)</f>
      </c>
      <c r="T494" s="53">
        <f>IFERROR(VLOOKUP(B494,'วันที่ 5 กะเช้า'!$B$8:$AH$107,27,FALSE),0)</f>
      </c>
      <c r="U494" s="53">
        <f>IFERROR(VLOOKUP(B494,'วันที่ 5 กะดึก'!$B$8:$AH$106,27,FALSE),0)</f>
      </c>
      <c r="V494" s="53">
        <f>IFERROR(VLOOKUP(B494,'วันที่ 5 กะดึก'!$B$8:$AH$106,27,FALSE),0)</f>
      </c>
      <c r="W494" s="53">
        <f>IFERROR(VLOOKUP(B494,'วันที่ 7'!$B$8:$AH$105,28,FALSE),0)-IFERROR(VLOOKUP(B494,'วันที่ 7'!$B$8:$AH$105,27,FALSE),0)</f>
      </c>
      <c r="X494" s="53">
        <f>IFERROR(VLOOKUP(B494,'วันที่ 7'!$B$8:$AH$105,27,FALSE),0)</f>
      </c>
      <c r="Y494" s="53">
        <f>IFERROR(VLOOKUP(B494,'วันที่ 8'!$B$8:$AH$109,28,FALSE),0)-IFERROR(VLOOKUP(B494,'วันที่ 8'!$B$8:$AH$109,27,FALSE),0)</f>
      </c>
      <c r="Z494" s="53">
        <f>IFERROR(VLOOKUP(B494,'วันที่ 8'!$B$8:$AH$109,27,FALSE),0)</f>
      </c>
      <c r="AA494" s="53">
        <f>IFERROR(VLOOKUP(B494,'กะเช้าวันที่ 12'!$B$8:$AC$102,28,FALSE),0)-IFERROR(VLOOKUP(B494,'กะเช้าวันที่ 12'!$B$8:$AC$102,27,FALSE),0)</f>
      </c>
      <c r="AB494" s="53">
        <f>IFERROR(VLOOKUP(B494,'กะเช้าวันที่ 12'!$B$8:$AC$102,27,FALSE),0)</f>
      </c>
      <c r="AC494" s="53">
        <f>IFERROR(VLOOKUP(B494,'กะเช้าวันที่ 14'!$B$8:$AC$104,28,FALSE),0)-IFERROR(VLOOKUP(B494,'กะเช้าวันที่ 14'!$B$8:$AC$104,27,FALSE),0)</f>
      </c>
      <c r="AD494" s="53">
        <f>IFERROR(VLOOKUP(B494,'กะเช้าวันที่ 14'!$B$8:$AC$104,27,FALSE),0)</f>
      </c>
      <c r="AE494" s="53">
        <f>IFERROR(VLOOKUP(B494,'กะดึกวันที่ 13'!$B$8:$AC$105,28,FALSE),0)-IFERROR(VLOOKUP(B494,'กะดึกวันที่ 13'!$B$8:$AC$105,27,FALSE),0)</f>
      </c>
      <c r="AF494" s="53">
        <f>IFERROR(VLOOKUP(C494,'กะดึกวันที่ 13'!$B$8:$AC$105,27,FALSE),0)</f>
      </c>
      <c r="AG494" s="53">
        <f>IFERROR(VLOOKUP(B494,'วันที่ 12'!$B$8:$AH$105,28,FALSE),0)</f>
      </c>
      <c r="AH494" s="53">
        <f>IFERROR(VLOOKUP(B494,'วันที่ 14'!$B$8:$AH$106,28,FALSE),0)</f>
      </c>
      <c r="AI494" s="53">
        <f>IFERROR(VLOOKUP(B494,'วันที่ 15'!$B$8:$AH$106,28,FALSE),0)</f>
      </c>
      <c r="AJ494" s="53">
        <f>IFERROR(VLOOKUP(B494,'วันที่ 16'!$B$8:$AH$105,28,FALSE),0)</f>
      </c>
      <c r="AK494" s="53">
        <f>IFERROR(VLOOKUP(B494,'วันที่ 17'!$B$8:$AH$105,28,FALSE),0)</f>
      </c>
      <c r="AL494" s="53">
        <f>IFERROR(VLOOKUP(B494,'วันที่ 18'!$B$8:$AH$104,28,FALSE),0)</f>
      </c>
      <c r="AM494" s="53">
        <f>IFERROR(VLOOKUP(B494,'วันที่ 19'!$B$8:$AH$106,28,FALSE),0)</f>
      </c>
      <c r="AN494" s="53">
        <f>IFERROR(VLOOKUP(B494,'วันที่ 20'!$B$8:$AH$105,28,FALSE),0)</f>
      </c>
      <c r="AO494" s="53">
        <f>IFERROR(VLOOKUP(B494,'วันที่ 21'!$B$8:$AH$106,28,FALSE),0)</f>
      </c>
      <c r="AP494" s="53">
        <f>IFERROR(VLOOKUP(B494,'วันที่ 22'!$B$8:$AH$105,28,FALSE),0)</f>
      </c>
      <c r="AQ494" s="53">
        <f>IFERROR(VLOOKUP(B494,'วันที่ 23'!$B$8:$AH$107,28,FALSE),0)</f>
      </c>
      <c r="AR494" s="53">
        <f>IFERROR(VLOOKUP(B494,'วันที่ 24'!$B$8:$AH$104,28,FALSE),0)</f>
      </c>
      <c r="AS494" s="53">
        <f>IFERROR(VLOOKUP(B494,'วันที่ 25'!$B$8:$AH$106,28,FALSE),0)</f>
      </c>
      <c r="AT494" s="53">
        <f>IFERROR(VLOOKUP(B494,'วันที่ 26'!$B$8:$AH$105,28,FALSE),0)</f>
      </c>
      <c r="AU494" s="53">
        <f>IFERROR(VLOOKUP(B494,'วันที่ 26'!$B$8:$AH$104,28,FALSE),0)</f>
      </c>
      <c r="AV494" s="53">
        <f>IFERROR(VLOOKUP(B494,'วันที่ 30'!$B$8:$AH$107,28,FALSE),0)</f>
      </c>
      <c r="AW494" s="53">
        <f>IFERROR(VLOOKUP(B494,'วันที่ 31'!$B$8:$AG$105,28,FALSE),0)</f>
      </c>
      <c r="AX494" s="52">
        <f>SUM(E494:AW494)</f>
      </c>
    </row>
    <row r="495">
      <c r="A495" s="52"/>
      <c r="B495" s="56"/>
      <c r="C495" s="53">
        <f>IFERROR(VLOOKUP(B495,Members!B:C,2,FALSE),0)</f>
      </c>
      <c r="D495" s="53">
        <f>IFERROR(VLOOKUP(B495,Members!$B:$H,7,FALSE),0)</f>
      </c>
      <c r="E495" s="55">
        <f>IFERROR(VLOOKUP(B495,'วันที่ 1'!$B$8:$AH$103,28,FALSE),0) - IFERROR(VLOOKUP(B495,'วันที่ 1'!$B$8:$AH$103,27,FALSE),0)</f>
      </c>
      <c r="F495" s="55">
        <f>IFERROR(VLOOKUP(C495,'วันที่ 1'!$B$8:$AH$103,27,FALSE),0)</f>
      </c>
      <c r="G495" s="53">
        <f>IFERROR(VLOOKUP(B495,'วันที่ 1'!$B$8:$AH$103,28,FALSE),0)-IFERROR(VLOOKUP(B495,'วันที่ 1'!$B$8:$AH$103,27,FALSE),0)</f>
      </c>
      <c r="H495" s="55">
        <f>IFERROR(VLOOKUP(B495,'วันที่ 1'!$B$8:$AH$103,27,FALSE),0)</f>
      </c>
      <c r="I495" s="53">
        <f>IFERROR(VLOOKUP(B495,'วันที่ 2'!$B$8:$AF$106,28,FALSE),0)-IFERROR(VLOOKUP(B495,'วันที่ 2'!$B$8:$AF$106,27,FALSE),0)</f>
      </c>
      <c r="J495" s="53">
        <f>IFERROR(VLOOKUP(B495,'วันที่ 2'!$B$8:$AF$106,27,FALSE),0)</f>
      </c>
      <c r="K495" s="53">
        <f>IFERROR(VLOOKUP(B495,'วันที่ 3 กะเช้า'!$B$8:$AK$106,28,FALSE),0)-IFERROR(VLOOKUP(B495,'วันที่ 3 กะเช้า'!$B$8:$AK$106,27,FALSE),0)</f>
      </c>
      <c r="L495" s="53">
        <f>IFERROR(VLOOKUP(B495,'วันที่ 3 กะเช้า'!$B$8:$AK$106,27,FALSE),0)</f>
      </c>
      <c r="M495" s="53">
        <f>IFERROR(VLOOKUP(B495,'วันที่ 4 กะเช้า'!$B$8:$AG$107,28,FALSE),0)-IFERROR(VLOOKUP(B495,'วันที่ 4 กะเช้า'!$B$8:$AG$107,27,FALSE),0)</f>
      </c>
      <c r="N495" s="53">
        <f>IFERROR(VLOOKUP(B495,'วันที่ 4 กะเช้า'!$B$8:$AG$107,27,FALSE),0)</f>
      </c>
      <c r="O495" s="53">
        <f>IFERROR(VLOOKUP(B495,'วันที่ 4 กะเช้า'!$B$8:$AH$106,28,FALSE),0)-IFERROR(VLOOKUP(B495,'วันที่ 4 กะเช้า'!$B$8:$AH$106,27,FALSE),0)</f>
      </c>
      <c r="P495" s="53">
        <f>IFERROR(VLOOKUP(B495,'วันที่ 4 กะเช้า'!$B$8:$AH$106,27,FALSE),0)</f>
      </c>
      <c r="Q495" s="53">
        <f>IFERROR(VLOOKUP(B495,'วันที่ 4 กะเช้า'!$B$8:$AH$106,28,FALSE),0)-IFERROR(VLOOKUP(B495,'วันที่ 4 กะเช้า'!$B$8:$AH$106,27,FALSE),0)</f>
      </c>
      <c r="R495" s="53">
        <f>IFERROR(VLOOKUP(B495,'วันที่ 4 กะเช้า'!$B$8:$AH$106,27,FALSE),0)</f>
      </c>
      <c r="S495" s="53">
        <f>IFERROR(VLOOKUP(B495,'วันที่ 5 กะเช้า'!$B$8:$AH$107,28,FALSE),0)-IFERROR(VLOOKUP(B495,'วันที่ 5 กะเช้า'!$B$8:$AH$107,27,FALSE),0)</f>
      </c>
      <c r="T495" s="53">
        <f>IFERROR(VLOOKUP(B495,'วันที่ 5 กะเช้า'!$B$8:$AH$107,27,FALSE),0)</f>
      </c>
      <c r="U495" s="53">
        <f>IFERROR(VLOOKUP(B495,'วันที่ 5 กะดึก'!$B$8:$AH$106,27,FALSE),0)</f>
      </c>
      <c r="V495" s="53">
        <f>IFERROR(VLOOKUP(B495,'วันที่ 5 กะดึก'!$B$8:$AH$106,27,FALSE),0)</f>
      </c>
      <c r="W495" s="53">
        <f>IFERROR(VLOOKUP(B495,'วันที่ 7'!$B$8:$AH$105,28,FALSE),0)-IFERROR(VLOOKUP(B495,'วันที่ 7'!$B$8:$AH$105,27,FALSE),0)</f>
      </c>
      <c r="X495" s="53">
        <f>IFERROR(VLOOKUP(B495,'วันที่ 7'!$B$8:$AH$105,27,FALSE),0)</f>
      </c>
      <c r="Y495" s="53">
        <f>IFERROR(VLOOKUP(B495,'วันที่ 8'!$B$8:$AH$109,28,FALSE),0)-IFERROR(VLOOKUP(B495,'วันที่ 8'!$B$8:$AH$109,27,FALSE),0)</f>
      </c>
      <c r="Z495" s="53">
        <f>IFERROR(VLOOKUP(B495,'วันที่ 8'!$B$8:$AH$109,27,FALSE),0)</f>
      </c>
      <c r="AA495" s="53">
        <f>IFERROR(VLOOKUP(B495,'กะเช้าวันที่ 12'!$B$8:$AC$102,28,FALSE),0)-IFERROR(VLOOKUP(B495,'กะเช้าวันที่ 12'!$B$8:$AC$102,27,FALSE),0)</f>
      </c>
      <c r="AB495" s="53">
        <f>IFERROR(VLOOKUP(B495,'กะเช้าวันที่ 12'!$B$8:$AC$102,27,FALSE),0)</f>
      </c>
      <c r="AC495" s="53">
        <f>IFERROR(VLOOKUP(B495,'กะเช้าวันที่ 14'!$B$8:$AC$104,28,FALSE),0)-IFERROR(VLOOKUP(B495,'กะเช้าวันที่ 14'!$B$8:$AC$104,27,FALSE),0)</f>
      </c>
      <c r="AD495" s="53">
        <f>IFERROR(VLOOKUP(B495,'กะเช้าวันที่ 14'!$B$8:$AC$104,27,FALSE),0)</f>
      </c>
      <c r="AE495" s="53">
        <f>IFERROR(VLOOKUP(B495,'กะดึกวันที่ 13'!$B$8:$AC$105,28,FALSE),0)-IFERROR(VLOOKUP(B495,'กะดึกวันที่ 13'!$B$8:$AC$105,27,FALSE),0)</f>
      </c>
      <c r="AF495" s="53">
        <f>IFERROR(VLOOKUP(C495,'กะดึกวันที่ 13'!$B$8:$AC$105,27,FALSE),0)</f>
      </c>
      <c r="AG495" s="53">
        <f>IFERROR(VLOOKUP(B495,'วันที่ 12'!$B$8:$AH$105,28,FALSE),0)</f>
      </c>
      <c r="AH495" s="53">
        <f>IFERROR(VLOOKUP(B495,'วันที่ 14'!$B$8:$AH$106,28,FALSE),0)</f>
      </c>
      <c r="AI495" s="53">
        <f>IFERROR(VLOOKUP(B495,'วันที่ 15'!$B$8:$AH$106,28,FALSE),0)</f>
      </c>
      <c r="AJ495" s="53">
        <f>IFERROR(VLOOKUP(B495,'วันที่ 16'!$B$8:$AH$105,28,FALSE),0)</f>
      </c>
      <c r="AK495" s="53">
        <f>IFERROR(VLOOKUP(B495,'วันที่ 17'!$B$8:$AH$105,28,FALSE),0)</f>
      </c>
      <c r="AL495" s="53">
        <f>IFERROR(VLOOKUP(B495,'วันที่ 18'!$B$8:$AH$104,28,FALSE),0)</f>
      </c>
      <c r="AM495" s="53">
        <f>IFERROR(VLOOKUP(B495,'วันที่ 19'!$B$8:$AH$106,28,FALSE),0)</f>
      </c>
      <c r="AN495" s="53">
        <f>IFERROR(VLOOKUP(B495,'วันที่ 20'!$B$8:$AH$105,28,FALSE),0)</f>
      </c>
      <c r="AO495" s="53">
        <f>IFERROR(VLOOKUP(B495,'วันที่ 21'!$B$8:$AH$106,28,FALSE),0)</f>
      </c>
      <c r="AP495" s="53">
        <f>IFERROR(VLOOKUP(B495,'วันที่ 22'!$B$8:$AH$105,28,FALSE),0)</f>
      </c>
      <c r="AQ495" s="53">
        <f>IFERROR(VLOOKUP(B495,'วันที่ 23'!$B$8:$AH$107,28,FALSE),0)</f>
      </c>
      <c r="AR495" s="53">
        <f>IFERROR(VLOOKUP(B495,'วันที่ 24'!$B$8:$AH$104,28,FALSE),0)</f>
      </c>
      <c r="AS495" s="53">
        <f>IFERROR(VLOOKUP(B495,'วันที่ 25'!$B$8:$AH$106,28,FALSE),0)</f>
      </c>
      <c r="AT495" s="53">
        <f>IFERROR(VLOOKUP(B495,'วันที่ 26'!$B$8:$AH$105,28,FALSE),0)</f>
      </c>
      <c r="AU495" s="53">
        <f>IFERROR(VLOOKUP(B495,'วันที่ 26'!$B$8:$AH$104,28,FALSE),0)</f>
      </c>
      <c r="AV495" s="53">
        <f>IFERROR(VLOOKUP(B495,'วันที่ 30'!$B$8:$AH$107,28,FALSE),0)</f>
      </c>
      <c r="AW495" s="53">
        <f>IFERROR(VLOOKUP(B495,'วันที่ 31'!$B$8:$AG$105,28,FALSE),0)</f>
      </c>
      <c r="AX495" s="52">
        <f>SUM(E495:AW495)</f>
      </c>
    </row>
    <row r="496">
      <c r="A496" s="52"/>
      <c r="B496" s="56"/>
      <c r="C496" s="53">
        <f>IFERROR(VLOOKUP(B496,Members!B:C,2,FALSE),0)</f>
      </c>
      <c r="D496" s="53">
        <f>IFERROR(VLOOKUP(B496,Members!$B:$H,7,FALSE),0)</f>
      </c>
      <c r="E496" s="55">
        <f>IFERROR(VLOOKUP(B496,'วันที่ 1'!$B$8:$AH$103,28,FALSE),0) - IFERROR(VLOOKUP(B496,'วันที่ 1'!$B$8:$AH$103,27,FALSE),0)</f>
      </c>
      <c r="F496" s="55">
        <f>IFERROR(VLOOKUP(C496,'วันที่ 1'!$B$8:$AH$103,27,FALSE),0)</f>
      </c>
      <c r="G496" s="53">
        <f>IFERROR(VLOOKUP(B496,'วันที่ 1'!$B$8:$AH$103,28,FALSE),0)-IFERROR(VLOOKUP(B496,'วันที่ 1'!$B$8:$AH$103,27,FALSE),0)</f>
      </c>
      <c r="H496" s="55">
        <f>IFERROR(VLOOKUP(B496,'วันที่ 1'!$B$8:$AH$103,27,FALSE),0)</f>
      </c>
      <c r="I496" s="53">
        <f>IFERROR(VLOOKUP(B496,'วันที่ 2'!$B$8:$AF$106,28,FALSE),0)-IFERROR(VLOOKUP(B496,'วันที่ 2'!$B$8:$AF$106,27,FALSE),0)</f>
      </c>
      <c r="J496" s="53">
        <f>IFERROR(VLOOKUP(B496,'วันที่ 2'!$B$8:$AF$106,27,FALSE),0)</f>
      </c>
      <c r="K496" s="53">
        <f>IFERROR(VLOOKUP(B496,'วันที่ 3 กะเช้า'!$B$8:$AK$106,28,FALSE),0)-IFERROR(VLOOKUP(B496,'วันที่ 3 กะเช้า'!$B$8:$AK$106,27,FALSE),0)</f>
      </c>
      <c r="L496" s="53">
        <f>IFERROR(VLOOKUP(B496,'วันที่ 3 กะเช้า'!$B$8:$AK$106,27,FALSE),0)</f>
      </c>
      <c r="M496" s="53">
        <f>IFERROR(VLOOKUP(B496,'วันที่ 4 กะเช้า'!$B$8:$AG$107,28,FALSE),0)-IFERROR(VLOOKUP(B496,'วันที่ 4 กะเช้า'!$B$8:$AG$107,27,FALSE),0)</f>
      </c>
      <c r="N496" s="53">
        <f>IFERROR(VLOOKUP(B496,'วันที่ 4 กะเช้า'!$B$8:$AG$107,27,FALSE),0)</f>
      </c>
      <c r="O496" s="53">
        <f>IFERROR(VLOOKUP(B496,'วันที่ 4 กะเช้า'!$B$8:$AH$106,28,FALSE),0)-IFERROR(VLOOKUP(B496,'วันที่ 4 กะเช้า'!$B$8:$AH$106,27,FALSE),0)</f>
      </c>
      <c r="P496" s="53">
        <f>IFERROR(VLOOKUP(B496,'วันที่ 4 กะเช้า'!$B$8:$AH$106,27,FALSE),0)</f>
      </c>
      <c r="Q496" s="53">
        <f>IFERROR(VLOOKUP(B496,'วันที่ 4 กะเช้า'!$B$8:$AH$106,28,FALSE),0)-IFERROR(VLOOKUP(B496,'วันที่ 4 กะเช้า'!$B$8:$AH$106,27,FALSE),0)</f>
      </c>
      <c r="R496" s="53">
        <f>IFERROR(VLOOKUP(B496,'วันที่ 4 กะเช้า'!$B$8:$AH$106,27,FALSE),0)</f>
      </c>
      <c r="S496" s="53">
        <f>IFERROR(VLOOKUP(B496,'วันที่ 5 กะเช้า'!$B$8:$AH$107,28,FALSE),0)-IFERROR(VLOOKUP(B496,'วันที่ 5 กะเช้า'!$B$8:$AH$107,27,FALSE),0)</f>
      </c>
      <c r="T496" s="53">
        <f>IFERROR(VLOOKUP(B496,'วันที่ 5 กะเช้า'!$B$8:$AH$107,27,FALSE),0)</f>
      </c>
      <c r="U496" s="53">
        <f>IFERROR(VLOOKUP(B496,'วันที่ 5 กะดึก'!$B$8:$AH$106,27,FALSE),0)</f>
      </c>
      <c r="V496" s="53">
        <f>IFERROR(VLOOKUP(B496,'วันที่ 5 กะดึก'!$B$8:$AH$106,27,FALSE),0)</f>
      </c>
      <c r="W496" s="53">
        <f>IFERROR(VLOOKUP(B496,'วันที่ 7'!$B$8:$AH$105,28,FALSE),0)-IFERROR(VLOOKUP(B496,'วันที่ 7'!$B$8:$AH$105,27,FALSE),0)</f>
      </c>
      <c r="X496" s="53">
        <f>IFERROR(VLOOKUP(B496,'วันที่ 7'!$B$8:$AH$105,27,FALSE),0)</f>
      </c>
      <c r="Y496" s="53">
        <f>IFERROR(VLOOKUP(B496,'วันที่ 8'!$B$8:$AH$109,28,FALSE),0)-IFERROR(VLOOKUP(B496,'วันที่ 8'!$B$8:$AH$109,27,FALSE),0)</f>
      </c>
      <c r="Z496" s="53">
        <f>IFERROR(VLOOKUP(B496,'วันที่ 8'!$B$8:$AH$109,27,FALSE),0)</f>
      </c>
      <c r="AA496" s="53">
        <f>IFERROR(VLOOKUP(B496,'กะเช้าวันที่ 12'!$B$8:$AC$102,28,FALSE),0)-IFERROR(VLOOKUP(B496,'กะเช้าวันที่ 12'!$B$8:$AC$102,27,FALSE),0)</f>
      </c>
      <c r="AB496" s="53">
        <f>IFERROR(VLOOKUP(B496,'กะเช้าวันที่ 12'!$B$8:$AC$102,27,FALSE),0)</f>
      </c>
      <c r="AC496" s="53">
        <f>IFERROR(VLOOKUP(B496,'กะเช้าวันที่ 14'!$B$8:$AC$104,28,FALSE),0)-IFERROR(VLOOKUP(B496,'กะเช้าวันที่ 14'!$B$8:$AC$104,27,FALSE),0)</f>
      </c>
      <c r="AD496" s="53">
        <f>IFERROR(VLOOKUP(B496,'กะเช้าวันที่ 14'!$B$8:$AC$104,27,FALSE),0)</f>
      </c>
      <c r="AE496" s="53">
        <f>IFERROR(VLOOKUP(B496,'กะดึกวันที่ 13'!$B$8:$AC$105,28,FALSE),0)-IFERROR(VLOOKUP(B496,'กะดึกวันที่ 13'!$B$8:$AC$105,27,FALSE),0)</f>
      </c>
      <c r="AF496" s="53">
        <f>IFERROR(VLOOKUP(C496,'กะดึกวันที่ 13'!$B$8:$AC$105,27,FALSE),0)</f>
      </c>
      <c r="AG496" s="53">
        <f>IFERROR(VLOOKUP(B496,'วันที่ 12'!$B$8:$AH$105,28,FALSE),0)</f>
      </c>
      <c r="AH496" s="53">
        <f>IFERROR(VLOOKUP(B496,'วันที่ 14'!$B$8:$AH$106,28,FALSE),0)</f>
      </c>
      <c r="AI496" s="53">
        <f>IFERROR(VLOOKUP(B496,'วันที่ 15'!$B$8:$AH$106,28,FALSE),0)</f>
      </c>
      <c r="AJ496" s="53">
        <f>IFERROR(VLOOKUP(B496,'วันที่ 16'!$B$8:$AH$105,28,FALSE),0)</f>
      </c>
      <c r="AK496" s="53">
        <f>IFERROR(VLOOKUP(B496,'วันที่ 17'!$B$8:$AH$105,28,FALSE),0)</f>
      </c>
      <c r="AL496" s="53">
        <f>IFERROR(VLOOKUP(B496,'วันที่ 18'!$B$8:$AH$104,28,FALSE),0)</f>
      </c>
      <c r="AM496" s="53">
        <f>IFERROR(VLOOKUP(B496,'วันที่ 19'!$B$8:$AH$106,28,FALSE),0)</f>
      </c>
      <c r="AN496" s="53">
        <f>IFERROR(VLOOKUP(B496,'วันที่ 20'!$B$8:$AH$105,28,FALSE),0)</f>
      </c>
      <c r="AO496" s="53">
        <f>IFERROR(VLOOKUP(B496,'วันที่ 21'!$B$8:$AH$106,28,FALSE),0)</f>
      </c>
      <c r="AP496" s="53">
        <f>IFERROR(VLOOKUP(B496,'วันที่ 22'!$B$8:$AH$105,28,FALSE),0)</f>
      </c>
      <c r="AQ496" s="53">
        <f>IFERROR(VLOOKUP(B496,'วันที่ 23'!$B$8:$AH$107,28,FALSE),0)</f>
      </c>
      <c r="AR496" s="53">
        <f>IFERROR(VLOOKUP(B496,'วันที่ 24'!$B$8:$AH$104,28,FALSE),0)</f>
      </c>
      <c r="AS496" s="53">
        <f>IFERROR(VLOOKUP(B496,'วันที่ 25'!$B$8:$AH$106,28,FALSE),0)</f>
      </c>
      <c r="AT496" s="53">
        <f>IFERROR(VLOOKUP(B496,'วันที่ 26'!$B$8:$AH$105,28,FALSE),0)</f>
      </c>
      <c r="AU496" s="53">
        <f>IFERROR(VLOOKUP(B496,'วันที่ 26'!$B$8:$AH$104,28,FALSE),0)</f>
      </c>
      <c r="AV496" s="53">
        <f>IFERROR(VLOOKUP(B496,'วันที่ 30'!$B$8:$AH$107,28,FALSE),0)</f>
      </c>
      <c r="AW496" s="53">
        <f>IFERROR(VLOOKUP(B496,'วันที่ 31'!$B$8:$AG$105,28,FALSE),0)</f>
      </c>
      <c r="AX496" s="52">
        <f>SUM(E496:AW496)</f>
      </c>
    </row>
    <row r="497">
      <c r="A497" s="52"/>
      <c r="B497" s="56"/>
      <c r="C497" s="53">
        <f>IFERROR(VLOOKUP(B497,Members!B:C,2,FALSE),0)</f>
      </c>
      <c r="D497" s="53">
        <f>IFERROR(VLOOKUP(B497,Members!$B:$H,7,FALSE),0)</f>
      </c>
      <c r="E497" s="55">
        <f>IFERROR(VLOOKUP(B497,'วันที่ 1'!$B$8:$AH$103,28,FALSE),0) - IFERROR(VLOOKUP(B497,'วันที่ 1'!$B$8:$AH$103,27,FALSE),0)</f>
      </c>
      <c r="F497" s="55">
        <f>IFERROR(VLOOKUP(C497,'วันที่ 1'!$B$8:$AH$103,27,FALSE),0)</f>
      </c>
      <c r="G497" s="53">
        <f>IFERROR(VLOOKUP(B497,'วันที่ 1'!$B$8:$AH$103,28,FALSE),0)-IFERROR(VLOOKUP(B497,'วันที่ 1'!$B$8:$AH$103,27,FALSE),0)</f>
      </c>
      <c r="H497" s="55">
        <f>IFERROR(VLOOKUP(B497,'วันที่ 1'!$B$8:$AH$103,27,FALSE),0)</f>
      </c>
      <c r="I497" s="53">
        <f>IFERROR(VLOOKUP(B497,'วันที่ 2'!$B$8:$AF$106,28,FALSE),0)-IFERROR(VLOOKUP(B497,'วันที่ 2'!$B$8:$AF$106,27,FALSE),0)</f>
      </c>
      <c r="J497" s="53">
        <f>IFERROR(VLOOKUP(B497,'วันที่ 2'!$B$8:$AF$106,27,FALSE),0)</f>
      </c>
      <c r="K497" s="53">
        <f>IFERROR(VLOOKUP(B497,'วันที่ 3 กะเช้า'!$B$8:$AK$106,28,FALSE),0)-IFERROR(VLOOKUP(B497,'วันที่ 3 กะเช้า'!$B$8:$AK$106,27,FALSE),0)</f>
      </c>
      <c r="L497" s="53">
        <f>IFERROR(VLOOKUP(B497,'วันที่ 3 กะเช้า'!$B$8:$AK$106,27,FALSE),0)</f>
      </c>
      <c r="M497" s="53">
        <f>IFERROR(VLOOKUP(B497,'วันที่ 4 กะเช้า'!$B$8:$AG$107,28,FALSE),0)-IFERROR(VLOOKUP(B497,'วันที่ 4 กะเช้า'!$B$8:$AG$107,27,FALSE),0)</f>
      </c>
      <c r="N497" s="53">
        <f>IFERROR(VLOOKUP(B497,'วันที่ 4 กะเช้า'!$B$8:$AG$107,27,FALSE),0)</f>
      </c>
      <c r="O497" s="53">
        <f>IFERROR(VLOOKUP(B497,'วันที่ 4 กะเช้า'!$B$8:$AH$106,28,FALSE),0)-IFERROR(VLOOKUP(B497,'วันที่ 4 กะเช้า'!$B$8:$AH$106,27,FALSE),0)</f>
      </c>
      <c r="P497" s="53">
        <f>IFERROR(VLOOKUP(B497,'วันที่ 4 กะเช้า'!$B$8:$AH$106,27,FALSE),0)</f>
      </c>
      <c r="Q497" s="53">
        <f>IFERROR(VLOOKUP(B497,'วันที่ 4 กะเช้า'!$B$8:$AH$106,28,FALSE),0)-IFERROR(VLOOKUP(B497,'วันที่ 4 กะเช้า'!$B$8:$AH$106,27,FALSE),0)</f>
      </c>
      <c r="R497" s="53">
        <f>IFERROR(VLOOKUP(B497,'วันที่ 4 กะเช้า'!$B$8:$AH$106,27,FALSE),0)</f>
      </c>
      <c r="S497" s="53">
        <f>IFERROR(VLOOKUP(B497,'วันที่ 5 กะเช้า'!$B$8:$AH$107,28,FALSE),0)-IFERROR(VLOOKUP(B497,'วันที่ 5 กะเช้า'!$B$8:$AH$107,27,FALSE),0)</f>
      </c>
      <c r="T497" s="53">
        <f>IFERROR(VLOOKUP(B497,'วันที่ 5 กะเช้า'!$B$8:$AH$107,27,FALSE),0)</f>
      </c>
      <c r="U497" s="53">
        <f>IFERROR(VLOOKUP(B497,'วันที่ 5 กะดึก'!$B$8:$AH$106,27,FALSE),0)</f>
      </c>
      <c r="V497" s="53">
        <f>IFERROR(VLOOKUP(B497,'วันที่ 5 กะดึก'!$B$8:$AH$106,27,FALSE),0)</f>
      </c>
      <c r="W497" s="53">
        <f>IFERROR(VLOOKUP(B497,'วันที่ 7'!$B$8:$AH$105,28,FALSE),0)-IFERROR(VLOOKUP(B497,'วันที่ 7'!$B$8:$AH$105,27,FALSE),0)</f>
      </c>
      <c r="X497" s="53">
        <f>IFERROR(VLOOKUP(B497,'วันที่ 7'!$B$8:$AH$105,27,FALSE),0)</f>
      </c>
      <c r="Y497" s="53">
        <f>IFERROR(VLOOKUP(B497,'วันที่ 8'!$B$8:$AH$109,28,FALSE),0)-IFERROR(VLOOKUP(B497,'วันที่ 8'!$B$8:$AH$109,27,FALSE),0)</f>
      </c>
      <c r="Z497" s="53">
        <f>IFERROR(VLOOKUP(B497,'วันที่ 8'!$B$8:$AH$109,27,FALSE),0)</f>
      </c>
      <c r="AA497" s="53">
        <f>IFERROR(VLOOKUP(B497,'กะเช้าวันที่ 12'!$B$8:$AC$102,28,FALSE),0)-IFERROR(VLOOKUP(B497,'กะเช้าวันที่ 12'!$B$8:$AC$102,27,FALSE),0)</f>
      </c>
      <c r="AB497" s="53">
        <f>IFERROR(VLOOKUP(B497,'กะเช้าวันที่ 12'!$B$8:$AC$102,27,FALSE),0)</f>
      </c>
      <c r="AC497" s="53">
        <f>IFERROR(VLOOKUP(B497,'กะเช้าวันที่ 14'!$B$8:$AC$104,28,FALSE),0)-IFERROR(VLOOKUP(B497,'กะเช้าวันที่ 14'!$B$8:$AC$104,27,FALSE),0)</f>
      </c>
      <c r="AD497" s="53">
        <f>IFERROR(VLOOKUP(B497,'กะเช้าวันที่ 14'!$B$8:$AC$104,27,FALSE),0)</f>
      </c>
      <c r="AE497" s="53">
        <f>IFERROR(VLOOKUP(B497,'กะดึกวันที่ 13'!$B$8:$AC$105,28,FALSE),0)-IFERROR(VLOOKUP(B497,'กะดึกวันที่ 13'!$B$8:$AC$105,27,FALSE),0)</f>
      </c>
      <c r="AF497" s="53">
        <f>IFERROR(VLOOKUP(C497,'กะดึกวันที่ 13'!$B$8:$AC$105,27,FALSE),0)</f>
      </c>
      <c r="AG497" s="53">
        <f>IFERROR(VLOOKUP(B497,'วันที่ 12'!$B$8:$AH$105,28,FALSE),0)</f>
      </c>
      <c r="AH497" s="53">
        <f>IFERROR(VLOOKUP(B497,'วันที่ 14'!$B$8:$AH$106,28,FALSE),0)</f>
      </c>
      <c r="AI497" s="53">
        <f>IFERROR(VLOOKUP(B497,'วันที่ 15'!$B$8:$AH$106,28,FALSE),0)</f>
      </c>
      <c r="AJ497" s="53">
        <f>IFERROR(VLOOKUP(B497,'วันที่ 16'!$B$8:$AH$105,28,FALSE),0)</f>
      </c>
      <c r="AK497" s="53">
        <f>IFERROR(VLOOKUP(B497,'วันที่ 17'!$B$8:$AH$105,28,FALSE),0)</f>
      </c>
      <c r="AL497" s="53">
        <f>IFERROR(VLOOKUP(B497,'วันที่ 18'!$B$8:$AH$104,28,FALSE),0)</f>
      </c>
      <c r="AM497" s="53">
        <f>IFERROR(VLOOKUP(B497,'วันที่ 19'!$B$8:$AH$106,28,FALSE),0)</f>
      </c>
      <c r="AN497" s="53">
        <f>IFERROR(VLOOKUP(B497,'วันที่ 20'!$B$8:$AH$105,28,FALSE),0)</f>
      </c>
      <c r="AO497" s="53">
        <f>IFERROR(VLOOKUP(B497,'วันที่ 21'!$B$8:$AH$106,28,FALSE),0)</f>
      </c>
      <c r="AP497" s="53">
        <f>IFERROR(VLOOKUP(B497,'วันที่ 22'!$B$8:$AH$105,28,FALSE),0)</f>
      </c>
      <c r="AQ497" s="53">
        <f>IFERROR(VLOOKUP(B497,'วันที่ 23'!$B$8:$AH$107,28,FALSE),0)</f>
      </c>
      <c r="AR497" s="53">
        <f>IFERROR(VLOOKUP(B497,'วันที่ 24'!$B$8:$AH$104,28,FALSE),0)</f>
      </c>
      <c r="AS497" s="53">
        <f>IFERROR(VLOOKUP(B497,'วันที่ 25'!$B$8:$AH$106,28,FALSE),0)</f>
      </c>
      <c r="AT497" s="53">
        <f>IFERROR(VLOOKUP(B497,'วันที่ 26'!$B$8:$AH$105,28,FALSE),0)</f>
      </c>
      <c r="AU497" s="53">
        <f>IFERROR(VLOOKUP(B497,'วันที่ 26'!$B$8:$AH$104,28,FALSE),0)</f>
      </c>
      <c r="AV497" s="53">
        <f>IFERROR(VLOOKUP(B497,'วันที่ 30'!$B$8:$AH$107,28,FALSE),0)</f>
      </c>
      <c r="AW497" s="53">
        <f>IFERROR(VLOOKUP(B497,'วันที่ 31'!$B$8:$AG$105,28,FALSE),0)</f>
      </c>
      <c r="AX497" s="52">
        <f>SUM(E497:AW497)</f>
      </c>
    </row>
    <row r="498">
      <c r="A498" s="52"/>
      <c r="B498" s="56"/>
      <c r="C498" s="53">
        <f>IFERROR(VLOOKUP(B498,Members!B:C,2,FALSE),0)</f>
      </c>
      <c r="D498" s="53">
        <f>IFERROR(VLOOKUP(B498,Members!$B:$H,7,FALSE),0)</f>
      </c>
      <c r="E498" s="55">
        <f>IFERROR(VLOOKUP(B498,'วันที่ 1'!$B$8:$AH$103,28,FALSE),0) - IFERROR(VLOOKUP(B498,'วันที่ 1'!$B$8:$AH$103,27,FALSE),0)</f>
      </c>
      <c r="F498" s="55">
        <f>IFERROR(VLOOKUP(C498,'วันที่ 1'!$B$8:$AH$103,27,FALSE),0)</f>
      </c>
      <c r="G498" s="53">
        <f>IFERROR(VLOOKUP(B498,'วันที่ 1'!$B$8:$AH$103,28,FALSE),0)-IFERROR(VLOOKUP(B498,'วันที่ 1'!$B$8:$AH$103,27,FALSE),0)</f>
      </c>
      <c r="H498" s="55">
        <f>IFERROR(VLOOKUP(B498,'วันที่ 1'!$B$8:$AH$103,27,FALSE),0)</f>
      </c>
      <c r="I498" s="53">
        <f>IFERROR(VLOOKUP(B498,'วันที่ 2'!$B$8:$AF$106,28,FALSE),0)-IFERROR(VLOOKUP(B498,'วันที่ 2'!$B$8:$AF$106,27,FALSE),0)</f>
      </c>
      <c r="J498" s="53">
        <f>IFERROR(VLOOKUP(B498,'วันที่ 2'!$B$8:$AF$106,27,FALSE),0)</f>
      </c>
      <c r="K498" s="53">
        <f>IFERROR(VLOOKUP(B498,'วันที่ 3 กะเช้า'!$B$8:$AK$106,28,FALSE),0)-IFERROR(VLOOKUP(B498,'วันที่ 3 กะเช้า'!$B$8:$AK$106,27,FALSE),0)</f>
      </c>
      <c r="L498" s="53">
        <f>IFERROR(VLOOKUP(B498,'วันที่ 3 กะเช้า'!$B$8:$AK$106,27,FALSE),0)</f>
      </c>
      <c r="M498" s="53">
        <f>IFERROR(VLOOKUP(B498,'วันที่ 4 กะเช้า'!$B$8:$AG$107,28,FALSE),0)-IFERROR(VLOOKUP(B498,'วันที่ 4 กะเช้า'!$B$8:$AG$107,27,FALSE),0)</f>
      </c>
      <c r="N498" s="53">
        <f>IFERROR(VLOOKUP(B498,'วันที่ 4 กะเช้า'!$B$8:$AG$107,27,FALSE),0)</f>
      </c>
      <c r="O498" s="53">
        <f>IFERROR(VLOOKUP(B498,'วันที่ 4 กะเช้า'!$B$8:$AH$106,28,FALSE),0)-IFERROR(VLOOKUP(B498,'วันที่ 4 กะเช้า'!$B$8:$AH$106,27,FALSE),0)</f>
      </c>
      <c r="P498" s="53">
        <f>IFERROR(VLOOKUP(B498,'วันที่ 4 กะเช้า'!$B$8:$AH$106,27,FALSE),0)</f>
      </c>
      <c r="Q498" s="53">
        <f>IFERROR(VLOOKUP(B498,'วันที่ 4 กะเช้า'!$B$8:$AH$106,28,FALSE),0)-IFERROR(VLOOKUP(B498,'วันที่ 4 กะเช้า'!$B$8:$AH$106,27,FALSE),0)</f>
      </c>
      <c r="R498" s="53">
        <f>IFERROR(VLOOKUP(B498,'วันที่ 4 กะเช้า'!$B$8:$AH$106,27,FALSE),0)</f>
      </c>
      <c r="S498" s="53">
        <f>IFERROR(VLOOKUP(B498,'วันที่ 5 กะเช้า'!$B$8:$AH$107,28,FALSE),0)-IFERROR(VLOOKUP(B498,'วันที่ 5 กะเช้า'!$B$8:$AH$107,27,FALSE),0)</f>
      </c>
      <c r="T498" s="53">
        <f>IFERROR(VLOOKUP(B498,'วันที่ 5 กะเช้า'!$B$8:$AH$107,27,FALSE),0)</f>
      </c>
      <c r="U498" s="53">
        <f>IFERROR(VLOOKUP(B498,'วันที่ 5 กะดึก'!$B$8:$AH$106,27,FALSE),0)</f>
      </c>
      <c r="V498" s="53">
        <f>IFERROR(VLOOKUP(B498,'วันที่ 5 กะดึก'!$B$8:$AH$106,27,FALSE),0)</f>
      </c>
      <c r="W498" s="53">
        <f>IFERROR(VLOOKUP(B498,'วันที่ 7'!$B$8:$AH$105,28,FALSE),0)-IFERROR(VLOOKUP(B498,'วันที่ 7'!$B$8:$AH$105,27,FALSE),0)</f>
      </c>
      <c r="X498" s="53">
        <f>IFERROR(VLOOKUP(B498,'วันที่ 7'!$B$8:$AH$105,27,FALSE),0)</f>
      </c>
      <c r="Y498" s="53">
        <f>IFERROR(VLOOKUP(B498,'วันที่ 8'!$B$8:$AH$109,28,FALSE),0)-IFERROR(VLOOKUP(B498,'วันที่ 8'!$B$8:$AH$109,27,FALSE),0)</f>
      </c>
      <c r="Z498" s="53">
        <f>IFERROR(VLOOKUP(B498,'วันที่ 8'!$B$8:$AH$109,27,FALSE),0)</f>
      </c>
      <c r="AA498" s="53">
        <f>IFERROR(VLOOKUP(B498,'กะเช้าวันที่ 12'!$B$8:$AC$102,28,FALSE),0)-IFERROR(VLOOKUP(B498,'กะเช้าวันที่ 12'!$B$8:$AC$102,27,FALSE),0)</f>
      </c>
      <c r="AB498" s="53">
        <f>IFERROR(VLOOKUP(B498,'กะเช้าวันที่ 12'!$B$8:$AC$102,27,FALSE),0)</f>
      </c>
      <c r="AC498" s="53">
        <f>IFERROR(VLOOKUP(B498,'กะเช้าวันที่ 14'!$B$8:$AC$104,28,FALSE),0)-IFERROR(VLOOKUP(B498,'กะเช้าวันที่ 14'!$B$8:$AC$104,27,FALSE),0)</f>
      </c>
      <c r="AD498" s="53">
        <f>IFERROR(VLOOKUP(B498,'กะเช้าวันที่ 14'!$B$8:$AC$104,27,FALSE),0)</f>
      </c>
      <c r="AE498" s="53">
        <f>IFERROR(VLOOKUP(B498,'กะดึกวันที่ 13'!$B$8:$AC$105,28,FALSE),0)-IFERROR(VLOOKUP(B498,'กะดึกวันที่ 13'!$B$8:$AC$105,27,FALSE),0)</f>
      </c>
      <c r="AF498" s="53">
        <f>IFERROR(VLOOKUP(C498,'กะดึกวันที่ 13'!$B$8:$AC$105,27,FALSE),0)</f>
      </c>
      <c r="AG498" s="53">
        <f>IFERROR(VLOOKUP(B498,'วันที่ 12'!$B$8:$AH$105,28,FALSE),0)</f>
      </c>
      <c r="AH498" s="53">
        <f>IFERROR(VLOOKUP(B498,'วันที่ 14'!$B$8:$AH$106,28,FALSE),0)</f>
      </c>
      <c r="AI498" s="53">
        <f>IFERROR(VLOOKUP(B498,'วันที่ 15'!$B$8:$AH$106,28,FALSE),0)</f>
      </c>
      <c r="AJ498" s="53">
        <f>IFERROR(VLOOKUP(B498,'วันที่ 16'!$B$8:$AH$105,28,FALSE),0)</f>
      </c>
      <c r="AK498" s="53">
        <f>IFERROR(VLOOKUP(B498,'วันที่ 17'!$B$8:$AH$105,28,FALSE),0)</f>
      </c>
      <c r="AL498" s="53">
        <f>IFERROR(VLOOKUP(B498,'วันที่ 18'!$B$8:$AH$104,28,FALSE),0)</f>
      </c>
      <c r="AM498" s="53">
        <f>IFERROR(VLOOKUP(B498,'วันที่ 19'!$B$8:$AH$106,28,FALSE),0)</f>
      </c>
      <c r="AN498" s="53">
        <f>IFERROR(VLOOKUP(B498,'วันที่ 20'!$B$8:$AH$105,28,FALSE),0)</f>
      </c>
      <c r="AO498" s="53">
        <f>IFERROR(VLOOKUP(B498,'วันที่ 21'!$B$8:$AH$106,28,FALSE),0)</f>
      </c>
      <c r="AP498" s="53">
        <f>IFERROR(VLOOKUP(B498,'วันที่ 22'!$B$8:$AH$105,28,FALSE),0)</f>
      </c>
      <c r="AQ498" s="53">
        <f>IFERROR(VLOOKUP(B498,'วันที่ 23'!$B$8:$AH$107,28,FALSE),0)</f>
      </c>
      <c r="AR498" s="53">
        <f>IFERROR(VLOOKUP(B498,'วันที่ 24'!$B$8:$AH$104,28,FALSE),0)</f>
      </c>
      <c r="AS498" s="53">
        <f>IFERROR(VLOOKUP(B498,'วันที่ 25'!$B$8:$AH$106,28,FALSE),0)</f>
      </c>
      <c r="AT498" s="53">
        <f>IFERROR(VLOOKUP(B498,'วันที่ 26'!$B$8:$AH$105,28,FALSE),0)</f>
      </c>
      <c r="AU498" s="53">
        <f>IFERROR(VLOOKUP(B498,'วันที่ 26'!$B$8:$AH$104,28,FALSE),0)</f>
      </c>
      <c r="AV498" s="53">
        <f>IFERROR(VLOOKUP(B498,'วันที่ 30'!$B$8:$AH$107,28,FALSE),0)</f>
      </c>
      <c r="AW498" s="53">
        <f>IFERROR(VLOOKUP(B498,'วันที่ 31'!$B$8:$AG$105,28,FALSE),0)</f>
      </c>
      <c r="AX498" s="52">
        <f>SUM(E498:AW498)</f>
      </c>
    </row>
    <row r="499">
      <c r="A499" s="52"/>
      <c r="B499" s="56"/>
      <c r="C499" s="53">
        <f>IFERROR(VLOOKUP(B499,Members!B:C,2,FALSE),0)</f>
      </c>
      <c r="D499" s="53">
        <f>IFERROR(VLOOKUP(B499,Members!$B:$H,7,FALSE),0)</f>
      </c>
      <c r="E499" s="55">
        <f>IFERROR(VLOOKUP(B499,'วันที่ 1'!$B$8:$AH$103,28,FALSE),0) - IFERROR(VLOOKUP(B499,'วันที่ 1'!$B$8:$AH$103,27,FALSE),0)</f>
      </c>
      <c r="F499" s="55">
        <f>IFERROR(VLOOKUP(C499,'วันที่ 1'!$B$8:$AH$103,27,FALSE),0)</f>
      </c>
      <c r="G499" s="53">
        <f>IFERROR(VLOOKUP(B499,'วันที่ 1'!$B$8:$AH$103,28,FALSE),0)-IFERROR(VLOOKUP(B499,'วันที่ 1'!$B$8:$AH$103,27,FALSE),0)</f>
      </c>
      <c r="H499" s="55">
        <f>IFERROR(VLOOKUP(B499,'วันที่ 1'!$B$8:$AH$103,27,FALSE),0)</f>
      </c>
      <c r="I499" s="53">
        <f>IFERROR(VLOOKUP(B499,'วันที่ 2'!$B$8:$AF$106,28,FALSE),0)-IFERROR(VLOOKUP(B499,'วันที่ 2'!$B$8:$AF$106,27,FALSE),0)</f>
      </c>
      <c r="J499" s="53">
        <f>IFERROR(VLOOKUP(B499,'วันที่ 2'!$B$8:$AF$106,27,FALSE),0)</f>
      </c>
      <c r="K499" s="53">
        <f>IFERROR(VLOOKUP(B499,'วันที่ 3 กะเช้า'!$B$8:$AK$106,28,FALSE),0)-IFERROR(VLOOKUP(B499,'วันที่ 3 กะเช้า'!$B$8:$AK$106,27,FALSE),0)</f>
      </c>
      <c r="L499" s="53">
        <f>IFERROR(VLOOKUP(B499,'วันที่ 3 กะเช้า'!$B$8:$AK$106,27,FALSE),0)</f>
      </c>
      <c r="M499" s="53">
        <f>IFERROR(VLOOKUP(B499,'วันที่ 4 กะเช้า'!$B$8:$AG$107,28,FALSE),0)-IFERROR(VLOOKUP(B499,'วันที่ 4 กะเช้า'!$B$8:$AG$107,27,FALSE),0)</f>
      </c>
      <c r="N499" s="53">
        <f>IFERROR(VLOOKUP(B499,'วันที่ 4 กะเช้า'!$B$8:$AG$107,27,FALSE),0)</f>
      </c>
      <c r="O499" s="53">
        <f>IFERROR(VLOOKUP(B499,'วันที่ 4 กะเช้า'!$B$8:$AH$106,28,FALSE),0)-IFERROR(VLOOKUP(B499,'วันที่ 4 กะเช้า'!$B$8:$AH$106,27,FALSE),0)</f>
      </c>
      <c r="P499" s="53">
        <f>IFERROR(VLOOKUP(B499,'วันที่ 4 กะเช้า'!$B$8:$AH$106,27,FALSE),0)</f>
      </c>
      <c r="Q499" s="53">
        <f>IFERROR(VLOOKUP(B499,'วันที่ 4 กะเช้า'!$B$8:$AH$106,28,FALSE),0)-IFERROR(VLOOKUP(B499,'วันที่ 4 กะเช้า'!$B$8:$AH$106,27,FALSE),0)</f>
      </c>
      <c r="R499" s="53">
        <f>IFERROR(VLOOKUP(B499,'วันที่ 4 กะเช้า'!$B$8:$AH$106,27,FALSE),0)</f>
      </c>
      <c r="S499" s="53">
        <f>IFERROR(VLOOKUP(B499,'วันที่ 5 กะเช้า'!$B$8:$AH$107,28,FALSE),0)-IFERROR(VLOOKUP(B499,'วันที่ 5 กะเช้า'!$B$8:$AH$107,27,FALSE),0)</f>
      </c>
      <c r="T499" s="53">
        <f>IFERROR(VLOOKUP(B499,'วันที่ 5 กะเช้า'!$B$8:$AH$107,27,FALSE),0)</f>
      </c>
      <c r="U499" s="53">
        <f>IFERROR(VLOOKUP(B499,'วันที่ 5 กะดึก'!$B$8:$AH$106,27,FALSE),0)</f>
      </c>
      <c r="V499" s="53">
        <f>IFERROR(VLOOKUP(B499,'วันที่ 5 กะดึก'!$B$8:$AH$106,27,FALSE),0)</f>
      </c>
      <c r="W499" s="53">
        <f>IFERROR(VLOOKUP(B499,'วันที่ 7'!$B$8:$AH$105,28,FALSE),0)-IFERROR(VLOOKUP(B499,'วันที่ 7'!$B$8:$AH$105,27,FALSE),0)</f>
      </c>
      <c r="X499" s="53">
        <f>IFERROR(VLOOKUP(B499,'วันที่ 7'!$B$8:$AH$105,27,FALSE),0)</f>
      </c>
      <c r="Y499" s="53">
        <f>IFERROR(VLOOKUP(B499,'วันที่ 8'!$B$8:$AH$109,28,FALSE),0)-IFERROR(VLOOKUP(B499,'วันที่ 8'!$B$8:$AH$109,27,FALSE),0)</f>
      </c>
      <c r="Z499" s="53">
        <f>IFERROR(VLOOKUP(B499,'วันที่ 8'!$B$8:$AH$109,27,FALSE),0)</f>
      </c>
      <c r="AA499" s="53">
        <f>IFERROR(VLOOKUP(B499,'กะเช้าวันที่ 12'!$B$8:$AC$102,28,FALSE),0)-IFERROR(VLOOKUP(B499,'กะเช้าวันที่ 12'!$B$8:$AC$102,27,FALSE),0)</f>
      </c>
      <c r="AB499" s="53">
        <f>IFERROR(VLOOKUP(B499,'กะเช้าวันที่ 12'!$B$8:$AC$102,27,FALSE),0)</f>
      </c>
      <c r="AC499" s="53">
        <f>IFERROR(VLOOKUP(B499,'กะเช้าวันที่ 14'!$B$8:$AC$104,28,FALSE),0)-IFERROR(VLOOKUP(B499,'กะเช้าวันที่ 14'!$B$8:$AC$104,27,FALSE),0)</f>
      </c>
      <c r="AD499" s="53">
        <f>IFERROR(VLOOKUP(B499,'กะเช้าวันที่ 14'!$B$8:$AC$104,27,FALSE),0)</f>
      </c>
      <c r="AE499" s="53">
        <f>IFERROR(VLOOKUP(B499,'กะดึกวันที่ 13'!$B$8:$AC$105,28,FALSE),0)-IFERROR(VLOOKUP(B499,'กะดึกวันที่ 13'!$B$8:$AC$105,27,FALSE),0)</f>
      </c>
      <c r="AF499" s="53">
        <f>IFERROR(VLOOKUP(C499,'กะดึกวันที่ 13'!$B$8:$AC$105,27,FALSE),0)</f>
      </c>
      <c r="AG499" s="53">
        <f>IFERROR(VLOOKUP(B499,'วันที่ 12'!$B$8:$AH$105,28,FALSE),0)</f>
      </c>
      <c r="AH499" s="53">
        <f>IFERROR(VLOOKUP(B499,'วันที่ 14'!$B$8:$AH$106,28,FALSE),0)</f>
      </c>
      <c r="AI499" s="53">
        <f>IFERROR(VLOOKUP(B499,'วันที่ 15'!$B$8:$AH$106,28,FALSE),0)</f>
      </c>
      <c r="AJ499" s="53">
        <f>IFERROR(VLOOKUP(B499,'วันที่ 16'!$B$8:$AH$105,28,FALSE),0)</f>
      </c>
      <c r="AK499" s="53">
        <f>IFERROR(VLOOKUP(B499,'วันที่ 17'!$B$8:$AH$105,28,FALSE),0)</f>
      </c>
      <c r="AL499" s="53">
        <f>IFERROR(VLOOKUP(B499,'วันที่ 18'!$B$8:$AH$104,28,FALSE),0)</f>
      </c>
      <c r="AM499" s="53">
        <f>IFERROR(VLOOKUP(B499,'วันที่ 19'!$B$8:$AH$106,28,FALSE),0)</f>
      </c>
      <c r="AN499" s="53">
        <f>IFERROR(VLOOKUP(B499,'วันที่ 20'!$B$8:$AH$105,28,FALSE),0)</f>
      </c>
      <c r="AO499" s="53">
        <f>IFERROR(VLOOKUP(B499,'วันที่ 21'!$B$8:$AH$106,28,FALSE),0)</f>
      </c>
      <c r="AP499" s="53">
        <f>IFERROR(VLOOKUP(B499,'วันที่ 22'!$B$8:$AH$105,28,FALSE),0)</f>
      </c>
      <c r="AQ499" s="53">
        <f>IFERROR(VLOOKUP(B499,'วันที่ 23'!$B$8:$AH$107,28,FALSE),0)</f>
      </c>
      <c r="AR499" s="53">
        <f>IFERROR(VLOOKUP(B499,'วันที่ 24'!$B$8:$AH$104,28,FALSE),0)</f>
      </c>
      <c r="AS499" s="53">
        <f>IFERROR(VLOOKUP(B499,'วันที่ 25'!$B$8:$AH$106,28,FALSE),0)</f>
      </c>
      <c r="AT499" s="53">
        <f>IFERROR(VLOOKUP(B499,'วันที่ 26'!$B$8:$AH$105,28,FALSE),0)</f>
      </c>
      <c r="AU499" s="53">
        <f>IFERROR(VLOOKUP(B499,'วันที่ 26'!$B$8:$AH$104,28,FALSE),0)</f>
      </c>
      <c r="AV499" s="53">
        <f>IFERROR(VLOOKUP(B499,'วันที่ 30'!$B$8:$AH$107,28,FALSE),0)</f>
      </c>
      <c r="AW499" s="53">
        <f>IFERROR(VLOOKUP(B499,'วันที่ 31'!$B$8:$AG$105,28,FALSE),0)</f>
      </c>
      <c r="AX499" s="52">
        <f>SUM(E499:AW499)</f>
      </c>
    </row>
    <row r="500">
      <c r="A500" s="52"/>
      <c r="B500" s="56"/>
      <c r="C500" s="53">
        <f>IFERROR(VLOOKUP(B500,Members!B:C,2,FALSE),0)</f>
      </c>
      <c r="D500" s="53">
        <f>IFERROR(VLOOKUP(B500,Members!$B:$H,7,FALSE),0)</f>
      </c>
      <c r="E500" s="55">
        <f>IFERROR(VLOOKUP(B500,'วันที่ 1'!$B$8:$AH$103,28,FALSE),0) - IFERROR(VLOOKUP(B500,'วันที่ 1'!$B$8:$AH$103,27,FALSE),0)</f>
      </c>
      <c r="F500" s="55">
        <f>IFERROR(VLOOKUP(C500,'วันที่ 1'!$B$8:$AH$103,27,FALSE),0)</f>
      </c>
      <c r="G500" s="53">
        <f>IFERROR(VLOOKUP(B500,'วันที่ 1'!$B$8:$AH$103,28,FALSE),0)-IFERROR(VLOOKUP(B500,'วันที่ 1'!$B$8:$AH$103,27,FALSE),0)</f>
      </c>
      <c r="H500" s="55">
        <f>IFERROR(VLOOKUP(B500,'วันที่ 1'!$B$8:$AH$103,27,FALSE),0)</f>
      </c>
      <c r="I500" s="53">
        <f>IFERROR(VLOOKUP(B500,'วันที่ 2'!$B$8:$AF$106,28,FALSE),0)-IFERROR(VLOOKUP(B500,'วันที่ 2'!$B$8:$AF$106,27,FALSE),0)</f>
      </c>
      <c r="J500" s="53">
        <f>IFERROR(VLOOKUP(B500,'วันที่ 2'!$B$8:$AF$106,27,FALSE),0)</f>
      </c>
      <c r="K500" s="53">
        <f>IFERROR(VLOOKUP(B500,'วันที่ 3 กะเช้า'!$B$8:$AK$106,28,FALSE),0)-IFERROR(VLOOKUP(B500,'วันที่ 3 กะเช้า'!$B$8:$AK$106,27,FALSE),0)</f>
      </c>
      <c r="L500" s="53">
        <f>IFERROR(VLOOKUP(B500,'วันที่ 3 กะเช้า'!$B$8:$AK$106,27,FALSE),0)</f>
      </c>
      <c r="M500" s="53">
        <f>IFERROR(VLOOKUP(B500,'วันที่ 4 กะเช้า'!$B$8:$AG$107,28,FALSE),0)-IFERROR(VLOOKUP(B500,'วันที่ 4 กะเช้า'!$B$8:$AG$107,27,FALSE),0)</f>
      </c>
      <c r="N500" s="53">
        <f>IFERROR(VLOOKUP(B500,'วันที่ 4 กะเช้า'!$B$8:$AG$107,27,FALSE),0)</f>
      </c>
      <c r="O500" s="53">
        <f>IFERROR(VLOOKUP(B500,'วันที่ 4 กะเช้า'!$B$8:$AH$106,28,FALSE),0)-IFERROR(VLOOKUP(B500,'วันที่ 4 กะเช้า'!$B$8:$AH$106,27,FALSE),0)</f>
      </c>
      <c r="P500" s="53">
        <f>IFERROR(VLOOKUP(B500,'วันที่ 4 กะเช้า'!$B$8:$AH$106,27,FALSE),0)</f>
      </c>
      <c r="Q500" s="53">
        <f>IFERROR(VLOOKUP(B500,'วันที่ 4 กะเช้า'!$B$8:$AH$106,28,FALSE),0)-IFERROR(VLOOKUP(B500,'วันที่ 4 กะเช้า'!$B$8:$AH$106,27,FALSE),0)</f>
      </c>
      <c r="R500" s="53">
        <f>IFERROR(VLOOKUP(B500,'วันที่ 4 กะเช้า'!$B$8:$AH$106,27,FALSE),0)</f>
      </c>
      <c r="S500" s="53">
        <f>IFERROR(VLOOKUP(B500,'วันที่ 5 กะเช้า'!$B$8:$AH$107,28,FALSE),0)-IFERROR(VLOOKUP(B500,'วันที่ 5 กะเช้า'!$B$8:$AH$107,27,FALSE),0)</f>
      </c>
      <c r="T500" s="53">
        <f>IFERROR(VLOOKUP(B500,'วันที่ 5 กะเช้า'!$B$8:$AH$107,27,FALSE),0)</f>
      </c>
      <c r="U500" s="53">
        <f>IFERROR(VLOOKUP(B500,'วันที่ 5 กะดึก'!$B$8:$AH$106,27,FALSE),0)</f>
      </c>
      <c r="V500" s="53">
        <f>IFERROR(VLOOKUP(B500,'วันที่ 5 กะดึก'!$B$8:$AH$106,27,FALSE),0)</f>
      </c>
      <c r="W500" s="53">
        <f>IFERROR(VLOOKUP(B500,'วันที่ 7'!$B$8:$AH$105,28,FALSE),0)-IFERROR(VLOOKUP(B500,'วันที่ 7'!$B$8:$AH$105,27,FALSE),0)</f>
      </c>
      <c r="X500" s="53">
        <f>IFERROR(VLOOKUP(B500,'วันที่ 7'!$B$8:$AH$105,27,FALSE),0)</f>
      </c>
      <c r="Y500" s="53">
        <f>IFERROR(VLOOKUP(B500,'วันที่ 8'!$B$8:$AH$109,28,FALSE),0)-IFERROR(VLOOKUP(B500,'วันที่ 8'!$B$8:$AH$109,27,FALSE),0)</f>
      </c>
      <c r="Z500" s="53">
        <f>IFERROR(VLOOKUP(B500,'วันที่ 8'!$B$8:$AH$109,27,FALSE),0)</f>
      </c>
      <c r="AA500" s="53">
        <f>IFERROR(VLOOKUP(B500,'กะเช้าวันที่ 12'!$B$8:$AC$102,28,FALSE),0)-IFERROR(VLOOKUP(B500,'กะเช้าวันที่ 12'!$B$8:$AC$102,27,FALSE),0)</f>
      </c>
      <c r="AB500" s="53">
        <f>IFERROR(VLOOKUP(B500,'กะเช้าวันที่ 12'!$B$8:$AC$102,27,FALSE),0)</f>
      </c>
      <c r="AC500" s="53">
        <f>IFERROR(VLOOKUP(B500,'กะเช้าวันที่ 14'!$B$8:$AC$104,28,FALSE),0)-IFERROR(VLOOKUP(B500,'กะเช้าวันที่ 14'!$B$8:$AC$104,27,FALSE),0)</f>
      </c>
      <c r="AD500" s="53">
        <f>IFERROR(VLOOKUP(B500,'กะเช้าวันที่ 14'!$B$8:$AC$104,27,FALSE),0)</f>
      </c>
      <c r="AE500" s="53">
        <f>IFERROR(VLOOKUP(B500,'กะดึกวันที่ 13'!$B$8:$AC$105,28,FALSE),0)-IFERROR(VLOOKUP(B500,'กะดึกวันที่ 13'!$B$8:$AC$105,27,FALSE),0)</f>
      </c>
      <c r="AF500" s="53">
        <f>IFERROR(VLOOKUP(C500,'กะดึกวันที่ 13'!$B$8:$AC$105,27,FALSE),0)</f>
      </c>
      <c r="AG500" s="53">
        <f>IFERROR(VLOOKUP(B500,'วันที่ 12'!$B$8:$AH$105,28,FALSE),0)</f>
      </c>
      <c r="AH500" s="53">
        <f>IFERROR(VLOOKUP(B500,'วันที่ 14'!$B$8:$AH$106,28,FALSE),0)</f>
      </c>
      <c r="AI500" s="53">
        <f>IFERROR(VLOOKUP(B500,'วันที่ 15'!$B$8:$AH$106,28,FALSE),0)</f>
      </c>
      <c r="AJ500" s="53">
        <f>IFERROR(VLOOKUP(B500,'วันที่ 16'!$B$8:$AH$105,28,FALSE),0)</f>
      </c>
      <c r="AK500" s="53">
        <f>IFERROR(VLOOKUP(B500,'วันที่ 17'!$B$8:$AH$105,28,FALSE),0)</f>
      </c>
      <c r="AL500" s="53">
        <f>IFERROR(VLOOKUP(B500,'วันที่ 18'!$B$8:$AH$104,28,FALSE),0)</f>
      </c>
      <c r="AM500" s="53">
        <f>IFERROR(VLOOKUP(B500,'วันที่ 19'!$B$8:$AH$106,28,FALSE),0)</f>
      </c>
      <c r="AN500" s="53">
        <f>IFERROR(VLOOKUP(B500,'วันที่ 20'!$B$8:$AH$105,28,FALSE),0)</f>
      </c>
      <c r="AO500" s="53">
        <f>IFERROR(VLOOKUP(B500,'วันที่ 21'!$B$8:$AH$106,28,FALSE),0)</f>
      </c>
      <c r="AP500" s="53">
        <f>IFERROR(VLOOKUP(B500,'วันที่ 22'!$B$8:$AH$105,28,FALSE),0)</f>
      </c>
      <c r="AQ500" s="53">
        <f>IFERROR(VLOOKUP(B500,'วันที่ 23'!$B$8:$AH$107,28,FALSE),0)</f>
      </c>
      <c r="AR500" s="53">
        <f>IFERROR(VLOOKUP(B500,'วันที่ 24'!$B$8:$AH$104,28,FALSE),0)</f>
      </c>
      <c r="AS500" s="53">
        <f>IFERROR(VLOOKUP(B500,'วันที่ 25'!$B$8:$AH$106,28,FALSE),0)</f>
      </c>
      <c r="AT500" s="53">
        <f>IFERROR(VLOOKUP(B500,'วันที่ 26'!$B$8:$AH$105,28,FALSE),0)</f>
      </c>
      <c r="AU500" s="53">
        <f>IFERROR(VLOOKUP(B500,'วันที่ 26'!$B$8:$AH$104,28,FALSE),0)</f>
      </c>
      <c r="AV500" s="53">
        <f>IFERROR(VLOOKUP(B500,'วันที่ 30'!$B$8:$AH$107,28,FALSE),0)</f>
      </c>
      <c r="AW500" s="53">
        <f>IFERROR(VLOOKUP(B500,'วันที่ 31'!$B$8:$AG$105,28,FALSE),0)</f>
      </c>
      <c r="AX500" s="52">
        <f>SUM(E500:AW500)</f>
      </c>
    </row>
    <row r="501">
      <c r="A501" s="52"/>
      <c r="B501" s="56"/>
      <c r="C501" s="53">
        <f>IFERROR(VLOOKUP(B501,Members!B:C,2,FALSE),0)</f>
      </c>
      <c r="D501" s="53">
        <f>IFERROR(VLOOKUP(B501,Members!$B:$H,7,FALSE),0)</f>
      </c>
      <c r="E501" s="55">
        <f>IFERROR(VLOOKUP(B501,'วันที่ 1'!$B$8:$AH$103,28,FALSE),0) - IFERROR(VLOOKUP(B501,'วันที่ 1'!$B$8:$AH$103,27,FALSE),0)</f>
      </c>
      <c r="F501" s="55">
        <f>IFERROR(VLOOKUP(C501,'วันที่ 1'!$B$8:$AH$103,27,FALSE),0)</f>
      </c>
      <c r="G501" s="53">
        <f>IFERROR(VLOOKUP(B501,'วันที่ 1'!$B$8:$AH$103,28,FALSE),0)-IFERROR(VLOOKUP(B501,'วันที่ 1'!$B$8:$AH$103,27,FALSE),0)</f>
      </c>
      <c r="H501" s="55">
        <f>IFERROR(VLOOKUP(B501,'วันที่ 1'!$B$8:$AH$103,27,FALSE),0)</f>
      </c>
      <c r="I501" s="53">
        <f>IFERROR(VLOOKUP(B501,'วันที่ 2'!$B$8:$AF$106,28,FALSE),0)-IFERROR(VLOOKUP(B501,'วันที่ 2'!$B$8:$AF$106,27,FALSE),0)</f>
      </c>
      <c r="J501" s="53">
        <f>IFERROR(VLOOKUP(B501,'วันที่ 2'!$B$8:$AF$106,27,FALSE),0)</f>
      </c>
      <c r="K501" s="53">
        <f>IFERROR(VLOOKUP(B501,'วันที่ 3 กะเช้า'!$B$8:$AK$106,28,FALSE),0)-IFERROR(VLOOKUP(B501,'วันที่ 3 กะเช้า'!$B$8:$AK$106,27,FALSE),0)</f>
      </c>
      <c r="L501" s="53">
        <f>IFERROR(VLOOKUP(B501,'วันที่ 3 กะเช้า'!$B$8:$AK$106,27,FALSE),0)</f>
      </c>
      <c r="M501" s="53">
        <f>IFERROR(VLOOKUP(B501,'วันที่ 4 กะเช้า'!$B$8:$AG$107,28,FALSE),0)-IFERROR(VLOOKUP(B501,'วันที่ 4 กะเช้า'!$B$8:$AG$107,27,FALSE),0)</f>
      </c>
      <c r="N501" s="53">
        <f>IFERROR(VLOOKUP(B501,'วันที่ 4 กะเช้า'!$B$8:$AG$107,27,FALSE),0)</f>
      </c>
      <c r="O501" s="53">
        <f>IFERROR(VLOOKUP(B501,'วันที่ 4 กะเช้า'!$B$8:$AH$106,28,FALSE),0)-IFERROR(VLOOKUP(B501,'วันที่ 4 กะเช้า'!$B$8:$AH$106,27,FALSE),0)</f>
      </c>
      <c r="P501" s="53">
        <f>IFERROR(VLOOKUP(B501,'วันที่ 4 กะเช้า'!$B$8:$AH$106,27,FALSE),0)</f>
      </c>
      <c r="Q501" s="53">
        <f>IFERROR(VLOOKUP(B501,'วันที่ 4 กะเช้า'!$B$8:$AH$106,28,FALSE),0)-IFERROR(VLOOKUP(B501,'วันที่ 4 กะเช้า'!$B$8:$AH$106,27,FALSE),0)</f>
      </c>
      <c r="R501" s="53">
        <f>IFERROR(VLOOKUP(B501,'วันที่ 4 กะเช้า'!$B$8:$AH$106,27,FALSE),0)</f>
      </c>
      <c r="S501" s="53">
        <f>IFERROR(VLOOKUP(B501,'วันที่ 5 กะเช้า'!$B$8:$AH$107,28,FALSE),0)-IFERROR(VLOOKUP(B501,'วันที่ 5 กะเช้า'!$B$8:$AH$107,27,FALSE),0)</f>
      </c>
      <c r="T501" s="53">
        <f>IFERROR(VLOOKUP(B501,'วันที่ 5 กะเช้า'!$B$8:$AH$107,27,FALSE),0)</f>
      </c>
      <c r="U501" s="53">
        <f>IFERROR(VLOOKUP(B501,'วันที่ 5 กะดึก'!$B$8:$AH$106,27,FALSE),0)</f>
      </c>
      <c r="V501" s="53">
        <f>IFERROR(VLOOKUP(B501,'วันที่ 5 กะดึก'!$B$8:$AH$106,27,FALSE),0)</f>
      </c>
      <c r="W501" s="53">
        <f>IFERROR(VLOOKUP(B501,'วันที่ 7'!$B$8:$AH$105,28,FALSE),0)-IFERROR(VLOOKUP(B501,'วันที่ 7'!$B$8:$AH$105,27,FALSE),0)</f>
      </c>
      <c r="X501" s="53">
        <f>IFERROR(VLOOKUP(B501,'วันที่ 7'!$B$8:$AH$105,27,FALSE),0)</f>
      </c>
      <c r="Y501" s="53">
        <f>IFERROR(VLOOKUP(B501,'วันที่ 8'!$B$8:$AH$109,28,FALSE),0)-IFERROR(VLOOKUP(B501,'วันที่ 8'!$B$8:$AH$109,27,FALSE),0)</f>
      </c>
      <c r="Z501" s="53">
        <f>IFERROR(VLOOKUP(B501,'วันที่ 8'!$B$8:$AH$109,27,FALSE),0)</f>
      </c>
      <c r="AA501" s="53">
        <f>IFERROR(VLOOKUP(B501,'กะเช้าวันที่ 12'!$B$8:$AC$102,28,FALSE),0)-IFERROR(VLOOKUP(B501,'กะเช้าวันที่ 12'!$B$8:$AC$102,27,FALSE),0)</f>
      </c>
      <c r="AB501" s="53">
        <f>IFERROR(VLOOKUP(B501,'กะเช้าวันที่ 12'!$B$8:$AC$102,27,FALSE),0)</f>
      </c>
      <c r="AC501" s="53">
        <f>IFERROR(VLOOKUP(B501,'กะเช้าวันที่ 14'!$B$8:$AC$104,28,FALSE),0)-IFERROR(VLOOKUP(B501,'กะเช้าวันที่ 14'!$B$8:$AC$104,27,FALSE),0)</f>
      </c>
      <c r="AD501" s="53">
        <f>IFERROR(VLOOKUP(B501,'กะเช้าวันที่ 14'!$B$8:$AC$104,27,FALSE),0)</f>
      </c>
      <c r="AE501" s="53">
        <f>IFERROR(VLOOKUP(B501,'กะดึกวันที่ 13'!$B$8:$AC$105,28,FALSE),0)-IFERROR(VLOOKUP(B501,'กะดึกวันที่ 13'!$B$8:$AC$105,27,FALSE),0)</f>
      </c>
      <c r="AF501" s="53">
        <f>IFERROR(VLOOKUP(C501,'กะดึกวันที่ 13'!$B$8:$AC$105,27,FALSE),0)</f>
      </c>
      <c r="AG501" s="53">
        <f>IFERROR(VLOOKUP(B501,'วันที่ 12'!$B$8:$AH$105,28,FALSE),0)</f>
      </c>
      <c r="AH501" s="53">
        <f>IFERROR(VLOOKUP(B501,'วันที่ 14'!$B$8:$AH$106,28,FALSE),0)</f>
      </c>
      <c r="AI501" s="53">
        <f>IFERROR(VLOOKUP(B501,'วันที่ 15'!$B$8:$AH$106,28,FALSE),0)</f>
      </c>
      <c r="AJ501" s="53">
        <f>IFERROR(VLOOKUP(B501,'วันที่ 16'!$B$8:$AH$105,28,FALSE),0)</f>
      </c>
      <c r="AK501" s="53">
        <f>IFERROR(VLOOKUP(B501,'วันที่ 17'!$B$8:$AH$105,28,FALSE),0)</f>
      </c>
      <c r="AL501" s="53">
        <f>IFERROR(VLOOKUP(B501,'วันที่ 18'!$B$8:$AH$104,28,FALSE),0)</f>
      </c>
      <c r="AM501" s="53">
        <f>IFERROR(VLOOKUP(B501,'วันที่ 19'!$B$8:$AH$106,28,FALSE),0)</f>
      </c>
      <c r="AN501" s="53">
        <f>IFERROR(VLOOKUP(B501,'วันที่ 20'!$B$8:$AH$105,28,FALSE),0)</f>
      </c>
      <c r="AO501" s="53">
        <f>IFERROR(VLOOKUP(B501,'วันที่ 21'!$B$8:$AH$106,28,FALSE),0)</f>
      </c>
      <c r="AP501" s="53">
        <f>IFERROR(VLOOKUP(B501,'วันที่ 22'!$B$8:$AH$105,28,FALSE),0)</f>
      </c>
      <c r="AQ501" s="53">
        <f>IFERROR(VLOOKUP(B501,'วันที่ 23'!$B$8:$AH$107,28,FALSE),0)</f>
      </c>
      <c r="AR501" s="53">
        <f>IFERROR(VLOOKUP(B501,'วันที่ 24'!$B$8:$AH$104,28,FALSE),0)</f>
      </c>
      <c r="AS501" s="53">
        <f>IFERROR(VLOOKUP(B501,'วันที่ 25'!$B$8:$AH$106,28,FALSE),0)</f>
      </c>
      <c r="AT501" s="53">
        <f>IFERROR(VLOOKUP(B501,'วันที่ 26'!$B$8:$AH$105,28,FALSE),0)</f>
      </c>
      <c r="AU501" s="53">
        <f>IFERROR(VLOOKUP(B501,'วันที่ 26'!$B$8:$AH$104,28,FALSE),0)</f>
      </c>
      <c r="AV501" s="53">
        <f>IFERROR(VLOOKUP(B501,'วันที่ 30'!$B$8:$AH$107,28,FALSE),0)</f>
      </c>
      <c r="AW501" s="53">
        <f>IFERROR(VLOOKUP(B501,'วันที่ 31'!$B$8:$AG$105,28,FALSE),0)</f>
      </c>
      <c r="AX501" s="52">
        <f>SUM(E501:AW501)</f>
      </c>
    </row>
    <row r="502">
      <c r="A502" s="52"/>
      <c r="B502" s="56"/>
      <c r="C502" s="53">
        <f>IFERROR(VLOOKUP(B502,Members!B:C,2,FALSE),0)</f>
      </c>
      <c r="D502" s="53">
        <f>IFERROR(VLOOKUP(B502,Members!$B:$H,7,FALSE),0)</f>
      </c>
      <c r="E502" s="55">
        <f>IFERROR(VLOOKUP(B502,'วันที่ 1'!$B$8:$AH$103,28,FALSE),0) - IFERROR(VLOOKUP(B502,'วันที่ 1'!$B$8:$AH$103,27,FALSE),0)</f>
      </c>
      <c r="F502" s="55">
        <f>IFERROR(VLOOKUP(C502,'วันที่ 1'!$B$8:$AH$103,27,FALSE),0)</f>
      </c>
      <c r="G502" s="53">
        <f>IFERROR(VLOOKUP(B502,'วันที่ 1'!$B$8:$AH$103,28,FALSE),0)-IFERROR(VLOOKUP(B502,'วันที่ 1'!$B$8:$AH$103,27,FALSE),0)</f>
      </c>
      <c r="H502" s="55">
        <f>IFERROR(VLOOKUP(B502,'วันที่ 1'!$B$8:$AH$103,27,FALSE),0)</f>
      </c>
      <c r="I502" s="53">
        <f>IFERROR(VLOOKUP(B502,'วันที่ 2'!$B$8:$AF$106,28,FALSE),0)-IFERROR(VLOOKUP(B502,'วันที่ 2'!$B$8:$AF$106,27,FALSE),0)</f>
      </c>
      <c r="J502" s="53">
        <f>IFERROR(VLOOKUP(B502,'วันที่ 2'!$B$8:$AF$106,27,FALSE),0)</f>
      </c>
      <c r="K502" s="53">
        <f>IFERROR(VLOOKUP(B502,'วันที่ 3 กะเช้า'!$B$8:$AK$106,28,FALSE),0)-IFERROR(VLOOKUP(B502,'วันที่ 3 กะเช้า'!$B$8:$AK$106,27,FALSE),0)</f>
      </c>
      <c r="L502" s="53">
        <f>IFERROR(VLOOKUP(B502,'วันที่ 3 กะเช้า'!$B$8:$AK$106,27,FALSE),0)</f>
      </c>
      <c r="M502" s="53">
        <f>IFERROR(VLOOKUP(B502,'วันที่ 4 กะเช้า'!$B$8:$AG$107,28,FALSE),0)-IFERROR(VLOOKUP(B502,'วันที่ 4 กะเช้า'!$B$8:$AG$107,27,FALSE),0)</f>
      </c>
      <c r="N502" s="53">
        <f>IFERROR(VLOOKUP(B502,'วันที่ 4 กะเช้า'!$B$8:$AG$107,27,FALSE),0)</f>
      </c>
      <c r="O502" s="53">
        <f>IFERROR(VLOOKUP(B502,'วันที่ 4 กะเช้า'!$B$8:$AH$106,28,FALSE),0)-IFERROR(VLOOKUP(B502,'วันที่ 4 กะเช้า'!$B$8:$AH$106,27,FALSE),0)</f>
      </c>
      <c r="P502" s="53">
        <f>IFERROR(VLOOKUP(B502,'วันที่ 4 กะเช้า'!$B$8:$AH$106,27,FALSE),0)</f>
      </c>
      <c r="Q502" s="53">
        <f>IFERROR(VLOOKUP(B502,'วันที่ 4 กะเช้า'!$B$8:$AH$106,28,FALSE),0)-IFERROR(VLOOKUP(B502,'วันที่ 4 กะเช้า'!$B$8:$AH$106,27,FALSE),0)</f>
      </c>
      <c r="R502" s="53">
        <f>IFERROR(VLOOKUP(B502,'วันที่ 4 กะเช้า'!$B$8:$AH$106,27,FALSE),0)</f>
      </c>
      <c r="S502" s="53">
        <f>IFERROR(VLOOKUP(B502,'วันที่ 5 กะเช้า'!$B$8:$AH$107,28,FALSE),0)-IFERROR(VLOOKUP(B502,'วันที่ 5 กะเช้า'!$B$8:$AH$107,27,FALSE),0)</f>
      </c>
      <c r="T502" s="53">
        <f>IFERROR(VLOOKUP(B502,'วันที่ 5 กะเช้า'!$B$8:$AH$107,27,FALSE),0)</f>
      </c>
      <c r="U502" s="53">
        <f>IFERROR(VLOOKUP(B502,'วันที่ 5 กะดึก'!$B$8:$AH$106,27,FALSE),0)</f>
      </c>
      <c r="V502" s="53">
        <f>IFERROR(VLOOKUP(B502,'วันที่ 5 กะดึก'!$B$8:$AH$106,27,FALSE),0)</f>
      </c>
      <c r="W502" s="53">
        <f>IFERROR(VLOOKUP(B502,'วันที่ 7'!$B$8:$AH$105,28,FALSE),0)-IFERROR(VLOOKUP(B502,'วันที่ 7'!$B$8:$AH$105,27,FALSE),0)</f>
      </c>
      <c r="X502" s="53">
        <f>IFERROR(VLOOKUP(B502,'วันที่ 7'!$B$8:$AH$105,27,FALSE),0)</f>
      </c>
      <c r="Y502" s="53">
        <f>IFERROR(VLOOKUP(B502,'วันที่ 8'!$B$8:$AH$109,28,FALSE),0)-IFERROR(VLOOKUP(B502,'วันที่ 8'!$B$8:$AH$109,27,FALSE),0)</f>
      </c>
      <c r="Z502" s="53">
        <f>IFERROR(VLOOKUP(B502,'วันที่ 8'!$B$8:$AH$109,27,FALSE),0)</f>
      </c>
      <c r="AA502" s="53">
        <f>IFERROR(VLOOKUP(B502,'กะเช้าวันที่ 12'!$B$8:$AC$102,28,FALSE),0)-IFERROR(VLOOKUP(B502,'กะเช้าวันที่ 12'!$B$8:$AC$102,27,FALSE),0)</f>
      </c>
      <c r="AB502" s="53">
        <f>IFERROR(VLOOKUP(B502,'กะเช้าวันที่ 12'!$B$8:$AC$102,27,FALSE),0)</f>
      </c>
      <c r="AC502" s="53">
        <f>IFERROR(VLOOKUP(B502,'กะเช้าวันที่ 14'!$B$8:$AC$104,28,FALSE),0)-IFERROR(VLOOKUP(B502,'กะเช้าวันที่ 14'!$B$8:$AC$104,27,FALSE),0)</f>
      </c>
      <c r="AD502" s="53">
        <f>IFERROR(VLOOKUP(B502,'กะเช้าวันที่ 14'!$B$8:$AC$104,27,FALSE),0)</f>
      </c>
      <c r="AE502" s="53">
        <f>IFERROR(VLOOKUP(B502,'กะดึกวันที่ 13'!$B$8:$AC$105,28,FALSE),0)-IFERROR(VLOOKUP(B502,'กะดึกวันที่ 13'!$B$8:$AC$105,27,FALSE),0)</f>
      </c>
      <c r="AF502" s="53">
        <f>IFERROR(VLOOKUP(C502,'กะดึกวันที่ 13'!$B$8:$AC$105,27,FALSE),0)</f>
      </c>
      <c r="AG502" s="53">
        <f>IFERROR(VLOOKUP(B502,'วันที่ 12'!$B$8:$AH$105,28,FALSE),0)</f>
      </c>
      <c r="AH502" s="53">
        <f>IFERROR(VLOOKUP(B502,'วันที่ 14'!$B$8:$AH$106,28,FALSE),0)</f>
      </c>
      <c r="AI502" s="53">
        <f>IFERROR(VLOOKUP(B502,'วันที่ 15'!$B$8:$AH$106,28,FALSE),0)</f>
      </c>
      <c r="AJ502" s="53">
        <f>IFERROR(VLOOKUP(B502,'วันที่ 16'!$B$8:$AH$105,28,FALSE),0)</f>
      </c>
      <c r="AK502" s="53">
        <f>IFERROR(VLOOKUP(B502,'วันที่ 17'!$B$8:$AH$105,28,FALSE),0)</f>
      </c>
      <c r="AL502" s="53">
        <f>IFERROR(VLOOKUP(B502,'วันที่ 18'!$B$8:$AH$104,28,FALSE),0)</f>
      </c>
      <c r="AM502" s="53">
        <f>IFERROR(VLOOKUP(B502,'วันที่ 19'!$B$8:$AH$106,28,FALSE),0)</f>
      </c>
      <c r="AN502" s="53">
        <f>IFERROR(VLOOKUP(B502,'วันที่ 20'!$B$8:$AH$105,28,FALSE),0)</f>
      </c>
      <c r="AO502" s="53">
        <f>IFERROR(VLOOKUP(B502,'วันที่ 21'!$B$8:$AH$106,28,FALSE),0)</f>
      </c>
      <c r="AP502" s="53">
        <f>IFERROR(VLOOKUP(B502,'วันที่ 22'!$B$8:$AH$105,28,FALSE),0)</f>
      </c>
      <c r="AQ502" s="53">
        <f>IFERROR(VLOOKUP(B502,'วันที่ 23'!$B$8:$AH$107,28,FALSE),0)</f>
      </c>
      <c r="AR502" s="53">
        <f>IFERROR(VLOOKUP(B502,'วันที่ 24'!$B$8:$AH$104,28,FALSE),0)</f>
      </c>
      <c r="AS502" s="53">
        <f>IFERROR(VLOOKUP(B502,'วันที่ 25'!$B$8:$AH$106,28,FALSE),0)</f>
      </c>
      <c r="AT502" s="53">
        <f>IFERROR(VLOOKUP(B502,'วันที่ 26'!$B$8:$AH$105,28,FALSE),0)</f>
      </c>
      <c r="AU502" s="53">
        <f>IFERROR(VLOOKUP(B502,'วันที่ 26'!$B$8:$AH$104,28,FALSE),0)</f>
      </c>
      <c r="AV502" s="53">
        <f>IFERROR(VLOOKUP(B502,'วันที่ 30'!$B$8:$AH$107,28,FALSE),0)</f>
      </c>
      <c r="AW502" s="53">
        <f>IFERROR(VLOOKUP(B502,'วันที่ 31'!$B$8:$AG$105,28,FALSE),0)</f>
      </c>
      <c r="AX502" s="52">
        <f>SUM(E502:AW502)</f>
      </c>
    </row>
    <row r="503">
      <c r="A503" s="52"/>
      <c r="B503" s="56"/>
      <c r="C503" s="53">
        <f>IFERROR(VLOOKUP(B503,Members!B:C,2,FALSE),0)</f>
      </c>
      <c r="D503" s="53">
        <f>IFERROR(VLOOKUP(B503,Members!$B:$H,7,FALSE),0)</f>
      </c>
      <c r="E503" s="55">
        <f>IFERROR(VLOOKUP(B503,'วันที่ 1'!$B$8:$AH$103,28,FALSE),0) - IFERROR(VLOOKUP(B503,'วันที่ 1'!$B$8:$AH$103,27,FALSE),0)</f>
      </c>
      <c r="F503" s="55">
        <f>IFERROR(VLOOKUP(C503,'วันที่ 1'!$B$8:$AH$103,27,FALSE),0)</f>
      </c>
      <c r="G503" s="53">
        <f>IFERROR(VLOOKUP(B503,'วันที่ 1'!$B$8:$AH$103,28,FALSE),0)-IFERROR(VLOOKUP(B503,'วันที่ 1'!$B$8:$AH$103,27,FALSE),0)</f>
      </c>
      <c r="H503" s="55">
        <f>IFERROR(VLOOKUP(B503,'วันที่ 1'!$B$8:$AH$103,27,FALSE),0)</f>
      </c>
      <c r="I503" s="53">
        <f>IFERROR(VLOOKUP(B503,'วันที่ 2'!$B$8:$AF$106,28,FALSE),0)-IFERROR(VLOOKUP(B503,'วันที่ 2'!$B$8:$AF$106,27,FALSE),0)</f>
      </c>
      <c r="J503" s="53">
        <f>IFERROR(VLOOKUP(B503,'วันที่ 2'!$B$8:$AF$106,27,FALSE),0)</f>
      </c>
      <c r="K503" s="53">
        <f>IFERROR(VLOOKUP(B503,'วันที่ 3 กะเช้า'!$B$8:$AK$106,28,FALSE),0)-IFERROR(VLOOKUP(B503,'วันที่ 3 กะเช้า'!$B$8:$AK$106,27,FALSE),0)</f>
      </c>
      <c r="L503" s="53">
        <f>IFERROR(VLOOKUP(B503,'วันที่ 3 กะเช้า'!$B$8:$AK$106,27,FALSE),0)</f>
      </c>
      <c r="M503" s="53">
        <f>IFERROR(VLOOKUP(B503,'วันที่ 4 กะเช้า'!$B$8:$AG$107,28,FALSE),0)-IFERROR(VLOOKUP(B503,'วันที่ 4 กะเช้า'!$B$8:$AG$107,27,FALSE),0)</f>
      </c>
      <c r="N503" s="53">
        <f>IFERROR(VLOOKUP(B503,'วันที่ 4 กะเช้า'!$B$8:$AG$107,27,FALSE),0)</f>
      </c>
      <c r="O503" s="53">
        <f>IFERROR(VLOOKUP(B503,'วันที่ 4 กะเช้า'!$B$8:$AH$106,28,FALSE),0)-IFERROR(VLOOKUP(B503,'วันที่ 4 กะเช้า'!$B$8:$AH$106,27,FALSE),0)</f>
      </c>
      <c r="P503" s="53">
        <f>IFERROR(VLOOKUP(B503,'วันที่ 4 กะเช้า'!$B$8:$AH$106,27,FALSE),0)</f>
      </c>
      <c r="Q503" s="53">
        <f>IFERROR(VLOOKUP(B503,'วันที่ 4 กะเช้า'!$B$8:$AH$106,28,FALSE),0)-IFERROR(VLOOKUP(B503,'วันที่ 4 กะเช้า'!$B$8:$AH$106,27,FALSE),0)</f>
      </c>
      <c r="R503" s="53">
        <f>IFERROR(VLOOKUP(B503,'วันที่ 4 กะเช้า'!$B$8:$AH$106,27,FALSE),0)</f>
      </c>
      <c r="S503" s="53">
        <f>IFERROR(VLOOKUP(B503,'วันที่ 5 กะเช้า'!$B$8:$AH$107,28,FALSE),0)-IFERROR(VLOOKUP(B503,'วันที่ 5 กะเช้า'!$B$8:$AH$107,27,FALSE),0)</f>
      </c>
      <c r="T503" s="53">
        <f>IFERROR(VLOOKUP(B503,'วันที่ 5 กะเช้า'!$B$8:$AH$107,27,FALSE),0)</f>
      </c>
      <c r="U503" s="53">
        <f>IFERROR(VLOOKUP(B503,'วันที่ 5 กะดึก'!$B$8:$AH$106,27,FALSE),0)</f>
      </c>
      <c r="V503" s="53">
        <f>IFERROR(VLOOKUP(B503,'วันที่ 5 กะดึก'!$B$8:$AH$106,27,FALSE),0)</f>
      </c>
      <c r="W503" s="53">
        <f>IFERROR(VLOOKUP(B503,'วันที่ 7'!$B$8:$AH$105,28,FALSE),0)-IFERROR(VLOOKUP(B503,'วันที่ 7'!$B$8:$AH$105,27,FALSE),0)</f>
      </c>
      <c r="X503" s="53">
        <f>IFERROR(VLOOKUP(B503,'วันที่ 7'!$B$8:$AH$105,27,FALSE),0)</f>
      </c>
      <c r="Y503" s="53">
        <f>IFERROR(VLOOKUP(B503,'วันที่ 8'!$B$8:$AH$109,28,FALSE),0)-IFERROR(VLOOKUP(B503,'วันที่ 8'!$B$8:$AH$109,27,FALSE),0)</f>
      </c>
      <c r="Z503" s="53">
        <f>IFERROR(VLOOKUP(B503,'วันที่ 8'!$B$8:$AH$109,27,FALSE),0)</f>
      </c>
      <c r="AA503" s="53">
        <f>IFERROR(VLOOKUP(B503,'กะเช้าวันที่ 12'!$B$8:$AC$102,28,FALSE),0)-IFERROR(VLOOKUP(B503,'กะเช้าวันที่ 12'!$B$8:$AC$102,27,FALSE),0)</f>
      </c>
      <c r="AB503" s="53">
        <f>IFERROR(VLOOKUP(B503,'กะเช้าวันที่ 12'!$B$8:$AC$102,27,FALSE),0)</f>
      </c>
      <c r="AC503" s="53">
        <f>IFERROR(VLOOKUP(B503,'กะเช้าวันที่ 14'!$B$8:$AC$104,28,FALSE),0)-IFERROR(VLOOKUP(B503,'กะเช้าวันที่ 14'!$B$8:$AC$104,27,FALSE),0)</f>
      </c>
      <c r="AD503" s="53">
        <f>IFERROR(VLOOKUP(B503,'กะเช้าวันที่ 14'!$B$8:$AC$104,27,FALSE),0)</f>
      </c>
      <c r="AE503" s="53">
        <f>IFERROR(VLOOKUP(B503,'กะดึกวันที่ 13'!$B$8:$AC$105,28,FALSE),0)-IFERROR(VLOOKUP(B503,'กะดึกวันที่ 13'!$B$8:$AC$105,27,FALSE),0)</f>
      </c>
      <c r="AF503" s="53">
        <f>IFERROR(VLOOKUP(C503,'กะดึกวันที่ 13'!$B$8:$AC$105,27,FALSE),0)</f>
      </c>
      <c r="AG503" s="53">
        <f>IFERROR(VLOOKUP(B503,'วันที่ 12'!$B$8:$AH$105,28,FALSE),0)</f>
      </c>
      <c r="AH503" s="53">
        <f>IFERROR(VLOOKUP(B503,'วันที่ 14'!$B$8:$AH$106,28,FALSE),0)</f>
      </c>
      <c r="AI503" s="53">
        <f>IFERROR(VLOOKUP(B503,'วันที่ 15'!$B$8:$AH$106,28,FALSE),0)</f>
      </c>
      <c r="AJ503" s="53">
        <f>IFERROR(VLOOKUP(B503,'วันที่ 16'!$B$8:$AH$105,28,FALSE),0)</f>
      </c>
      <c r="AK503" s="53">
        <f>IFERROR(VLOOKUP(B503,'วันที่ 17'!$B$8:$AH$105,28,FALSE),0)</f>
      </c>
      <c r="AL503" s="53">
        <f>IFERROR(VLOOKUP(B503,'วันที่ 18'!$B$8:$AH$104,28,FALSE),0)</f>
      </c>
      <c r="AM503" s="53">
        <f>IFERROR(VLOOKUP(B503,'วันที่ 19'!$B$8:$AH$106,28,FALSE),0)</f>
      </c>
      <c r="AN503" s="53">
        <f>IFERROR(VLOOKUP(B503,'วันที่ 20'!$B$8:$AH$105,28,FALSE),0)</f>
      </c>
      <c r="AO503" s="53">
        <f>IFERROR(VLOOKUP(B503,'วันที่ 21'!$B$8:$AH$106,28,FALSE),0)</f>
      </c>
      <c r="AP503" s="53">
        <f>IFERROR(VLOOKUP(B503,'วันที่ 22'!$B$8:$AH$105,28,FALSE),0)</f>
      </c>
      <c r="AQ503" s="53">
        <f>IFERROR(VLOOKUP(B503,'วันที่ 23'!$B$8:$AH$107,28,FALSE),0)</f>
      </c>
      <c r="AR503" s="53">
        <f>IFERROR(VLOOKUP(B503,'วันที่ 24'!$B$8:$AH$104,28,FALSE),0)</f>
      </c>
      <c r="AS503" s="53">
        <f>IFERROR(VLOOKUP(B503,'วันที่ 25'!$B$8:$AH$106,28,FALSE),0)</f>
      </c>
      <c r="AT503" s="53">
        <f>IFERROR(VLOOKUP(B503,'วันที่ 26'!$B$8:$AH$105,28,FALSE),0)</f>
      </c>
      <c r="AU503" s="53">
        <f>IFERROR(VLOOKUP(B503,'วันที่ 26'!$B$8:$AH$104,28,FALSE),0)</f>
      </c>
      <c r="AV503" s="53">
        <f>IFERROR(VLOOKUP(B503,'วันที่ 30'!$B$8:$AH$107,28,FALSE),0)</f>
      </c>
      <c r="AW503" s="53">
        <f>IFERROR(VLOOKUP(B503,'วันที่ 31'!$B$8:$AG$105,28,FALSE),0)</f>
      </c>
      <c r="AX503" s="52">
        <f>SUM(E503:AW503)</f>
      </c>
    </row>
    <row r="504">
      <c r="A504" s="52"/>
      <c r="B504" s="56"/>
      <c r="C504" s="53">
        <f>IFERROR(VLOOKUP(B504,Members!B:C,2,FALSE),0)</f>
      </c>
      <c r="D504" s="53">
        <f>IFERROR(VLOOKUP(B504,Members!$B:$H,7,FALSE),0)</f>
      </c>
      <c r="E504" s="55">
        <f>IFERROR(VLOOKUP(B504,'วันที่ 1'!$B$8:$AH$103,28,FALSE),0) - IFERROR(VLOOKUP(B504,'วันที่ 1'!$B$8:$AH$103,27,FALSE),0)</f>
      </c>
      <c r="F504" s="55">
        <f>IFERROR(VLOOKUP(C504,'วันที่ 1'!$B$8:$AH$103,27,FALSE),0)</f>
      </c>
      <c r="G504" s="53">
        <f>IFERROR(VLOOKUP(B504,'วันที่ 1'!$B$8:$AH$103,28,FALSE),0)-IFERROR(VLOOKUP(B504,'วันที่ 1'!$B$8:$AH$103,27,FALSE),0)</f>
      </c>
      <c r="H504" s="55">
        <f>IFERROR(VLOOKUP(B504,'วันที่ 1'!$B$8:$AH$103,27,FALSE),0)</f>
      </c>
      <c r="I504" s="53">
        <f>IFERROR(VLOOKUP(B504,'วันที่ 2'!$B$8:$AF$106,28,FALSE),0)-IFERROR(VLOOKUP(B504,'วันที่ 2'!$B$8:$AF$106,27,FALSE),0)</f>
      </c>
      <c r="J504" s="53">
        <f>IFERROR(VLOOKUP(B504,'วันที่ 2'!$B$8:$AF$106,27,FALSE),0)</f>
      </c>
      <c r="K504" s="53">
        <f>IFERROR(VLOOKUP(B504,'วันที่ 3 กะเช้า'!$B$8:$AK$106,28,FALSE),0)-IFERROR(VLOOKUP(B504,'วันที่ 3 กะเช้า'!$B$8:$AK$106,27,FALSE),0)</f>
      </c>
      <c r="L504" s="53">
        <f>IFERROR(VLOOKUP(B504,'วันที่ 3 กะเช้า'!$B$8:$AK$106,27,FALSE),0)</f>
      </c>
      <c r="M504" s="53">
        <f>IFERROR(VLOOKUP(B504,'วันที่ 4 กะเช้า'!$B$8:$AG$107,28,FALSE),0)-IFERROR(VLOOKUP(B504,'วันที่ 4 กะเช้า'!$B$8:$AG$107,27,FALSE),0)</f>
      </c>
      <c r="N504" s="53">
        <f>IFERROR(VLOOKUP(B504,'วันที่ 4 กะเช้า'!$B$8:$AG$107,27,FALSE),0)</f>
      </c>
      <c r="O504" s="53">
        <f>IFERROR(VLOOKUP(B504,'วันที่ 4 กะเช้า'!$B$8:$AH$106,28,FALSE),0)-IFERROR(VLOOKUP(B504,'วันที่ 4 กะเช้า'!$B$8:$AH$106,27,FALSE),0)</f>
      </c>
      <c r="P504" s="53">
        <f>IFERROR(VLOOKUP(B504,'วันที่ 4 กะเช้า'!$B$8:$AH$106,27,FALSE),0)</f>
      </c>
      <c r="Q504" s="53">
        <f>IFERROR(VLOOKUP(B504,'วันที่ 4 กะเช้า'!$B$8:$AH$106,28,FALSE),0)-IFERROR(VLOOKUP(B504,'วันที่ 4 กะเช้า'!$B$8:$AH$106,27,FALSE),0)</f>
      </c>
      <c r="R504" s="53">
        <f>IFERROR(VLOOKUP(B504,'วันที่ 4 กะเช้า'!$B$8:$AH$106,27,FALSE),0)</f>
      </c>
      <c r="S504" s="53">
        <f>IFERROR(VLOOKUP(B504,'วันที่ 5 กะเช้า'!$B$8:$AH$107,28,FALSE),0)-IFERROR(VLOOKUP(B504,'วันที่ 5 กะเช้า'!$B$8:$AH$107,27,FALSE),0)</f>
      </c>
      <c r="T504" s="53">
        <f>IFERROR(VLOOKUP(B504,'วันที่ 5 กะเช้า'!$B$8:$AH$107,27,FALSE),0)</f>
      </c>
      <c r="U504" s="53">
        <f>IFERROR(VLOOKUP(B504,'วันที่ 5 กะดึก'!$B$8:$AH$106,27,FALSE),0)</f>
      </c>
      <c r="V504" s="53">
        <f>IFERROR(VLOOKUP(B504,'วันที่ 5 กะดึก'!$B$8:$AH$106,27,FALSE),0)</f>
      </c>
      <c r="W504" s="53">
        <f>IFERROR(VLOOKUP(B504,'วันที่ 7'!$B$8:$AH$105,28,FALSE),0)-IFERROR(VLOOKUP(B504,'วันที่ 7'!$B$8:$AH$105,27,FALSE),0)</f>
      </c>
      <c r="X504" s="53">
        <f>IFERROR(VLOOKUP(B504,'วันที่ 7'!$B$8:$AH$105,27,FALSE),0)</f>
      </c>
      <c r="Y504" s="53">
        <f>IFERROR(VLOOKUP(B504,'วันที่ 8'!$B$8:$AH$109,28,FALSE),0)-IFERROR(VLOOKUP(B504,'วันที่ 8'!$B$8:$AH$109,27,FALSE),0)</f>
      </c>
      <c r="Z504" s="53">
        <f>IFERROR(VLOOKUP(B504,'วันที่ 8'!$B$8:$AH$109,27,FALSE),0)</f>
      </c>
      <c r="AA504" s="53">
        <f>IFERROR(VLOOKUP(B504,'กะเช้าวันที่ 12'!$B$8:$AC$102,28,FALSE),0)-IFERROR(VLOOKUP(B504,'กะเช้าวันที่ 12'!$B$8:$AC$102,27,FALSE),0)</f>
      </c>
      <c r="AB504" s="53">
        <f>IFERROR(VLOOKUP(B504,'กะเช้าวันที่ 12'!$B$8:$AC$102,27,FALSE),0)</f>
      </c>
      <c r="AC504" s="53">
        <f>IFERROR(VLOOKUP(B504,'กะเช้าวันที่ 14'!$B$8:$AC$104,28,FALSE),0)-IFERROR(VLOOKUP(B504,'กะเช้าวันที่ 14'!$B$8:$AC$104,27,FALSE),0)</f>
      </c>
      <c r="AD504" s="53">
        <f>IFERROR(VLOOKUP(B504,'กะเช้าวันที่ 14'!$B$8:$AC$104,27,FALSE),0)</f>
      </c>
      <c r="AE504" s="53">
        <f>IFERROR(VLOOKUP(B504,'กะดึกวันที่ 13'!$B$8:$AC$105,28,FALSE),0)-IFERROR(VLOOKUP(B504,'กะดึกวันที่ 13'!$B$8:$AC$105,27,FALSE),0)</f>
      </c>
      <c r="AF504" s="53">
        <f>IFERROR(VLOOKUP(C504,'กะดึกวันที่ 13'!$B$8:$AC$105,27,FALSE),0)</f>
      </c>
      <c r="AG504" s="53">
        <f>IFERROR(VLOOKUP(B504,'วันที่ 12'!$B$8:$AH$105,28,FALSE),0)</f>
      </c>
      <c r="AH504" s="53">
        <f>IFERROR(VLOOKUP(B504,'วันที่ 14'!$B$8:$AH$106,28,FALSE),0)</f>
      </c>
      <c r="AI504" s="53">
        <f>IFERROR(VLOOKUP(B504,'วันที่ 15'!$B$8:$AH$106,28,FALSE),0)</f>
      </c>
      <c r="AJ504" s="53">
        <f>IFERROR(VLOOKUP(B504,'วันที่ 16'!$B$8:$AH$105,28,FALSE),0)</f>
      </c>
      <c r="AK504" s="53">
        <f>IFERROR(VLOOKUP(B504,'วันที่ 17'!$B$8:$AH$105,28,FALSE),0)</f>
      </c>
      <c r="AL504" s="53">
        <f>IFERROR(VLOOKUP(B504,'วันที่ 18'!$B$8:$AH$104,28,FALSE),0)</f>
      </c>
      <c r="AM504" s="53">
        <f>IFERROR(VLOOKUP(B504,'วันที่ 19'!$B$8:$AH$106,28,FALSE),0)</f>
      </c>
      <c r="AN504" s="53">
        <f>IFERROR(VLOOKUP(B504,'วันที่ 20'!$B$8:$AH$105,28,FALSE),0)</f>
      </c>
      <c r="AO504" s="53">
        <f>IFERROR(VLOOKUP(B504,'วันที่ 21'!$B$8:$AH$106,28,FALSE),0)</f>
      </c>
      <c r="AP504" s="53">
        <f>IFERROR(VLOOKUP(B504,'วันที่ 22'!$B$8:$AH$105,28,FALSE),0)</f>
      </c>
      <c r="AQ504" s="53">
        <f>IFERROR(VLOOKUP(B504,'วันที่ 23'!$B$8:$AH$107,28,FALSE),0)</f>
      </c>
      <c r="AR504" s="53">
        <f>IFERROR(VLOOKUP(B504,'วันที่ 24'!$B$8:$AH$104,28,FALSE),0)</f>
      </c>
      <c r="AS504" s="53">
        <f>IFERROR(VLOOKUP(B504,'วันที่ 25'!$B$8:$AH$106,28,FALSE),0)</f>
      </c>
      <c r="AT504" s="53">
        <f>IFERROR(VLOOKUP(B504,'วันที่ 26'!$B$8:$AH$105,28,FALSE),0)</f>
      </c>
      <c r="AU504" s="53">
        <f>IFERROR(VLOOKUP(B504,'วันที่ 26'!$B$8:$AH$104,28,FALSE),0)</f>
      </c>
      <c r="AV504" s="53">
        <f>IFERROR(VLOOKUP(B504,'วันที่ 30'!$B$8:$AH$107,28,FALSE),0)</f>
      </c>
      <c r="AW504" s="53">
        <f>IFERROR(VLOOKUP(B504,'วันที่ 31'!$B$8:$AG$105,28,FALSE),0)</f>
      </c>
      <c r="AX504" s="52">
        <f>SUM(E504:AW504)</f>
      </c>
    </row>
    <row r="505">
      <c r="A505" s="52"/>
      <c r="B505" s="56"/>
      <c r="C505" s="53">
        <f>IFERROR(VLOOKUP(B505,Members!B:C,2,FALSE),0)</f>
      </c>
      <c r="D505" s="53">
        <f>IFERROR(VLOOKUP(B505,Members!$B:$H,7,FALSE),0)</f>
      </c>
      <c r="E505" s="55">
        <f>IFERROR(VLOOKUP(B505,'วันที่ 1'!$B$8:$AH$103,28,FALSE),0) - IFERROR(VLOOKUP(B505,'วันที่ 1'!$B$8:$AH$103,27,FALSE),0)</f>
      </c>
      <c r="F505" s="55">
        <f>IFERROR(VLOOKUP(C505,'วันที่ 1'!$B$8:$AH$103,27,FALSE),0)</f>
      </c>
      <c r="G505" s="53">
        <f>IFERROR(VLOOKUP(B505,'วันที่ 1'!$B$8:$AH$103,28,FALSE),0)-IFERROR(VLOOKUP(B505,'วันที่ 1'!$B$8:$AH$103,27,FALSE),0)</f>
      </c>
      <c r="H505" s="55">
        <f>IFERROR(VLOOKUP(B505,'วันที่ 1'!$B$8:$AH$103,27,FALSE),0)</f>
      </c>
      <c r="I505" s="53">
        <f>IFERROR(VLOOKUP(B505,'วันที่ 2'!$B$8:$AF$106,28,FALSE),0)-IFERROR(VLOOKUP(B505,'วันที่ 2'!$B$8:$AF$106,27,FALSE),0)</f>
      </c>
      <c r="J505" s="53">
        <f>IFERROR(VLOOKUP(B505,'วันที่ 2'!$B$8:$AF$106,27,FALSE),0)</f>
      </c>
      <c r="K505" s="53">
        <f>IFERROR(VLOOKUP(B505,'วันที่ 3 กะเช้า'!$B$8:$AK$106,28,FALSE),0)-IFERROR(VLOOKUP(B505,'วันที่ 3 กะเช้า'!$B$8:$AK$106,27,FALSE),0)</f>
      </c>
      <c r="L505" s="53">
        <f>IFERROR(VLOOKUP(B505,'วันที่ 3 กะเช้า'!$B$8:$AK$106,27,FALSE),0)</f>
      </c>
      <c r="M505" s="53">
        <f>IFERROR(VLOOKUP(B505,'วันที่ 4 กะเช้า'!$B$8:$AG$107,28,FALSE),0)-IFERROR(VLOOKUP(B505,'วันที่ 4 กะเช้า'!$B$8:$AG$107,27,FALSE),0)</f>
      </c>
      <c r="N505" s="53">
        <f>IFERROR(VLOOKUP(B505,'วันที่ 4 กะเช้า'!$B$8:$AG$107,27,FALSE),0)</f>
      </c>
      <c r="O505" s="53">
        <f>IFERROR(VLOOKUP(B505,'วันที่ 4 กะเช้า'!$B$8:$AH$106,28,FALSE),0)-IFERROR(VLOOKUP(B505,'วันที่ 4 กะเช้า'!$B$8:$AH$106,27,FALSE),0)</f>
      </c>
      <c r="P505" s="53">
        <f>IFERROR(VLOOKUP(B505,'วันที่ 4 กะเช้า'!$B$8:$AH$106,27,FALSE),0)</f>
      </c>
      <c r="Q505" s="53">
        <f>IFERROR(VLOOKUP(B505,'วันที่ 4 กะเช้า'!$B$8:$AH$106,28,FALSE),0)-IFERROR(VLOOKUP(B505,'วันที่ 4 กะเช้า'!$B$8:$AH$106,27,FALSE),0)</f>
      </c>
      <c r="R505" s="53">
        <f>IFERROR(VLOOKUP(B505,'วันที่ 4 กะเช้า'!$B$8:$AH$106,27,FALSE),0)</f>
      </c>
      <c r="S505" s="53">
        <f>IFERROR(VLOOKUP(B505,'วันที่ 5 กะเช้า'!$B$8:$AH$107,28,FALSE),0)-IFERROR(VLOOKUP(B505,'วันที่ 5 กะเช้า'!$B$8:$AH$107,27,FALSE),0)</f>
      </c>
      <c r="T505" s="53">
        <f>IFERROR(VLOOKUP(B505,'วันที่ 5 กะเช้า'!$B$8:$AH$107,27,FALSE),0)</f>
      </c>
      <c r="U505" s="53">
        <f>IFERROR(VLOOKUP(B505,'วันที่ 5 กะดึก'!$B$8:$AH$106,27,FALSE),0)</f>
      </c>
      <c r="V505" s="53">
        <f>IFERROR(VLOOKUP(B505,'วันที่ 5 กะดึก'!$B$8:$AH$106,27,FALSE),0)</f>
      </c>
      <c r="W505" s="53">
        <f>IFERROR(VLOOKUP(B505,'วันที่ 7'!$B$8:$AH$105,28,FALSE),0)-IFERROR(VLOOKUP(B505,'วันที่ 7'!$B$8:$AH$105,27,FALSE),0)</f>
      </c>
      <c r="X505" s="53">
        <f>IFERROR(VLOOKUP(B505,'วันที่ 7'!$B$8:$AH$105,27,FALSE),0)</f>
      </c>
      <c r="Y505" s="53">
        <f>IFERROR(VLOOKUP(B505,'วันที่ 8'!$B$8:$AH$109,28,FALSE),0)-IFERROR(VLOOKUP(B505,'วันที่ 8'!$B$8:$AH$109,27,FALSE),0)</f>
      </c>
      <c r="Z505" s="53">
        <f>IFERROR(VLOOKUP(B505,'วันที่ 8'!$B$8:$AH$109,27,FALSE),0)</f>
      </c>
      <c r="AA505" s="53">
        <f>IFERROR(VLOOKUP(B505,'กะเช้าวันที่ 12'!$B$8:$AC$102,28,FALSE),0)-IFERROR(VLOOKUP(B505,'กะเช้าวันที่ 12'!$B$8:$AC$102,27,FALSE),0)</f>
      </c>
      <c r="AB505" s="53">
        <f>IFERROR(VLOOKUP(B505,'กะเช้าวันที่ 12'!$B$8:$AC$102,27,FALSE),0)</f>
      </c>
      <c r="AC505" s="53">
        <f>IFERROR(VLOOKUP(B505,'กะเช้าวันที่ 14'!$B$8:$AC$104,28,FALSE),0)-IFERROR(VLOOKUP(B505,'กะเช้าวันที่ 14'!$B$8:$AC$104,27,FALSE),0)</f>
      </c>
      <c r="AD505" s="53">
        <f>IFERROR(VLOOKUP(B505,'กะเช้าวันที่ 14'!$B$8:$AC$104,27,FALSE),0)</f>
      </c>
      <c r="AE505" s="53">
        <f>IFERROR(VLOOKUP(B505,'กะดึกวันที่ 13'!$B$8:$AC$105,28,FALSE),0)-IFERROR(VLOOKUP(B505,'กะดึกวันที่ 13'!$B$8:$AC$105,27,FALSE),0)</f>
      </c>
      <c r="AF505" s="53">
        <f>IFERROR(VLOOKUP(C505,'กะดึกวันที่ 13'!$B$8:$AC$105,27,FALSE),0)</f>
      </c>
      <c r="AG505" s="53">
        <f>IFERROR(VLOOKUP(B505,'วันที่ 12'!$B$8:$AH$105,28,FALSE),0)</f>
      </c>
      <c r="AH505" s="53">
        <f>IFERROR(VLOOKUP(B505,'วันที่ 14'!$B$8:$AH$106,28,FALSE),0)</f>
      </c>
      <c r="AI505" s="53">
        <f>IFERROR(VLOOKUP(B505,'วันที่ 15'!$B$8:$AH$106,28,FALSE),0)</f>
      </c>
      <c r="AJ505" s="53">
        <f>IFERROR(VLOOKUP(B505,'วันที่ 16'!$B$8:$AH$105,28,FALSE),0)</f>
      </c>
      <c r="AK505" s="53">
        <f>IFERROR(VLOOKUP(B505,'วันที่ 17'!$B$8:$AH$105,28,FALSE),0)</f>
      </c>
      <c r="AL505" s="53">
        <f>IFERROR(VLOOKUP(B505,'วันที่ 18'!$B$8:$AH$104,28,FALSE),0)</f>
      </c>
      <c r="AM505" s="53">
        <f>IFERROR(VLOOKUP(B505,'วันที่ 19'!$B$8:$AH$106,28,FALSE),0)</f>
      </c>
      <c r="AN505" s="53">
        <f>IFERROR(VLOOKUP(B505,'วันที่ 20'!$B$8:$AH$105,28,FALSE),0)</f>
      </c>
      <c r="AO505" s="53">
        <f>IFERROR(VLOOKUP(B505,'วันที่ 21'!$B$8:$AH$106,28,FALSE),0)</f>
      </c>
      <c r="AP505" s="53">
        <f>IFERROR(VLOOKUP(B505,'วันที่ 22'!$B$8:$AH$105,28,FALSE),0)</f>
      </c>
      <c r="AQ505" s="53">
        <f>IFERROR(VLOOKUP(B505,'วันที่ 23'!$B$8:$AH$107,28,FALSE),0)</f>
      </c>
      <c r="AR505" s="53">
        <f>IFERROR(VLOOKUP(B505,'วันที่ 24'!$B$8:$AH$104,28,FALSE),0)</f>
      </c>
      <c r="AS505" s="53">
        <f>IFERROR(VLOOKUP(B505,'วันที่ 25'!$B$8:$AH$106,28,FALSE),0)</f>
      </c>
      <c r="AT505" s="53">
        <f>IFERROR(VLOOKUP(B505,'วันที่ 26'!$B$8:$AH$105,28,FALSE),0)</f>
      </c>
      <c r="AU505" s="53">
        <f>IFERROR(VLOOKUP(B505,'วันที่ 26'!$B$8:$AH$104,28,FALSE),0)</f>
      </c>
      <c r="AV505" s="53">
        <f>IFERROR(VLOOKUP(B505,'วันที่ 30'!$B$8:$AH$107,28,FALSE),0)</f>
      </c>
      <c r="AW505" s="53">
        <f>IFERROR(VLOOKUP(B505,'วันที่ 31'!$B$8:$AG$105,28,FALSE),0)</f>
      </c>
      <c r="AX505" s="52">
        <f>SUM(E505:AW505)</f>
      </c>
    </row>
    <row r="506">
      <c r="A506" s="52"/>
      <c r="B506" s="56"/>
      <c r="C506" s="53">
        <f>IFERROR(VLOOKUP(B506,Members!B:C,2,FALSE),0)</f>
      </c>
      <c r="D506" s="53">
        <f>IFERROR(VLOOKUP(B506,Members!$B:$H,7,FALSE),0)</f>
      </c>
      <c r="E506" s="55">
        <f>IFERROR(VLOOKUP(B506,'วันที่ 1'!$B$8:$AH$103,28,FALSE),0) - IFERROR(VLOOKUP(B506,'วันที่ 1'!$B$8:$AH$103,27,FALSE),0)</f>
      </c>
      <c r="F506" s="55">
        <f>IFERROR(VLOOKUP(C506,'วันที่ 1'!$B$8:$AH$103,27,FALSE),0)</f>
      </c>
      <c r="G506" s="53">
        <f>IFERROR(VLOOKUP(B506,'วันที่ 1'!$B$8:$AH$103,28,FALSE),0)-IFERROR(VLOOKUP(B506,'วันที่ 1'!$B$8:$AH$103,27,FALSE),0)</f>
      </c>
      <c r="H506" s="55">
        <f>IFERROR(VLOOKUP(B506,'วันที่ 1'!$B$8:$AH$103,27,FALSE),0)</f>
      </c>
      <c r="I506" s="53">
        <f>IFERROR(VLOOKUP(B506,'วันที่ 2'!$B$8:$AF$106,28,FALSE),0)-IFERROR(VLOOKUP(B506,'วันที่ 2'!$B$8:$AF$106,27,FALSE),0)</f>
      </c>
      <c r="J506" s="53">
        <f>IFERROR(VLOOKUP(B506,'วันที่ 2'!$B$8:$AF$106,27,FALSE),0)</f>
      </c>
      <c r="K506" s="53">
        <f>IFERROR(VLOOKUP(B506,'วันที่ 3 กะเช้า'!$B$8:$AK$106,28,FALSE),0)-IFERROR(VLOOKUP(B506,'วันที่ 3 กะเช้า'!$B$8:$AK$106,27,FALSE),0)</f>
      </c>
      <c r="L506" s="53">
        <f>IFERROR(VLOOKUP(B506,'วันที่ 3 กะเช้า'!$B$8:$AK$106,27,FALSE),0)</f>
      </c>
      <c r="M506" s="53">
        <f>IFERROR(VLOOKUP(B506,'วันที่ 4 กะเช้า'!$B$8:$AG$107,28,FALSE),0)-IFERROR(VLOOKUP(B506,'วันที่ 4 กะเช้า'!$B$8:$AG$107,27,FALSE),0)</f>
      </c>
      <c r="N506" s="53">
        <f>IFERROR(VLOOKUP(B506,'วันที่ 4 กะเช้า'!$B$8:$AG$107,27,FALSE),0)</f>
      </c>
      <c r="O506" s="53">
        <f>IFERROR(VLOOKUP(B506,'วันที่ 4 กะเช้า'!$B$8:$AH$106,28,FALSE),0)-IFERROR(VLOOKUP(B506,'วันที่ 4 กะเช้า'!$B$8:$AH$106,27,FALSE),0)</f>
      </c>
      <c r="P506" s="53">
        <f>IFERROR(VLOOKUP(B506,'วันที่ 4 กะเช้า'!$B$8:$AH$106,27,FALSE),0)</f>
      </c>
      <c r="Q506" s="53">
        <f>IFERROR(VLOOKUP(B506,'วันที่ 4 กะเช้า'!$B$8:$AH$106,28,FALSE),0)-IFERROR(VLOOKUP(B506,'วันที่ 4 กะเช้า'!$B$8:$AH$106,27,FALSE),0)</f>
      </c>
      <c r="R506" s="53">
        <f>IFERROR(VLOOKUP(B506,'วันที่ 4 กะเช้า'!$B$8:$AH$106,27,FALSE),0)</f>
      </c>
      <c r="S506" s="53">
        <f>IFERROR(VLOOKUP(B506,'วันที่ 5 กะเช้า'!$B$8:$AH$107,28,FALSE),0)-IFERROR(VLOOKUP(B506,'วันที่ 5 กะเช้า'!$B$8:$AH$107,27,FALSE),0)</f>
      </c>
      <c r="T506" s="53">
        <f>IFERROR(VLOOKUP(B506,'วันที่ 5 กะเช้า'!$B$8:$AH$107,27,FALSE),0)</f>
      </c>
      <c r="U506" s="53">
        <f>IFERROR(VLOOKUP(B506,'วันที่ 5 กะดึก'!$B$8:$AH$106,27,FALSE),0)</f>
      </c>
      <c r="V506" s="53">
        <f>IFERROR(VLOOKUP(B506,'วันที่ 5 กะดึก'!$B$8:$AH$106,27,FALSE),0)</f>
      </c>
      <c r="W506" s="53">
        <f>IFERROR(VLOOKUP(B506,'วันที่ 7'!$B$8:$AH$105,28,FALSE),0)-IFERROR(VLOOKUP(B506,'วันที่ 7'!$B$8:$AH$105,27,FALSE),0)</f>
      </c>
      <c r="X506" s="53">
        <f>IFERROR(VLOOKUP(B506,'วันที่ 7'!$B$8:$AH$105,27,FALSE),0)</f>
      </c>
      <c r="Y506" s="53">
        <f>IFERROR(VLOOKUP(B506,'วันที่ 8'!$B$8:$AH$109,28,FALSE),0)-IFERROR(VLOOKUP(B506,'วันที่ 8'!$B$8:$AH$109,27,FALSE),0)</f>
      </c>
      <c r="Z506" s="53">
        <f>IFERROR(VLOOKUP(B506,'วันที่ 8'!$B$8:$AH$109,27,FALSE),0)</f>
      </c>
      <c r="AA506" s="53">
        <f>IFERROR(VLOOKUP(B506,'กะเช้าวันที่ 12'!$B$8:$AC$102,28,FALSE),0)-IFERROR(VLOOKUP(B506,'กะเช้าวันที่ 12'!$B$8:$AC$102,27,FALSE),0)</f>
      </c>
      <c r="AB506" s="53">
        <f>IFERROR(VLOOKUP(B506,'กะเช้าวันที่ 12'!$B$8:$AC$102,27,FALSE),0)</f>
      </c>
      <c r="AC506" s="53">
        <f>IFERROR(VLOOKUP(B506,'กะเช้าวันที่ 14'!$B$8:$AC$104,28,FALSE),0)-IFERROR(VLOOKUP(B506,'กะเช้าวันที่ 14'!$B$8:$AC$104,27,FALSE),0)</f>
      </c>
      <c r="AD506" s="53">
        <f>IFERROR(VLOOKUP(B506,'กะเช้าวันที่ 14'!$B$8:$AC$104,27,FALSE),0)</f>
      </c>
      <c r="AE506" s="53">
        <f>IFERROR(VLOOKUP(B506,'กะดึกวันที่ 13'!$B$8:$AC$105,28,FALSE),0)-IFERROR(VLOOKUP(B506,'กะดึกวันที่ 13'!$B$8:$AC$105,27,FALSE),0)</f>
      </c>
      <c r="AF506" s="53">
        <f>IFERROR(VLOOKUP(C506,'กะดึกวันที่ 13'!$B$8:$AC$105,27,FALSE),0)</f>
      </c>
      <c r="AG506" s="53">
        <f>IFERROR(VLOOKUP(B506,'วันที่ 12'!$B$8:$AH$105,28,FALSE),0)</f>
      </c>
      <c r="AH506" s="53">
        <f>IFERROR(VLOOKUP(B506,'วันที่ 14'!$B$8:$AH$106,28,FALSE),0)</f>
      </c>
      <c r="AI506" s="53">
        <f>IFERROR(VLOOKUP(B506,'วันที่ 15'!$B$8:$AH$106,28,FALSE),0)</f>
      </c>
      <c r="AJ506" s="53">
        <f>IFERROR(VLOOKUP(B506,'วันที่ 16'!$B$8:$AH$105,28,FALSE),0)</f>
      </c>
      <c r="AK506" s="53">
        <f>IFERROR(VLOOKUP(B506,'วันที่ 17'!$B$8:$AH$105,28,FALSE),0)</f>
      </c>
      <c r="AL506" s="53">
        <f>IFERROR(VLOOKUP(B506,'วันที่ 18'!$B$8:$AH$104,28,FALSE),0)</f>
      </c>
      <c r="AM506" s="53">
        <f>IFERROR(VLOOKUP(B506,'วันที่ 19'!$B$8:$AH$106,28,FALSE),0)</f>
      </c>
      <c r="AN506" s="53">
        <f>IFERROR(VLOOKUP(B506,'วันที่ 20'!$B$8:$AH$105,28,FALSE),0)</f>
      </c>
      <c r="AO506" s="53">
        <f>IFERROR(VLOOKUP(B506,'วันที่ 21'!$B$8:$AH$106,28,FALSE),0)</f>
      </c>
      <c r="AP506" s="53">
        <f>IFERROR(VLOOKUP(B506,'วันที่ 22'!$B$8:$AH$105,28,FALSE),0)</f>
      </c>
      <c r="AQ506" s="53">
        <f>IFERROR(VLOOKUP(B506,'วันที่ 23'!$B$8:$AH$107,28,FALSE),0)</f>
      </c>
      <c r="AR506" s="53">
        <f>IFERROR(VLOOKUP(B506,'วันที่ 24'!$B$8:$AH$104,28,FALSE),0)</f>
      </c>
      <c r="AS506" s="53">
        <f>IFERROR(VLOOKUP(B506,'วันที่ 25'!$B$8:$AH$106,28,FALSE),0)</f>
      </c>
      <c r="AT506" s="53">
        <f>IFERROR(VLOOKUP(B506,'วันที่ 26'!$B$8:$AH$105,28,FALSE),0)</f>
      </c>
      <c r="AU506" s="53">
        <f>IFERROR(VLOOKUP(B506,'วันที่ 26'!$B$8:$AH$104,28,FALSE),0)</f>
      </c>
      <c r="AV506" s="53">
        <f>IFERROR(VLOOKUP(B506,'วันที่ 30'!$B$8:$AH$107,28,FALSE),0)</f>
      </c>
      <c r="AW506" s="53">
        <f>IFERROR(VLOOKUP(B506,'วันที่ 31'!$B$8:$AG$105,28,FALSE),0)</f>
      </c>
      <c r="AX506" s="52">
        <f>SUM(E506:AW506)</f>
      </c>
    </row>
    <row r="507">
      <c r="A507" s="52"/>
      <c r="B507" s="56"/>
      <c r="C507" s="53">
        <f>IFERROR(VLOOKUP(B507,Members!B:C,2,FALSE),0)</f>
      </c>
      <c r="D507" s="53">
        <f>IFERROR(VLOOKUP(B507,Members!$B:$H,7,FALSE),0)</f>
      </c>
      <c r="E507" s="55">
        <f>IFERROR(VLOOKUP(B507,'วันที่ 1'!$B$8:$AH$103,28,FALSE),0) - IFERROR(VLOOKUP(B507,'วันที่ 1'!$B$8:$AH$103,27,FALSE),0)</f>
      </c>
      <c r="F507" s="55">
        <f>IFERROR(VLOOKUP(C507,'วันที่ 1'!$B$8:$AH$103,27,FALSE),0)</f>
      </c>
      <c r="G507" s="53">
        <f>IFERROR(VLOOKUP(B507,'วันที่ 1'!$B$8:$AH$103,28,FALSE),0)-IFERROR(VLOOKUP(B507,'วันที่ 1'!$B$8:$AH$103,27,FALSE),0)</f>
      </c>
      <c r="H507" s="55">
        <f>IFERROR(VLOOKUP(B507,'วันที่ 1'!$B$8:$AH$103,27,FALSE),0)</f>
      </c>
      <c r="I507" s="53">
        <f>IFERROR(VLOOKUP(B507,'วันที่ 2'!$B$8:$AF$106,28,FALSE),0)-IFERROR(VLOOKUP(B507,'วันที่ 2'!$B$8:$AF$106,27,FALSE),0)</f>
      </c>
      <c r="J507" s="53">
        <f>IFERROR(VLOOKUP(B507,'วันที่ 2'!$B$8:$AF$106,27,FALSE),0)</f>
      </c>
      <c r="K507" s="53">
        <f>IFERROR(VLOOKUP(B507,'วันที่ 3 กะเช้า'!$B$8:$AK$106,28,FALSE),0)-IFERROR(VLOOKUP(B507,'วันที่ 3 กะเช้า'!$B$8:$AK$106,27,FALSE),0)</f>
      </c>
      <c r="L507" s="53">
        <f>IFERROR(VLOOKUP(B507,'วันที่ 3 กะเช้า'!$B$8:$AK$106,27,FALSE),0)</f>
      </c>
      <c r="M507" s="53">
        <f>IFERROR(VLOOKUP(B507,'วันที่ 4 กะเช้า'!$B$8:$AG$107,28,FALSE),0)-IFERROR(VLOOKUP(B507,'วันที่ 4 กะเช้า'!$B$8:$AG$107,27,FALSE),0)</f>
      </c>
      <c r="N507" s="53">
        <f>IFERROR(VLOOKUP(B507,'วันที่ 4 กะเช้า'!$B$8:$AG$107,27,FALSE),0)</f>
      </c>
      <c r="O507" s="53">
        <f>IFERROR(VLOOKUP(B507,'วันที่ 4 กะเช้า'!$B$8:$AH$106,28,FALSE),0)-IFERROR(VLOOKUP(B507,'วันที่ 4 กะเช้า'!$B$8:$AH$106,27,FALSE),0)</f>
      </c>
      <c r="P507" s="53">
        <f>IFERROR(VLOOKUP(B507,'วันที่ 4 กะเช้า'!$B$8:$AH$106,27,FALSE),0)</f>
      </c>
      <c r="Q507" s="53">
        <f>IFERROR(VLOOKUP(B507,'วันที่ 4 กะเช้า'!$B$8:$AH$106,28,FALSE),0)-IFERROR(VLOOKUP(B507,'วันที่ 4 กะเช้า'!$B$8:$AH$106,27,FALSE),0)</f>
      </c>
      <c r="R507" s="53">
        <f>IFERROR(VLOOKUP(B507,'วันที่ 4 กะเช้า'!$B$8:$AH$106,27,FALSE),0)</f>
      </c>
      <c r="S507" s="53">
        <f>IFERROR(VLOOKUP(B507,'วันที่ 5 กะเช้า'!$B$8:$AH$107,28,FALSE),0)-IFERROR(VLOOKUP(B507,'วันที่ 5 กะเช้า'!$B$8:$AH$107,27,FALSE),0)</f>
      </c>
      <c r="T507" s="53">
        <f>IFERROR(VLOOKUP(B507,'วันที่ 5 กะเช้า'!$B$8:$AH$107,27,FALSE),0)</f>
      </c>
      <c r="U507" s="53">
        <f>IFERROR(VLOOKUP(B507,'วันที่ 5 กะดึก'!$B$8:$AH$106,27,FALSE),0)</f>
      </c>
      <c r="V507" s="53">
        <f>IFERROR(VLOOKUP(B507,'วันที่ 5 กะดึก'!$B$8:$AH$106,27,FALSE),0)</f>
      </c>
      <c r="W507" s="53">
        <f>IFERROR(VLOOKUP(B507,'วันที่ 7'!$B$8:$AH$105,28,FALSE),0)-IFERROR(VLOOKUP(B507,'วันที่ 7'!$B$8:$AH$105,27,FALSE),0)</f>
      </c>
      <c r="X507" s="53">
        <f>IFERROR(VLOOKUP(B507,'วันที่ 7'!$B$8:$AH$105,27,FALSE),0)</f>
      </c>
      <c r="Y507" s="53">
        <f>IFERROR(VLOOKUP(B507,'วันที่ 8'!$B$8:$AH$109,28,FALSE),0)-IFERROR(VLOOKUP(B507,'วันที่ 8'!$B$8:$AH$109,27,FALSE),0)</f>
      </c>
      <c r="Z507" s="53">
        <f>IFERROR(VLOOKUP(B507,'วันที่ 8'!$B$8:$AH$109,27,FALSE),0)</f>
      </c>
      <c r="AA507" s="53">
        <f>IFERROR(VLOOKUP(B507,'กะเช้าวันที่ 12'!$B$8:$AC$102,28,FALSE),0)-IFERROR(VLOOKUP(B507,'กะเช้าวันที่ 12'!$B$8:$AC$102,27,FALSE),0)</f>
      </c>
      <c r="AB507" s="53">
        <f>IFERROR(VLOOKUP(B507,'กะเช้าวันที่ 12'!$B$8:$AC$102,27,FALSE),0)</f>
      </c>
      <c r="AC507" s="53">
        <f>IFERROR(VLOOKUP(B507,'กะเช้าวันที่ 14'!$B$8:$AC$104,28,FALSE),0)-IFERROR(VLOOKUP(B507,'กะเช้าวันที่ 14'!$B$8:$AC$104,27,FALSE),0)</f>
      </c>
      <c r="AD507" s="53">
        <f>IFERROR(VLOOKUP(B507,'กะเช้าวันที่ 14'!$B$8:$AC$104,27,FALSE),0)</f>
      </c>
      <c r="AE507" s="53">
        <f>IFERROR(VLOOKUP(B507,'กะดึกวันที่ 13'!$B$8:$AC$105,28,FALSE),0)-IFERROR(VLOOKUP(B507,'กะดึกวันที่ 13'!$B$8:$AC$105,27,FALSE),0)</f>
      </c>
      <c r="AF507" s="53">
        <f>IFERROR(VLOOKUP(C507,'กะดึกวันที่ 13'!$B$8:$AC$105,27,FALSE),0)</f>
      </c>
      <c r="AG507" s="53">
        <f>IFERROR(VLOOKUP(B507,'วันที่ 12'!$B$8:$AH$105,28,FALSE),0)</f>
      </c>
      <c r="AH507" s="53">
        <f>IFERROR(VLOOKUP(B507,'วันที่ 14'!$B$8:$AH$106,28,FALSE),0)</f>
      </c>
      <c r="AI507" s="53">
        <f>IFERROR(VLOOKUP(B507,'วันที่ 15'!$B$8:$AH$106,28,FALSE),0)</f>
      </c>
      <c r="AJ507" s="53">
        <f>IFERROR(VLOOKUP(B507,'วันที่ 16'!$B$8:$AH$105,28,FALSE),0)</f>
      </c>
      <c r="AK507" s="53">
        <f>IFERROR(VLOOKUP(B507,'วันที่ 17'!$B$8:$AH$105,28,FALSE),0)</f>
      </c>
      <c r="AL507" s="53">
        <f>IFERROR(VLOOKUP(B507,'วันที่ 18'!$B$8:$AH$104,28,FALSE),0)</f>
      </c>
      <c r="AM507" s="53">
        <f>IFERROR(VLOOKUP(B507,'วันที่ 19'!$B$8:$AH$106,28,FALSE),0)</f>
      </c>
      <c r="AN507" s="53">
        <f>IFERROR(VLOOKUP(B507,'วันที่ 20'!$B$8:$AH$105,28,FALSE),0)</f>
      </c>
      <c r="AO507" s="53">
        <f>IFERROR(VLOOKUP(B507,'วันที่ 21'!$B$8:$AH$106,28,FALSE),0)</f>
      </c>
      <c r="AP507" s="53">
        <f>IFERROR(VLOOKUP(B507,'วันที่ 22'!$B$8:$AH$105,28,FALSE),0)</f>
      </c>
      <c r="AQ507" s="53">
        <f>IFERROR(VLOOKUP(B507,'วันที่ 23'!$B$8:$AH$107,28,FALSE),0)</f>
      </c>
      <c r="AR507" s="53">
        <f>IFERROR(VLOOKUP(B507,'วันที่ 24'!$B$8:$AH$104,28,FALSE),0)</f>
      </c>
      <c r="AS507" s="53">
        <f>IFERROR(VLOOKUP(B507,'วันที่ 25'!$B$8:$AH$106,28,FALSE),0)</f>
      </c>
      <c r="AT507" s="53">
        <f>IFERROR(VLOOKUP(B507,'วันที่ 26'!$B$8:$AH$105,28,FALSE),0)</f>
      </c>
      <c r="AU507" s="53">
        <f>IFERROR(VLOOKUP(B507,'วันที่ 26'!$B$8:$AH$104,28,FALSE),0)</f>
      </c>
      <c r="AV507" s="53">
        <f>IFERROR(VLOOKUP(B507,'วันที่ 30'!$B$8:$AH$107,28,FALSE),0)</f>
      </c>
      <c r="AW507" s="53">
        <f>IFERROR(VLOOKUP(B507,'วันที่ 31'!$B$8:$AG$105,28,FALSE),0)</f>
      </c>
      <c r="AX507" s="52">
        <f>SUM(E507:AW507)</f>
      </c>
    </row>
    <row r="508">
      <c r="A508" s="52"/>
      <c r="B508" s="56"/>
      <c r="C508" s="53">
        <f>IFERROR(VLOOKUP(B508,Members!B:C,2,FALSE),0)</f>
      </c>
      <c r="D508" s="53">
        <f>IFERROR(VLOOKUP(B508,Members!$B:$H,7,FALSE),0)</f>
      </c>
      <c r="E508" s="55">
        <f>IFERROR(VLOOKUP(B508,'วันที่ 1'!$B$8:$AH$103,28,FALSE),0) - IFERROR(VLOOKUP(B508,'วันที่ 1'!$B$8:$AH$103,27,FALSE),0)</f>
      </c>
      <c r="F508" s="55">
        <f>IFERROR(VLOOKUP(C508,'วันที่ 1'!$B$8:$AH$103,27,FALSE),0)</f>
      </c>
      <c r="G508" s="53">
        <f>IFERROR(VLOOKUP(B508,'วันที่ 1'!$B$8:$AH$103,28,FALSE),0)-IFERROR(VLOOKUP(B508,'วันที่ 1'!$B$8:$AH$103,27,FALSE),0)</f>
      </c>
      <c r="H508" s="55">
        <f>IFERROR(VLOOKUP(B508,'วันที่ 1'!$B$8:$AH$103,27,FALSE),0)</f>
      </c>
      <c r="I508" s="53">
        <f>IFERROR(VLOOKUP(B508,'วันที่ 2'!$B$8:$AF$106,28,FALSE),0)-IFERROR(VLOOKUP(B508,'วันที่ 2'!$B$8:$AF$106,27,FALSE),0)</f>
      </c>
      <c r="J508" s="53">
        <f>IFERROR(VLOOKUP(B508,'วันที่ 2'!$B$8:$AF$106,27,FALSE),0)</f>
      </c>
      <c r="K508" s="53">
        <f>IFERROR(VLOOKUP(B508,'วันที่ 3 กะเช้า'!$B$8:$AK$106,28,FALSE),0)-IFERROR(VLOOKUP(B508,'วันที่ 3 กะเช้า'!$B$8:$AK$106,27,FALSE),0)</f>
      </c>
      <c r="L508" s="53">
        <f>IFERROR(VLOOKUP(B508,'วันที่ 3 กะเช้า'!$B$8:$AK$106,27,FALSE),0)</f>
      </c>
      <c r="M508" s="53">
        <f>IFERROR(VLOOKUP(B508,'วันที่ 4 กะเช้า'!$B$8:$AG$107,28,FALSE),0)-IFERROR(VLOOKUP(B508,'วันที่ 4 กะเช้า'!$B$8:$AG$107,27,FALSE),0)</f>
      </c>
      <c r="N508" s="53">
        <f>IFERROR(VLOOKUP(B508,'วันที่ 4 กะเช้า'!$B$8:$AG$107,27,FALSE),0)</f>
      </c>
      <c r="O508" s="53">
        <f>IFERROR(VLOOKUP(B508,'วันที่ 4 กะเช้า'!$B$8:$AH$106,28,FALSE),0)-IFERROR(VLOOKUP(B508,'วันที่ 4 กะเช้า'!$B$8:$AH$106,27,FALSE),0)</f>
      </c>
      <c r="P508" s="53">
        <f>IFERROR(VLOOKUP(B508,'วันที่ 4 กะเช้า'!$B$8:$AH$106,27,FALSE),0)</f>
      </c>
      <c r="Q508" s="53">
        <f>IFERROR(VLOOKUP(B508,'วันที่ 4 กะเช้า'!$B$8:$AH$106,28,FALSE),0)-IFERROR(VLOOKUP(B508,'วันที่ 4 กะเช้า'!$B$8:$AH$106,27,FALSE),0)</f>
      </c>
      <c r="R508" s="53">
        <f>IFERROR(VLOOKUP(B508,'วันที่ 4 กะเช้า'!$B$8:$AH$106,27,FALSE),0)</f>
      </c>
      <c r="S508" s="53">
        <f>IFERROR(VLOOKUP(B508,'วันที่ 5 กะเช้า'!$B$8:$AH$107,28,FALSE),0)-IFERROR(VLOOKUP(B508,'วันที่ 5 กะเช้า'!$B$8:$AH$107,27,FALSE),0)</f>
      </c>
      <c r="T508" s="53">
        <f>IFERROR(VLOOKUP(B508,'วันที่ 5 กะเช้า'!$B$8:$AH$107,27,FALSE),0)</f>
      </c>
      <c r="U508" s="53">
        <f>IFERROR(VLOOKUP(B508,'วันที่ 5 กะดึก'!$B$8:$AH$106,27,FALSE),0)</f>
      </c>
      <c r="V508" s="53">
        <f>IFERROR(VLOOKUP(B508,'วันที่ 5 กะดึก'!$B$8:$AH$106,27,FALSE),0)</f>
      </c>
      <c r="W508" s="53">
        <f>IFERROR(VLOOKUP(B508,'วันที่ 7'!$B$8:$AH$105,28,FALSE),0)-IFERROR(VLOOKUP(B508,'วันที่ 7'!$B$8:$AH$105,27,FALSE),0)</f>
      </c>
      <c r="X508" s="53">
        <f>IFERROR(VLOOKUP(B508,'วันที่ 7'!$B$8:$AH$105,27,FALSE),0)</f>
      </c>
      <c r="Y508" s="53">
        <f>IFERROR(VLOOKUP(B508,'วันที่ 8'!$B$8:$AH$109,28,FALSE),0)-IFERROR(VLOOKUP(B508,'วันที่ 8'!$B$8:$AH$109,27,FALSE),0)</f>
      </c>
      <c r="Z508" s="53">
        <f>IFERROR(VLOOKUP(B508,'วันที่ 8'!$B$8:$AH$109,27,FALSE),0)</f>
      </c>
      <c r="AA508" s="53">
        <f>IFERROR(VLOOKUP(B508,'กะเช้าวันที่ 12'!$B$8:$AC$102,28,FALSE),0)-IFERROR(VLOOKUP(B508,'กะเช้าวันที่ 12'!$B$8:$AC$102,27,FALSE),0)</f>
      </c>
      <c r="AB508" s="53">
        <f>IFERROR(VLOOKUP(B508,'กะเช้าวันที่ 12'!$B$8:$AC$102,27,FALSE),0)</f>
      </c>
      <c r="AC508" s="53">
        <f>IFERROR(VLOOKUP(B508,'กะเช้าวันที่ 14'!$B$8:$AC$104,28,FALSE),0)-IFERROR(VLOOKUP(B508,'กะเช้าวันที่ 14'!$B$8:$AC$104,27,FALSE),0)</f>
      </c>
      <c r="AD508" s="53">
        <f>IFERROR(VLOOKUP(B508,'กะเช้าวันที่ 14'!$B$8:$AC$104,27,FALSE),0)</f>
      </c>
      <c r="AE508" s="53">
        <f>IFERROR(VLOOKUP(B508,'กะดึกวันที่ 13'!$B$8:$AC$105,28,FALSE),0)-IFERROR(VLOOKUP(B508,'กะดึกวันที่ 13'!$B$8:$AC$105,27,FALSE),0)</f>
      </c>
      <c r="AF508" s="53">
        <f>IFERROR(VLOOKUP(C508,'กะดึกวันที่ 13'!$B$8:$AC$105,27,FALSE),0)</f>
      </c>
      <c r="AG508" s="53">
        <f>IFERROR(VLOOKUP(B508,'วันที่ 12'!$B$8:$AH$105,28,FALSE),0)</f>
      </c>
      <c r="AH508" s="53">
        <f>IFERROR(VLOOKUP(B508,'วันที่ 14'!$B$8:$AH$106,28,FALSE),0)</f>
      </c>
      <c r="AI508" s="53">
        <f>IFERROR(VLOOKUP(B508,'วันที่ 15'!$B$8:$AH$106,28,FALSE),0)</f>
      </c>
      <c r="AJ508" s="53">
        <f>IFERROR(VLOOKUP(B508,'วันที่ 16'!$B$8:$AH$105,28,FALSE),0)</f>
      </c>
      <c r="AK508" s="53">
        <f>IFERROR(VLOOKUP(B508,'วันที่ 17'!$B$8:$AH$105,28,FALSE),0)</f>
      </c>
      <c r="AL508" s="53">
        <f>IFERROR(VLOOKUP(B508,'วันที่ 18'!$B$8:$AH$104,28,FALSE),0)</f>
      </c>
      <c r="AM508" s="53">
        <f>IFERROR(VLOOKUP(B508,'วันที่ 19'!$B$8:$AH$106,28,FALSE),0)</f>
      </c>
      <c r="AN508" s="53">
        <f>IFERROR(VLOOKUP(B508,'วันที่ 20'!$B$8:$AH$105,28,FALSE),0)</f>
      </c>
      <c r="AO508" s="53">
        <f>IFERROR(VLOOKUP(B508,'วันที่ 21'!$B$8:$AH$106,28,FALSE),0)</f>
      </c>
      <c r="AP508" s="53">
        <f>IFERROR(VLOOKUP(B508,'วันที่ 22'!$B$8:$AH$105,28,FALSE),0)</f>
      </c>
      <c r="AQ508" s="53">
        <f>IFERROR(VLOOKUP(B508,'วันที่ 23'!$B$8:$AH$107,28,FALSE),0)</f>
      </c>
      <c r="AR508" s="53">
        <f>IFERROR(VLOOKUP(B508,'วันที่ 24'!$B$8:$AH$104,28,FALSE),0)</f>
      </c>
      <c r="AS508" s="53">
        <f>IFERROR(VLOOKUP(B508,'วันที่ 25'!$B$8:$AH$106,28,FALSE),0)</f>
      </c>
      <c r="AT508" s="53">
        <f>IFERROR(VLOOKUP(B508,'วันที่ 26'!$B$8:$AH$105,28,FALSE),0)</f>
      </c>
      <c r="AU508" s="53">
        <f>IFERROR(VLOOKUP(B508,'วันที่ 26'!$B$8:$AH$104,28,FALSE),0)</f>
      </c>
      <c r="AV508" s="53">
        <f>IFERROR(VLOOKUP(B508,'วันที่ 30'!$B$8:$AH$107,28,FALSE),0)</f>
      </c>
      <c r="AW508" s="53">
        <f>IFERROR(VLOOKUP(B508,'วันที่ 31'!$B$8:$AG$105,28,FALSE),0)</f>
      </c>
      <c r="AX508" s="52">
        <f>SUM(E508:AW508)</f>
      </c>
    </row>
    <row r="509">
      <c r="A509" s="52"/>
      <c r="B509" s="56"/>
      <c r="C509" s="53">
        <f>IFERROR(VLOOKUP(B509,Members!B:C,2,FALSE),0)</f>
      </c>
      <c r="D509" s="53">
        <f>IFERROR(VLOOKUP(B509,Members!$B:$H,7,FALSE),0)</f>
      </c>
      <c r="E509" s="55">
        <f>IFERROR(VLOOKUP(B509,'วันที่ 1'!$B$8:$AH$103,28,FALSE),0) - IFERROR(VLOOKUP(B509,'วันที่ 1'!$B$8:$AH$103,27,FALSE),0)</f>
      </c>
      <c r="F509" s="55">
        <f>IFERROR(VLOOKUP(C509,'วันที่ 1'!$B$8:$AH$103,27,FALSE),0)</f>
      </c>
      <c r="G509" s="53">
        <f>IFERROR(VLOOKUP(B509,'วันที่ 1'!$B$8:$AH$103,28,FALSE),0)-IFERROR(VLOOKUP(B509,'วันที่ 1'!$B$8:$AH$103,27,FALSE),0)</f>
      </c>
      <c r="H509" s="55">
        <f>IFERROR(VLOOKUP(B509,'วันที่ 1'!$B$8:$AH$103,27,FALSE),0)</f>
      </c>
      <c r="I509" s="53">
        <f>IFERROR(VLOOKUP(B509,'วันที่ 2'!$B$8:$AF$106,28,FALSE),0)-IFERROR(VLOOKUP(B509,'วันที่ 2'!$B$8:$AF$106,27,FALSE),0)</f>
      </c>
      <c r="J509" s="53">
        <f>IFERROR(VLOOKUP(B509,'วันที่ 2'!$B$8:$AF$106,27,FALSE),0)</f>
      </c>
      <c r="K509" s="53">
        <f>IFERROR(VLOOKUP(B509,'วันที่ 3 กะเช้า'!$B$8:$AK$106,28,FALSE),0)-IFERROR(VLOOKUP(B509,'วันที่ 3 กะเช้า'!$B$8:$AK$106,27,FALSE),0)</f>
      </c>
      <c r="L509" s="53">
        <f>IFERROR(VLOOKUP(B509,'วันที่ 3 กะเช้า'!$B$8:$AK$106,27,FALSE),0)</f>
      </c>
      <c r="M509" s="53">
        <f>IFERROR(VLOOKUP(B509,'วันที่ 4 กะเช้า'!$B$8:$AG$107,28,FALSE),0)-IFERROR(VLOOKUP(B509,'วันที่ 4 กะเช้า'!$B$8:$AG$107,27,FALSE),0)</f>
      </c>
      <c r="N509" s="53">
        <f>IFERROR(VLOOKUP(B509,'วันที่ 4 กะเช้า'!$B$8:$AG$107,27,FALSE),0)</f>
      </c>
      <c r="O509" s="53">
        <f>IFERROR(VLOOKUP(B509,'วันที่ 4 กะเช้า'!$B$8:$AH$106,28,FALSE),0)-IFERROR(VLOOKUP(B509,'วันที่ 4 กะเช้า'!$B$8:$AH$106,27,FALSE),0)</f>
      </c>
      <c r="P509" s="53">
        <f>IFERROR(VLOOKUP(B509,'วันที่ 4 กะเช้า'!$B$8:$AH$106,27,FALSE),0)</f>
      </c>
      <c r="Q509" s="53">
        <f>IFERROR(VLOOKUP(B509,'วันที่ 4 กะเช้า'!$B$8:$AH$106,28,FALSE),0)-IFERROR(VLOOKUP(B509,'วันที่ 4 กะเช้า'!$B$8:$AH$106,27,FALSE),0)</f>
      </c>
      <c r="R509" s="53">
        <f>IFERROR(VLOOKUP(B509,'วันที่ 4 กะเช้า'!$B$8:$AH$106,27,FALSE),0)</f>
      </c>
      <c r="S509" s="53">
        <f>IFERROR(VLOOKUP(B509,'วันที่ 5 กะเช้า'!$B$8:$AH$107,28,FALSE),0)-IFERROR(VLOOKUP(B509,'วันที่ 5 กะเช้า'!$B$8:$AH$107,27,FALSE),0)</f>
      </c>
      <c r="T509" s="53">
        <f>IFERROR(VLOOKUP(B509,'วันที่ 5 กะเช้า'!$B$8:$AH$107,27,FALSE),0)</f>
      </c>
      <c r="U509" s="53">
        <f>IFERROR(VLOOKUP(B509,'วันที่ 5 กะดึก'!$B$8:$AH$106,27,FALSE),0)</f>
      </c>
      <c r="V509" s="53">
        <f>IFERROR(VLOOKUP(B509,'วันที่ 5 กะดึก'!$B$8:$AH$106,27,FALSE),0)</f>
      </c>
      <c r="W509" s="53">
        <f>IFERROR(VLOOKUP(B509,'วันที่ 7'!$B$8:$AH$105,28,FALSE),0)-IFERROR(VLOOKUP(B509,'วันที่ 7'!$B$8:$AH$105,27,FALSE),0)</f>
      </c>
      <c r="X509" s="53">
        <f>IFERROR(VLOOKUP(B509,'วันที่ 7'!$B$8:$AH$105,27,FALSE),0)</f>
      </c>
      <c r="Y509" s="53">
        <f>IFERROR(VLOOKUP(B509,'วันที่ 8'!$B$8:$AH$109,28,FALSE),0)-IFERROR(VLOOKUP(B509,'วันที่ 8'!$B$8:$AH$109,27,FALSE),0)</f>
      </c>
      <c r="Z509" s="53">
        <f>IFERROR(VLOOKUP(B509,'วันที่ 8'!$B$8:$AH$109,27,FALSE),0)</f>
      </c>
      <c r="AA509" s="53">
        <f>IFERROR(VLOOKUP(B509,'กะเช้าวันที่ 12'!$B$8:$AC$102,28,FALSE),0)-IFERROR(VLOOKUP(B509,'กะเช้าวันที่ 12'!$B$8:$AC$102,27,FALSE),0)</f>
      </c>
      <c r="AB509" s="53">
        <f>IFERROR(VLOOKUP(B509,'กะเช้าวันที่ 12'!$B$8:$AC$102,27,FALSE),0)</f>
      </c>
      <c r="AC509" s="53">
        <f>IFERROR(VLOOKUP(B509,'กะเช้าวันที่ 14'!$B$8:$AC$104,28,FALSE),0)-IFERROR(VLOOKUP(B509,'กะเช้าวันที่ 14'!$B$8:$AC$104,27,FALSE),0)</f>
      </c>
      <c r="AD509" s="53">
        <f>IFERROR(VLOOKUP(B509,'กะเช้าวันที่ 14'!$B$8:$AC$104,27,FALSE),0)</f>
      </c>
      <c r="AE509" s="53">
        <f>IFERROR(VLOOKUP(B509,'กะดึกวันที่ 13'!$B$8:$AC$105,28,FALSE),0)-IFERROR(VLOOKUP(B509,'กะดึกวันที่ 13'!$B$8:$AC$105,27,FALSE),0)</f>
      </c>
      <c r="AF509" s="53">
        <f>IFERROR(VLOOKUP(C509,'กะดึกวันที่ 13'!$B$8:$AC$105,27,FALSE),0)</f>
      </c>
      <c r="AG509" s="53">
        <f>IFERROR(VLOOKUP(B509,'วันที่ 12'!$B$8:$AH$105,28,FALSE),0)</f>
      </c>
      <c r="AH509" s="53">
        <f>IFERROR(VLOOKUP(B509,'วันที่ 14'!$B$8:$AH$106,28,FALSE),0)</f>
      </c>
      <c r="AI509" s="53">
        <f>IFERROR(VLOOKUP(B509,'วันที่ 15'!$B$8:$AH$106,28,FALSE),0)</f>
      </c>
      <c r="AJ509" s="53">
        <f>IFERROR(VLOOKUP(B509,'วันที่ 16'!$B$8:$AH$105,28,FALSE),0)</f>
      </c>
      <c r="AK509" s="53">
        <f>IFERROR(VLOOKUP(B509,'วันที่ 17'!$B$8:$AH$105,28,FALSE),0)</f>
      </c>
      <c r="AL509" s="53">
        <f>IFERROR(VLOOKUP(B509,'วันที่ 18'!$B$8:$AH$104,28,FALSE),0)</f>
      </c>
      <c r="AM509" s="53">
        <f>IFERROR(VLOOKUP(B509,'วันที่ 19'!$B$8:$AH$106,28,FALSE),0)</f>
      </c>
      <c r="AN509" s="53">
        <f>IFERROR(VLOOKUP(B509,'วันที่ 20'!$B$8:$AH$105,28,FALSE),0)</f>
      </c>
      <c r="AO509" s="53">
        <f>IFERROR(VLOOKUP(B509,'วันที่ 21'!$B$8:$AH$106,28,FALSE),0)</f>
      </c>
      <c r="AP509" s="53">
        <f>IFERROR(VLOOKUP(B509,'วันที่ 22'!$B$8:$AH$105,28,FALSE),0)</f>
      </c>
      <c r="AQ509" s="53">
        <f>IFERROR(VLOOKUP(B509,'วันที่ 23'!$B$8:$AH$107,28,FALSE),0)</f>
      </c>
      <c r="AR509" s="53">
        <f>IFERROR(VLOOKUP(B509,'วันที่ 24'!$B$8:$AH$104,28,FALSE),0)</f>
      </c>
      <c r="AS509" s="53">
        <f>IFERROR(VLOOKUP(B509,'วันที่ 25'!$B$8:$AH$106,28,FALSE),0)</f>
      </c>
      <c r="AT509" s="53">
        <f>IFERROR(VLOOKUP(B509,'วันที่ 26'!$B$8:$AH$105,28,FALSE),0)</f>
      </c>
      <c r="AU509" s="53">
        <f>IFERROR(VLOOKUP(B509,'วันที่ 26'!$B$8:$AH$104,28,FALSE),0)</f>
      </c>
      <c r="AV509" s="53">
        <f>IFERROR(VLOOKUP(B509,'วันที่ 30'!$B$8:$AH$107,28,FALSE),0)</f>
      </c>
      <c r="AW509" s="53">
        <f>IFERROR(VLOOKUP(B509,'วันที่ 31'!$B$8:$AG$105,28,FALSE),0)</f>
      </c>
      <c r="AX509" s="52">
        <f>SUM(E509:AW509)</f>
      </c>
    </row>
    <row r="510">
      <c r="A510" s="52"/>
      <c r="B510" s="56"/>
      <c r="C510" s="53">
        <f>IFERROR(VLOOKUP(B510,Members!B:C,2,FALSE),0)</f>
      </c>
      <c r="D510" s="53">
        <f>IFERROR(VLOOKUP(B510,Members!$B:$H,7,FALSE),0)</f>
      </c>
      <c r="E510" s="55">
        <f>IFERROR(VLOOKUP(B510,'วันที่ 1'!$B$8:$AH$103,28,FALSE),0) - IFERROR(VLOOKUP(B510,'วันที่ 1'!$B$8:$AH$103,27,FALSE),0)</f>
      </c>
      <c r="F510" s="55">
        <f>IFERROR(VLOOKUP(C510,'วันที่ 1'!$B$8:$AH$103,27,FALSE),0)</f>
      </c>
      <c r="G510" s="53">
        <f>IFERROR(VLOOKUP(B510,'วันที่ 1'!$B$8:$AH$103,28,FALSE),0)-IFERROR(VLOOKUP(B510,'วันที่ 1'!$B$8:$AH$103,27,FALSE),0)</f>
      </c>
      <c r="H510" s="55">
        <f>IFERROR(VLOOKUP(B510,'วันที่ 1'!$B$8:$AH$103,27,FALSE),0)</f>
      </c>
      <c r="I510" s="53">
        <f>IFERROR(VLOOKUP(B510,'วันที่ 2'!$B$8:$AF$106,28,FALSE),0)-IFERROR(VLOOKUP(B510,'วันที่ 2'!$B$8:$AF$106,27,FALSE),0)</f>
      </c>
      <c r="J510" s="53">
        <f>IFERROR(VLOOKUP(B510,'วันที่ 2'!$B$8:$AF$106,27,FALSE),0)</f>
      </c>
      <c r="K510" s="53">
        <f>IFERROR(VLOOKUP(B510,'วันที่ 3 กะเช้า'!$B$8:$AK$106,28,FALSE),0)-IFERROR(VLOOKUP(B510,'วันที่ 3 กะเช้า'!$B$8:$AK$106,27,FALSE),0)</f>
      </c>
      <c r="L510" s="53">
        <f>IFERROR(VLOOKUP(B510,'วันที่ 3 กะเช้า'!$B$8:$AK$106,27,FALSE),0)</f>
      </c>
      <c r="M510" s="53">
        <f>IFERROR(VLOOKUP(B510,'วันที่ 4 กะเช้า'!$B$8:$AG$107,28,FALSE),0)-IFERROR(VLOOKUP(B510,'วันที่ 4 กะเช้า'!$B$8:$AG$107,27,FALSE),0)</f>
      </c>
      <c r="N510" s="53">
        <f>IFERROR(VLOOKUP(B510,'วันที่ 4 กะเช้า'!$B$8:$AG$107,27,FALSE),0)</f>
      </c>
      <c r="O510" s="53">
        <f>IFERROR(VLOOKUP(B510,'วันที่ 4 กะเช้า'!$B$8:$AH$106,28,FALSE),0)-IFERROR(VLOOKUP(B510,'วันที่ 4 กะเช้า'!$B$8:$AH$106,27,FALSE),0)</f>
      </c>
      <c r="P510" s="53">
        <f>IFERROR(VLOOKUP(B510,'วันที่ 4 กะเช้า'!$B$8:$AH$106,27,FALSE),0)</f>
      </c>
      <c r="Q510" s="53">
        <f>IFERROR(VLOOKUP(B510,'วันที่ 4 กะเช้า'!$B$8:$AH$106,28,FALSE),0)-IFERROR(VLOOKUP(B510,'วันที่ 4 กะเช้า'!$B$8:$AH$106,27,FALSE),0)</f>
      </c>
      <c r="R510" s="53">
        <f>IFERROR(VLOOKUP(B510,'วันที่ 4 กะเช้า'!$B$8:$AH$106,27,FALSE),0)</f>
      </c>
      <c r="S510" s="53">
        <f>IFERROR(VLOOKUP(B510,'วันที่ 5 กะเช้า'!$B$8:$AH$107,28,FALSE),0)-IFERROR(VLOOKUP(B510,'วันที่ 5 กะเช้า'!$B$8:$AH$107,27,FALSE),0)</f>
      </c>
      <c r="T510" s="53">
        <f>IFERROR(VLOOKUP(B510,'วันที่ 5 กะเช้า'!$B$8:$AH$107,27,FALSE),0)</f>
      </c>
      <c r="U510" s="53">
        <f>IFERROR(VLOOKUP(B510,'วันที่ 5 กะดึก'!$B$8:$AH$106,27,FALSE),0)</f>
      </c>
      <c r="V510" s="53">
        <f>IFERROR(VLOOKUP(B510,'วันที่ 5 กะดึก'!$B$8:$AH$106,27,FALSE),0)</f>
      </c>
      <c r="W510" s="53">
        <f>IFERROR(VLOOKUP(B510,'วันที่ 7'!$B$8:$AH$105,28,FALSE),0)-IFERROR(VLOOKUP(B510,'วันที่ 7'!$B$8:$AH$105,27,FALSE),0)</f>
      </c>
      <c r="X510" s="53">
        <f>IFERROR(VLOOKUP(B510,'วันที่ 7'!$B$8:$AH$105,27,FALSE),0)</f>
      </c>
      <c r="Y510" s="53">
        <f>IFERROR(VLOOKUP(B510,'วันที่ 8'!$B$8:$AH$109,28,FALSE),0)-IFERROR(VLOOKUP(B510,'วันที่ 8'!$B$8:$AH$109,27,FALSE),0)</f>
      </c>
      <c r="Z510" s="53">
        <f>IFERROR(VLOOKUP(B510,'วันที่ 8'!$B$8:$AH$109,27,FALSE),0)</f>
      </c>
      <c r="AA510" s="53">
        <f>IFERROR(VLOOKUP(B510,'กะเช้าวันที่ 12'!$B$8:$AC$102,28,FALSE),0)-IFERROR(VLOOKUP(B510,'กะเช้าวันที่ 12'!$B$8:$AC$102,27,FALSE),0)</f>
      </c>
      <c r="AB510" s="53">
        <f>IFERROR(VLOOKUP(B510,'กะเช้าวันที่ 12'!$B$8:$AC$102,27,FALSE),0)</f>
      </c>
      <c r="AC510" s="53">
        <f>IFERROR(VLOOKUP(B510,'กะเช้าวันที่ 14'!$B$8:$AC$104,28,FALSE),0)-IFERROR(VLOOKUP(B510,'กะเช้าวันที่ 14'!$B$8:$AC$104,27,FALSE),0)</f>
      </c>
      <c r="AD510" s="53">
        <f>IFERROR(VLOOKUP(B510,'กะเช้าวันที่ 14'!$B$8:$AC$104,27,FALSE),0)</f>
      </c>
      <c r="AE510" s="53">
        <f>IFERROR(VLOOKUP(B510,'กะดึกวันที่ 13'!$B$8:$AC$105,28,FALSE),0)-IFERROR(VLOOKUP(B510,'กะดึกวันที่ 13'!$B$8:$AC$105,27,FALSE),0)</f>
      </c>
      <c r="AF510" s="53">
        <f>IFERROR(VLOOKUP(C510,'กะดึกวันที่ 13'!$B$8:$AC$105,27,FALSE),0)</f>
      </c>
      <c r="AG510" s="53">
        <f>IFERROR(VLOOKUP(B510,'วันที่ 12'!$B$8:$AH$105,28,FALSE),0)</f>
      </c>
      <c r="AH510" s="53">
        <f>IFERROR(VLOOKUP(B510,'วันที่ 14'!$B$8:$AH$106,28,FALSE),0)</f>
      </c>
      <c r="AI510" s="53">
        <f>IFERROR(VLOOKUP(B510,'วันที่ 15'!$B$8:$AH$106,28,FALSE),0)</f>
      </c>
      <c r="AJ510" s="53">
        <f>IFERROR(VLOOKUP(B510,'วันที่ 16'!$B$8:$AH$105,28,FALSE),0)</f>
      </c>
      <c r="AK510" s="53">
        <f>IFERROR(VLOOKUP(B510,'วันที่ 17'!$B$8:$AH$105,28,FALSE),0)</f>
      </c>
      <c r="AL510" s="53">
        <f>IFERROR(VLOOKUP(B510,'วันที่ 18'!$B$8:$AH$104,28,FALSE),0)</f>
      </c>
      <c r="AM510" s="53">
        <f>IFERROR(VLOOKUP(B510,'วันที่ 19'!$B$8:$AH$106,28,FALSE),0)</f>
      </c>
      <c r="AN510" s="53">
        <f>IFERROR(VLOOKUP(B510,'วันที่ 20'!$B$8:$AH$105,28,FALSE),0)</f>
      </c>
      <c r="AO510" s="53">
        <f>IFERROR(VLOOKUP(B510,'วันที่ 21'!$B$8:$AH$106,28,FALSE),0)</f>
      </c>
      <c r="AP510" s="53">
        <f>IFERROR(VLOOKUP(B510,'วันที่ 22'!$B$8:$AH$105,28,FALSE),0)</f>
      </c>
      <c r="AQ510" s="53">
        <f>IFERROR(VLOOKUP(B510,'วันที่ 23'!$B$8:$AH$107,28,FALSE),0)</f>
      </c>
      <c r="AR510" s="53">
        <f>IFERROR(VLOOKUP(B510,'วันที่ 24'!$B$8:$AH$104,28,FALSE),0)</f>
      </c>
      <c r="AS510" s="53">
        <f>IFERROR(VLOOKUP(B510,'วันที่ 25'!$B$8:$AH$106,28,FALSE),0)</f>
      </c>
      <c r="AT510" s="53">
        <f>IFERROR(VLOOKUP(B510,'วันที่ 26'!$B$8:$AH$105,28,FALSE),0)</f>
      </c>
      <c r="AU510" s="53">
        <f>IFERROR(VLOOKUP(B510,'วันที่ 26'!$B$8:$AH$104,28,FALSE),0)</f>
      </c>
      <c r="AV510" s="53">
        <f>IFERROR(VLOOKUP(B510,'วันที่ 30'!$B$8:$AH$107,28,FALSE),0)</f>
      </c>
      <c r="AW510" s="53">
        <f>IFERROR(VLOOKUP(B510,'วันที่ 31'!$B$8:$AG$105,28,FALSE),0)</f>
      </c>
      <c r="AX510" s="52">
        <f>SUM(E510:AW510)</f>
      </c>
    </row>
    <row r="511">
      <c r="A511" s="52"/>
      <c r="B511" s="56"/>
      <c r="C511" s="53">
        <f>IFERROR(VLOOKUP(B511,Members!B:C,2,FALSE),0)</f>
      </c>
      <c r="D511" s="53">
        <f>IFERROR(VLOOKUP(B511,Members!$B:$H,7,FALSE),0)</f>
      </c>
      <c r="E511" s="55">
        <f>IFERROR(VLOOKUP(B511,'วันที่ 1'!$B$8:$AH$103,28,FALSE),0) - IFERROR(VLOOKUP(B511,'วันที่ 1'!$B$8:$AH$103,27,FALSE),0)</f>
      </c>
      <c r="F511" s="55">
        <f>IFERROR(VLOOKUP(C511,'วันที่ 1'!$B$8:$AH$103,27,FALSE),0)</f>
      </c>
      <c r="G511" s="53">
        <f>IFERROR(VLOOKUP(B511,'วันที่ 1'!$B$8:$AH$103,28,FALSE),0)-IFERROR(VLOOKUP(B511,'วันที่ 1'!$B$8:$AH$103,27,FALSE),0)</f>
      </c>
      <c r="H511" s="55">
        <f>IFERROR(VLOOKUP(B511,'วันที่ 1'!$B$8:$AH$103,27,FALSE),0)</f>
      </c>
      <c r="I511" s="53">
        <f>IFERROR(VLOOKUP(B511,'วันที่ 2'!$B$8:$AF$106,28,FALSE),0)-IFERROR(VLOOKUP(B511,'วันที่ 2'!$B$8:$AF$106,27,FALSE),0)</f>
      </c>
      <c r="J511" s="53">
        <f>IFERROR(VLOOKUP(B511,'วันที่ 2'!$B$8:$AF$106,27,FALSE),0)</f>
      </c>
      <c r="K511" s="53">
        <f>IFERROR(VLOOKUP(B511,'วันที่ 3 กะเช้า'!$B$8:$AK$106,28,FALSE),0)-IFERROR(VLOOKUP(B511,'วันที่ 3 กะเช้า'!$B$8:$AK$106,27,FALSE),0)</f>
      </c>
      <c r="L511" s="53">
        <f>IFERROR(VLOOKUP(B511,'วันที่ 3 กะเช้า'!$B$8:$AK$106,27,FALSE),0)</f>
      </c>
      <c r="M511" s="53">
        <f>IFERROR(VLOOKUP(B511,'วันที่ 4 กะเช้า'!$B$8:$AG$107,28,FALSE),0)-IFERROR(VLOOKUP(B511,'วันที่ 4 กะเช้า'!$B$8:$AG$107,27,FALSE),0)</f>
      </c>
      <c r="N511" s="53">
        <f>IFERROR(VLOOKUP(B511,'วันที่ 4 กะเช้า'!$B$8:$AG$107,27,FALSE),0)</f>
      </c>
      <c r="O511" s="53">
        <f>IFERROR(VLOOKUP(B511,'วันที่ 4 กะเช้า'!$B$8:$AH$106,28,FALSE),0)-IFERROR(VLOOKUP(B511,'วันที่ 4 กะเช้า'!$B$8:$AH$106,27,FALSE),0)</f>
      </c>
      <c r="P511" s="53">
        <f>IFERROR(VLOOKUP(B511,'วันที่ 4 กะเช้า'!$B$8:$AH$106,27,FALSE),0)</f>
      </c>
      <c r="Q511" s="53">
        <f>IFERROR(VLOOKUP(B511,'วันที่ 4 กะเช้า'!$B$8:$AH$106,28,FALSE),0)-IFERROR(VLOOKUP(B511,'วันที่ 4 กะเช้า'!$B$8:$AH$106,27,FALSE),0)</f>
      </c>
      <c r="R511" s="53">
        <f>IFERROR(VLOOKUP(B511,'วันที่ 4 กะเช้า'!$B$8:$AH$106,27,FALSE),0)</f>
      </c>
      <c r="S511" s="53">
        <f>IFERROR(VLOOKUP(B511,'วันที่ 5 กะเช้า'!$B$8:$AH$107,28,FALSE),0)-IFERROR(VLOOKUP(B511,'วันที่ 5 กะเช้า'!$B$8:$AH$107,27,FALSE),0)</f>
      </c>
      <c r="T511" s="53">
        <f>IFERROR(VLOOKUP(B511,'วันที่ 5 กะเช้า'!$B$8:$AH$107,27,FALSE),0)</f>
      </c>
      <c r="U511" s="53">
        <f>IFERROR(VLOOKUP(B511,'วันที่ 5 กะดึก'!$B$8:$AH$106,27,FALSE),0)</f>
      </c>
      <c r="V511" s="53">
        <f>IFERROR(VLOOKUP(B511,'วันที่ 5 กะดึก'!$B$8:$AH$106,27,FALSE),0)</f>
      </c>
      <c r="W511" s="53">
        <f>IFERROR(VLOOKUP(B511,'วันที่ 7'!$B$8:$AH$105,28,FALSE),0)-IFERROR(VLOOKUP(B511,'วันที่ 7'!$B$8:$AH$105,27,FALSE),0)</f>
      </c>
      <c r="X511" s="53">
        <f>IFERROR(VLOOKUP(B511,'วันที่ 7'!$B$8:$AH$105,27,FALSE),0)</f>
      </c>
      <c r="Y511" s="53">
        <f>IFERROR(VLOOKUP(B511,'วันที่ 8'!$B$8:$AH$109,28,FALSE),0)-IFERROR(VLOOKUP(B511,'วันที่ 8'!$B$8:$AH$109,27,FALSE),0)</f>
      </c>
      <c r="Z511" s="53">
        <f>IFERROR(VLOOKUP(B511,'วันที่ 8'!$B$8:$AH$109,27,FALSE),0)</f>
      </c>
      <c r="AA511" s="53">
        <f>IFERROR(VLOOKUP(B511,'กะเช้าวันที่ 12'!$B$8:$AC$102,28,FALSE),0)-IFERROR(VLOOKUP(B511,'กะเช้าวันที่ 12'!$B$8:$AC$102,27,FALSE),0)</f>
      </c>
      <c r="AB511" s="53">
        <f>IFERROR(VLOOKUP(B511,'กะเช้าวันที่ 12'!$B$8:$AC$102,27,FALSE),0)</f>
      </c>
      <c r="AC511" s="53">
        <f>IFERROR(VLOOKUP(B511,'กะเช้าวันที่ 14'!$B$8:$AC$104,28,FALSE),0)-IFERROR(VLOOKUP(B511,'กะเช้าวันที่ 14'!$B$8:$AC$104,27,FALSE),0)</f>
      </c>
      <c r="AD511" s="53">
        <f>IFERROR(VLOOKUP(B511,'กะเช้าวันที่ 14'!$B$8:$AC$104,27,FALSE),0)</f>
      </c>
      <c r="AE511" s="53">
        <f>IFERROR(VLOOKUP(B511,'กะดึกวันที่ 13'!$B$8:$AC$105,28,FALSE),0)-IFERROR(VLOOKUP(B511,'กะดึกวันที่ 13'!$B$8:$AC$105,27,FALSE),0)</f>
      </c>
      <c r="AF511" s="53">
        <f>IFERROR(VLOOKUP(C511,'กะดึกวันที่ 13'!$B$8:$AC$105,27,FALSE),0)</f>
      </c>
      <c r="AG511" s="53">
        <f>IFERROR(VLOOKUP(B511,'วันที่ 12'!$B$8:$AH$105,28,FALSE),0)</f>
      </c>
      <c r="AH511" s="53">
        <f>IFERROR(VLOOKUP(B511,'วันที่ 14'!$B$8:$AH$106,28,FALSE),0)</f>
      </c>
      <c r="AI511" s="53">
        <f>IFERROR(VLOOKUP(B511,'วันที่ 15'!$B$8:$AH$106,28,FALSE),0)</f>
      </c>
      <c r="AJ511" s="53">
        <f>IFERROR(VLOOKUP(B511,'วันที่ 16'!$B$8:$AH$105,28,FALSE),0)</f>
      </c>
      <c r="AK511" s="53">
        <f>IFERROR(VLOOKUP(B511,'วันที่ 17'!$B$8:$AH$105,28,FALSE),0)</f>
      </c>
      <c r="AL511" s="53">
        <f>IFERROR(VLOOKUP(B511,'วันที่ 18'!$B$8:$AH$104,28,FALSE),0)</f>
      </c>
      <c r="AM511" s="53">
        <f>IFERROR(VLOOKUP(B511,'วันที่ 19'!$B$8:$AH$106,28,FALSE),0)</f>
      </c>
      <c r="AN511" s="53">
        <f>IFERROR(VLOOKUP(B511,'วันที่ 20'!$B$8:$AH$105,28,FALSE),0)</f>
      </c>
      <c r="AO511" s="53">
        <f>IFERROR(VLOOKUP(B511,'วันที่ 21'!$B$8:$AH$106,28,FALSE),0)</f>
      </c>
      <c r="AP511" s="53">
        <f>IFERROR(VLOOKUP(B511,'วันที่ 22'!$B$8:$AH$105,28,FALSE),0)</f>
      </c>
      <c r="AQ511" s="53">
        <f>IFERROR(VLOOKUP(B511,'วันที่ 23'!$B$8:$AH$107,28,FALSE),0)</f>
      </c>
      <c r="AR511" s="53">
        <f>IFERROR(VLOOKUP(B511,'วันที่ 24'!$B$8:$AH$104,28,FALSE),0)</f>
      </c>
      <c r="AS511" s="53">
        <f>IFERROR(VLOOKUP(B511,'วันที่ 25'!$B$8:$AH$106,28,FALSE),0)</f>
      </c>
      <c r="AT511" s="53">
        <f>IFERROR(VLOOKUP(B511,'วันที่ 26'!$B$8:$AH$105,28,FALSE),0)</f>
      </c>
      <c r="AU511" s="53">
        <f>IFERROR(VLOOKUP(B511,'วันที่ 26'!$B$8:$AH$104,28,FALSE),0)</f>
      </c>
      <c r="AV511" s="53">
        <f>IFERROR(VLOOKUP(B511,'วันที่ 30'!$B$8:$AH$107,28,FALSE),0)</f>
      </c>
      <c r="AW511" s="53">
        <f>IFERROR(VLOOKUP(B511,'วันที่ 31'!$B$8:$AG$105,28,FALSE),0)</f>
      </c>
      <c r="AX511" s="52">
        <f>SUM(E511:AW511)</f>
      </c>
    </row>
    <row r="512">
      <c r="A512" s="52"/>
      <c r="B512" s="56"/>
      <c r="C512" s="53">
        <f>IFERROR(VLOOKUP(B512,Members!B:C,2,FALSE),0)</f>
      </c>
      <c r="D512" s="53">
        <f>IFERROR(VLOOKUP(B512,Members!$B:$H,7,FALSE),0)</f>
      </c>
      <c r="E512" s="55">
        <f>IFERROR(VLOOKUP(B512,'วันที่ 1'!$B$8:$AH$103,28,FALSE),0) - IFERROR(VLOOKUP(B512,'วันที่ 1'!$B$8:$AH$103,27,FALSE),0)</f>
      </c>
      <c r="F512" s="55">
        <f>IFERROR(VLOOKUP(C512,'วันที่ 1'!$B$8:$AH$103,27,FALSE),0)</f>
      </c>
      <c r="G512" s="53">
        <f>IFERROR(VLOOKUP(B512,'วันที่ 1'!$B$8:$AH$103,28,FALSE),0)-IFERROR(VLOOKUP(B512,'วันที่ 1'!$B$8:$AH$103,27,FALSE),0)</f>
      </c>
      <c r="H512" s="55">
        <f>IFERROR(VLOOKUP(B512,'วันที่ 1'!$B$8:$AH$103,27,FALSE),0)</f>
      </c>
      <c r="I512" s="53">
        <f>IFERROR(VLOOKUP(B512,'วันที่ 2'!$B$8:$AF$106,28,FALSE),0)-IFERROR(VLOOKUP(B512,'วันที่ 2'!$B$8:$AF$106,27,FALSE),0)</f>
      </c>
      <c r="J512" s="53">
        <f>IFERROR(VLOOKUP(B512,'วันที่ 2'!$B$8:$AF$106,27,FALSE),0)</f>
      </c>
      <c r="K512" s="53">
        <f>IFERROR(VLOOKUP(B512,'วันที่ 3 กะเช้า'!$B$8:$AK$106,28,FALSE),0)-IFERROR(VLOOKUP(B512,'วันที่ 3 กะเช้า'!$B$8:$AK$106,27,FALSE),0)</f>
      </c>
      <c r="L512" s="53">
        <f>IFERROR(VLOOKUP(B512,'วันที่ 3 กะเช้า'!$B$8:$AK$106,27,FALSE),0)</f>
      </c>
      <c r="M512" s="53">
        <f>IFERROR(VLOOKUP(B512,'วันที่ 4 กะเช้า'!$B$8:$AG$107,28,FALSE),0)-IFERROR(VLOOKUP(B512,'วันที่ 4 กะเช้า'!$B$8:$AG$107,27,FALSE),0)</f>
      </c>
      <c r="N512" s="53">
        <f>IFERROR(VLOOKUP(B512,'วันที่ 4 กะเช้า'!$B$8:$AG$107,27,FALSE),0)</f>
      </c>
      <c r="O512" s="53">
        <f>IFERROR(VLOOKUP(B512,'วันที่ 4 กะเช้า'!$B$8:$AH$106,28,FALSE),0)-IFERROR(VLOOKUP(B512,'วันที่ 4 กะเช้า'!$B$8:$AH$106,27,FALSE),0)</f>
      </c>
      <c r="P512" s="53">
        <f>IFERROR(VLOOKUP(B512,'วันที่ 4 กะเช้า'!$B$8:$AH$106,27,FALSE),0)</f>
      </c>
      <c r="Q512" s="53">
        <f>IFERROR(VLOOKUP(B512,'วันที่ 4 กะเช้า'!$B$8:$AH$106,28,FALSE),0)-IFERROR(VLOOKUP(B512,'วันที่ 4 กะเช้า'!$B$8:$AH$106,27,FALSE),0)</f>
      </c>
      <c r="R512" s="53">
        <f>IFERROR(VLOOKUP(B512,'วันที่ 4 กะเช้า'!$B$8:$AH$106,27,FALSE),0)</f>
      </c>
      <c r="S512" s="53">
        <f>IFERROR(VLOOKUP(B512,'วันที่ 5 กะเช้า'!$B$8:$AH$107,28,FALSE),0)-IFERROR(VLOOKUP(B512,'วันที่ 5 กะเช้า'!$B$8:$AH$107,27,FALSE),0)</f>
      </c>
      <c r="T512" s="53">
        <f>IFERROR(VLOOKUP(B512,'วันที่ 5 กะเช้า'!$B$8:$AH$107,27,FALSE),0)</f>
      </c>
      <c r="U512" s="53">
        <f>IFERROR(VLOOKUP(B512,'วันที่ 5 กะดึก'!$B$8:$AH$106,27,FALSE),0)</f>
      </c>
      <c r="V512" s="53">
        <f>IFERROR(VLOOKUP(B512,'วันที่ 5 กะดึก'!$B$8:$AH$106,27,FALSE),0)</f>
      </c>
      <c r="W512" s="53">
        <f>IFERROR(VLOOKUP(B512,'วันที่ 7'!$B$8:$AH$105,28,FALSE),0)-IFERROR(VLOOKUP(B512,'วันที่ 7'!$B$8:$AH$105,27,FALSE),0)</f>
      </c>
      <c r="X512" s="53">
        <f>IFERROR(VLOOKUP(B512,'วันที่ 7'!$B$8:$AH$105,27,FALSE),0)</f>
      </c>
      <c r="Y512" s="53">
        <f>IFERROR(VLOOKUP(B512,'วันที่ 8'!$B$8:$AH$109,28,FALSE),0)-IFERROR(VLOOKUP(B512,'วันที่ 8'!$B$8:$AH$109,27,FALSE),0)</f>
      </c>
      <c r="Z512" s="53">
        <f>IFERROR(VLOOKUP(B512,'วันที่ 8'!$B$8:$AH$109,27,FALSE),0)</f>
      </c>
      <c r="AA512" s="53">
        <f>IFERROR(VLOOKUP(B512,'กะเช้าวันที่ 12'!$B$8:$AC$102,28,FALSE),0)-IFERROR(VLOOKUP(B512,'กะเช้าวันที่ 12'!$B$8:$AC$102,27,FALSE),0)</f>
      </c>
      <c r="AB512" s="53">
        <f>IFERROR(VLOOKUP(B512,'กะเช้าวันที่ 12'!$B$8:$AC$102,27,FALSE),0)</f>
      </c>
      <c r="AC512" s="53">
        <f>IFERROR(VLOOKUP(B512,'กะเช้าวันที่ 14'!$B$8:$AC$104,28,FALSE),0)-IFERROR(VLOOKUP(B512,'กะเช้าวันที่ 14'!$B$8:$AC$104,27,FALSE),0)</f>
      </c>
      <c r="AD512" s="53">
        <f>IFERROR(VLOOKUP(B512,'กะเช้าวันที่ 14'!$B$8:$AC$104,27,FALSE),0)</f>
      </c>
      <c r="AE512" s="53">
        <f>IFERROR(VLOOKUP(B512,'กะดึกวันที่ 13'!$B$8:$AC$105,28,FALSE),0)-IFERROR(VLOOKUP(B512,'กะดึกวันที่ 13'!$B$8:$AC$105,27,FALSE),0)</f>
      </c>
      <c r="AF512" s="53">
        <f>IFERROR(VLOOKUP(C512,'กะดึกวันที่ 13'!$B$8:$AC$105,27,FALSE),0)</f>
      </c>
      <c r="AG512" s="53">
        <f>IFERROR(VLOOKUP(B512,'วันที่ 12'!$B$8:$AH$105,28,FALSE),0)</f>
      </c>
      <c r="AH512" s="53">
        <f>IFERROR(VLOOKUP(B512,'วันที่ 14'!$B$8:$AH$106,28,FALSE),0)</f>
      </c>
      <c r="AI512" s="53">
        <f>IFERROR(VLOOKUP(B512,'วันที่ 15'!$B$8:$AH$106,28,FALSE),0)</f>
      </c>
      <c r="AJ512" s="53">
        <f>IFERROR(VLOOKUP(B512,'วันที่ 16'!$B$8:$AH$105,28,FALSE),0)</f>
      </c>
      <c r="AK512" s="53">
        <f>IFERROR(VLOOKUP(B512,'วันที่ 17'!$B$8:$AH$105,28,FALSE),0)</f>
      </c>
      <c r="AL512" s="53">
        <f>IFERROR(VLOOKUP(B512,'วันที่ 18'!$B$8:$AH$104,28,FALSE),0)</f>
      </c>
      <c r="AM512" s="53">
        <f>IFERROR(VLOOKUP(B512,'วันที่ 19'!$B$8:$AH$106,28,FALSE),0)</f>
      </c>
      <c r="AN512" s="53">
        <f>IFERROR(VLOOKUP(B512,'วันที่ 20'!$B$8:$AH$105,28,FALSE),0)</f>
      </c>
      <c r="AO512" s="53">
        <f>IFERROR(VLOOKUP(B512,'วันที่ 21'!$B$8:$AH$106,28,FALSE),0)</f>
      </c>
      <c r="AP512" s="53">
        <f>IFERROR(VLOOKUP(B512,'วันที่ 22'!$B$8:$AH$105,28,FALSE),0)</f>
      </c>
      <c r="AQ512" s="53">
        <f>IFERROR(VLOOKUP(B512,'วันที่ 23'!$B$8:$AH$107,28,FALSE),0)</f>
      </c>
      <c r="AR512" s="53">
        <f>IFERROR(VLOOKUP(B512,'วันที่ 24'!$B$8:$AH$104,28,FALSE),0)</f>
      </c>
      <c r="AS512" s="53">
        <f>IFERROR(VLOOKUP(B512,'วันที่ 25'!$B$8:$AH$106,28,FALSE),0)</f>
      </c>
      <c r="AT512" s="53">
        <f>IFERROR(VLOOKUP(B512,'วันที่ 26'!$B$8:$AH$105,28,FALSE),0)</f>
      </c>
      <c r="AU512" s="53">
        <f>IFERROR(VLOOKUP(B512,'วันที่ 26'!$B$8:$AH$104,28,FALSE),0)</f>
      </c>
      <c r="AV512" s="53">
        <f>IFERROR(VLOOKUP(B512,'วันที่ 30'!$B$8:$AH$107,28,FALSE),0)</f>
      </c>
      <c r="AW512" s="53">
        <f>IFERROR(VLOOKUP(B512,'วันที่ 31'!$B$8:$AG$105,28,FALSE),0)</f>
      </c>
      <c r="AX512" s="52">
        <f>SUM(E512:AW512)</f>
      </c>
    </row>
    <row r="513">
      <c r="A513" s="52"/>
      <c r="B513" s="56"/>
      <c r="C513" s="53">
        <f>IFERROR(VLOOKUP(B513,Members!B:C,2,FALSE),0)</f>
      </c>
      <c r="D513" s="53">
        <f>IFERROR(VLOOKUP(B513,Members!$B:$H,7,FALSE),0)</f>
      </c>
      <c r="E513" s="55">
        <f>IFERROR(VLOOKUP(B513,'วันที่ 1'!$B$8:$AH$103,28,FALSE),0) - IFERROR(VLOOKUP(B513,'วันที่ 1'!$B$8:$AH$103,27,FALSE),0)</f>
      </c>
      <c r="F513" s="55">
        <f>IFERROR(VLOOKUP(C513,'วันที่ 1'!$B$8:$AH$103,27,FALSE),0)</f>
      </c>
      <c r="G513" s="53">
        <f>IFERROR(VLOOKUP(B513,'วันที่ 1'!$B$8:$AH$103,28,FALSE),0)-IFERROR(VLOOKUP(B513,'วันที่ 1'!$B$8:$AH$103,27,FALSE),0)</f>
      </c>
      <c r="H513" s="55">
        <f>IFERROR(VLOOKUP(B513,'วันที่ 1'!$B$8:$AH$103,27,FALSE),0)</f>
      </c>
      <c r="I513" s="53">
        <f>IFERROR(VLOOKUP(B513,'วันที่ 2'!$B$8:$AF$106,28,FALSE),0)-IFERROR(VLOOKUP(B513,'วันที่ 2'!$B$8:$AF$106,27,FALSE),0)</f>
      </c>
      <c r="J513" s="53">
        <f>IFERROR(VLOOKUP(B513,'วันที่ 2'!$B$8:$AF$106,27,FALSE),0)</f>
      </c>
      <c r="K513" s="53">
        <f>IFERROR(VLOOKUP(B513,'วันที่ 3 กะเช้า'!$B$8:$AK$106,28,FALSE),0)-IFERROR(VLOOKUP(B513,'วันที่ 3 กะเช้า'!$B$8:$AK$106,27,FALSE),0)</f>
      </c>
      <c r="L513" s="53">
        <f>IFERROR(VLOOKUP(B513,'วันที่ 3 กะเช้า'!$B$8:$AK$106,27,FALSE),0)</f>
      </c>
      <c r="M513" s="53">
        <f>IFERROR(VLOOKUP(B513,'วันที่ 4 กะเช้า'!$B$8:$AG$107,28,FALSE),0)-IFERROR(VLOOKUP(B513,'วันที่ 4 กะเช้า'!$B$8:$AG$107,27,FALSE),0)</f>
      </c>
      <c r="N513" s="53">
        <f>IFERROR(VLOOKUP(B513,'วันที่ 4 กะเช้า'!$B$8:$AG$107,27,FALSE),0)</f>
      </c>
      <c r="O513" s="53">
        <f>IFERROR(VLOOKUP(B513,'วันที่ 4 กะเช้า'!$B$8:$AH$106,28,FALSE),0)-IFERROR(VLOOKUP(B513,'วันที่ 4 กะเช้า'!$B$8:$AH$106,27,FALSE),0)</f>
      </c>
      <c r="P513" s="53">
        <f>IFERROR(VLOOKUP(B513,'วันที่ 4 กะเช้า'!$B$8:$AH$106,27,FALSE),0)</f>
      </c>
      <c r="Q513" s="53">
        <f>IFERROR(VLOOKUP(B513,'วันที่ 4 กะเช้า'!$B$8:$AH$106,28,FALSE),0)-IFERROR(VLOOKUP(B513,'วันที่ 4 กะเช้า'!$B$8:$AH$106,27,FALSE),0)</f>
      </c>
      <c r="R513" s="53">
        <f>IFERROR(VLOOKUP(B513,'วันที่ 4 กะเช้า'!$B$8:$AH$106,27,FALSE),0)</f>
      </c>
      <c r="S513" s="53">
        <f>IFERROR(VLOOKUP(B513,'วันที่ 5 กะเช้า'!$B$8:$AH$107,28,FALSE),0)-IFERROR(VLOOKUP(B513,'วันที่ 5 กะเช้า'!$B$8:$AH$107,27,FALSE),0)</f>
      </c>
      <c r="T513" s="53">
        <f>IFERROR(VLOOKUP(B513,'วันที่ 5 กะเช้า'!$B$8:$AH$107,27,FALSE),0)</f>
      </c>
      <c r="U513" s="53">
        <f>IFERROR(VLOOKUP(B513,'วันที่ 5 กะดึก'!$B$8:$AH$106,27,FALSE),0)</f>
      </c>
      <c r="V513" s="53">
        <f>IFERROR(VLOOKUP(B513,'วันที่ 5 กะดึก'!$B$8:$AH$106,27,FALSE),0)</f>
      </c>
      <c r="W513" s="53">
        <f>IFERROR(VLOOKUP(B513,'วันที่ 7'!$B$8:$AH$105,28,FALSE),0)-IFERROR(VLOOKUP(B513,'วันที่ 7'!$B$8:$AH$105,27,FALSE),0)</f>
      </c>
      <c r="X513" s="53">
        <f>IFERROR(VLOOKUP(B513,'วันที่ 7'!$B$8:$AH$105,27,FALSE),0)</f>
      </c>
      <c r="Y513" s="53">
        <f>IFERROR(VLOOKUP(B513,'วันที่ 8'!$B$8:$AH$109,28,FALSE),0)-IFERROR(VLOOKUP(B513,'วันที่ 8'!$B$8:$AH$109,27,FALSE),0)</f>
      </c>
      <c r="Z513" s="53">
        <f>IFERROR(VLOOKUP(B513,'วันที่ 8'!$B$8:$AH$109,27,FALSE),0)</f>
      </c>
      <c r="AA513" s="53">
        <f>IFERROR(VLOOKUP(B513,'กะเช้าวันที่ 12'!$B$8:$AC$102,28,FALSE),0)-IFERROR(VLOOKUP(B513,'กะเช้าวันที่ 12'!$B$8:$AC$102,27,FALSE),0)</f>
      </c>
      <c r="AB513" s="53">
        <f>IFERROR(VLOOKUP(B513,'กะเช้าวันที่ 12'!$B$8:$AC$102,27,FALSE),0)</f>
      </c>
      <c r="AC513" s="53">
        <f>IFERROR(VLOOKUP(B513,'กะเช้าวันที่ 14'!$B$8:$AC$104,28,FALSE),0)-IFERROR(VLOOKUP(B513,'กะเช้าวันที่ 14'!$B$8:$AC$104,27,FALSE),0)</f>
      </c>
      <c r="AD513" s="53">
        <f>IFERROR(VLOOKUP(B513,'กะเช้าวันที่ 14'!$B$8:$AC$104,27,FALSE),0)</f>
      </c>
      <c r="AE513" s="53">
        <f>IFERROR(VLOOKUP(B513,'กะดึกวันที่ 13'!$B$8:$AC$105,28,FALSE),0)-IFERROR(VLOOKUP(B513,'กะดึกวันที่ 13'!$B$8:$AC$105,27,FALSE),0)</f>
      </c>
      <c r="AF513" s="53">
        <f>IFERROR(VLOOKUP(C513,'กะดึกวันที่ 13'!$B$8:$AC$105,27,FALSE),0)</f>
      </c>
      <c r="AG513" s="53">
        <f>IFERROR(VLOOKUP(B513,'วันที่ 12'!$B$8:$AH$105,28,FALSE),0)</f>
      </c>
      <c r="AH513" s="53">
        <f>IFERROR(VLOOKUP(B513,'วันที่ 14'!$B$8:$AH$106,28,FALSE),0)</f>
      </c>
      <c r="AI513" s="53">
        <f>IFERROR(VLOOKUP(B513,'วันที่ 15'!$B$8:$AH$106,28,FALSE),0)</f>
      </c>
      <c r="AJ513" s="53">
        <f>IFERROR(VLOOKUP(B513,'วันที่ 16'!$B$8:$AH$105,28,FALSE),0)</f>
      </c>
      <c r="AK513" s="53">
        <f>IFERROR(VLOOKUP(B513,'วันที่ 17'!$B$8:$AH$105,28,FALSE),0)</f>
      </c>
      <c r="AL513" s="53">
        <f>IFERROR(VLOOKUP(B513,'วันที่ 18'!$B$8:$AH$104,28,FALSE),0)</f>
      </c>
      <c r="AM513" s="53">
        <f>IFERROR(VLOOKUP(B513,'วันที่ 19'!$B$8:$AH$106,28,FALSE),0)</f>
      </c>
      <c r="AN513" s="53">
        <f>IFERROR(VLOOKUP(B513,'วันที่ 20'!$B$8:$AH$105,28,FALSE),0)</f>
      </c>
      <c r="AO513" s="53">
        <f>IFERROR(VLOOKUP(B513,'วันที่ 21'!$B$8:$AH$106,28,FALSE),0)</f>
      </c>
      <c r="AP513" s="53">
        <f>IFERROR(VLOOKUP(B513,'วันที่ 22'!$B$8:$AH$105,28,FALSE),0)</f>
      </c>
      <c r="AQ513" s="53">
        <f>IFERROR(VLOOKUP(B513,'วันที่ 23'!$B$8:$AH$107,28,FALSE),0)</f>
      </c>
      <c r="AR513" s="53">
        <f>IFERROR(VLOOKUP(B513,'วันที่ 24'!$B$8:$AH$104,28,FALSE),0)</f>
      </c>
      <c r="AS513" s="53">
        <f>IFERROR(VLOOKUP(B513,'วันที่ 25'!$B$8:$AH$106,28,FALSE),0)</f>
      </c>
      <c r="AT513" s="53">
        <f>IFERROR(VLOOKUP(B513,'วันที่ 26'!$B$8:$AH$105,28,FALSE),0)</f>
      </c>
      <c r="AU513" s="53">
        <f>IFERROR(VLOOKUP(B513,'วันที่ 26'!$B$8:$AH$104,28,FALSE),0)</f>
      </c>
      <c r="AV513" s="53">
        <f>IFERROR(VLOOKUP(B513,'วันที่ 30'!$B$8:$AH$107,28,FALSE),0)</f>
      </c>
      <c r="AW513" s="53">
        <f>IFERROR(VLOOKUP(B513,'วันที่ 31'!$B$8:$AG$105,28,FALSE),0)</f>
      </c>
      <c r="AX513" s="52">
        <f>SUM(E513:AW513)</f>
      </c>
    </row>
    <row r="514">
      <c r="A514" s="52"/>
      <c r="B514" s="56"/>
      <c r="C514" s="53">
        <f>IFERROR(VLOOKUP(B514,Members!B:C,2,FALSE),0)</f>
      </c>
      <c r="D514" s="53">
        <f>IFERROR(VLOOKUP(B514,Members!$B:$H,7,FALSE),0)</f>
      </c>
      <c r="E514" s="55">
        <f>IFERROR(VLOOKUP(B514,'วันที่ 1'!$B$8:$AH$103,28,FALSE),0) - IFERROR(VLOOKUP(B514,'วันที่ 1'!$B$8:$AH$103,27,FALSE),0)</f>
      </c>
      <c r="F514" s="55">
        <f>IFERROR(VLOOKUP(C514,'วันที่ 1'!$B$8:$AH$103,27,FALSE),0)</f>
      </c>
      <c r="G514" s="53">
        <f>IFERROR(VLOOKUP(B514,'วันที่ 1'!$B$8:$AH$103,28,FALSE),0)-IFERROR(VLOOKUP(B514,'วันที่ 1'!$B$8:$AH$103,27,FALSE),0)</f>
      </c>
      <c r="H514" s="55">
        <f>IFERROR(VLOOKUP(B514,'วันที่ 1'!$B$8:$AH$103,27,FALSE),0)</f>
      </c>
      <c r="I514" s="53">
        <f>IFERROR(VLOOKUP(B514,'วันที่ 2'!$B$8:$AF$106,28,FALSE),0)-IFERROR(VLOOKUP(B514,'วันที่ 2'!$B$8:$AF$106,27,FALSE),0)</f>
      </c>
      <c r="J514" s="53">
        <f>IFERROR(VLOOKUP(B514,'วันที่ 2'!$B$8:$AF$106,27,FALSE),0)</f>
      </c>
      <c r="K514" s="53">
        <f>IFERROR(VLOOKUP(B514,'วันที่ 3 กะเช้า'!$B$8:$AK$106,28,FALSE),0)-IFERROR(VLOOKUP(B514,'วันที่ 3 กะเช้า'!$B$8:$AK$106,27,FALSE),0)</f>
      </c>
      <c r="L514" s="53">
        <f>IFERROR(VLOOKUP(B514,'วันที่ 3 กะเช้า'!$B$8:$AK$106,27,FALSE),0)</f>
      </c>
      <c r="M514" s="53">
        <f>IFERROR(VLOOKUP(B514,'วันที่ 4 กะเช้า'!$B$8:$AG$107,28,FALSE),0)-IFERROR(VLOOKUP(B514,'วันที่ 4 กะเช้า'!$B$8:$AG$107,27,FALSE),0)</f>
      </c>
      <c r="N514" s="53">
        <f>IFERROR(VLOOKUP(B514,'วันที่ 4 กะเช้า'!$B$8:$AG$107,27,FALSE),0)</f>
      </c>
      <c r="O514" s="53">
        <f>IFERROR(VLOOKUP(B514,'วันที่ 4 กะเช้า'!$B$8:$AH$106,28,FALSE),0)-IFERROR(VLOOKUP(B514,'วันที่ 4 กะเช้า'!$B$8:$AH$106,27,FALSE),0)</f>
      </c>
      <c r="P514" s="53">
        <f>IFERROR(VLOOKUP(B514,'วันที่ 4 กะเช้า'!$B$8:$AH$106,27,FALSE),0)</f>
      </c>
      <c r="Q514" s="53">
        <f>IFERROR(VLOOKUP(B514,'วันที่ 4 กะเช้า'!$B$8:$AH$106,28,FALSE),0)-IFERROR(VLOOKUP(B514,'วันที่ 4 กะเช้า'!$B$8:$AH$106,27,FALSE),0)</f>
      </c>
      <c r="R514" s="53">
        <f>IFERROR(VLOOKUP(B514,'วันที่ 4 กะเช้า'!$B$8:$AH$106,27,FALSE),0)</f>
      </c>
      <c r="S514" s="53">
        <f>IFERROR(VLOOKUP(B514,'วันที่ 5 กะเช้า'!$B$8:$AH$107,28,FALSE),0)-IFERROR(VLOOKUP(B514,'วันที่ 5 กะเช้า'!$B$8:$AH$107,27,FALSE),0)</f>
      </c>
      <c r="T514" s="53">
        <f>IFERROR(VLOOKUP(B514,'วันที่ 5 กะเช้า'!$B$8:$AH$107,27,FALSE),0)</f>
      </c>
      <c r="U514" s="53">
        <f>IFERROR(VLOOKUP(B514,'วันที่ 5 กะดึก'!$B$8:$AH$106,27,FALSE),0)</f>
      </c>
      <c r="V514" s="53">
        <f>IFERROR(VLOOKUP(B514,'วันที่ 5 กะดึก'!$B$8:$AH$106,27,FALSE),0)</f>
      </c>
      <c r="W514" s="53">
        <f>IFERROR(VLOOKUP(B514,'วันที่ 7'!$B$8:$AH$105,28,FALSE),0)-IFERROR(VLOOKUP(B514,'วันที่ 7'!$B$8:$AH$105,27,FALSE),0)</f>
      </c>
      <c r="X514" s="53">
        <f>IFERROR(VLOOKUP(B514,'วันที่ 7'!$B$8:$AH$105,27,FALSE),0)</f>
      </c>
      <c r="Y514" s="53">
        <f>IFERROR(VLOOKUP(B514,'วันที่ 8'!$B$8:$AH$109,28,FALSE),0)-IFERROR(VLOOKUP(B514,'วันที่ 8'!$B$8:$AH$109,27,FALSE),0)</f>
      </c>
      <c r="Z514" s="53">
        <f>IFERROR(VLOOKUP(B514,'วันที่ 8'!$B$8:$AH$109,27,FALSE),0)</f>
      </c>
      <c r="AA514" s="53">
        <f>IFERROR(VLOOKUP(B514,'กะเช้าวันที่ 12'!$B$8:$AC$102,28,FALSE),0)-IFERROR(VLOOKUP(B514,'กะเช้าวันที่ 12'!$B$8:$AC$102,27,FALSE),0)</f>
      </c>
      <c r="AB514" s="53">
        <f>IFERROR(VLOOKUP(B514,'กะเช้าวันที่ 12'!$B$8:$AC$102,27,FALSE),0)</f>
      </c>
      <c r="AC514" s="53">
        <f>IFERROR(VLOOKUP(B514,'กะเช้าวันที่ 14'!$B$8:$AC$104,28,FALSE),0)-IFERROR(VLOOKUP(B514,'กะเช้าวันที่ 14'!$B$8:$AC$104,27,FALSE),0)</f>
      </c>
      <c r="AD514" s="53">
        <f>IFERROR(VLOOKUP(B514,'กะเช้าวันที่ 14'!$B$8:$AC$104,27,FALSE),0)</f>
      </c>
      <c r="AE514" s="53">
        <f>IFERROR(VLOOKUP(B514,'กะดึกวันที่ 13'!$B$8:$AC$105,28,FALSE),0)-IFERROR(VLOOKUP(B514,'กะดึกวันที่ 13'!$B$8:$AC$105,27,FALSE),0)</f>
      </c>
      <c r="AF514" s="53">
        <f>IFERROR(VLOOKUP(C514,'กะดึกวันที่ 13'!$B$8:$AC$105,27,FALSE),0)</f>
      </c>
      <c r="AG514" s="53">
        <f>IFERROR(VLOOKUP(B514,'วันที่ 12'!$B$8:$AH$105,28,FALSE),0)</f>
      </c>
      <c r="AH514" s="53">
        <f>IFERROR(VLOOKUP(B514,'วันที่ 14'!$B$8:$AH$106,28,FALSE),0)</f>
      </c>
      <c r="AI514" s="53">
        <f>IFERROR(VLOOKUP(B514,'วันที่ 15'!$B$8:$AH$106,28,FALSE),0)</f>
      </c>
      <c r="AJ514" s="53">
        <f>IFERROR(VLOOKUP(B514,'วันที่ 16'!$B$8:$AH$105,28,FALSE),0)</f>
      </c>
      <c r="AK514" s="53">
        <f>IFERROR(VLOOKUP(B514,'วันที่ 17'!$B$8:$AH$105,28,FALSE),0)</f>
      </c>
      <c r="AL514" s="53">
        <f>IFERROR(VLOOKUP(B514,'วันที่ 18'!$B$8:$AH$104,28,FALSE),0)</f>
      </c>
      <c r="AM514" s="53">
        <f>IFERROR(VLOOKUP(B514,'วันที่ 19'!$B$8:$AH$106,28,FALSE),0)</f>
      </c>
      <c r="AN514" s="53">
        <f>IFERROR(VLOOKUP(B514,'วันที่ 20'!$B$8:$AH$105,28,FALSE),0)</f>
      </c>
      <c r="AO514" s="53">
        <f>IFERROR(VLOOKUP(B514,'วันที่ 21'!$B$8:$AH$106,28,FALSE),0)</f>
      </c>
      <c r="AP514" s="53">
        <f>IFERROR(VLOOKUP(B514,'วันที่ 22'!$B$8:$AH$105,28,FALSE),0)</f>
      </c>
      <c r="AQ514" s="53">
        <f>IFERROR(VLOOKUP(B514,'วันที่ 23'!$B$8:$AH$107,28,FALSE),0)</f>
      </c>
      <c r="AR514" s="53">
        <f>IFERROR(VLOOKUP(B514,'วันที่ 24'!$B$8:$AH$104,28,FALSE),0)</f>
      </c>
      <c r="AS514" s="53">
        <f>IFERROR(VLOOKUP(B514,'วันที่ 25'!$B$8:$AH$106,28,FALSE),0)</f>
      </c>
      <c r="AT514" s="53">
        <f>IFERROR(VLOOKUP(B514,'วันที่ 26'!$B$8:$AH$105,28,FALSE),0)</f>
      </c>
      <c r="AU514" s="53">
        <f>IFERROR(VLOOKUP(B514,'วันที่ 26'!$B$8:$AH$104,28,FALSE),0)</f>
      </c>
      <c r="AV514" s="53">
        <f>IFERROR(VLOOKUP(B514,'วันที่ 30'!$B$8:$AH$107,28,FALSE),0)</f>
      </c>
      <c r="AW514" s="53">
        <f>IFERROR(VLOOKUP(B514,'วันที่ 31'!$B$8:$AG$105,28,FALSE),0)</f>
      </c>
      <c r="AX514" s="52">
        <f>SUM(E514:AW514)</f>
      </c>
    </row>
    <row r="515">
      <c r="A515" s="52"/>
      <c r="B515" s="56"/>
      <c r="C515" s="53">
        <f>IFERROR(VLOOKUP(B515,Members!B:C,2,FALSE),0)</f>
      </c>
      <c r="D515" s="53">
        <f>IFERROR(VLOOKUP(B515,Members!$B:$H,7,FALSE),0)</f>
      </c>
      <c r="E515" s="55">
        <f>IFERROR(VLOOKUP(B515,'วันที่ 1'!$B$8:$AH$103,28,FALSE),0) - IFERROR(VLOOKUP(B515,'วันที่ 1'!$B$8:$AH$103,27,FALSE),0)</f>
      </c>
      <c r="F515" s="55">
        <f>IFERROR(VLOOKUP(C515,'วันที่ 1'!$B$8:$AH$103,27,FALSE),0)</f>
      </c>
      <c r="G515" s="53">
        <f>IFERROR(VLOOKUP(B515,'วันที่ 1'!$B$8:$AH$103,28,FALSE),0)-IFERROR(VLOOKUP(B515,'วันที่ 1'!$B$8:$AH$103,27,FALSE),0)</f>
      </c>
      <c r="H515" s="55">
        <f>IFERROR(VLOOKUP(B515,'วันที่ 1'!$B$8:$AH$103,27,FALSE),0)</f>
      </c>
      <c r="I515" s="53">
        <f>IFERROR(VLOOKUP(B515,'วันที่ 2'!$B$8:$AF$106,28,FALSE),0)-IFERROR(VLOOKUP(B515,'วันที่ 2'!$B$8:$AF$106,27,FALSE),0)</f>
      </c>
      <c r="J515" s="53">
        <f>IFERROR(VLOOKUP(B515,'วันที่ 2'!$B$8:$AF$106,27,FALSE),0)</f>
      </c>
      <c r="K515" s="53">
        <f>IFERROR(VLOOKUP(B515,'วันที่ 3 กะเช้า'!$B$8:$AK$106,28,FALSE),0)-IFERROR(VLOOKUP(B515,'วันที่ 3 กะเช้า'!$B$8:$AK$106,27,FALSE),0)</f>
      </c>
      <c r="L515" s="53">
        <f>IFERROR(VLOOKUP(B515,'วันที่ 3 กะเช้า'!$B$8:$AK$106,27,FALSE),0)</f>
      </c>
      <c r="M515" s="53">
        <f>IFERROR(VLOOKUP(B515,'วันที่ 4 กะเช้า'!$B$8:$AG$107,28,FALSE),0)-IFERROR(VLOOKUP(B515,'วันที่ 4 กะเช้า'!$B$8:$AG$107,27,FALSE),0)</f>
      </c>
      <c r="N515" s="53">
        <f>IFERROR(VLOOKUP(B515,'วันที่ 4 กะเช้า'!$B$8:$AG$107,27,FALSE),0)</f>
      </c>
      <c r="O515" s="53">
        <f>IFERROR(VLOOKUP(B515,'วันที่ 4 กะเช้า'!$B$8:$AH$106,28,FALSE),0)-IFERROR(VLOOKUP(B515,'วันที่ 4 กะเช้า'!$B$8:$AH$106,27,FALSE),0)</f>
      </c>
      <c r="P515" s="53">
        <f>IFERROR(VLOOKUP(B515,'วันที่ 4 กะเช้า'!$B$8:$AH$106,27,FALSE),0)</f>
      </c>
      <c r="Q515" s="53">
        <f>IFERROR(VLOOKUP(B515,'วันที่ 4 กะเช้า'!$B$8:$AH$106,28,FALSE),0)-IFERROR(VLOOKUP(B515,'วันที่ 4 กะเช้า'!$B$8:$AH$106,27,FALSE),0)</f>
      </c>
      <c r="R515" s="53">
        <f>IFERROR(VLOOKUP(B515,'วันที่ 4 กะเช้า'!$B$8:$AH$106,27,FALSE),0)</f>
      </c>
      <c r="S515" s="53">
        <f>IFERROR(VLOOKUP(B515,'วันที่ 5 กะเช้า'!$B$8:$AH$107,28,FALSE),0)-IFERROR(VLOOKUP(B515,'วันที่ 5 กะเช้า'!$B$8:$AH$107,27,FALSE),0)</f>
      </c>
      <c r="T515" s="53">
        <f>IFERROR(VLOOKUP(B515,'วันที่ 5 กะเช้า'!$B$8:$AH$107,27,FALSE),0)</f>
      </c>
      <c r="U515" s="53">
        <f>IFERROR(VLOOKUP(B515,'วันที่ 5 กะดึก'!$B$8:$AH$106,27,FALSE),0)</f>
      </c>
      <c r="V515" s="53">
        <f>IFERROR(VLOOKUP(B515,'วันที่ 5 กะดึก'!$B$8:$AH$106,27,FALSE),0)</f>
      </c>
      <c r="W515" s="53">
        <f>IFERROR(VLOOKUP(B515,'วันที่ 7'!$B$8:$AH$105,28,FALSE),0)-IFERROR(VLOOKUP(B515,'วันที่ 7'!$B$8:$AH$105,27,FALSE),0)</f>
      </c>
      <c r="X515" s="53">
        <f>IFERROR(VLOOKUP(B515,'วันที่ 7'!$B$8:$AH$105,27,FALSE),0)</f>
      </c>
      <c r="Y515" s="53">
        <f>IFERROR(VLOOKUP(B515,'วันที่ 8'!$B$8:$AH$109,28,FALSE),0)-IFERROR(VLOOKUP(B515,'วันที่ 8'!$B$8:$AH$109,27,FALSE),0)</f>
      </c>
      <c r="Z515" s="53">
        <f>IFERROR(VLOOKUP(B515,'วันที่ 8'!$B$8:$AH$109,27,FALSE),0)</f>
      </c>
      <c r="AA515" s="53">
        <f>IFERROR(VLOOKUP(B515,'กะเช้าวันที่ 12'!$B$8:$AC$102,28,FALSE),0)-IFERROR(VLOOKUP(B515,'กะเช้าวันที่ 12'!$B$8:$AC$102,27,FALSE),0)</f>
      </c>
      <c r="AB515" s="53">
        <f>IFERROR(VLOOKUP(B515,'กะเช้าวันที่ 12'!$B$8:$AC$102,27,FALSE),0)</f>
      </c>
      <c r="AC515" s="53">
        <f>IFERROR(VLOOKUP(B515,'กะเช้าวันที่ 14'!$B$8:$AC$104,28,FALSE),0)-IFERROR(VLOOKUP(B515,'กะเช้าวันที่ 14'!$B$8:$AC$104,27,FALSE),0)</f>
      </c>
      <c r="AD515" s="53">
        <f>IFERROR(VLOOKUP(B515,'กะเช้าวันที่ 14'!$B$8:$AC$104,27,FALSE),0)</f>
      </c>
      <c r="AE515" s="53">
        <f>IFERROR(VLOOKUP(B515,'กะดึกวันที่ 13'!$B$8:$AC$105,28,FALSE),0)-IFERROR(VLOOKUP(B515,'กะดึกวันที่ 13'!$B$8:$AC$105,27,FALSE),0)</f>
      </c>
      <c r="AF515" s="53">
        <f>IFERROR(VLOOKUP(C515,'กะดึกวันที่ 13'!$B$8:$AC$105,27,FALSE),0)</f>
      </c>
      <c r="AG515" s="53">
        <f>IFERROR(VLOOKUP(B515,'วันที่ 12'!$B$8:$AH$105,28,FALSE),0)</f>
      </c>
      <c r="AH515" s="53">
        <f>IFERROR(VLOOKUP(B515,'วันที่ 14'!$B$8:$AH$106,28,FALSE),0)</f>
      </c>
      <c r="AI515" s="53">
        <f>IFERROR(VLOOKUP(B515,'วันที่ 15'!$B$8:$AH$106,28,FALSE),0)</f>
      </c>
      <c r="AJ515" s="53">
        <f>IFERROR(VLOOKUP(B515,'วันที่ 16'!$B$8:$AH$105,28,FALSE),0)</f>
      </c>
      <c r="AK515" s="53">
        <f>IFERROR(VLOOKUP(B515,'วันที่ 17'!$B$8:$AH$105,28,FALSE),0)</f>
      </c>
      <c r="AL515" s="53">
        <f>IFERROR(VLOOKUP(B515,'วันที่ 18'!$B$8:$AH$104,28,FALSE),0)</f>
      </c>
      <c r="AM515" s="53">
        <f>IFERROR(VLOOKUP(B515,'วันที่ 19'!$B$8:$AH$106,28,FALSE),0)</f>
      </c>
      <c r="AN515" s="53">
        <f>IFERROR(VLOOKUP(B515,'วันที่ 20'!$B$8:$AH$105,28,FALSE),0)</f>
      </c>
      <c r="AO515" s="53">
        <f>IFERROR(VLOOKUP(B515,'วันที่ 21'!$B$8:$AH$106,28,FALSE),0)</f>
      </c>
      <c r="AP515" s="53">
        <f>IFERROR(VLOOKUP(B515,'วันที่ 22'!$B$8:$AH$105,28,FALSE),0)</f>
      </c>
      <c r="AQ515" s="53">
        <f>IFERROR(VLOOKUP(B515,'วันที่ 23'!$B$8:$AH$107,28,FALSE),0)</f>
      </c>
      <c r="AR515" s="53">
        <f>IFERROR(VLOOKUP(B515,'วันที่ 24'!$B$8:$AH$104,28,FALSE),0)</f>
      </c>
      <c r="AS515" s="53">
        <f>IFERROR(VLOOKUP(B515,'วันที่ 25'!$B$8:$AH$106,28,FALSE),0)</f>
      </c>
      <c r="AT515" s="53">
        <f>IFERROR(VLOOKUP(B515,'วันที่ 26'!$B$8:$AH$105,28,FALSE),0)</f>
      </c>
      <c r="AU515" s="53">
        <f>IFERROR(VLOOKUP(B515,'วันที่ 26'!$B$8:$AH$104,28,FALSE),0)</f>
      </c>
      <c r="AV515" s="53">
        <f>IFERROR(VLOOKUP(B515,'วันที่ 30'!$B$8:$AH$107,28,FALSE),0)</f>
      </c>
      <c r="AW515" s="53">
        <f>IFERROR(VLOOKUP(B515,'วันที่ 31'!$B$8:$AG$105,28,FALSE),0)</f>
      </c>
      <c r="AX515" s="52">
        <f>SUM(E515:AW515)</f>
      </c>
    </row>
    <row r="516">
      <c r="A516" s="52"/>
      <c r="B516" s="56"/>
      <c r="C516" s="53">
        <f>IFERROR(VLOOKUP(B516,Members!B:C,2,FALSE),0)</f>
      </c>
      <c r="D516" s="53">
        <f>IFERROR(VLOOKUP(B516,Members!$B:$H,7,FALSE),0)</f>
      </c>
      <c r="E516" s="55">
        <f>IFERROR(VLOOKUP(B516,'วันที่ 1'!$B$8:$AH$103,28,FALSE),0) - IFERROR(VLOOKUP(B516,'วันที่ 1'!$B$8:$AH$103,27,FALSE),0)</f>
      </c>
      <c r="F516" s="55">
        <f>IFERROR(VLOOKUP(C516,'วันที่ 1'!$B$8:$AH$103,27,FALSE),0)</f>
      </c>
      <c r="G516" s="53">
        <f>IFERROR(VLOOKUP(B516,'วันที่ 1'!$B$8:$AH$103,28,FALSE),0)-IFERROR(VLOOKUP(B516,'วันที่ 1'!$B$8:$AH$103,27,FALSE),0)</f>
      </c>
      <c r="H516" s="55">
        <f>IFERROR(VLOOKUP(B516,'วันที่ 1'!$B$8:$AH$103,27,FALSE),0)</f>
      </c>
      <c r="I516" s="53">
        <f>IFERROR(VLOOKUP(B516,'วันที่ 2'!$B$8:$AF$106,28,FALSE),0)-IFERROR(VLOOKUP(B516,'วันที่ 2'!$B$8:$AF$106,27,FALSE),0)</f>
      </c>
      <c r="J516" s="53">
        <f>IFERROR(VLOOKUP(B516,'วันที่ 2'!$B$8:$AF$106,27,FALSE),0)</f>
      </c>
      <c r="K516" s="53">
        <f>IFERROR(VLOOKUP(B516,'วันที่ 3 กะเช้า'!$B$8:$AK$106,28,FALSE),0)-IFERROR(VLOOKUP(B516,'วันที่ 3 กะเช้า'!$B$8:$AK$106,27,FALSE),0)</f>
      </c>
      <c r="L516" s="53">
        <f>IFERROR(VLOOKUP(B516,'วันที่ 3 กะเช้า'!$B$8:$AK$106,27,FALSE),0)</f>
      </c>
      <c r="M516" s="53">
        <f>IFERROR(VLOOKUP(B516,'วันที่ 4 กะเช้า'!$B$8:$AG$107,28,FALSE),0)-IFERROR(VLOOKUP(B516,'วันที่ 4 กะเช้า'!$B$8:$AG$107,27,FALSE),0)</f>
      </c>
      <c r="N516" s="53">
        <f>IFERROR(VLOOKUP(B516,'วันที่ 4 กะเช้า'!$B$8:$AG$107,27,FALSE),0)</f>
      </c>
      <c r="O516" s="53">
        <f>IFERROR(VLOOKUP(B516,'วันที่ 4 กะเช้า'!$B$8:$AH$106,28,FALSE),0)-IFERROR(VLOOKUP(B516,'วันที่ 4 กะเช้า'!$B$8:$AH$106,27,FALSE),0)</f>
      </c>
      <c r="P516" s="53">
        <f>IFERROR(VLOOKUP(B516,'วันที่ 4 กะเช้า'!$B$8:$AH$106,27,FALSE),0)</f>
      </c>
      <c r="Q516" s="53">
        <f>IFERROR(VLOOKUP(B516,'วันที่ 4 กะเช้า'!$B$8:$AH$106,28,FALSE),0)-IFERROR(VLOOKUP(B516,'วันที่ 4 กะเช้า'!$B$8:$AH$106,27,FALSE),0)</f>
      </c>
      <c r="R516" s="53">
        <f>IFERROR(VLOOKUP(B516,'วันที่ 4 กะเช้า'!$B$8:$AH$106,27,FALSE),0)</f>
      </c>
      <c r="S516" s="53">
        <f>IFERROR(VLOOKUP(B516,'วันที่ 5 กะเช้า'!$B$8:$AH$107,28,FALSE),0)-IFERROR(VLOOKUP(B516,'วันที่ 5 กะเช้า'!$B$8:$AH$107,27,FALSE),0)</f>
      </c>
      <c r="T516" s="53">
        <f>IFERROR(VLOOKUP(B516,'วันที่ 5 กะเช้า'!$B$8:$AH$107,27,FALSE),0)</f>
      </c>
      <c r="U516" s="53">
        <f>IFERROR(VLOOKUP(B516,'วันที่ 5 กะดึก'!$B$8:$AH$106,27,FALSE),0)</f>
      </c>
      <c r="V516" s="53">
        <f>IFERROR(VLOOKUP(B516,'วันที่ 5 กะดึก'!$B$8:$AH$106,27,FALSE),0)</f>
      </c>
      <c r="W516" s="53">
        <f>IFERROR(VLOOKUP(B516,'วันที่ 7'!$B$8:$AH$105,28,FALSE),0)-IFERROR(VLOOKUP(B516,'วันที่ 7'!$B$8:$AH$105,27,FALSE),0)</f>
      </c>
      <c r="X516" s="53">
        <f>IFERROR(VLOOKUP(B516,'วันที่ 7'!$B$8:$AH$105,27,FALSE),0)</f>
      </c>
      <c r="Y516" s="53">
        <f>IFERROR(VLOOKUP(B516,'วันที่ 8'!$B$8:$AH$109,28,FALSE),0)-IFERROR(VLOOKUP(B516,'วันที่ 8'!$B$8:$AH$109,27,FALSE),0)</f>
      </c>
      <c r="Z516" s="53">
        <f>IFERROR(VLOOKUP(B516,'วันที่ 8'!$B$8:$AH$109,27,FALSE),0)</f>
      </c>
      <c r="AA516" s="53">
        <f>IFERROR(VLOOKUP(B516,'กะเช้าวันที่ 12'!$B$8:$AC$102,28,FALSE),0)-IFERROR(VLOOKUP(B516,'กะเช้าวันที่ 12'!$B$8:$AC$102,27,FALSE),0)</f>
      </c>
      <c r="AB516" s="53">
        <f>IFERROR(VLOOKUP(B516,'กะเช้าวันที่ 12'!$B$8:$AC$102,27,FALSE),0)</f>
      </c>
      <c r="AC516" s="53">
        <f>IFERROR(VLOOKUP(B516,'กะเช้าวันที่ 14'!$B$8:$AC$104,28,FALSE),0)-IFERROR(VLOOKUP(B516,'กะเช้าวันที่ 14'!$B$8:$AC$104,27,FALSE),0)</f>
      </c>
      <c r="AD516" s="53">
        <f>IFERROR(VLOOKUP(B516,'กะเช้าวันที่ 14'!$B$8:$AC$104,27,FALSE),0)</f>
      </c>
      <c r="AE516" s="53">
        <f>IFERROR(VLOOKUP(B516,'กะดึกวันที่ 13'!$B$8:$AC$105,28,FALSE),0)-IFERROR(VLOOKUP(B516,'กะดึกวันที่ 13'!$B$8:$AC$105,27,FALSE),0)</f>
      </c>
      <c r="AF516" s="53">
        <f>IFERROR(VLOOKUP(C516,'กะดึกวันที่ 13'!$B$8:$AC$105,27,FALSE),0)</f>
      </c>
      <c r="AG516" s="53">
        <f>IFERROR(VLOOKUP(B516,'วันที่ 12'!$B$8:$AH$105,28,FALSE),0)</f>
      </c>
      <c r="AH516" s="53">
        <f>IFERROR(VLOOKUP(B516,'วันที่ 14'!$B$8:$AH$106,28,FALSE),0)</f>
      </c>
      <c r="AI516" s="53">
        <f>IFERROR(VLOOKUP(B516,'วันที่ 15'!$B$8:$AH$106,28,FALSE),0)</f>
      </c>
      <c r="AJ516" s="53">
        <f>IFERROR(VLOOKUP(B516,'วันที่ 16'!$B$8:$AH$105,28,FALSE),0)</f>
      </c>
      <c r="AK516" s="53">
        <f>IFERROR(VLOOKUP(B516,'วันที่ 17'!$B$8:$AH$105,28,FALSE),0)</f>
      </c>
      <c r="AL516" s="53">
        <f>IFERROR(VLOOKUP(B516,'วันที่ 18'!$B$8:$AH$104,28,FALSE),0)</f>
      </c>
      <c r="AM516" s="53">
        <f>IFERROR(VLOOKUP(B516,'วันที่ 19'!$B$8:$AH$106,28,FALSE),0)</f>
      </c>
      <c r="AN516" s="53">
        <f>IFERROR(VLOOKUP(B516,'วันที่ 20'!$B$8:$AH$105,28,FALSE),0)</f>
      </c>
      <c r="AO516" s="53">
        <f>IFERROR(VLOOKUP(B516,'วันที่ 21'!$B$8:$AH$106,28,FALSE),0)</f>
      </c>
      <c r="AP516" s="53">
        <f>IFERROR(VLOOKUP(B516,'วันที่ 22'!$B$8:$AH$105,28,FALSE),0)</f>
      </c>
      <c r="AQ516" s="53">
        <f>IFERROR(VLOOKUP(B516,'วันที่ 23'!$B$8:$AH$107,28,FALSE),0)</f>
      </c>
      <c r="AR516" s="53">
        <f>IFERROR(VLOOKUP(B516,'วันที่ 24'!$B$8:$AH$104,28,FALSE),0)</f>
      </c>
      <c r="AS516" s="53">
        <f>IFERROR(VLOOKUP(B516,'วันที่ 25'!$B$8:$AH$106,28,FALSE),0)</f>
      </c>
      <c r="AT516" s="53">
        <f>IFERROR(VLOOKUP(B516,'วันที่ 26'!$B$8:$AH$105,28,FALSE),0)</f>
      </c>
      <c r="AU516" s="53">
        <f>IFERROR(VLOOKUP(B516,'วันที่ 26'!$B$8:$AH$104,28,FALSE),0)</f>
      </c>
      <c r="AV516" s="53">
        <f>IFERROR(VLOOKUP(B516,'วันที่ 30'!$B$8:$AH$107,28,FALSE),0)</f>
      </c>
      <c r="AW516" s="53">
        <f>IFERROR(VLOOKUP(B516,'วันที่ 31'!$B$8:$AG$105,28,FALSE),0)</f>
      </c>
      <c r="AX516" s="52">
        <f>SUM(E516:AW516)</f>
      </c>
    </row>
    <row r="517">
      <c r="A517" s="52"/>
      <c r="B517" s="56"/>
      <c r="C517" s="53">
        <f>IFERROR(VLOOKUP(B517,Members!B:C,2,FALSE),0)</f>
      </c>
      <c r="D517" s="53">
        <f>IFERROR(VLOOKUP(B517,Members!$B:$H,7,FALSE),0)</f>
      </c>
      <c r="E517" s="55">
        <f>IFERROR(VLOOKUP(B517,'วันที่ 1'!$B$8:$AH$103,28,FALSE),0) - IFERROR(VLOOKUP(B517,'วันที่ 1'!$B$8:$AH$103,27,FALSE),0)</f>
      </c>
      <c r="F517" s="55">
        <f>IFERROR(VLOOKUP(C517,'วันที่ 1'!$B$8:$AH$103,27,FALSE),0)</f>
      </c>
      <c r="G517" s="53">
        <f>IFERROR(VLOOKUP(B517,'วันที่ 1'!$B$8:$AH$103,28,FALSE),0)-IFERROR(VLOOKUP(B517,'วันที่ 1'!$B$8:$AH$103,27,FALSE),0)</f>
      </c>
      <c r="H517" s="55">
        <f>IFERROR(VLOOKUP(B517,'วันที่ 1'!$B$8:$AH$103,27,FALSE),0)</f>
      </c>
      <c r="I517" s="53">
        <f>IFERROR(VLOOKUP(B517,'วันที่ 2'!$B$8:$AF$106,28,FALSE),0)-IFERROR(VLOOKUP(B517,'วันที่ 2'!$B$8:$AF$106,27,FALSE),0)</f>
      </c>
      <c r="J517" s="53">
        <f>IFERROR(VLOOKUP(B517,'วันที่ 2'!$B$8:$AF$106,27,FALSE),0)</f>
      </c>
      <c r="K517" s="53">
        <f>IFERROR(VLOOKUP(B517,'วันที่ 3 กะเช้า'!$B$8:$AK$106,28,FALSE),0)-IFERROR(VLOOKUP(B517,'วันที่ 3 กะเช้า'!$B$8:$AK$106,27,FALSE),0)</f>
      </c>
      <c r="L517" s="53">
        <f>IFERROR(VLOOKUP(B517,'วันที่ 3 กะเช้า'!$B$8:$AK$106,27,FALSE),0)</f>
      </c>
      <c r="M517" s="53">
        <f>IFERROR(VLOOKUP(B517,'วันที่ 4 กะเช้า'!$B$8:$AG$107,28,FALSE),0)-IFERROR(VLOOKUP(B517,'วันที่ 4 กะเช้า'!$B$8:$AG$107,27,FALSE),0)</f>
      </c>
      <c r="N517" s="53">
        <f>IFERROR(VLOOKUP(B517,'วันที่ 4 กะเช้า'!$B$8:$AG$107,27,FALSE),0)</f>
      </c>
      <c r="O517" s="53">
        <f>IFERROR(VLOOKUP(B517,'วันที่ 4 กะเช้า'!$B$8:$AH$106,28,FALSE),0)-IFERROR(VLOOKUP(B517,'วันที่ 4 กะเช้า'!$B$8:$AH$106,27,FALSE),0)</f>
      </c>
      <c r="P517" s="53">
        <f>IFERROR(VLOOKUP(B517,'วันที่ 4 กะเช้า'!$B$8:$AH$106,27,FALSE),0)</f>
      </c>
      <c r="Q517" s="53">
        <f>IFERROR(VLOOKUP(B517,'วันที่ 4 กะเช้า'!$B$8:$AH$106,28,FALSE),0)-IFERROR(VLOOKUP(B517,'วันที่ 4 กะเช้า'!$B$8:$AH$106,27,FALSE),0)</f>
      </c>
      <c r="R517" s="53">
        <f>IFERROR(VLOOKUP(B517,'วันที่ 4 กะเช้า'!$B$8:$AH$106,27,FALSE),0)</f>
      </c>
      <c r="S517" s="53">
        <f>IFERROR(VLOOKUP(B517,'วันที่ 5 กะเช้า'!$B$8:$AH$107,28,FALSE),0)-IFERROR(VLOOKUP(B517,'วันที่ 5 กะเช้า'!$B$8:$AH$107,27,FALSE),0)</f>
      </c>
      <c r="T517" s="53">
        <f>IFERROR(VLOOKUP(B517,'วันที่ 5 กะเช้า'!$B$8:$AH$107,27,FALSE),0)</f>
      </c>
      <c r="U517" s="53">
        <f>IFERROR(VLOOKUP(B517,'วันที่ 5 กะดึก'!$B$8:$AH$106,27,FALSE),0)</f>
      </c>
      <c r="V517" s="53">
        <f>IFERROR(VLOOKUP(B517,'วันที่ 5 กะดึก'!$B$8:$AH$106,27,FALSE),0)</f>
      </c>
      <c r="W517" s="53">
        <f>IFERROR(VLOOKUP(B517,'วันที่ 7'!$B$8:$AH$105,28,FALSE),0)-IFERROR(VLOOKUP(B517,'วันที่ 7'!$B$8:$AH$105,27,FALSE),0)</f>
      </c>
      <c r="X517" s="53">
        <f>IFERROR(VLOOKUP(B517,'วันที่ 7'!$B$8:$AH$105,27,FALSE),0)</f>
      </c>
      <c r="Y517" s="53">
        <f>IFERROR(VLOOKUP(B517,'วันที่ 8'!$B$8:$AH$109,28,FALSE),0)-IFERROR(VLOOKUP(B517,'วันที่ 8'!$B$8:$AH$109,27,FALSE),0)</f>
      </c>
      <c r="Z517" s="53">
        <f>IFERROR(VLOOKUP(B517,'วันที่ 8'!$B$8:$AH$109,27,FALSE),0)</f>
      </c>
      <c r="AA517" s="53">
        <f>IFERROR(VLOOKUP(B517,'กะเช้าวันที่ 12'!$B$8:$AC$102,28,FALSE),0)-IFERROR(VLOOKUP(B517,'กะเช้าวันที่ 12'!$B$8:$AC$102,27,FALSE),0)</f>
      </c>
      <c r="AB517" s="53">
        <f>IFERROR(VLOOKUP(B517,'กะเช้าวันที่ 12'!$B$8:$AC$102,27,FALSE),0)</f>
      </c>
      <c r="AC517" s="53">
        <f>IFERROR(VLOOKUP(B517,'กะเช้าวันที่ 14'!$B$8:$AC$104,28,FALSE),0)-IFERROR(VLOOKUP(B517,'กะเช้าวันที่ 14'!$B$8:$AC$104,27,FALSE),0)</f>
      </c>
      <c r="AD517" s="53">
        <f>IFERROR(VLOOKUP(B517,'กะเช้าวันที่ 14'!$B$8:$AC$104,27,FALSE),0)</f>
      </c>
      <c r="AE517" s="53">
        <f>IFERROR(VLOOKUP(B517,'กะดึกวันที่ 13'!$B$8:$AC$105,28,FALSE),0)-IFERROR(VLOOKUP(B517,'กะดึกวันที่ 13'!$B$8:$AC$105,27,FALSE),0)</f>
      </c>
      <c r="AF517" s="53">
        <f>IFERROR(VLOOKUP(C517,'กะดึกวันที่ 13'!$B$8:$AC$105,27,FALSE),0)</f>
      </c>
      <c r="AG517" s="53">
        <f>IFERROR(VLOOKUP(B517,'วันที่ 12'!$B$8:$AH$105,28,FALSE),0)</f>
      </c>
      <c r="AH517" s="53">
        <f>IFERROR(VLOOKUP(B517,'วันที่ 14'!$B$8:$AH$106,28,FALSE),0)</f>
      </c>
      <c r="AI517" s="53">
        <f>IFERROR(VLOOKUP(B517,'วันที่ 15'!$B$8:$AH$106,28,FALSE),0)</f>
      </c>
      <c r="AJ517" s="53">
        <f>IFERROR(VLOOKUP(B517,'วันที่ 16'!$B$8:$AH$105,28,FALSE),0)</f>
      </c>
      <c r="AK517" s="53">
        <f>IFERROR(VLOOKUP(B517,'วันที่ 17'!$B$8:$AH$105,28,FALSE),0)</f>
      </c>
      <c r="AL517" s="53">
        <f>IFERROR(VLOOKUP(B517,'วันที่ 18'!$B$8:$AH$104,28,FALSE),0)</f>
      </c>
      <c r="AM517" s="53">
        <f>IFERROR(VLOOKUP(B517,'วันที่ 19'!$B$8:$AH$106,28,FALSE),0)</f>
      </c>
      <c r="AN517" s="53">
        <f>IFERROR(VLOOKUP(B517,'วันที่ 20'!$B$8:$AH$105,28,FALSE),0)</f>
      </c>
      <c r="AO517" s="53">
        <f>IFERROR(VLOOKUP(B517,'วันที่ 21'!$B$8:$AH$106,28,FALSE),0)</f>
      </c>
      <c r="AP517" s="53">
        <f>IFERROR(VLOOKUP(B517,'วันที่ 22'!$B$8:$AH$105,28,FALSE),0)</f>
      </c>
      <c r="AQ517" s="53">
        <f>IFERROR(VLOOKUP(B517,'วันที่ 23'!$B$8:$AH$107,28,FALSE),0)</f>
      </c>
      <c r="AR517" s="53">
        <f>IFERROR(VLOOKUP(B517,'วันที่ 24'!$B$8:$AH$104,28,FALSE),0)</f>
      </c>
      <c r="AS517" s="53">
        <f>IFERROR(VLOOKUP(B517,'วันที่ 25'!$B$8:$AH$106,28,FALSE),0)</f>
      </c>
      <c r="AT517" s="53">
        <f>IFERROR(VLOOKUP(B517,'วันที่ 26'!$B$8:$AH$105,28,FALSE),0)</f>
      </c>
      <c r="AU517" s="53">
        <f>IFERROR(VLOOKUP(B517,'วันที่ 26'!$B$8:$AH$104,28,FALSE),0)</f>
      </c>
      <c r="AV517" s="53">
        <f>IFERROR(VLOOKUP(B517,'วันที่ 30'!$B$8:$AH$107,28,FALSE),0)</f>
      </c>
      <c r="AW517" s="53">
        <f>IFERROR(VLOOKUP(B517,'วันที่ 31'!$B$8:$AG$105,28,FALSE),0)</f>
      </c>
      <c r="AX517" s="52">
        <f>SUM(E517:AW517)</f>
      </c>
    </row>
    <row r="518">
      <c r="A518" s="52"/>
      <c r="B518" s="56"/>
      <c r="C518" s="53">
        <f>IFERROR(VLOOKUP(B518,Members!B:C,2,FALSE),0)</f>
      </c>
      <c r="D518" s="53">
        <f>IFERROR(VLOOKUP(B518,Members!$B:$H,7,FALSE),0)</f>
      </c>
      <c r="E518" s="55">
        <f>IFERROR(VLOOKUP(B518,'วันที่ 1'!$B$8:$AH$103,28,FALSE),0) - IFERROR(VLOOKUP(B518,'วันที่ 1'!$B$8:$AH$103,27,FALSE),0)</f>
      </c>
      <c r="F518" s="55">
        <f>IFERROR(VLOOKUP(C518,'วันที่ 1'!$B$8:$AH$103,27,FALSE),0)</f>
      </c>
      <c r="G518" s="53">
        <f>IFERROR(VLOOKUP(B518,'วันที่ 1'!$B$8:$AH$103,28,FALSE),0)-IFERROR(VLOOKUP(B518,'วันที่ 1'!$B$8:$AH$103,27,FALSE),0)</f>
      </c>
      <c r="H518" s="55">
        <f>IFERROR(VLOOKUP(B518,'วันที่ 1'!$B$8:$AH$103,27,FALSE),0)</f>
      </c>
      <c r="I518" s="53">
        <f>IFERROR(VLOOKUP(B518,'วันที่ 2'!$B$8:$AF$106,28,FALSE),0)-IFERROR(VLOOKUP(B518,'วันที่ 2'!$B$8:$AF$106,27,FALSE),0)</f>
      </c>
      <c r="J518" s="53">
        <f>IFERROR(VLOOKUP(B518,'วันที่ 2'!$B$8:$AF$106,27,FALSE),0)</f>
      </c>
      <c r="K518" s="53">
        <f>IFERROR(VLOOKUP(B518,'วันที่ 3 กะเช้า'!$B$8:$AK$106,28,FALSE),0)-IFERROR(VLOOKUP(B518,'วันที่ 3 กะเช้า'!$B$8:$AK$106,27,FALSE),0)</f>
      </c>
      <c r="L518" s="53">
        <f>IFERROR(VLOOKUP(B518,'วันที่ 3 กะเช้า'!$B$8:$AK$106,27,FALSE),0)</f>
      </c>
      <c r="M518" s="53">
        <f>IFERROR(VLOOKUP(B518,'วันที่ 4 กะเช้า'!$B$8:$AG$107,28,FALSE),0)-IFERROR(VLOOKUP(B518,'วันที่ 4 กะเช้า'!$B$8:$AG$107,27,FALSE),0)</f>
      </c>
      <c r="N518" s="53">
        <f>IFERROR(VLOOKUP(B518,'วันที่ 4 กะเช้า'!$B$8:$AG$107,27,FALSE),0)</f>
      </c>
      <c r="O518" s="53">
        <f>IFERROR(VLOOKUP(B518,'วันที่ 4 กะเช้า'!$B$8:$AH$106,28,FALSE),0)-IFERROR(VLOOKUP(B518,'วันที่ 4 กะเช้า'!$B$8:$AH$106,27,FALSE),0)</f>
      </c>
      <c r="P518" s="53">
        <f>IFERROR(VLOOKUP(B518,'วันที่ 4 กะเช้า'!$B$8:$AH$106,27,FALSE),0)</f>
      </c>
      <c r="Q518" s="53">
        <f>IFERROR(VLOOKUP(B518,'วันที่ 4 กะเช้า'!$B$8:$AH$106,28,FALSE),0)-IFERROR(VLOOKUP(B518,'วันที่ 4 กะเช้า'!$B$8:$AH$106,27,FALSE),0)</f>
      </c>
      <c r="R518" s="53">
        <f>IFERROR(VLOOKUP(B518,'วันที่ 4 กะเช้า'!$B$8:$AH$106,27,FALSE),0)</f>
      </c>
      <c r="S518" s="53">
        <f>IFERROR(VLOOKUP(B518,'วันที่ 5 กะเช้า'!$B$8:$AH$107,28,FALSE),0)-IFERROR(VLOOKUP(B518,'วันที่ 5 กะเช้า'!$B$8:$AH$107,27,FALSE),0)</f>
      </c>
      <c r="T518" s="53">
        <f>IFERROR(VLOOKUP(B518,'วันที่ 5 กะเช้า'!$B$8:$AH$107,27,FALSE),0)</f>
      </c>
      <c r="U518" s="53">
        <f>IFERROR(VLOOKUP(B518,'วันที่ 5 กะดึก'!$B$8:$AH$106,27,FALSE),0)</f>
      </c>
      <c r="V518" s="53">
        <f>IFERROR(VLOOKUP(B518,'วันที่ 5 กะดึก'!$B$8:$AH$106,27,FALSE),0)</f>
      </c>
      <c r="W518" s="53">
        <f>IFERROR(VLOOKUP(B518,'วันที่ 7'!$B$8:$AH$105,28,FALSE),0)-IFERROR(VLOOKUP(B518,'วันที่ 7'!$B$8:$AH$105,27,FALSE),0)</f>
      </c>
      <c r="X518" s="53">
        <f>IFERROR(VLOOKUP(B518,'วันที่ 7'!$B$8:$AH$105,27,FALSE),0)</f>
      </c>
      <c r="Y518" s="53">
        <f>IFERROR(VLOOKUP(B518,'วันที่ 8'!$B$8:$AH$109,28,FALSE),0)-IFERROR(VLOOKUP(B518,'วันที่ 8'!$B$8:$AH$109,27,FALSE),0)</f>
      </c>
      <c r="Z518" s="53">
        <f>IFERROR(VLOOKUP(B518,'วันที่ 8'!$B$8:$AH$109,27,FALSE),0)</f>
      </c>
      <c r="AA518" s="53">
        <f>IFERROR(VLOOKUP(B518,'กะเช้าวันที่ 12'!$B$8:$AC$102,28,FALSE),0)-IFERROR(VLOOKUP(B518,'กะเช้าวันที่ 12'!$B$8:$AC$102,27,FALSE),0)</f>
      </c>
      <c r="AB518" s="53">
        <f>IFERROR(VLOOKUP(B518,'กะเช้าวันที่ 12'!$B$8:$AC$102,27,FALSE),0)</f>
      </c>
      <c r="AC518" s="53">
        <f>IFERROR(VLOOKUP(B518,'กะเช้าวันที่ 14'!$B$8:$AC$104,28,FALSE),0)-IFERROR(VLOOKUP(B518,'กะเช้าวันที่ 14'!$B$8:$AC$104,27,FALSE),0)</f>
      </c>
      <c r="AD518" s="53">
        <f>IFERROR(VLOOKUP(B518,'กะเช้าวันที่ 14'!$B$8:$AC$104,27,FALSE),0)</f>
      </c>
      <c r="AE518" s="53">
        <f>IFERROR(VLOOKUP(B518,'กะดึกวันที่ 13'!$B$8:$AC$105,28,FALSE),0)-IFERROR(VLOOKUP(B518,'กะดึกวันที่ 13'!$B$8:$AC$105,27,FALSE),0)</f>
      </c>
      <c r="AF518" s="53">
        <f>IFERROR(VLOOKUP(C518,'กะดึกวันที่ 13'!$B$8:$AC$105,27,FALSE),0)</f>
      </c>
      <c r="AG518" s="53">
        <f>IFERROR(VLOOKUP(B518,'วันที่ 12'!$B$8:$AH$105,28,FALSE),0)</f>
      </c>
      <c r="AH518" s="53">
        <f>IFERROR(VLOOKUP(B518,'วันที่ 14'!$B$8:$AH$106,28,FALSE),0)</f>
      </c>
      <c r="AI518" s="53">
        <f>IFERROR(VLOOKUP(B518,'วันที่ 15'!$B$8:$AH$106,28,FALSE),0)</f>
      </c>
      <c r="AJ518" s="53">
        <f>IFERROR(VLOOKUP(B518,'วันที่ 16'!$B$8:$AH$105,28,FALSE),0)</f>
      </c>
      <c r="AK518" s="53">
        <f>IFERROR(VLOOKUP(B518,'วันที่ 17'!$B$8:$AH$105,28,FALSE),0)</f>
      </c>
      <c r="AL518" s="53">
        <f>IFERROR(VLOOKUP(B518,'วันที่ 18'!$B$8:$AH$104,28,FALSE),0)</f>
      </c>
      <c r="AM518" s="53">
        <f>IFERROR(VLOOKUP(B518,'วันที่ 19'!$B$8:$AH$106,28,FALSE),0)</f>
      </c>
      <c r="AN518" s="53">
        <f>IFERROR(VLOOKUP(B518,'วันที่ 20'!$B$8:$AH$105,28,FALSE),0)</f>
      </c>
      <c r="AO518" s="53">
        <f>IFERROR(VLOOKUP(B518,'วันที่ 21'!$B$8:$AH$106,28,FALSE),0)</f>
      </c>
      <c r="AP518" s="53">
        <f>IFERROR(VLOOKUP(B518,'วันที่ 22'!$B$8:$AH$105,28,FALSE),0)</f>
      </c>
      <c r="AQ518" s="53">
        <f>IFERROR(VLOOKUP(B518,'วันที่ 23'!$B$8:$AH$107,28,FALSE),0)</f>
      </c>
      <c r="AR518" s="53">
        <f>IFERROR(VLOOKUP(B518,'วันที่ 24'!$B$8:$AH$104,28,FALSE),0)</f>
      </c>
      <c r="AS518" s="53">
        <f>IFERROR(VLOOKUP(B518,'วันที่ 25'!$B$8:$AH$106,28,FALSE),0)</f>
      </c>
      <c r="AT518" s="53">
        <f>IFERROR(VLOOKUP(B518,'วันที่ 26'!$B$8:$AH$105,28,FALSE),0)</f>
      </c>
      <c r="AU518" s="53">
        <f>IFERROR(VLOOKUP(B518,'วันที่ 26'!$B$8:$AH$104,28,FALSE),0)</f>
      </c>
      <c r="AV518" s="53">
        <f>IFERROR(VLOOKUP(B518,'วันที่ 30'!$B$8:$AH$107,28,FALSE),0)</f>
      </c>
      <c r="AW518" s="53">
        <f>IFERROR(VLOOKUP(B518,'วันที่ 31'!$B$8:$AG$105,28,FALSE),0)</f>
      </c>
      <c r="AX518" s="52">
        <f>SUM(E518:AW518)</f>
      </c>
    </row>
    <row r="519">
      <c r="A519" s="52"/>
      <c r="B519" s="56"/>
      <c r="C519" s="53">
        <f>IFERROR(VLOOKUP(B519,Members!B:C,2,FALSE),0)</f>
      </c>
      <c r="D519" s="53">
        <f>IFERROR(VLOOKUP(B519,Members!$B:$H,7,FALSE),0)</f>
      </c>
      <c r="E519" s="55">
        <f>IFERROR(VLOOKUP(B519,'วันที่ 1'!$B$8:$AH$103,28,FALSE),0) - IFERROR(VLOOKUP(B519,'วันที่ 1'!$B$8:$AH$103,27,FALSE),0)</f>
      </c>
      <c r="F519" s="55">
        <f>IFERROR(VLOOKUP(C519,'วันที่ 1'!$B$8:$AH$103,27,FALSE),0)</f>
      </c>
      <c r="G519" s="53">
        <f>IFERROR(VLOOKUP(B519,'วันที่ 1'!$B$8:$AH$103,28,FALSE),0)-IFERROR(VLOOKUP(B519,'วันที่ 1'!$B$8:$AH$103,27,FALSE),0)</f>
      </c>
      <c r="H519" s="55">
        <f>IFERROR(VLOOKUP(B519,'วันที่ 1'!$B$8:$AH$103,27,FALSE),0)</f>
      </c>
      <c r="I519" s="53">
        <f>IFERROR(VLOOKUP(B519,'วันที่ 2'!$B$8:$AF$106,28,FALSE),0)-IFERROR(VLOOKUP(B519,'วันที่ 2'!$B$8:$AF$106,27,FALSE),0)</f>
      </c>
      <c r="J519" s="53">
        <f>IFERROR(VLOOKUP(B519,'วันที่ 2'!$B$8:$AF$106,27,FALSE),0)</f>
      </c>
      <c r="K519" s="53">
        <f>IFERROR(VLOOKUP(B519,'วันที่ 3 กะเช้า'!$B$8:$AK$106,28,FALSE),0)-IFERROR(VLOOKUP(B519,'วันที่ 3 กะเช้า'!$B$8:$AK$106,27,FALSE),0)</f>
      </c>
      <c r="L519" s="53">
        <f>IFERROR(VLOOKUP(B519,'วันที่ 3 กะเช้า'!$B$8:$AK$106,27,FALSE),0)</f>
      </c>
      <c r="M519" s="53">
        <f>IFERROR(VLOOKUP(B519,'วันที่ 4 กะเช้า'!$B$8:$AG$107,28,FALSE),0)-IFERROR(VLOOKUP(B519,'วันที่ 4 กะเช้า'!$B$8:$AG$107,27,FALSE),0)</f>
      </c>
      <c r="N519" s="53">
        <f>IFERROR(VLOOKUP(B519,'วันที่ 4 กะเช้า'!$B$8:$AG$107,27,FALSE),0)</f>
      </c>
      <c r="O519" s="53">
        <f>IFERROR(VLOOKUP(B519,'วันที่ 4 กะเช้า'!$B$8:$AH$106,28,FALSE),0)-IFERROR(VLOOKUP(B519,'วันที่ 4 กะเช้า'!$B$8:$AH$106,27,FALSE),0)</f>
      </c>
      <c r="P519" s="53">
        <f>IFERROR(VLOOKUP(B519,'วันที่ 4 กะเช้า'!$B$8:$AH$106,27,FALSE),0)</f>
      </c>
      <c r="Q519" s="53">
        <f>IFERROR(VLOOKUP(B519,'วันที่ 4 กะเช้า'!$B$8:$AH$106,28,FALSE),0)-IFERROR(VLOOKUP(B519,'วันที่ 4 กะเช้า'!$B$8:$AH$106,27,FALSE),0)</f>
      </c>
      <c r="R519" s="53">
        <f>IFERROR(VLOOKUP(B519,'วันที่ 4 กะเช้า'!$B$8:$AH$106,27,FALSE),0)</f>
      </c>
      <c r="S519" s="53">
        <f>IFERROR(VLOOKUP(B519,'วันที่ 5 กะเช้า'!$B$8:$AH$107,28,FALSE),0)-IFERROR(VLOOKUP(B519,'วันที่ 5 กะเช้า'!$B$8:$AH$107,27,FALSE),0)</f>
      </c>
      <c r="T519" s="53">
        <f>IFERROR(VLOOKUP(B519,'วันที่ 5 กะเช้า'!$B$8:$AH$107,27,FALSE),0)</f>
      </c>
      <c r="U519" s="53">
        <f>IFERROR(VLOOKUP(B519,'วันที่ 5 กะดึก'!$B$8:$AH$106,27,FALSE),0)</f>
      </c>
      <c r="V519" s="53">
        <f>IFERROR(VLOOKUP(B519,'วันที่ 5 กะดึก'!$B$8:$AH$106,27,FALSE),0)</f>
      </c>
      <c r="W519" s="53">
        <f>IFERROR(VLOOKUP(B519,'วันที่ 7'!$B$8:$AH$105,28,FALSE),0)-IFERROR(VLOOKUP(B519,'วันที่ 7'!$B$8:$AH$105,27,FALSE),0)</f>
      </c>
      <c r="X519" s="53">
        <f>IFERROR(VLOOKUP(B519,'วันที่ 7'!$B$8:$AH$105,27,FALSE),0)</f>
      </c>
      <c r="Y519" s="53">
        <f>IFERROR(VLOOKUP(B519,'วันที่ 8'!$B$8:$AH$109,28,FALSE),0)-IFERROR(VLOOKUP(B519,'วันที่ 8'!$B$8:$AH$109,27,FALSE),0)</f>
      </c>
      <c r="Z519" s="53">
        <f>IFERROR(VLOOKUP(B519,'วันที่ 8'!$B$8:$AH$109,27,FALSE),0)</f>
      </c>
      <c r="AA519" s="53">
        <f>IFERROR(VLOOKUP(B519,'กะเช้าวันที่ 12'!$B$8:$AC$102,28,FALSE),0)-IFERROR(VLOOKUP(B519,'กะเช้าวันที่ 12'!$B$8:$AC$102,27,FALSE),0)</f>
      </c>
      <c r="AB519" s="53">
        <f>IFERROR(VLOOKUP(B519,'กะเช้าวันที่ 12'!$B$8:$AC$102,27,FALSE),0)</f>
      </c>
      <c r="AC519" s="53">
        <f>IFERROR(VLOOKUP(B519,'กะเช้าวันที่ 14'!$B$8:$AC$104,28,FALSE),0)-IFERROR(VLOOKUP(B519,'กะเช้าวันที่ 14'!$B$8:$AC$104,27,FALSE),0)</f>
      </c>
      <c r="AD519" s="53">
        <f>IFERROR(VLOOKUP(B519,'กะเช้าวันที่ 14'!$B$8:$AC$104,27,FALSE),0)</f>
      </c>
      <c r="AE519" s="53">
        <f>IFERROR(VLOOKUP(B519,'กะดึกวันที่ 13'!$B$8:$AC$105,28,FALSE),0)-IFERROR(VLOOKUP(B519,'กะดึกวันที่ 13'!$B$8:$AC$105,27,FALSE),0)</f>
      </c>
      <c r="AF519" s="53">
        <f>IFERROR(VLOOKUP(C519,'กะดึกวันที่ 13'!$B$8:$AC$105,27,FALSE),0)</f>
      </c>
      <c r="AG519" s="53">
        <f>IFERROR(VLOOKUP(B519,'วันที่ 12'!$B$8:$AH$105,28,FALSE),0)</f>
      </c>
      <c r="AH519" s="53">
        <f>IFERROR(VLOOKUP(B519,'วันที่ 14'!$B$8:$AH$106,28,FALSE),0)</f>
      </c>
      <c r="AI519" s="53">
        <f>IFERROR(VLOOKUP(B519,'วันที่ 15'!$B$8:$AH$106,28,FALSE),0)</f>
      </c>
      <c r="AJ519" s="53">
        <f>IFERROR(VLOOKUP(B519,'วันที่ 16'!$B$8:$AH$105,28,FALSE),0)</f>
      </c>
      <c r="AK519" s="53">
        <f>IFERROR(VLOOKUP(B519,'วันที่ 17'!$B$8:$AH$105,28,FALSE),0)</f>
      </c>
      <c r="AL519" s="53">
        <f>IFERROR(VLOOKUP(B519,'วันที่ 18'!$B$8:$AH$104,28,FALSE),0)</f>
      </c>
      <c r="AM519" s="53">
        <f>IFERROR(VLOOKUP(B519,'วันที่ 19'!$B$8:$AH$106,28,FALSE),0)</f>
      </c>
      <c r="AN519" s="53">
        <f>IFERROR(VLOOKUP(B519,'วันที่ 20'!$B$8:$AH$105,28,FALSE),0)</f>
      </c>
      <c r="AO519" s="53">
        <f>IFERROR(VLOOKUP(B519,'วันที่ 21'!$B$8:$AH$106,28,FALSE),0)</f>
      </c>
      <c r="AP519" s="53">
        <f>IFERROR(VLOOKUP(B519,'วันที่ 22'!$B$8:$AH$105,28,FALSE),0)</f>
      </c>
      <c r="AQ519" s="53">
        <f>IFERROR(VLOOKUP(B519,'วันที่ 23'!$B$8:$AH$107,28,FALSE),0)</f>
      </c>
      <c r="AR519" s="53">
        <f>IFERROR(VLOOKUP(B519,'วันที่ 24'!$B$8:$AH$104,28,FALSE),0)</f>
      </c>
      <c r="AS519" s="53">
        <f>IFERROR(VLOOKUP(B519,'วันที่ 25'!$B$8:$AH$106,28,FALSE),0)</f>
      </c>
      <c r="AT519" s="53">
        <f>IFERROR(VLOOKUP(B519,'วันที่ 26'!$B$8:$AH$105,28,FALSE),0)</f>
      </c>
      <c r="AU519" s="53">
        <f>IFERROR(VLOOKUP(B519,'วันที่ 26'!$B$8:$AH$104,28,FALSE),0)</f>
      </c>
      <c r="AV519" s="53">
        <f>IFERROR(VLOOKUP(B519,'วันที่ 30'!$B$8:$AH$107,28,FALSE),0)</f>
      </c>
      <c r="AW519" s="53">
        <f>IFERROR(VLOOKUP(B519,'วันที่ 31'!$B$8:$AG$105,28,FALSE),0)</f>
      </c>
      <c r="AX519" s="52">
        <f>SUM(E519:AW519)</f>
      </c>
    </row>
    <row r="520">
      <c r="A520" s="52"/>
      <c r="B520" s="56"/>
      <c r="C520" s="53">
        <f>IFERROR(VLOOKUP(B520,Members!B:C,2,FALSE),0)</f>
      </c>
      <c r="D520" s="53">
        <f>IFERROR(VLOOKUP(B520,Members!$B:$H,7,FALSE),0)</f>
      </c>
      <c r="E520" s="55">
        <f>IFERROR(VLOOKUP(B520,'วันที่ 1'!$B$8:$AH$103,28,FALSE),0) - IFERROR(VLOOKUP(B520,'วันที่ 1'!$B$8:$AH$103,27,FALSE),0)</f>
      </c>
      <c r="F520" s="55">
        <f>IFERROR(VLOOKUP(C520,'วันที่ 1'!$B$8:$AH$103,27,FALSE),0)</f>
      </c>
      <c r="G520" s="53">
        <f>IFERROR(VLOOKUP(B520,'วันที่ 1'!$B$8:$AH$103,28,FALSE),0)-IFERROR(VLOOKUP(B520,'วันที่ 1'!$B$8:$AH$103,27,FALSE),0)</f>
      </c>
      <c r="H520" s="55">
        <f>IFERROR(VLOOKUP(B520,'วันที่ 1'!$B$8:$AH$103,27,FALSE),0)</f>
      </c>
      <c r="I520" s="53">
        <f>IFERROR(VLOOKUP(B520,'วันที่ 2'!$B$8:$AF$106,28,FALSE),0)-IFERROR(VLOOKUP(B520,'วันที่ 2'!$B$8:$AF$106,27,FALSE),0)</f>
      </c>
      <c r="J520" s="53">
        <f>IFERROR(VLOOKUP(B520,'วันที่ 2'!$B$8:$AF$106,27,FALSE),0)</f>
      </c>
      <c r="K520" s="53">
        <f>IFERROR(VLOOKUP(B520,'วันที่ 3 กะเช้า'!$B$8:$AK$106,28,FALSE),0)-IFERROR(VLOOKUP(B520,'วันที่ 3 กะเช้า'!$B$8:$AK$106,27,FALSE),0)</f>
      </c>
      <c r="L520" s="53">
        <f>IFERROR(VLOOKUP(B520,'วันที่ 3 กะเช้า'!$B$8:$AK$106,27,FALSE),0)</f>
      </c>
      <c r="M520" s="53">
        <f>IFERROR(VLOOKUP(B520,'วันที่ 4 กะเช้า'!$B$8:$AG$107,28,FALSE),0)-IFERROR(VLOOKUP(B520,'วันที่ 4 กะเช้า'!$B$8:$AG$107,27,FALSE),0)</f>
      </c>
      <c r="N520" s="53">
        <f>IFERROR(VLOOKUP(B520,'วันที่ 4 กะเช้า'!$B$8:$AG$107,27,FALSE),0)</f>
      </c>
      <c r="O520" s="53">
        <f>IFERROR(VLOOKUP(B520,'วันที่ 4 กะเช้า'!$B$8:$AH$106,28,FALSE),0)-IFERROR(VLOOKUP(B520,'วันที่ 4 กะเช้า'!$B$8:$AH$106,27,FALSE),0)</f>
      </c>
      <c r="P520" s="53">
        <f>IFERROR(VLOOKUP(B520,'วันที่ 4 กะเช้า'!$B$8:$AH$106,27,FALSE),0)</f>
      </c>
      <c r="Q520" s="53">
        <f>IFERROR(VLOOKUP(B520,'วันที่ 4 กะเช้า'!$B$8:$AH$106,28,FALSE),0)-IFERROR(VLOOKUP(B520,'วันที่ 4 กะเช้า'!$B$8:$AH$106,27,FALSE),0)</f>
      </c>
      <c r="R520" s="53">
        <f>IFERROR(VLOOKUP(B520,'วันที่ 4 กะเช้า'!$B$8:$AH$106,27,FALSE),0)</f>
      </c>
      <c r="S520" s="53">
        <f>IFERROR(VLOOKUP(B520,'วันที่ 5 กะเช้า'!$B$8:$AH$107,28,FALSE),0)-IFERROR(VLOOKUP(B520,'วันที่ 5 กะเช้า'!$B$8:$AH$107,27,FALSE),0)</f>
      </c>
      <c r="T520" s="53">
        <f>IFERROR(VLOOKUP(B520,'วันที่ 5 กะเช้า'!$B$8:$AH$107,27,FALSE),0)</f>
      </c>
      <c r="U520" s="53">
        <f>IFERROR(VLOOKUP(B520,'วันที่ 5 กะดึก'!$B$8:$AH$106,27,FALSE),0)</f>
      </c>
      <c r="V520" s="53">
        <f>IFERROR(VLOOKUP(B520,'วันที่ 5 กะดึก'!$B$8:$AH$106,27,FALSE),0)</f>
      </c>
      <c r="W520" s="53">
        <f>IFERROR(VLOOKUP(B520,'วันที่ 7'!$B$8:$AH$105,28,FALSE),0)-IFERROR(VLOOKUP(B520,'วันที่ 7'!$B$8:$AH$105,27,FALSE),0)</f>
      </c>
      <c r="X520" s="53">
        <f>IFERROR(VLOOKUP(B520,'วันที่ 7'!$B$8:$AH$105,27,FALSE),0)</f>
      </c>
      <c r="Y520" s="53">
        <f>IFERROR(VLOOKUP(B520,'วันที่ 8'!$B$8:$AH$109,28,FALSE),0)-IFERROR(VLOOKUP(B520,'วันที่ 8'!$B$8:$AH$109,27,FALSE),0)</f>
      </c>
      <c r="Z520" s="53">
        <f>IFERROR(VLOOKUP(B520,'วันที่ 8'!$B$8:$AH$109,27,FALSE),0)</f>
      </c>
      <c r="AA520" s="53">
        <f>IFERROR(VLOOKUP(B520,'กะเช้าวันที่ 12'!$B$8:$AC$102,28,FALSE),0)-IFERROR(VLOOKUP(B520,'กะเช้าวันที่ 12'!$B$8:$AC$102,27,FALSE),0)</f>
      </c>
      <c r="AB520" s="53">
        <f>IFERROR(VLOOKUP(B520,'กะเช้าวันที่ 12'!$B$8:$AC$102,27,FALSE),0)</f>
      </c>
      <c r="AC520" s="53">
        <f>IFERROR(VLOOKUP(B520,'กะเช้าวันที่ 14'!$B$8:$AC$104,28,FALSE),0)-IFERROR(VLOOKUP(B520,'กะเช้าวันที่ 14'!$B$8:$AC$104,27,FALSE),0)</f>
      </c>
      <c r="AD520" s="53">
        <f>IFERROR(VLOOKUP(B520,'กะเช้าวันที่ 14'!$B$8:$AC$104,27,FALSE),0)</f>
      </c>
      <c r="AE520" s="53">
        <f>IFERROR(VLOOKUP(B520,'กะดึกวันที่ 13'!$B$8:$AC$105,28,FALSE),0)-IFERROR(VLOOKUP(B520,'กะดึกวันที่ 13'!$B$8:$AC$105,27,FALSE),0)</f>
      </c>
      <c r="AF520" s="53">
        <f>IFERROR(VLOOKUP(C520,'กะดึกวันที่ 13'!$B$8:$AC$105,27,FALSE),0)</f>
      </c>
      <c r="AG520" s="53">
        <f>IFERROR(VLOOKUP(B520,'วันที่ 12'!$B$8:$AH$105,28,FALSE),0)</f>
      </c>
      <c r="AH520" s="53">
        <f>IFERROR(VLOOKUP(B520,'วันที่ 14'!$B$8:$AH$106,28,FALSE),0)</f>
      </c>
      <c r="AI520" s="53">
        <f>IFERROR(VLOOKUP(B520,'วันที่ 15'!$B$8:$AH$106,28,FALSE),0)</f>
      </c>
      <c r="AJ520" s="53">
        <f>IFERROR(VLOOKUP(B520,'วันที่ 16'!$B$8:$AH$105,28,FALSE),0)</f>
      </c>
      <c r="AK520" s="53">
        <f>IFERROR(VLOOKUP(B520,'วันที่ 17'!$B$8:$AH$105,28,FALSE),0)</f>
      </c>
      <c r="AL520" s="53">
        <f>IFERROR(VLOOKUP(B520,'วันที่ 18'!$B$8:$AH$104,28,FALSE),0)</f>
      </c>
      <c r="AM520" s="53">
        <f>IFERROR(VLOOKUP(B520,'วันที่ 19'!$B$8:$AH$106,28,FALSE),0)</f>
      </c>
      <c r="AN520" s="53">
        <f>IFERROR(VLOOKUP(B520,'วันที่ 20'!$B$8:$AH$105,28,FALSE),0)</f>
      </c>
      <c r="AO520" s="53">
        <f>IFERROR(VLOOKUP(B520,'วันที่ 21'!$B$8:$AH$106,28,FALSE),0)</f>
      </c>
      <c r="AP520" s="53">
        <f>IFERROR(VLOOKUP(B520,'วันที่ 22'!$B$8:$AH$105,28,FALSE),0)</f>
      </c>
      <c r="AQ520" s="53">
        <f>IFERROR(VLOOKUP(B520,'วันที่ 23'!$B$8:$AH$107,28,FALSE),0)</f>
      </c>
      <c r="AR520" s="53">
        <f>IFERROR(VLOOKUP(B520,'วันที่ 24'!$B$8:$AH$104,28,FALSE),0)</f>
      </c>
      <c r="AS520" s="53">
        <f>IFERROR(VLOOKUP(B520,'วันที่ 25'!$B$8:$AH$106,28,FALSE),0)</f>
      </c>
      <c r="AT520" s="53">
        <f>IFERROR(VLOOKUP(B520,'วันที่ 26'!$B$8:$AH$105,28,FALSE),0)</f>
      </c>
      <c r="AU520" s="53">
        <f>IFERROR(VLOOKUP(B520,'วันที่ 26'!$B$8:$AH$104,28,FALSE),0)</f>
      </c>
      <c r="AV520" s="53">
        <f>IFERROR(VLOOKUP(B520,'วันที่ 30'!$B$8:$AH$107,28,FALSE),0)</f>
      </c>
      <c r="AW520" s="53">
        <f>IFERROR(VLOOKUP(B520,'วันที่ 31'!$B$8:$AG$105,28,FALSE),0)</f>
      </c>
      <c r="AX520" s="52">
        <f>SUM(E520:AW520)</f>
      </c>
    </row>
    <row r="521">
      <c r="A521" s="52"/>
      <c r="B521" s="56"/>
      <c r="C521" s="53">
        <f>IFERROR(VLOOKUP(B521,Members!B:C,2,FALSE),0)</f>
      </c>
      <c r="D521" s="53">
        <f>IFERROR(VLOOKUP(B521,Members!$B:$H,7,FALSE),0)</f>
      </c>
      <c r="E521" s="55">
        <f>IFERROR(VLOOKUP(B521,'วันที่ 1'!$B$8:$AH$103,28,FALSE),0) - IFERROR(VLOOKUP(B521,'วันที่ 1'!$B$8:$AH$103,27,FALSE),0)</f>
      </c>
      <c r="F521" s="55">
        <f>IFERROR(VLOOKUP(C521,'วันที่ 1'!$B$8:$AH$103,27,FALSE),0)</f>
      </c>
      <c r="G521" s="53">
        <f>IFERROR(VLOOKUP(B521,'วันที่ 1'!$B$8:$AH$103,28,FALSE),0)-IFERROR(VLOOKUP(B521,'วันที่ 1'!$B$8:$AH$103,27,FALSE),0)</f>
      </c>
      <c r="H521" s="55">
        <f>IFERROR(VLOOKUP(B521,'วันที่ 1'!$B$8:$AH$103,27,FALSE),0)</f>
      </c>
      <c r="I521" s="53">
        <f>IFERROR(VLOOKUP(B521,'วันที่ 2'!$B$8:$AF$106,28,FALSE),0)-IFERROR(VLOOKUP(B521,'วันที่ 2'!$B$8:$AF$106,27,FALSE),0)</f>
      </c>
      <c r="J521" s="53">
        <f>IFERROR(VLOOKUP(B521,'วันที่ 2'!$B$8:$AF$106,27,FALSE),0)</f>
      </c>
      <c r="K521" s="53">
        <f>IFERROR(VLOOKUP(B521,'วันที่ 3 กะเช้า'!$B$8:$AK$106,28,FALSE),0)-IFERROR(VLOOKUP(B521,'วันที่ 3 กะเช้า'!$B$8:$AK$106,27,FALSE),0)</f>
      </c>
      <c r="L521" s="53">
        <f>IFERROR(VLOOKUP(B521,'วันที่ 3 กะเช้า'!$B$8:$AK$106,27,FALSE),0)</f>
      </c>
      <c r="M521" s="53">
        <f>IFERROR(VLOOKUP(B521,'วันที่ 4 กะเช้า'!$B$8:$AG$107,28,FALSE),0)-IFERROR(VLOOKUP(B521,'วันที่ 4 กะเช้า'!$B$8:$AG$107,27,FALSE),0)</f>
      </c>
      <c r="N521" s="53">
        <f>IFERROR(VLOOKUP(B521,'วันที่ 4 กะเช้า'!$B$8:$AG$107,27,FALSE),0)</f>
      </c>
      <c r="O521" s="53">
        <f>IFERROR(VLOOKUP(B521,'วันที่ 4 กะเช้า'!$B$8:$AH$106,28,FALSE),0)-IFERROR(VLOOKUP(B521,'วันที่ 4 กะเช้า'!$B$8:$AH$106,27,FALSE),0)</f>
      </c>
      <c r="P521" s="53">
        <f>IFERROR(VLOOKUP(B521,'วันที่ 4 กะเช้า'!$B$8:$AH$106,27,FALSE),0)</f>
      </c>
      <c r="Q521" s="53">
        <f>IFERROR(VLOOKUP(B521,'วันที่ 4 กะเช้า'!$B$8:$AH$106,28,FALSE),0)-IFERROR(VLOOKUP(B521,'วันที่ 4 กะเช้า'!$B$8:$AH$106,27,FALSE),0)</f>
      </c>
      <c r="R521" s="53">
        <f>IFERROR(VLOOKUP(B521,'วันที่ 4 กะเช้า'!$B$8:$AH$106,27,FALSE),0)</f>
      </c>
      <c r="S521" s="53">
        <f>IFERROR(VLOOKUP(B521,'วันที่ 5 กะเช้า'!$B$8:$AH$107,28,FALSE),0)-IFERROR(VLOOKUP(B521,'วันที่ 5 กะเช้า'!$B$8:$AH$107,27,FALSE),0)</f>
      </c>
      <c r="T521" s="53">
        <f>IFERROR(VLOOKUP(B521,'วันที่ 5 กะเช้า'!$B$8:$AH$107,27,FALSE),0)</f>
      </c>
      <c r="U521" s="53">
        <f>IFERROR(VLOOKUP(B521,'วันที่ 5 กะดึก'!$B$8:$AH$106,27,FALSE),0)</f>
      </c>
      <c r="V521" s="53">
        <f>IFERROR(VLOOKUP(B521,'วันที่ 5 กะดึก'!$B$8:$AH$106,27,FALSE),0)</f>
      </c>
      <c r="W521" s="53">
        <f>IFERROR(VLOOKUP(B521,'วันที่ 7'!$B$8:$AH$105,28,FALSE),0)-IFERROR(VLOOKUP(B521,'วันที่ 7'!$B$8:$AH$105,27,FALSE),0)</f>
      </c>
      <c r="X521" s="53">
        <f>IFERROR(VLOOKUP(B521,'วันที่ 7'!$B$8:$AH$105,27,FALSE),0)</f>
      </c>
      <c r="Y521" s="53">
        <f>IFERROR(VLOOKUP(B521,'วันที่ 8'!$B$8:$AH$109,28,FALSE),0)-IFERROR(VLOOKUP(B521,'วันที่ 8'!$B$8:$AH$109,27,FALSE),0)</f>
      </c>
      <c r="Z521" s="53">
        <f>IFERROR(VLOOKUP(B521,'วันที่ 8'!$B$8:$AH$109,27,FALSE),0)</f>
      </c>
      <c r="AA521" s="53">
        <f>IFERROR(VLOOKUP(B521,'กะเช้าวันที่ 12'!$B$8:$AC$102,28,FALSE),0)-IFERROR(VLOOKUP(B521,'กะเช้าวันที่ 12'!$B$8:$AC$102,27,FALSE),0)</f>
      </c>
      <c r="AB521" s="53">
        <f>IFERROR(VLOOKUP(B521,'กะเช้าวันที่ 12'!$B$8:$AC$102,27,FALSE),0)</f>
      </c>
      <c r="AC521" s="53">
        <f>IFERROR(VLOOKUP(B521,'กะเช้าวันที่ 14'!$B$8:$AC$104,28,FALSE),0)-IFERROR(VLOOKUP(B521,'กะเช้าวันที่ 14'!$B$8:$AC$104,27,FALSE),0)</f>
      </c>
      <c r="AD521" s="53">
        <f>IFERROR(VLOOKUP(B521,'กะเช้าวันที่ 14'!$B$8:$AC$104,27,FALSE),0)</f>
      </c>
      <c r="AE521" s="53">
        <f>IFERROR(VLOOKUP(B521,'กะดึกวันที่ 13'!$B$8:$AC$105,28,FALSE),0)-IFERROR(VLOOKUP(B521,'กะดึกวันที่ 13'!$B$8:$AC$105,27,FALSE),0)</f>
      </c>
      <c r="AF521" s="53">
        <f>IFERROR(VLOOKUP(C521,'กะดึกวันที่ 13'!$B$8:$AC$105,27,FALSE),0)</f>
      </c>
      <c r="AG521" s="53">
        <f>IFERROR(VLOOKUP(B521,'วันที่ 12'!$B$8:$AH$105,28,FALSE),0)</f>
      </c>
      <c r="AH521" s="53">
        <f>IFERROR(VLOOKUP(B521,'วันที่ 14'!$B$8:$AH$106,28,FALSE),0)</f>
      </c>
      <c r="AI521" s="53">
        <f>IFERROR(VLOOKUP(B521,'วันที่ 15'!$B$8:$AH$106,28,FALSE),0)</f>
      </c>
      <c r="AJ521" s="53">
        <f>IFERROR(VLOOKUP(B521,'วันที่ 16'!$B$8:$AH$105,28,FALSE),0)</f>
      </c>
      <c r="AK521" s="53">
        <f>IFERROR(VLOOKUP(B521,'วันที่ 17'!$B$8:$AH$105,28,FALSE),0)</f>
      </c>
      <c r="AL521" s="53">
        <f>IFERROR(VLOOKUP(B521,'วันที่ 18'!$B$8:$AH$104,28,FALSE),0)</f>
      </c>
      <c r="AM521" s="53">
        <f>IFERROR(VLOOKUP(B521,'วันที่ 19'!$B$8:$AH$106,28,FALSE),0)</f>
      </c>
      <c r="AN521" s="53">
        <f>IFERROR(VLOOKUP(B521,'วันที่ 20'!$B$8:$AH$105,28,FALSE),0)</f>
      </c>
      <c r="AO521" s="53">
        <f>IFERROR(VLOOKUP(B521,'วันที่ 21'!$B$8:$AH$106,28,FALSE),0)</f>
      </c>
      <c r="AP521" s="53">
        <f>IFERROR(VLOOKUP(B521,'วันที่ 22'!$B$8:$AH$105,28,FALSE),0)</f>
      </c>
      <c r="AQ521" s="53">
        <f>IFERROR(VLOOKUP(B521,'วันที่ 23'!$B$8:$AH$107,28,FALSE),0)</f>
      </c>
      <c r="AR521" s="53">
        <f>IFERROR(VLOOKUP(B521,'วันที่ 24'!$B$8:$AH$104,28,FALSE),0)</f>
      </c>
      <c r="AS521" s="53">
        <f>IFERROR(VLOOKUP(B521,'วันที่ 25'!$B$8:$AH$106,28,FALSE),0)</f>
      </c>
      <c r="AT521" s="53">
        <f>IFERROR(VLOOKUP(B521,'วันที่ 26'!$B$8:$AH$105,28,FALSE),0)</f>
      </c>
      <c r="AU521" s="53">
        <f>IFERROR(VLOOKUP(B521,'วันที่ 26'!$B$8:$AH$104,28,FALSE),0)</f>
      </c>
      <c r="AV521" s="53">
        <f>IFERROR(VLOOKUP(B521,'วันที่ 30'!$B$8:$AH$107,28,FALSE),0)</f>
      </c>
      <c r="AW521" s="53">
        <f>IFERROR(VLOOKUP(B521,'วันที่ 31'!$B$8:$AG$105,28,FALSE),0)</f>
      </c>
      <c r="AX521" s="52">
        <f>SUM(E521:AW521)</f>
      </c>
    </row>
    <row r="522">
      <c r="A522" s="52"/>
      <c r="B522" s="56"/>
      <c r="C522" s="53">
        <f>IFERROR(VLOOKUP(B522,Members!B:C,2,FALSE),0)</f>
      </c>
      <c r="D522" s="53">
        <f>IFERROR(VLOOKUP(B522,Members!$B:$H,7,FALSE),0)</f>
      </c>
      <c r="E522" s="55">
        <f>IFERROR(VLOOKUP(B522,'วันที่ 1'!$B$8:$AH$103,28,FALSE),0) - IFERROR(VLOOKUP(B522,'วันที่ 1'!$B$8:$AH$103,27,FALSE),0)</f>
      </c>
      <c r="F522" s="55">
        <f>IFERROR(VLOOKUP(C522,'วันที่ 1'!$B$8:$AH$103,27,FALSE),0)</f>
      </c>
      <c r="G522" s="53">
        <f>IFERROR(VLOOKUP(B522,'วันที่ 1'!$B$8:$AH$103,28,FALSE),0)-IFERROR(VLOOKUP(B522,'วันที่ 1'!$B$8:$AH$103,27,FALSE),0)</f>
      </c>
      <c r="H522" s="55">
        <f>IFERROR(VLOOKUP(B522,'วันที่ 1'!$B$8:$AH$103,27,FALSE),0)</f>
      </c>
      <c r="I522" s="53">
        <f>IFERROR(VLOOKUP(B522,'วันที่ 2'!$B$8:$AF$106,28,FALSE),0)-IFERROR(VLOOKUP(B522,'วันที่ 2'!$B$8:$AF$106,27,FALSE),0)</f>
      </c>
      <c r="J522" s="53">
        <f>IFERROR(VLOOKUP(B522,'วันที่ 2'!$B$8:$AF$106,27,FALSE),0)</f>
      </c>
      <c r="K522" s="53">
        <f>IFERROR(VLOOKUP(B522,'วันที่ 3 กะเช้า'!$B$8:$AK$106,28,FALSE),0)-IFERROR(VLOOKUP(B522,'วันที่ 3 กะเช้า'!$B$8:$AK$106,27,FALSE),0)</f>
      </c>
      <c r="L522" s="53">
        <f>IFERROR(VLOOKUP(B522,'วันที่ 3 กะเช้า'!$B$8:$AK$106,27,FALSE),0)</f>
      </c>
      <c r="M522" s="53">
        <f>IFERROR(VLOOKUP(B522,'วันที่ 4 กะเช้า'!$B$8:$AG$107,28,FALSE),0)-IFERROR(VLOOKUP(B522,'วันที่ 4 กะเช้า'!$B$8:$AG$107,27,FALSE),0)</f>
      </c>
      <c r="N522" s="53">
        <f>IFERROR(VLOOKUP(B522,'วันที่ 4 กะเช้า'!$B$8:$AG$107,27,FALSE),0)</f>
      </c>
      <c r="O522" s="53">
        <f>IFERROR(VLOOKUP(B522,'วันที่ 4 กะเช้า'!$B$8:$AH$106,28,FALSE),0)-IFERROR(VLOOKUP(B522,'วันที่ 4 กะเช้า'!$B$8:$AH$106,27,FALSE),0)</f>
      </c>
      <c r="P522" s="53">
        <f>IFERROR(VLOOKUP(B522,'วันที่ 4 กะเช้า'!$B$8:$AH$106,27,FALSE),0)</f>
      </c>
      <c r="Q522" s="53">
        <f>IFERROR(VLOOKUP(B522,'วันที่ 4 กะเช้า'!$B$8:$AH$106,28,FALSE),0)-IFERROR(VLOOKUP(B522,'วันที่ 4 กะเช้า'!$B$8:$AH$106,27,FALSE),0)</f>
      </c>
      <c r="R522" s="53">
        <f>IFERROR(VLOOKUP(B522,'วันที่ 4 กะเช้า'!$B$8:$AH$106,27,FALSE),0)</f>
      </c>
      <c r="S522" s="53">
        <f>IFERROR(VLOOKUP(B522,'วันที่ 5 กะเช้า'!$B$8:$AH$107,28,FALSE),0)-IFERROR(VLOOKUP(B522,'วันที่ 5 กะเช้า'!$B$8:$AH$107,27,FALSE),0)</f>
      </c>
      <c r="T522" s="53">
        <f>IFERROR(VLOOKUP(B522,'วันที่ 5 กะเช้า'!$B$8:$AH$107,27,FALSE),0)</f>
      </c>
      <c r="U522" s="53">
        <f>IFERROR(VLOOKUP(B522,'วันที่ 5 กะดึก'!$B$8:$AH$106,27,FALSE),0)</f>
      </c>
      <c r="V522" s="53">
        <f>IFERROR(VLOOKUP(B522,'วันที่ 5 กะดึก'!$B$8:$AH$106,27,FALSE),0)</f>
      </c>
      <c r="W522" s="53">
        <f>IFERROR(VLOOKUP(B522,'วันที่ 7'!$B$8:$AH$105,28,FALSE),0)-IFERROR(VLOOKUP(B522,'วันที่ 7'!$B$8:$AH$105,27,FALSE),0)</f>
      </c>
      <c r="X522" s="53">
        <f>IFERROR(VLOOKUP(B522,'วันที่ 7'!$B$8:$AH$105,27,FALSE),0)</f>
      </c>
      <c r="Y522" s="53">
        <f>IFERROR(VLOOKUP(B522,'วันที่ 8'!$B$8:$AH$109,28,FALSE),0)-IFERROR(VLOOKUP(B522,'วันที่ 8'!$B$8:$AH$109,27,FALSE),0)</f>
      </c>
      <c r="Z522" s="53">
        <f>IFERROR(VLOOKUP(B522,'วันที่ 8'!$B$8:$AH$109,27,FALSE),0)</f>
      </c>
      <c r="AA522" s="53">
        <f>IFERROR(VLOOKUP(B522,'กะเช้าวันที่ 12'!$B$8:$AC$102,28,FALSE),0)-IFERROR(VLOOKUP(B522,'กะเช้าวันที่ 12'!$B$8:$AC$102,27,FALSE),0)</f>
      </c>
      <c r="AB522" s="53">
        <f>IFERROR(VLOOKUP(B522,'กะเช้าวันที่ 12'!$B$8:$AC$102,27,FALSE),0)</f>
      </c>
      <c r="AC522" s="53">
        <f>IFERROR(VLOOKUP(B522,'กะเช้าวันที่ 14'!$B$8:$AC$104,28,FALSE),0)-IFERROR(VLOOKUP(B522,'กะเช้าวันที่ 14'!$B$8:$AC$104,27,FALSE),0)</f>
      </c>
      <c r="AD522" s="53">
        <f>IFERROR(VLOOKUP(B522,'กะเช้าวันที่ 14'!$B$8:$AC$104,27,FALSE),0)</f>
      </c>
      <c r="AE522" s="53">
        <f>IFERROR(VLOOKUP(B522,'กะดึกวันที่ 13'!$B$8:$AC$105,28,FALSE),0)-IFERROR(VLOOKUP(B522,'กะดึกวันที่ 13'!$B$8:$AC$105,27,FALSE),0)</f>
      </c>
      <c r="AF522" s="53">
        <f>IFERROR(VLOOKUP(C522,'กะดึกวันที่ 13'!$B$8:$AC$105,27,FALSE),0)</f>
      </c>
      <c r="AG522" s="53">
        <f>IFERROR(VLOOKUP(B522,'วันที่ 12'!$B$8:$AH$105,28,FALSE),0)</f>
      </c>
      <c r="AH522" s="53">
        <f>IFERROR(VLOOKUP(B522,'วันที่ 14'!$B$8:$AH$106,28,FALSE),0)</f>
      </c>
      <c r="AI522" s="53">
        <f>IFERROR(VLOOKUP(B522,'วันที่ 15'!$B$8:$AH$106,28,FALSE),0)</f>
      </c>
      <c r="AJ522" s="53">
        <f>IFERROR(VLOOKUP(B522,'วันที่ 16'!$B$8:$AH$105,28,FALSE),0)</f>
      </c>
      <c r="AK522" s="53">
        <f>IFERROR(VLOOKUP(B522,'วันที่ 17'!$B$8:$AH$105,28,FALSE),0)</f>
      </c>
      <c r="AL522" s="53">
        <f>IFERROR(VLOOKUP(B522,'วันที่ 18'!$B$8:$AH$104,28,FALSE),0)</f>
      </c>
      <c r="AM522" s="53">
        <f>IFERROR(VLOOKUP(B522,'วันที่ 19'!$B$8:$AH$106,28,FALSE),0)</f>
      </c>
      <c r="AN522" s="53">
        <f>IFERROR(VLOOKUP(B522,'วันที่ 20'!$B$8:$AH$105,28,FALSE),0)</f>
      </c>
      <c r="AO522" s="53">
        <f>IFERROR(VLOOKUP(B522,'วันที่ 21'!$B$8:$AH$106,28,FALSE),0)</f>
      </c>
      <c r="AP522" s="53">
        <f>IFERROR(VLOOKUP(B522,'วันที่ 22'!$B$8:$AH$105,28,FALSE),0)</f>
      </c>
      <c r="AQ522" s="53">
        <f>IFERROR(VLOOKUP(B522,'วันที่ 23'!$B$8:$AH$107,28,FALSE),0)</f>
      </c>
      <c r="AR522" s="53">
        <f>IFERROR(VLOOKUP(B522,'วันที่ 24'!$B$8:$AH$104,28,FALSE),0)</f>
      </c>
      <c r="AS522" s="53">
        <f>IFERROR(VLOOKUP(B522,'วันที่ 25'!$B$8:$AH$106,28,FALSE),0)</f>
      </c>
      <c r="AT522" s="53">
        <f>IFERROR(VLOOKUP(B522,'วันที่ 26'!$B$8:$AH$105,28,FALSE),0)</f>
      </c>
      <c r="AU522" s="53">
        <f>IFERROR(VLOOKUP(B522,'วันที่ 26'!$B$8:$AH$104,28,FALSE),0)</f>
      </c>
      <c r="AV522" s="53">
        <f>IFERROR(VLOOKUP(B522,'วันที่ 30'!$B$8:$AH$107,28,FALSE),0)</f>
      </c>
      <c r="AW522" s="53">
        <f>IFERROR(VLOOKUP(B522,'วันที่ 31'!$B$8:$AG$105,28,FALSE),0)</f>
      </c>
      <c r="AX522" s="52">
        <f>SUM(E522:AW522)</f>
      </c>
    </row>
    <row r="523">
      <c r="A523" s="52"/>
      <c r="B523" s="56"/>
      <c r="C523" s="53">
        <f>IFERROR(VLOOKUP(B523,Members!B:C,2,FALSE),0)</f>
      </c>
      <c r="D523" s="53">
        <f>IFERROR(VLOOKUP(B523,Members!$B:$H,7,FALSE),0)</f>
      </c>
      <c r="E523" s="55">
        <f>IFERROR(VLOOKUP(B523,'วันที่ 1'!$B$8:$AH$103,28,FALSE),0) - IFERROR(VLOOKUP(B523,'วันที่ 1'!$B$8:$AH$103,27,FALSE),0)</f>
      </c>
      <c r="F523" s="55">
        <f>IFERROR(VLOOKUP(C523,'วันที่ 1'!$B$8:$AH$103,27,FALSE),0)</f>
      </c>
      <c r="G523" s="53">
        <f>IFERROR(VLOOKUP(B523,'วันที่ 1'!$B$8:$AH$103,28,FALSE),0)-IFERROR(VLOOKUP(B523,'วันที่ 1'!$B$8:$AH$103,27,FALSE),0)</f>
      </c>
      <c r="H523" s="55">
        <f>IFERROR(VLOOKUP(B523,'วันที่ 1'!$B$8:$AH$103,27,FALSE),0)</f>
      </c>
      <c r="I523" s="53">
        <f>IFERROR(VLOOKUP(B523,'วันที่ 2'!$B$8:$AF$106,28,FALSE),0)-IFERROR(VLOOKUP(B523,'วันที่ 2'!$B$8:$AF$106,27,FALSE),0)</f>
      </c>
      <c r="J523" s="53">
        <f>IFERROR(VLOOKUP(B523,'วันที่ 2'!$B$8:$AF$106,27,FALSE),0)</f>
      </c>
      <c r="K523" s="53">
        <f>IFERROR(VLOOKUP(B523,'วันที่ 3 กะเช้า'!$B$8:$AK$106,28,FALSE),0)-IFERROR(VLOOKUP(B523,'วันที่ 3 กะเช้า'!$B$8:$AK$106,27,FALSE),0)</f>
      </c>
      <c r="L523" s="53">
        <f>IFERROR(VLOOKUP(B523,'วันที่ 3 กะเช้า'!$B$8:$AK$106,27,FALSE),0)</f>
      </c>
      <c r="M523" s="53">
        <f>IFERROR(VLOOKUP(B523,'วันที่ 4 กะเช้า'!$B$8:$AG$107,28,FALSE),0)-IFERROR(VLOOKUP(B523,'วันที่ 4 กะเช้า'!$B$8:$AG$107,27,FALSE),0)</f>
      </c>
      <c r="N523" s="53">
        <f>IFERROR(VLOOKUP(B523,'วันที่ 4 กะเช้า'!$B$8:$AG$107,27,FALSE),0)</f>
      </c>
      <c r="O523" s="53">
        <f>IFERROR(VLOOKUP(B523,'วันที่ 4 กะเช้า'!$B$8:$AH$106,28,FALSE),0)-IFERROR(VLOOKUP(B523,'วันที่ 4 กะเช้า'!$B$8:$AH$106,27,FALSE),0)</f>
      </c>
      <c r="P523" s="53">
        <f>IFERROR(VLOOKUP(B523,'วันที่ 4 กะเช้า'!$B$8:$AH$106,27,FALSE),0)</f>
      </c>
      <c r="Q523" s="53">
        <f>IFERROR(VLOOKUP(B523,'วันที่ 4 กะเช้า'!$B$8:$AH$106,28,FALSE),0)-IFERROR(VLOOKUP(B523,'วันที่ 4 กะเช้า'!$B$8:$AH$106,27,FALSE),0)</f>
      </c>
      <c r="R523" s="53">
        <f>IFERROR(VLOOKUP(B523,'วันที่ 4 กะเช้า'!$B$8:$AH$106,27,FALSE),0)</f>
      </c>
      <c r="S523" s="53">
        <f>IFERROR(VLOOKUP(B523,'วันที่ 5 กะเช้า'!$B$8:$AH$107,28,FALSE),0)-IFERROR(VLOOKUP(B523,'วันที่ 5 กะเช้า'!$B$8:$AH$107,27,FALSE),0)</f>
      </c>
      <c r="T523" s="53">
        <f>IFERROR(VLOOKUP(B523,'วันที่ 5 กะเช้า'!$B$8:$AH$107,27,FALSE),0)</f>
      </c>
      <c r="U523" s="53">
        <f>IFERROR(VLOOKUP(B523,'วันที่ 5 กะดึก'!$B$8:$AH$106,27,FALSE),0)</f>
      </c>
      <c r="V523" s="53">
        <f>IFERROR(VLOOKUP(B523,'วันที่ 5 กะดึก'!$B$8:$AH$106,27,FALSE),0)</f>
      </c>
      <c r="W523" s="53">
        <f>IFERROR(VLOOKUP(B523,'วันที่ 7'!$B$8:$AH$105,28,FALSE),0)-IFERROR(VLOOKUP(B523,'วันที่ 7'!$B$8:$AH$105,27,FALSE),0)</f>
      </c>
      <c r="X523" s="53">
        <f>IFERROR(VLOOKUP(B523,'วันที่ 7'!$B$8:$AH$105,27,FALSE),0)</f>
      </c>
      <c r="Y523" s="53">
        <f>IFERROR(VLOOKUP(B523,'วันที่ 8'!$B$8:$AH$109,28,FALSE),0)-IFERROR(VLOOKUP(B523,'วันที่ 8'!$B$8:$AH$109,27,FALSE),0)</f>
      </c>
      <c r="Z523" s="53">
        <f>IFERROR(VLOOKUP(B523,'วันที่ 8'!$B$8:$AH$109,27,FALSE),0)</f>
      </c>
      <c r="AA523" s="53">
        <f>IFERROR(VLOOKUP(B523,'กะเช้าวันที่ 12'!$B$8:$AC$102,28,FALSE),0)-IFERROR(VLOOKUP(B523,'กะเช้าวันที่ 12'!$B$8:$AC$102,27,FALSE),0)</f>
      </c>
      <c r="AB523" s="53">
        <f>IFERROR(VLOOKUP(B523,'กะเช้าวันที่ 12'!$B$8:$AC$102,27,FALSE),0)</f>
      </c>
      <c r="AC523" s="53">
        <f>IFERROR(VLOOKUP(B523,'กะเช้าวันที่ 14'!$B$8:$AC$104,28,FALSE),0)-IFERROR(VLOOKUP(B523,'กะเช้าวันที่ 14'!$B$8:$AC$104,27,FALSE),0)</f>
      </c>
      <c r="AD523" s="53">
        <f>IFERROR(VLOOKUP(B523,'กะเช้าวันที่ 14'!$B$8:$AC$104,27,FALSE),0)</f>
      </c>
      <c r="AE523" s="53">
        <f>IFERROR(VLOOKUP(B523,'กะดึกวันที่ 13'!$B$8:$AC$105,28,FALSE),0)-IFERROR(VLOOKUP(B523,'กะดึกวันที่ 13'!$B$8:$AC$105,27,FALSE),0)</f>
      </c>
      <c r="AF523" s="53">
        <f>IFERROR(VLOOKUP(C523,'กะดึกวันที่ 13'!$B$8:$AC$105,27,FALSE),0)</f>
      </c>
      <c r="AG523" s="53">
        <f>IFERROR(VLOOKUP(B523,'วันที่ 12'!$B$8:$AH$105,28,FALSE),0)</f>
      </c>
      <c r="AH523" s="53">
        <f>IFERROR(VLOOKUP(B523,'วันที่ 14'!$B$8:$AH$106,28,FALSE),0)</f>
      </c>
      <c r="AI523" s="53">
        <f>IFERROR(VLOOKUP(B523,'วันที่ 15'!$B$8:$AH$106,28,FALSE),0)</f>
      </c>
      <c r="AJ523" s="53">
        <f>IFERROR(VLOOKUP(B523,'วันที่ 16'!$B$8:$AH$105,28,FALSE),0)</f>
      </c>
      <c r="AK523" s="53">
        <f>IFERROR(VLOOKUP(B523,'วันที่ 17'!$B$8:$AH$105,28,FALSE),0)</f>
      </c>
      <c r="AL523" s="53">
        <f>IFERROR(VLOOKUP(B523,'วันที่ 18'!$B$8:$AH$104,28,FALSE),0)</f>
      </c>
      <c r="AM523" s="53">
        <f>IFERROR(VLOOKUP(B523,'วันที่ 19'!$B$8:$AH$106,28,FALSE),0)</f>
      </c>
      <c r="AN523" s="53">
        <f>IFERROR(VLOOKUP(B523,'วันที่ 20'!$B$8:$AH$105,28,FALSE),0)</f>
      </c>
      <c r="AO523" s="53">
        <f>IFERROR(VLOOKUP(B523,'วันที่ 21'!$B$8:$AH$106,28,FALSE),0)</f>
      </c>
      <c r="AP523" s="53">
        <f>IFERROR(VLOOKUP(B523,'วันที่ 22'!$B$8:$AH$105,28,FALSE),0)</f>
      </c>
      <c r="AQ523" s="53">
        <f>IFERROR(VLOOKUP(B523,'วันที่ 23'!$B$8:$AH$107,28,FALSE),0)</f>
      </c>
      <c r="AR523" s="53">
        <f>IFERROR(VLOOKUP(B523,'วันที่ 24'!$B$8:$AH$104,28,FALSE),0)</f>
      </c>
      <c r="AS523" s="53">
        <f>IFERROR(VLOOKUP(B523,'วันที่ 25'!$B$8:$AH$106,28,FALSE),0)</f>
      </c>
      <c r="AT523" s="53">
        <f>IFERROR(VLOOKUP(B523,'วันที่ 26'!$B$8:$AH$105,28,FALSE),0)</f>
      </c>
      <c r="AU523" s="53">
        <f>IFERROR(VLOOKUP(B523,'วันที่ 26'!$B$8:$AH$104,28,FALSE),0)</f>
      </c>
      <c r="AV523" s="53">
        <f>IFERROR(VLOOKUP(B523,'วันที่ 30'!$B$8:$AH$107,28,FALSE),0)</f>
      </c>
      <c r="AW523" s="53">
        <f>IFERROR(VLOOKUP(B523,'วันที่ 31'!$B$8:$AG$105,28,FALSE),0)</f>
      </c>
      <c r="AX523" s="52">
        <f>SUM(E523:AW523)</f>
      </c>
    </row>
    <row r="524">
      <c r="A524" s="52"/>
      <c r="B524" s="56"/>
      <c r="C524" s="53">
        <f>IFERROR(VLOOKUP(B524,Members!B:C,2,FALSE),0)</f>
      </c>
      <c r="D524" s="53">
        <f>IFERROR(VLOOKUP(B524,Members!$B:$H,7,FALSE),0)</f>
      </c>
      <c r="E524" s="55">
        <f>IFERROR(VLOOKUP(B524,'วันที่ 1'!$B$8:$AH$103,28,FALSE),0) - IFERROR(VLOOKUP(B524,'วันที่ 1'!$B$8:$AH$103,27,FALSE),0)</f>
      </c>
      <c r="F524" s="55">
        <f>IFERROR(VLOOKUP(C524,'วันที่ 1'!$B$8:$AH$103,27,FALSE),0)</f>
      </c>
      <c r="G524" s="53">
        <f>IFERROR(VLOOKUP(B524,'วันที่ 1'!$B$8:$AH$103,28,FALSE),0)-IFERROR(VLOOKUP(B524,'วันที่ 1'!$B$8:$AH$103,27,FALSE),0)</f>
      </c>
      <c r="H524" s="55">
        <f>IFERROR(VLOOKUP(B524,'วันที่ 1'!$B$8:$AH$103,27,FALSE),0)</f>
      </c>
      <c r="I524" s="53">
        <f>IFERROR(VLOOKUP(B524,'วันที่ 2'!$B$8:$AF$106,28,FALSE),0)-IFERROR(VLOOKUP(B524,'วันที่ 2'!$B$8:$AF$106,27,FALSE),0)</f>
      </c>
      <c r="J524" s="53">
        <f>IFERROR(VLOOKUP(B524,'วันที่ 2'!$B$8:$AF$106,27,FALSE),0)</f>
      </c>
      <c r="K524" s="53">
        <f>IFERROR(VLOOKUP(B524,'วันที่ 3 กะเช้า'!$B$8:$AK$106,28,FALSE),0)-IFERROR(VLOOKUP(B524,'วันที่ 3 กะเช้า'!$B$8:$AK$106,27,FALSE),0)</f>
      </c>
      <c r="L524" s="53">
        <f>IFERROR(VLOOKUP(B524,'วันที่ 3 กะเช้า'!$B$8:$AK$106,27,FALSE),0)</f>
      </c>
      <c r="M524" s="53">
        <f>IFERROR(VLOOKUP(B524,'วันที่ 4 กะเช้า'!$B$8:$AG$107,28,FALSE),0)-IFERROR(VLOOKUP(B524,'วันที่ 4 กะเช้า'!$B$8:$AG$107,27,FALSE),0)</f>
      </c>
      <c r="N524" s="53">
        <f>IFERROR(VLOOKUP(B524,'วันที่ 4 กะเช้า'!$B$8:$AG$107,27,FALSE),0)</f>
      </c>
      <c r="O524" s="53">
        <f>IFERROR(VLOOKUP(B524,'วันที่ 4 กะเช้า'!$B$8:$AH$106,28,FALSE),0)-IFERROR(VLOOKUP(B524,'วันที่ 4 กะเช้า'!$B$8:$AH$106,27,FALSE),0)</f>
      </c>
      <c r="P524" s="53">
        <f>IFERROR(VLOOKUP(B524,'วันที่ 4 กะเช้า'!$B$8:$AH$106,27,FALSE),0)</f>
      </c>
      <c r="Q524" s="53">
        <f>IFERROR(VLOOKUP(B524,'วันที่ 4 กะเช้า'!$B$8:$AH$106,28,FALSE),0)-IFERROR(VLOOKUP(B524,'วันที่ 4 กะเช้า'!$B$8:$AH$106,27,FALSE),0)</f>
      </c>
      <c r="R524" s="53">
        <f>IFERROR(VLOOKUP(B524,'วันที่ 4 กะเช้า'!$B$8:$AH$106,27,FALSE),0)</f>
      </c>
      <c r="S524" s="53">
        <f>IFERROR(VLOOKUP(B524,'วันที่ 5 กะเช้า'!$B$8:$AH$107,28,FALSE),0)-IFERROR(VLOOKUP(B524,'วันที่ 5 กะเช้า'!$B$8:$AH$107,27,FALSE),0)</f>
      </c>
      <c r="T524" s="53">
        <f>IFERROR(VLOOKUP(B524,'วันที่ 5 กะเช้า'!$B$8:$AH$107,27,FALSE),0)</f>
      </c>
      <c r="U524" s="53">
        <f>IFERROR(VLOOKUP(B524,'วันที่ 5 กะดึก'!$B$8:$AH$106,27,FALSE),0)</f>
      </c>
      <c r="V524" s="53">
        <f>IFERROR(VLOOKUP(B524,'วันที่ 5 กะดึก'!$B$8:$AH$106,27,FALSE),0)</f>
      </c>
      <c r="W524" s="53">
        <f>IFERROR(VLOOKUP(B524,'วันที่ 7'!$B$8:$AH$105,28,FALSE),0)-IFERROR(VLOOKUP(B524,'วันที่ 7'!$B$8:$AH$105,27,FALSE),0)</f>
      </c>
      <c r="X524" s="53">
        <f>IFERROR(VLOOKUP(B524,'วันที่ 7'!$B$8:$AH$105,27,FALSE),0)</f>
      </c>
      <c r="Y524" s="53">
        <f>IFERROR(VLOOKUP(B524,'วันที่ 8'!$B$8:$AH$109,28,FALSE),0)-IFERROR(VLOOKUP(B524,'วันที่ 8'!$B$8:$AH$109,27,FALSE),0)</f>
      </c>
      <c r="Z524" s="53">
        <f>IFERROR(VLOOKUP(B524,'วันที่ 8'!$B$8:$AH$109,27,FALSE),0)</f>
      </c>
      <c r="AA524" s="53">
        <f>IFERROR(VLOOKUP(B524,'กะเช้าวันที่ 12'!$B$8:$AC$102,28,FALSE),0)-IFERROR(VLOOKUP(B524,'กะเช้าวันที่ 12'!$B$8:$AC$102,27,FALSE),0)</f>
      </c>
      <c r="AB524" s="53">
        <f>IFERROR(VLOOKUP(B524,'กะเช้าวันที่ 12'!$B$8:$AC$102,27,FALSE),0)</f>
      </c>
      <c r="AC524" s="53">
        <f>IFERROR(VLOOKUP(B524,'กะเช้าวันที่ 14'!$B$8:$AC$104,28,FALSE),0)-IFERROR(VLOOKUP(B524,'กะเช้าวันที่ 14'!$B$8:$AC$104,27,FALSE),0)</f>
      </c>
      <c r="AD524" s="53">
        <f>IFERROR(VLOOKUP(B524,'กะเช้าวันที่ 14'!$B$8:$AC$104,27,FALSE),0)</f>
      </c>
      <c r="AE524" s="53">
        <f>IFERROR(VLOOKUP(B524,'กะดึกวันที่ 13'!$B$8:$AC$105,28,FALSE),0)-IFERROR(VLOOKUP(B524,'กะดึกวันที่ 13'!$B$8:$AC$105,27,FALSE),0)</f>
      </c>
      <c r="AF524" s="53">
        <f>IFERROR(VLOOKUP(C524,'กะดึกวันที่ 13'!$B$8:$AC$105,27,FALSE),0)</f>
      </c>
      <c r="AG524" s="53">
        <f>IFERROR(VLOOKUP(B524,'วันที่ 12'!$B$8:$AH$105,28,FALSE),0)</f>
      </c>
      <c r="AH524" s="53">
        <f>IFERROR(VLOOKUP(B524,'วันที่ 14'!$B$8:$AH$106,28,FALSE),0)</f>
      </c>
      <c r="AI524" s="53">
        <f>IFERROR(VLOOKUP(B524,'วันที่ 15'!$B$8:$AH$106,28,FALSE),0)</f>
      </c>
      <c r="AJ524" s="53">
        <f>IFERROR(VLOOKUP(B524,'วันที่ 16'!$B$8:$AH$105,28,FALSE),0)</f>
      </c>
      <c r="AK524" s="53">
        <f>IFERROR(VLOOKUP(B524,'วันที่ 17'!$B$8:$AH$105,28,FALSE),0)</f>
      </c>
      <c r="AL524" s="53">
        <f>IFERROR(VLOOKUP(B524,'วันที่ 18'!$B$8:$AH$104,28,FALSE),0)</f>
      </c>
      <c r="AM524" s="53">
        <f>IFERROR(VLOOKUP(B524,'วันที่ 19'!$B$8:$AH$106,28,FALSE),0)</f>
      </c>
      <c r="AN524" s="53">
        <f>IFERROR(VLOOKUP(B524,'วันที่ 20'!$B$8:$AH$105,28,FALSE),0)</f>
      </c>
      <c r="AO524" s="53">
        <f>IFERROR(VLOOKUP(B524,'วันที่ 21'!$B$8:$AH$106,28,FALSE),0)</f>
      </c>
      <c r="AP524" s="53">
        <f>IFERROR(VLOOKUP(B524,'วันที่ 22'!$B$8:$AH$105,28,FALSE),0)</f>
      </c>
      <c r="AQ524" s="53">
        <f>IFERROR(VLOOKUP(B524,'วันที่ 23'!$B$8:$AH$107,28,FALSE),0)</f>
      </c>
      <c r="AR524" s="53">
        <f>IFERROR(VLOOKUP(B524,'วันที่ 24'!$B$8:$AH$104,28,FALSE),0)</f>
      </c>
      <c r="AS524" s="53">
        <f>IFERROR(VLOOKUP(B524,'วันที่ 25'!$B$8:$AH$106,28,FALSE),0)</f>
      </c>
      <c r="AT524" s="53">
        <f>IFERROR(VLOOKUP(B524,'วันที่ 26'!$B$8:$AH$105,28,FALSE),0)</f>
      </c>
      <c r="AU524" s="53">
        <f>IFERROR(VLOOKUP(B524,'วันที่ 26'!$B$8:$AH$104,28,FALSE),0)</f>
      </c>
      <c r="AV524" s="53">
        <f>IFERROR(VLOOKUP(B524,'วันที่ 30'!$B$8:$AH$107,28,FALSE),0)</f>
      </c>
      <c r="AW524" s="53">
        <f>IFERROR(VLOOKUP(B524,'วันที่ 31'!$B$8:$AG$105,28,FALSE),0)</f>
      </c>
      <c r="AX524" s="52">
        <f>SUM(E524:AW524)</f>
      </c>
    </row>
    <row r="525">
      <c r="A525" s="52"/>
      <c r="B525" s="56"/>
      <c r="C525" s="53">
        <f>IFERROR(VLOOKUP(B525,Members!B:C,2,FALSE),0)</f>
      </c>
      <c r="D525" s="53">
        <f>IFERROR(VLOOKUP(B525,Members!$B:$H,7,FALSE),0)</f>
      </c>
      <c r="E525" s="55">
        <f>IFERROR(VLOOKUP(B525,'วันที่ 1'!$B$8:$AH$103,28,FALSE),0) - IFERROR(VLOOKUP(B525,'วันที่ 1'!$B$8:$AH$103,27,FALSE),0)</f>
      </c>
      <c r="F525" s="55">
        <f>IFERROR(VLOOKUP(C525,'วันที่ 1'!$B$8:$AH$103,27,FALSE),0)</f>
      </c>
      <c r="G525" s="53">
        <f>IFERROR(VLOOKUP(B525,'วันที่ 1'!$B$8:$AH$103,28,FALSE),0)-IFERROR(VLOOKUP(B525,'วันที่ 1'!$B$8:$AH$103,27,FALSE),0)</f>
      </c>
      <c r="H525" s="55">
        <f>IFERROR(VLOOKUP(B525,'วันที่ 1'!$B$8:$AH$103,27,FALSE),0)</f>
      </c>
      <c r="I525" s="53">
        <f>IFERROR(VLOOKUP(B525,'วันที่ 2'!$B$8:$AF$106,28,FALSE),0)-IFERROR(VLOOKUP(B525,'วันที่ 2'!$B$8:$AF$106,27,FALSE),0)</f>
      </c>
      <c r="J525" s="53">
        <f>IFERROR(VLOOKUP(B525,'วันที่ 2'!$B$8:$AF$106,27,FALSE),0)</f>
      </c>
      <c r="K525" s="53">
        <f>IFERROR(VLOOKUP(B525,'วันที่ 3 กะเช้า'!$B$8:$AK$106,28,FALSE),0)-IFERROR(VLOOKUP(B525,'วันที่ 3 กะเช้า'!$B$8:$AK$106,27,FALSE),0)</f>
      </c>
      <c r="L525" s="53">
        <f>IFERROR(VLOOKUP(B525,'วันที่ 3 กะเช้า'!$B$8:$AK$106,27,FALSE),0)</f>
      </c>
      <c r="M525" s="53">
        <f>IFERROR(VLOOKUP(B525,'วันที่ 4 กะเช้า'!$B$8:$AG$107,28,FALSE),0)-IFERROR(VLOOKUP(B525,'วันที่ 4 กะเช้า'!$B$8:$AG$107,27,FALSE),0)</f>
      </c>
      <c r="N525" s="53">
        <f>IFERROR(VLOOKUP(B525,'วันที่ 4 กะเช้า'!$B$8:$AG$107,27,FALSE),0)</f>
      </c>
      <c r="O525" s="53">
        <f>IFERROR(VLOOKUP(B525,'วันที่ 4 กะเช้า'!$B$8:$AH$106,28,FALSE),0)-IFERROR(VLOOKUP(B525,'วันที่ 4 กะเช้า'!$B$8:$AH$106,27,FALSE),0)</f>
      </c>
      <c r="P525" s="53">
        <f>IFERROR(VLOOKUP(B525,'วันที่ 4 กะเช้า'!$B$8:$AH$106,27,FALSE),0)</f>
      </c>
      <c r="Q525" s="53">
        <f>IFERROR(VLOOKUP(B525,'วันที่ 4 กะเช้า'!$B$8:$AH$106,28,FALSE),0)-IFERROR(VLOOKUP(B525,'วันที่ 4 กะเช้า'!$B$8:$AH$106,27,FALSE),0)</f>
      </c>
      <c r="R525" s="53">
        <f>IFERROR(VLOOKUP(B525,'วันที่ 4 กะเช้า'!$B$8:$AH$106,27,FALSE),0)</f>
      </c>
      <c r="S525" s="53">
        <f>IFERROR(VLOOKUP(B525,'วันที่ 5 กะเช้า'!$B$8:$AH$107,28,FALSE),0)-IFERROR(VLOOKUP(B525,'วันที่ 5 กะเช้า'!$B$8:$AH$107,27,FALSE),0)</f>
      </c>
      <c r="T525" s="53">
        <f>IFERROR(VLOOKUP(B525,'วันที่ 5 กะเช้า'!$B$8:$AH$107,27,FALSE),0)</f>
      </c>
      <c r="U525" s="53">
        <f>IFERROR(VLOOKUP(B525,'วันที่ 5 กะดึก'!$B$8:$AH$106,27,FALSE),0)</f>
      </c>
      <c r="V525" s="53">
        <f>IFERROR(VLOOKUP(B525,'วันที่ 5 กะดึก'!$B$8:$AH$106,27,FALSE),0)</f>
      </c>
      <c r="W525" s="53">
        <f>IFERROR(VLOOKUP(B525,'วันที่ 7'!$B$8:$AH$105,28,FALSE),0)-IFERROR(VLOOKUP(B525,'วันที่ 7'!$B$8:$AH$105,27,FALSE),0)</f>
      </c>
      <c r="X525" s="53">
        <f>IFERROR(VLOOKUP(B525,'วันที่ 7'!$B$8:$AH$105,27,FALSE),0)</f>
      </c>
      <c r="Y525" s="53">
        <f>IFERROR(VLOOKUP(B525,'วันที่ 8'!$B$8:$AH$109,28,FALSE),0)-IFERROR(VLOOKUP(B525,'วันที่ 8'!$B$8:$AH$109,27,FALSE),0)</f>
      </c>
      <c r="Z525" s="53">
        <f>IFERROR(VLOOKUP(B525,'วันที่ 8'!$B$8:$AH$109,27,FALSE),0)</f>
      </c>
      <c r="AA525" s="53">
        <f>IFERROR(VLOOKUP(B525,'กะเช้าวันที่ 12'!$B$8:$AC$102,28,FALSE),0)-IFERROR(VLOOKUP(B525,'กะเช้าวันที่ 12'!$B$8:$AC$102,27,FALSE),0)</f>
      </c>
      <c r="AB525" s="53">
        <f>IFERROR(VLOOKUP(B525,'กะเช้าวันที่ 12'!$B$8:$AC$102,27,FALSE),0)</f>
      </c>
      <c r="AC525" s="53">
        <f>IFERROR(VLOOKUP(B525,'กะเช้าวันที่ 14'!$B$8:$AC$104,28,FALSE),0)-IFERROR(VLOOKUP(B525,'กะเช้าวันที่ 14'!$B$8:$AC$104,27,FALSE),0)</f>
      </c>
      <c r="AD525" s="53">
        <f>IFERROR(VLOOKUP(B525,'กะเช้าวันที่ 14'!$B$8:$AC$104,27,FALSE),0)</f>
      </c>
      <c r="AE525" s="53">
        <f>IFERROR(VLOOKUP(B525,'กะดึกวันที่ 13'!$B$8:$AC$105,28,FALSE),0)-IFERROR(VLOOKUP(B525,'กะดึกวันที่ 13'!$B$8:$AC$105,27,FALSE),0)</f>
      </c>
      <c r="AF525" s="53">
        <f>IFERROR(VLOOKUP(C525,'กะดึกวันที่ 13'!$B$8:$AC$105,27,FALSE),0)</f>
      </c>
      <c r="AG525" s="53">
        <f>IFERROR(VLOOKUP(B525,'วันที่ 12'!$B$8:$AH$105,28,FALSE),0)</f>
      </c>
      <c r="AH525" s="53">
        <f>IFERROR(VLOOKUP(B525,'วันที่ 14'!$B$8:$AH$106,28,FALSE),0)</f>
      </c>
      <c r="AI525" s="53">
        <f>IFERROR(VLOOKUP(B525,'วันที่ 15'!$B$8:$AH$106,28,FALSE),0)</f>
      </c>
      <c r="AJ525" s="53">
        <f>IFERROR(VLOOKUP(B525,'วันที่ 16'!$B$8:$AH$105,28,FALSE),0)</f>
      </c>
      <c r="AK525" s="53">
        <f>IFERROR(VLOOKUP(B525,'วันที่ 17'!$B$8:$AH$105,28,FALSE),0)</f>
      </c>
      <c r="AL525" s="53">
        <f>IFERROR(VLOOKUP(B525,'วันที่ 18'!$B$8:$AH$104,28,FALSE),0)</f>
      </c>
      <c r="AM525" s="53">
        <f>IFERROR(VLOOKUP(B525,'วันที่ 19'!$B$8:$AH$106,28,FALSE),0)</f>
      </c>
      <c r="AN525" s="53">
        <f>IFERROR(VLOOKUP(B525,'วันที่ 20'!$B$8:$AH$105,28,FALSE),0)</f>
      </c>
      <c r="AO525" s="53">
        <f>IFERROR(VLOOKUP(B525,'วันที่ 21'!$B$8:$AH$106,28,FALSE),0)</f>
      </c>
      <c r="AP525" s="53">
        <f>IFERROR(VLOOKUP(B525,'วันที่ 22'!$B$8:$AH$105,28,FALSE),0)</f>
      </c>
      <c r="AQ525" s="53">
        <f>IFERROR(VLOOKUP(B525,'วันที่ 23'!$B$8:$AH$107,28,FALSE),0)</f>
      </c>
      <c r="AR525" s="53">
        <f>IFERROR(VLOOKUP(B525,'วันที่ 24'!$B$8:$AH$104,28,FALSE),0)</f>
      </c>
      <c r="AS525" s="53">
        <f>IFERROR(VLOOKUP(B525,'วันที่ 25'!$B$8:$AH$106,28,FALSE),0)</f>
      </c>
      <c r="AT525" s="53">
        <f>IFERROR(VLOOKUP(B525,'วันที่ 26'!$B$8:$AH$105,28,FALSE),0)</f>
      </c>
      <c r="AU525" s="53">
        <f>IFERROR(VLOOKUP(B525,'วันที่ 26'!$B$8:$AH$104,28,FALSE),0)</f>
      </c>
      <c r="AV525" s="53">
        <f>IFERROR(VLOOKUP(B525,'วันที่ 30'!$B$8:$AH$107,28,FALSE),0)</f>
      </c>
      <c r="AW525" s="53">
        <f>IFERROR(VLOOKUP(B525,'วันที่ 31'!$B$8:$AG$105,28,FALSE),0)</f>
      </c>
      <c r="AX525" s="52">
        <f>SUM(E525:AW525)</f>
      </c>
    </row>
    <row r="526">
      <c r="A526" s="52"/>
      <c r="B526" s="56"/>
      <c r="C526" s="53">
        <f>IFERROR(VLOOKUP(B526,Members!B:C,2,FALSE),0)</f>
      </c>
      <c r="D526" s="53">
        <f>IFERROR(VLOOKUP(B526,Members!$B:$H,7,FALSE),0)</f>
      </c>
      <c r="E526" s="55">
        <f>IFERROR(VLOOKUP(B526,'วันที่ 1'!$B$8:$AH$103,28,FALSE),0) - IFERROR(VLOOKUP(B526,'วันที่ 1'!$B$8:$AH$103,27,FALSE),0)</f>
      </c>
      <c r="F526" s="55">
        <f>IFERROR(VLOOKUP(C526,'วันที่ 1'!$B$8:$AH$103,27,FALSE),0)</f>
      </c>
      <c r="G526" s="53">
        <f>IFERROR(VLOOKUP(B526,'วันที่ 1'!$B$8:$AH$103,28,FALSE),0)-IFERROR(VLOOKUP(B526,'วันที่ 1'!$B$8:$AH$103,27,FALSE),0)</f>
      </c>
      <c r="H526" s="55">
        <f>IFERROR(VLOOKUP(B526,'วันที่ 1'!$B$8:$AH$103,27,FALSE),0)</f>
      </c>
      <c r="I526" s="53">
        <f>IFERROR(VLOOKUP(B526,'วันที่ 2'!$B$8:$AF$106,28,FALSE),0)-IFERROR(VLOOKUP(B526,'วันที่ 2'!$B$8:$AF$106,27,FALSE),0)</f>
      </c>
      <c r="J526" s="53">
        <f>IFERROR(VLOOKUP(B526,'วันที่ 2'!$B$8:$AF$106,27,FALSE),0)</f>
      </c>
      <c r="K526" s="53">
        <f>IFERROR(VLOOKUP(B526,'วันที่ 3 กะเช้า'!$B$8:$AK$106,28,FALSE),0)-IFERROR(VLOOKUP(B526,'วันที่ 3 กะเช้า'!$B$8:$AK$106,27,FALSE),0)</f>
      </c>
      <c r="L526" s="53">
        <f>IFERROR(VLOOKUP(B526,'วันที่ 3 กะเช้า'!$B$8:$AK$106,27,FALSE),0)</f>
      </c>
      <c r="M526" s="53">
        <f>IFERROR(VLOOKUP(B526,'วันที่ 4 กะเช้า'!$B$8:$AG$107,28,FALSE),0)-IFERROR(VLOOKUP(B526,'วันที่ 4 กะเช้า'!$B$8:$AG$107,27,FALSE),0)</f>
      </c>
      <c r="N526" s="53">
        <f>IFERROR(VLOOKUP(B526,'วันที่ 4 กะเช้า'!$B$8:$AG$107,27,FALSE),0)</f>
      </c>
      <c r="O526" s="53">
        <f>IFERROR(VLOOKUP(B526,'วันที่ 4 กะเช้า'!$B$8:$AH$106,28,FALSE),0)-IFERROR(VLOOKUP(B526,'วันที่ 4 กะเช้า'!$B$8:$AH$106,27,FALSE),0)</f>
      </c>
      <c r="P526" s="53">
        <f>IFERROR(VLOOKUP(B526,'วันที่ 4 กะเช้า'!$B$8:$AH$106,27,FALSE),0)</f>
      </c>
      <c r="Q526" s="53">
        <f>IFERROR(VLOOKUP(B526,'วันที่ 4 กะเช้า'!$B$8:$AH$106,28,FALSE),0)-IFERROR(VLOOKUP(B526,'วันที่ 4 กะเช้า'!$B$8:$AH$106,27,FALSE),0)</f>
      </c>
      <c r="R526" s="53">
        <f>IFERROR(VLOOKUP(B526,'วันที่ 4 กะเช้า'!$B$8:$AH$106,27,FALSE),0)</f>
      </c>
      <c r="S526" s="53">
        <f>IFERROR(VLOOKUP(B526,'วันที่ 5 กะเช้า'!$B$8:$AH$107,28,FALSE),0)-IFERROR(VLOOKUP(B526,'วันที่ 5 กะเช้า'!$B$8:$AH$107,27,FALSE),0)</f>
      </c>
      <c r="T526" s="53">
        <f>IFERROR(VLOOKUP(B526,'วันที่ 5 กะเช้า'!$B$8:$AH$107,27,FALSE),0)</f>
      </c>
      <c r="U526" s="53">
        <f>IFERROR(VLOOKUP(B526,'วันที่ 5 กะดึก'!$B$8:$AH$106,27,FALSE),0)</f>
      </c>
      <c r="V526" s="53">
        <f>IFERROR(VLOOKUP(B526,'วันที่ 5 กะดึก'!$B$8:$AH$106,27,FALSE),0)</f>
      </c>
      <c r="W526" s="53">
        <f>IFERROR(VLOOKUP(B526,'วันที่ 7'!$B$8:$AH$105,28,FALSE),0)-IFERROR(VLOOKUP(B526,'วันที่ 7'!$B$8:$AH$105,27,FALSE),0)</f>
      </c>
      <c r="X526" s="53">
        <f>IFERROR(VLOOKUP(B526,'วันที่ 7'!$B$8:$AH$105,27,FALSE),0)</f>
      </c>
      <c r="Y526" s="53">
        <f>IFERROR(VLOOKUP(B526,'วันที่ 8'!$B$8:$AH$109,28,FALSE),0)-IFERROR(VLOOKUP(B526,'วันที่ 8'!$B$8:$AH$109,27,FALSE),0)</f>
      </c>
      <c r="Z526" s="53">
        <f>IFERROR(VLOOKUP(B526,'วันที่ 8'!$B$8:$AH$109,27,FALSE),0)</f>
      </c>
      <c r="AA526" s="53">
        <f>IFERROR(VLOOKUP(B526,'กะเช้าวันที่ 12'!$B$8:$AC$102,28,FALSE),0)-IFERROR(VLOOKUP(B526,'กะเช้าวันที่ 12'!$B$8:$AC$102,27,FALSE),0)</f>
      </c>
      <c r="AB526" s="53">
        <f>IFERROR(VLOOKUP(B526,'กะเช้าวันที่ 12'!$B$8:$AC$102,27,FALSE),0)</f>
      </c>
      <c r="AC526" s="53">
        <f>IFERROR(VLOOKUP(B526,'กะเช้าวันที่ 14'!$B$8:$AC$104,28,FALSE),0)-IFERROR(VLOOKUP(B526,'กะเช้าวันที่ 14'!$B$8:$AC$104,27,FALSE),0)</f>
      </c>
      <c r="AD526" s="53">
        <f>IFERROR(VLOOKUP(B526,'กะเช้าวันที่ 14'!$B$8:$AC$104,27,FALSE),0)</f>
      </c>
      <c r="AE526" s="53">
        <f>IFERROR(VLOOKUP(B526,'กะดึกวันที่ 13'!$B$8:$AC$105,28,FALSE),0)-IFERROR(VLOOKUP(B526,'กะดึกวันที่ 13'!$B$8:$AC$105,27,FALSE),0)</f>
      </c>
      <c r="AF526" s="53">
        <f>IFERROR(VLOOKUP(C526,'กะดึกวันที่ 13'!$B$8:$AC$105,27,FALSE),0)</f>
      </c>
      <c r="AG526" s="53">
        <f>IFERROR(VLOOKUP(B526,'วันที่ 12'!$B$8:$AH$105,28,FALSE),0)</f>
      </c>
      <c r="AH526" s="53">
        <f>IFERROR(VLOOKUP(B526,'วันที่ 14'!$B$8:$AH$106,28,FALSE),0)</f>
      </c>
      <c r="AI526" s="53">
        <f>IFERROR(VLOOKUP(B526,'วันที่ 15'!$B$8:$AH$106,28,FALSE),0)</f>
      </c>
      <c r="AJ526" s="53">
        <f>IFERROR(VLOOKUP(B526,'วันที่ 16'!$B$8:$AH$105,28,FALSE),0)</f>
      </c>
      <c r="AK526" s="53">
        <f>IFERROR(VLOOKUP(B526,'วันที่ 17'!$B$8:$AH$105,28,FALSE),0)</f>
      </c>
      <c r="AL526" s="53">
        <f>IFERROR(VLOOKUP(B526,'วันที่ 18'!$B$8:$AH$104,28,FALSE),0)</f>
      </c>
      <c r="AM526" s="53">
        <f>IFERROR(VLOOKUP(B526,'วันที่ 19'!$B$8:$AH$106,28,FALSE),0)</f>
      </c>
      <c r="AN526" s="53">
        <f>IFERROR(VLOOKUP(B526,'วันที่ 20'!$B$8:$AH$105,28,FALSE),0)</f>
      </c>
      <c r="AO526" s="53">
        <f>IFERROR(VLOOKUP(B526,'วันที่ 21'!$B$8:$AH$106,28,FALSE),0)</f>
      </c>
      <c r="AP526" s="53">
        <f>IFERROR(VLOOKUP(B526,'วันที่ 22'!$B$8:$AH$105,28,FALSE),0)</f>
      </c>
      <c r="AQ526" s="53">
        <f>IFERROR(VLOOKUP(B526,'วันที่ 23'!$B$8:$AH$107,28,FALSE),0)</f>
      </c>
      <c r="AR526" s="53">
        <f>IFERROR(VLOOKUP(B526,'วันที่ 24'!$B$8:$AH$104,28,FALSE),0)</f>
      </c>
      <c r="AS526" s="53">
        <f>IFERROR(VLOOKUP(B526,'วันที่ 25'!$B$8:$AH$106,28,FALSE),0)</f>
      </c>
      <c r="AT526" s="53">
        <f>IFERROR(VLOOKUP(B526,'วันที่ 26'!$B$8:$AH$105,28,FALSE),0)</f>
      </c>
      <c r="AU526" s="53">
        <f>IFERROR(VLOOKUP(B526,'วันที่ 26'!$B$8:$AH$104,28,FALSE),0)</f>
      </c>
      <c r="AV526" s="53">
        <f>IFERROR(VLOOKUP(B526,'วันที่ 30'!$B$8:$AH$107,28,FALSE),0)</f>
      </c>
      <c r="AW526" s="53">
        <f>IFERROR(VLOOKUP(B526,'วันที่ 31'!$B$8:$AG$105,28,FALSE),0)</f>
      </c>
      <c r="AX526" s="52">
        <f>SUM(E526:AW526)</f>
      </c>
    </row>
    <row r="527">
      <c r="A527" s="52"/>
      <c r="B527" s="56"/>
      <c r="C527" s="53">
        <f>IFERROR(VLOOKUP(B527,Members!B:C,2,FALSE),0)</f>
      </c>
      <c r="D527" s="53">
        <f>IFERROR(VLOOKUP(B527,Members!$B:$H,7,FALSE),0)</f>
      </c>
      <c r="E527" s="55">
        <f>IFERROR(VLOOKUP(B527,'วันที่ 1'!$B$8:$AH$103,28,FALSE),0) - IFERROR(VLOOKUP(B527,'วันที่ 1'!$B$8:$AH$103,27,FALSE),0)</f>
      </c>
      <c r="F527" s="55">
        <f>IFERROR(VLOOKUP(C527,'วันที่ 1'!$B$8:$AH$103,27,FALSE),0)</f>
      </c>
      <c r="G527" s="53">
        <f>IFERROR(VLOOKUP(B527,'วันที่ 1'!$B$8:$AH$103,28,FALSE),0)-IFERROR(VLOOKUP(B527,'วันที่ 1'!$B$8:$AH$103,27,FALSE),0)</f>
      </c>
      <c r="H527" s="55">
        <f>IFERROR(VLOOKUP(B527,'วันที่ 1'!$B$8:$AH$103,27,FALSE),0)</f>
      </c>
      <c r="I527" s="53">
        <f>IFERROR(VLOOKUP(B527,'วันที่ 2'!$B$8:$AF$106,28,FALSE),0)-IFERROR(VLOOKUP(B527,'วันที่ 2'!$B$8:$AF$106,27,FALSE),0)</f>
      </c>
      <c r="J527" s="53">
        <f>IFERROR(VLOOKUP(B527,'วันที่ 2'!$B$8:$AF$106,27,FALSE),0)</f>
      </c>
      <c r="K527" s="53">
        <f>IFERROR(VLOOKUP(B527,'วันที่ 3 กะเช้า'!$B$8:$AK$106,28,FALSE),0)-IFERROR(VLOOKUP(B527,'วันที่ 3 กะเช้า'!$B$8:$AK$106,27,FALSE),0)</f>
      </c>
      <c r="L527" s="53">
        <f>IFERROR(VLOOKUP(B527,'วันที่ 3 กะเช้า'!$B$8:$AK$106,27,FALSE),0)</f>
      </c>
      <c r="M527" s="53">
        <f>IFERROR(VLOOKUP(B527,'วันที่ 4 กะเช้า'!$B$8:$AG$107,28,FALSE),0)-IFERROR(VLOOKUP(B527,'วันที่ 4 กะเช้า'!$B$8:$AG$107,27,FALSE),0)</f>
      </c>
      <c r="N527" s="53">
        <f>IFERROR(VLOOKUP(B527,'วันที่ 4 กะเช้า'!$B$8:$AG$107,27,FALSE),0)</f>
      </c>
      <c r="O527" s="53">
        <f>IFERROR(VLOOKUP(B527,'วันที่ 4 กะเช้า'!$B$8:$AH$106,28,FALSE),0)-IFERROR(VLOOKUP(B527,'วันที่ 4 กะเช้า'!$B$8:$AH$106,27,FALSE),0)</f>
      </c>
      <c r="P527" s="53">
        <f>IFERROR(VLOOKUP(B527,'วันที่ 4 กะเช้า'!$B$8:$AH$106,27,FALSE),0)</f>
      </c>
      <c r="Q527" s="53">
        <f>IFERROR(VLOOKUP(B527,'วันที่ 4 กะเช้า'!$B$8:$AH$106,28,FALSE),0)-IFERROR(VLOOKUP(B527,'วันที่ 4 กะเช้า'!$B$8:$AH$106,27,FALSE),0)</f>
      </c>
      <c r="R527" s="53">
        <f>IFERROR(VLOOKUP(B527,'วันที่ 4 กะเช้า'!$B$8:$AH$106,27,FALSE),0)</f>
      </c>
      <c r="S527" s="53">
        <f>IFERROR(VLOOKUP(B527,'วันที่ 5 กะเช้า'!$B$8:$AH$107,28,FALSE),0)-IFERROR(VLOOKUP(B527,'วันที่ 5 กะเช้า'!$B$8:$AH$107,27,FALSE),0)</f>
      </c>
      <c r="T527" s="53">
        <f>IFERROR(VLOOKUP(B527,'วันที่ 5 กะเช้า'!$B$8:$AH$107,27,FALSE),0)</f>
      </c>
      <c r="U527" s="53">
        <f>IFERROR(VLOOKUP(B527,'วันที่ 5 กะดึก'!$B$8:$AH$106,27,FALSE),0)</f>
      </c>
      <c r="V527" s="53">
        <f>IFERROR(VLOOKUP(B527,'วันที่ 5 กะดึก'!$B$8:$AH$106,27,FALSE),0)</f>
      </c>
      <c r="W527" s="53">
        <f>IFERROR(VLOOKUP(B527,'วันที่ 7'!$B$8:$AH$105,28,FALSE),0)-IFERROR(VLOOKUP(B527,'วันที่ 7'!$B$8:$AH$105,27,FALSE),0)</f>
      </c>
      <c r="X527" s="53">
        <f>IFERROR(VLOOKUP(B527,'วันที่ 7'!$B$8:$AH$105,27,FALSE),0)</f>
      </c>
      <c r="Y527" s="53">
        <f>IFERROR(VLOOKUP(B527,'วันที่ 8'!$B$8:$AH$109,28,FALSE),0)-IFERROR(VLOOKUP(B527,'วันที่ 8'!$B$8:$AH$109,27,FALSE),0)</f>
      </c>
      <c r="Z527" s="53">
        <f>IFERROR(VLOOKUP(B527,'วันที่ 8'!$B$8:$AH$109,27,FALSE),0)</f>
      </c>
      <c r="AA527" s="53">
        <f>IFERROR(VLOOKUP(B527,'กะเช้าวันที่ 12'!$B$8:$AC$102,28,FALSE),0)-IFERROR(VLOOKUP(B527,'กะเช้าวันที่ 12'!$B$8:$AC$102,27,FALSE),0)</f>
      </c>
      <c r="AB527" s="53">
        <f>IFERROR(VLOOKUP(B527,'กะเช้าวันที่ 12'!$B$8:$AC$102,27,FALSE),0)</f>
      </c>
      <c r="AC527" s="53">
        <f>IFERROR(VLOOKUP(B527,'กะเช้าวันที่ 14'!$B$8:$AC$104,28,FALSE),0)-IFERROR(VLOOKUP(B527,'กะเช้าวันที่ 14'!$B$8:$AC$104,27,FALSE),0)</f>
      </c>
      <c r="AD527" s="53">
        <f>IFERROR(VLOOKUP(B527,'กะเช้าวันที่ 14'!$B$8:$AC$104,27,FALSE),0)</f>
      </c>
      <c r="AE527" s="53">
        <f>IFERROR(VLOOKUP(B527,'กะดึกวันที่ 13'!$B$8:$AC$105,28,FALSE),0)-IFERROR(VLOOKUP(B527,'กะดึกวันที่ 13'!$B$8:$AC$105,27,FALSE),0)</f>
      </c>
      <c r="AF527" s="53">
        <f>IFERROR(VLOOKUP(C527,'กะดึกวันที่ 13'!$B$8:$AC$105,27,FALSE),0)</f>
      </c>
      <c r="AG527" s="53">
        <f>IFERROR(VLOOKUP(B527,'วันที่ 12'!$B$8:$AH$105,28,FALSE),0)</f>
      </c>
      <c r="AH527" s="53">
        <f>IFERROR(VLOOKUP(B527,'วันที่ 14'!$B$8:$AH$106,28,FALSE),0)</f>
      </c>
      <c r="AI527" s="53">
        <f>IFERROR(VLOOKUP(B527,'วันที่ 15'!$B$8:$AH$106,28,FALSE),0)</f>
      </c>
      <c r="AJ527" s="53">
        <f>IFERROR(VLOOKUP(B527,'วันที่ 16'!$B$8:$AH$105,28,FALSE),0)</f>
      </c>
      <c r="AK527" s="53">
        <f>IFERROR(VLOOKUP(B527,'วันที่ 17'!$B$8:$AH$105,28,FALSE),0)</f>
      </c>
      <c r="AL527" s="53">
        <f>IFERROR(VLOOKUP(B527,'วันที่ 18'!$B$8:$AH$104,28,FALSE),0)</f>
      </c>
      <c r="AM527" s="53">
        <f>IFERROR(VLOOKUP(B527,'วันที่ 19'!$B$8:$AH$106,28,FALSE),0)</f>
      </c>
      <c r="AN527" s="53">
        <f>IFERROR(VLOOKUP(B527,'วันที่ 20'!$B$8:$AH$105,28,FALSE),0)</f>
      </c>
      <c r="AO527" s="53">
        <f>IFERROR(VLOOKUP(B527,'วันที่ 21'!$B$8:$AH$106,28,FALSE),0)</f>
      </c>
      <c r="AP527" s="53">
        <f>IFERROR(VLOOKUP(B527,'วันที่ 22'!$B$8:$AH$105,28,FALSE),0)</f>
      </c>
      <c r="AQ527" s="53">
        <f>IFERROR(VLOOKUP(B527,'วันที่ 23'!$B$8:$AH$107,28,FALSE),0)</f>
      </c>
      <c r="AR527" s="53">
        <f>IFERROR(VLOOKUP(B527,'วันที่ 24'!$B$8:$AH$104,28,FALSE),0)</f>
      </c>
      <c r="AS527" s="53">
        <f>IFERROR(VLOOKUP(B527,'วันที่ 25'!$B$8:$AH$106,28,FALSE),0)</f>
      </c>
      <c r="AT527" s="53">
        <f>IFERROR(VLOOKUP(B527,'วันที่ 26'!$B$8:$AH$105,28,FALSE),0)</f>
      </c>
      <c r="AU527" s="53">
        <f>IFERROR(VLOOKUP(B527,'วันที่ 26'!$B$8:$AH$104,28,FALSE),0)</f>
      </c>
      <c r="AV527" s="53">
        <f>IFERROR(VLOOKUP(B527,'วันที่ 30'!$B$8:$AH$107,28,FALSE),0)</f>
      </c>
      <c r="AW527" s="53">
        <f>IFERROR(VLOOKUP(B527,'วันที่ 31'!$B$8:$AG$105,28,FALSE),0)</f>
      </c>
      <c r="AX527" s="52">
        <f>SUM(E527:AW527)</f>
      </c>
    </row>
    <row r="528">
      <c r="A528" s="52"/>
      <c r="B528" s="56"/>
      <c r="C528" s="53">
        <f>IFERROR(VLOOKUP(B528,Members!B:C,2,FALSE),0)</f>
      </c>
      <c r="D528" s="53">
        <f>IFERROR(VLOOKUP(B528,Members!$B:$H,7,FALSE),0)</f>
      </c>
      <c r="E528" s="55">
        <f>IFERROR(VLOOKUP(B528,'วันที่ 1'!$B$8:$AH$103,28,FALSE),0) - IFERROR(VLOOKUP(B528,'วันที่ 1'!$B$8:$AH$103,27,FALSE),0)</f>
      </c>
      <c r="F528" s="55">
        <f>IFERROR(VLOOKUP(C528,'วันที่ 1'!$B$8:$AH$103,27,FALSE),0)</f>
      </c>
      <c r="G528" s="53">
        <f>IFERROR(VLOOKUP(B528,'วันที่ 1'!$B$8:$AH$103,28,FALSE),0)-IFERROR(VLOOKUP(B528,'วันที่ 1'!$B$8:$AH$103,27,FALSE),0)</f>
      </c>
      <c r="H528" s="55">
        <f>IFERROR(VLOOKUP(B528,'วันที่ 1'!$B$8:$AH$103,27,FALSE),0)</f>
      </c>
      <c r="I528" s="53">
        <f>IFERROR(VLOOKUP(B528,'วันที่ 2'!$B$8:$AF$106,28,FALSE),0)-IFERROR(VLOOKUP(B528,'วันที่ 2'!$B$8:$AF$106,27,FALSE),0)</f>
      </c>
      <c r="J528" s="53">
        <f>IFERROR(VLOOKUP(B528,'วันที่ 2'!$B$8:$AF$106,27,FALSE),0)</f>
      </c>
      <c r="K528" s="53">
        <f>IFERROR(VLOOKUP(B528,'วันที่ 3 กะเช้า'!$B$8:$AK$106,28,FALSE),0)-IFERROR(VLOOKUP(B528,'วันที่ 3 กะเช้า'!$B$8:$AK$106,27,FALSE),0)</f>
      </c>
      <c r="L528" s="53">
        <f>IFERROR(VLOOKUP(B528,'วันที่ 3 กะเช้า'!$B$8:$AK$106,27,FALSE),0)</f>
      </c>
      <c r="M528" s="53">
        <f>IFERROR(VLOOKUP(B528,'วันที่ 4 กะเช้า'!$B$8:$AG$107,28,FALSE),0)-IFERROR(VLOOKUP(B528,'วันที่ 4 กะเช้า'!$B$8:$AG$107,27,FALSE),0)</f>
      </c>
      <c r="N528" s="53">
        <f>IFERROR(VLOOKUP(B528,'วันที่ 4 กะเช้า'!$B$8:$AG$107,27,FALSE),0)</f>
      </c>
      <c r="O528" s="53">
        <f>IFERROR(VLOOKUP(B528,'วันที่ 4 กะเช้า'!$B$8:$AH$106,28,FALSE),0)-IFERROR(VLOOKUP(B528,'วันที่ 4 กะเช้า'!$B$8:$AH$106,27,FALSE),0)</f>
      </c>
      <c r="P528" s="53">
        <f>IFERROR(VLOOKUP(B528,'วันที่ 4 กะเช้า'!$B$8:$AH$106,27,FALSE),0)</f>
      </c>
      <c r="Q528" s="53">
        <f>IFERROR(VLOOKUP(B528,'วันที่ 4 กะเช้า'!$B$8:$AH$106,28,FALSE),0)-IFERROR(VLOOKUP(B528,'วันที่ 4 กะเช้า'!$B$8:$AH$106,27,FALSE),0)</f>
      </c>
      <c r="R528" s="53">
        <f>IFERROR(VLOOKUP(B528,'วันที่ 4 กะเช้า'!$B$8:$AH$106,27,FALSE),0)</f>
      </c>
      <c r="S528" s="53">
        <f>IFERROR(VLOOKUP(B528,'วันที่ 5 กะเช้า'!$B$8:$AH$107,28,FALSE),0)-IFERROR(VLOOKUP(B528,'วันที่ 5 กะเช้า'!$B$8:$AH$107,27,FALSE),0)</f>
      </c>
      <c r="T528" s="53">
        <f>IFERROR(VLOOKUP(B528,'วันที่ 5 กะเช้า'!$B$8:$AH$107,27,FALSE),0)</f>
      </c>
      <c r="U528" s="53">
        <f>IFERROR(VLOOKUP(B528,'วันที่ 5 กะดึก'!$B$8:$AH$106,27,FALSE),0)</f>
      </c>
      <c r="V528" s="53">
        <f>IFERROR(VLOOKUP(B528,'วันที่ 5 กะดึก'!$B$8:$AH$106,27,FALSE),0)</f>
      </c>
      <c r="W528" s="53">
        <f>IFERROR(VLOOKUP(B528,'วันที่ 7'!$B$8:$AH$105,28,FALSE),0)-IFERROR(VLOOKUP(B528,'วันที่ 7'!$B$8:$AH$105,27,FALSE),0)</f>
      </c>
      <c r="X528" s="53">
        <f>IFERROR(VLOOKUP(B528,'วันที่ 7'!$B$8:$AH$105,27,FALSE),0)</f>
      </c>
      <c r="Y528" s="53">
        <f>IFERROR(VLOOKUP(B528,'วันที่ 8'!$B$8:$AH$109,28,FALSE),0)-IFERROR(VLOOKUP(B528,'วันที่ 8'!$B$8:$AH$109,27,FALSE),0)</f>
      </c>
      <c r="Z528" s="53">
        <f>IFERROR(VLOOKUP(B528,'วันที่ 8'!$B$8:$AH$109,27,FALSE),0)</f>
      </c>
      <c r="AA528" s="53">
        <f>IFERROR(VLOOKUP(B528,'กะเช้าวันที่ 12'!$B$8:$AC$102,28,FALSE),0)-IFERROR(VLOOKUP(B528,'กะเช้าวันที่ 12'!$B$8:$AC$102,27,FALSE),0)</f>
      </c>
      <c r="AB528" s="53">
        <f>IFERROR(VLOOKUP(B528,'กะเช้าวันที่ 12'!$B$8:$AC$102,27,FALSE),0)</f>
      </c>
      <c r="AC528" s="53">
        <f>IFERROR(VLOOKUP(B528,'กะเช้าวันที่ 14'!$B$8:$AC$104,28,FALSE),0)-IFERROR(VLOOKUP(B528,'กะเช้าวันที่ 14'!$B$8:$AC$104,27,FALSE),0)</f>
      </c>
      <c r="AD528" s="53">
        <f>IFERROR(VLOOKUP(B528,'กะเช้าวันที่ 14'!$B$8:$AC$104,27,FALSE),0)</f>
      </c>
      <c r="AE528" s="53">
        <f>IFERROR(VLOOKUP(B528,'กะดึกวันที่ 13'!$B$8:$AC$105,28,FALSE),0)-IFERROR(VLOOKUP(B528,'กะดึกวันที่ 13'!$B$8:$AC$105,27,FALSE),0)</f>
      </c>
      <c r="AF528" s="53">
        <f>IFERROR(VLOOKUP(C528,'กะดึกวันที่ 13'!$B$8:$AC$105,27,FALSE),0)</f>
      </c>
      <c r="AG528" s="53">
        <f>IFERROR(VLOOKUP(B528,'วันที่ 12'!$B$8:$AH$105,28,FALSE),0)</f>
      </c>
      <c r="AH528" s="53">
        <f>IFERROR(VLOOKUP(B528,'วันที่ 14'!$B$8:$AH$106,28,FALSE),0)</f>
      </c>
      <c r="AI528" s="53">
        <f>IFERROR(VLOOKUP(B528,'วันที่ 15'!$B$8:$AH$106,28,FALSE),0)</f>
      </c>
      <c r="AJ528" s="53">
        <f>IFERROR(VLOOKUP(B528,'วันที่ 16'!$B$8:$AH$105,28,FALSE),0)</f>
      </c>
      <c r="AK528" s="53">
        <f>IFERROR(VLOOKUP(B528,'วันที่ 17'!$B$8:$AH$105,28,FALSE),0)</f>
      </c>
      <c r="AL528" s="53">
        <f>IFERROR(VLOOKUP(B528,'วันที่ 18'!$B$8:$AH$104,28,FALSE),0)</f>
      </c>
      <c r="AM528" s="53">
        <f>IFERROR(VLOOKUP(B528,'วันที่ 19'!$B$8:$AH$106,28,FALSE),0)</f>
      </c>
      <c r="AN528" s="53">
        <f>IFERROR(VLOOKUP(B528,'วันที่ 20'!$B$8:$AH$105,28,FALSE),0)</f>
      </c>
      <c r="AO528" s="53">
        <f>IFERROR(VLOOKUP(B528,'วันที่ 21'!$B$8:$AH$106,28,FALSE),0)</f>
      </c>
      <c r="AP528" s="53">
        <f>IFERROR(VLOOKUP(B528,'วันที่ 22'!$B$8:$AH$105,28,FALSE),0)</f>
      </c>
      <c r="AQ528" s="53">
        <f>IFERROR(VLOOKUP(B528,'วันที่ 23'!$B$8:$AH$107,28,FALSE),0)</f>
      </c>
      <c r="AR528" s="53">
        <f>IFERROR(VLOOKUP(B528,'วันที่ 24'!$B$8:$AH$104,28,FALSE),0)</f>
      </c>
      <c r="AS528" s="53">
        <f>IFERROR(VLOOKUP(B528,'วันที่ 25'!$B$8:$AH$106,28,FALSE),0)</f>
      </c>
      <c r="AT528" s="53">
        <f>IFERROR(VLOOKUP(B528,'วันที่ 26'!$B$8:$AH$105,28,FALSE),0)</f>
      </c>
      <c r="AU528" s="53">
        <f>IFERROR(VLOOKUP(B528,'วันที่ 26'!$B$8:$AH$104,28,FALSE),0)</f>
      </c>
      <c r="AV528" s="53">
        <f>IFERROR(VLOOKUP(B528,'วันที่ 30'!$B$8:$AH$107,28,FALSE),0)</f>
      </c>
      <c r="AW528" s="53">
        <f>IFERROR(VLOOKUP(B528,'วันที่ 31'!$B$8:$AG$105,28,FALSE),0)</f>
      </c>
      <c r="AX528" s="52">
        <f>SUM(E528:AW528)</f>
      </c>
    </row>
    <row r="529">
      <c r="A529" s="52"/>
      <c r="B529" s="56"/>
      <c r="C529" s="53">
        <f>IFERROR(VLOOKUP(B529,Members!B:C,2,FALSE),0)</f>
      </c>
      <c r="D529" s="53">
        <f>IFERROR(VLOOKUP(B529,Members!$B:$H,7,FALSE),0)</f>
      </c>
      <c r="E529" s="55">
        <f>IFERROR(VLOOKUP(B529,'วันที่ 1'!$B$8:$AH$103,28,FALSE),0) - IFERROR(VLOOKUP(B529,'วันที่ 1'!$B$8:$AH$103,27,FALSE),0)</f>
      </c>
      <c r="F529" s="55">
        <f>IFERROR(VLOOKUP(C529,'วันที่ 1'!$B$8:$AH$103,27,FALSE),0)</f>
      </c>
      <c r="G529" s="53">
        <f>IFERROR(VLOOKUP(B529,'วันที่ 1'!$B$8:$AH$103,28,FALSE),0)-IFERROR(VLOOKUP(B529,'วันที่ 1'!$B$8:$AH$103,27,FALSE),0)</f>
      </c>
      <c r="H529" s="55">
        <f>IFERROR(VLOOKUP(B529,'วันที่ 1'!$B$8:$AH$103,27,FALSE),0)</f>
      </c>
      <c r="I529" s="53">
        <f>IFERROR(VLOOKUP(B529,'วันที่ 2'!$B$8:$AF$106,28,FALSE),0)-IFERROR(VLOOKUP(B529,'วันที่ 2'!$B$8:$AF$106,27,FALSE),0)</f>
      </c>
      <c r="J529" s="53">
        <f>IFERROR(VLOOKUP(B529,'วันที่ 2'!$B$8:$AF$106,27,FALSE),0)</f>
      </c>
      <c r="K529" s="53">
        <f>IFERROR(VLOOKUP(B529,'วันที่ 3 กะเช้า'!$B$8:$AK$106,28,FALSE),0)-IFERROR(VLOOKUP(B529,'วันที่ 3 กะเช้า'!$B$8:$AK$106,27,FALSE),0)</f>
      </c>
      <c r="L529" s="53">
        <f>IFERROR(VLOOKUP(B529,'วันที่ 3 กะเช้า'!$B$8:$AK$106,27,FALSE),0)</f>
      </c>
      <c r="M529" s="53">
        <f>IFERROR(VLOOKUP(B529,'วันที่ 4 กะเช้า'!$B$8:$AG$107,28,FALSE),0)-IFERROR(VLOOKUP(B529,'วันที่ 4 กะเช้า'!$B$8:$AG$107,27,FALSE),0)</f>
      </c>
      <c r="N529" s="53">
        <f>IFERROR(VLOOKUP(B529,'วันที่ 4 กะเช้า'!$B$8:$AG$107,27,FALSE),0)</f>
      </c>
      <c r="O529" s="53">
        <f>IFERROR(VLOOKUP(B529,'วันที่ 4 กะเช้า'!$B$8:$AH$106,28,FALSE),0)-IFERROR(VLOOKUP(B529,'วันที่ 4 กะเช้า'!$B$8:$AH$106,27,FALSE),0)</f>
      </c>
      <c r="P529" s="53">
        <f>IFERROR(VLOOKUP(B529,'วันที่ 4 กะเช้า'!$B$8:$AH$106,27,FALSE),0)</f>
      </c>
      <c r="Q529" s="53">
        <f>IFERROR(VLOOKUP(B529,'วันที่ 4 กะเช้า'!$B$8:$AH$106,28,FALSE),0)-IFERROR(VLOOKUP(B529,'วันที่ 4 กะเช้า'!$B$8:$AH$106,27,FALSE),0)</f>
      </c>
      <c r="R529" s="53">
        <f>IFERROR(VLOOKUP(B529,'วันที่ 4 กะเช้า'!$B$8:$AH$106,27,FALSE),0)</f>
      </c>
      <c r="S529" s="53">
        <f>IFERROR(VLOOKUP(B529,'วันที่ 5 กะเช้า'!$B$8:$AH$107,28,FALSE),0)-IFERROR(VLOOKUP(B529,'วันที่ 5 กะเช้า'!$B$8:$AH$107,27,FALSE),0)</f>
      </c>
      <c r="T529" s="53">
        <f>IFERROR(VLOOKUP(B529,'วันที่ 5 กะเช้า'!$B$8:$AH$107,27,FALSE),0)</f>
      </c>
      <c r="U529" s="53">
        <f>IFERROR(VLOOKUP(B529,'วันที่ 5 กะดึก'!$B$8:$AH$106,27,FALSE),0)</f>
      </c>
      <c r="V529" s="53">
        <f>IFERROR(VLOOKUP(B529,'วันที่ 5 กะดึก'!$B$8:$AH$106,27,FALSE),0)</f>
      </c>
      <c r="W529" s="53">
        <f>IFERROR(VLOOKUP(B529,'วันที่ 7'!$B$8:$AH$105,28,FALSE),0)-IFERROR(VLOOKUP(B529,'วันที่ 7'!$B$8:$AH$105,27,FALSE),0)</f>
      </c>
      <c r="X529" s="53">
        <f>IFERROR(VLOOKUP(B529,'วันที่ 7'!$B$8:$AH$105,27,FALSE),0)</f>
      </c>
      <c r="Y529" s="53">
        <f>IFERROR(VLOOKUP(B529,'วันที่ 8'!$B$8:$AH$109,28,FALSE),0)-IFERROR(VLOOKUP(B529,'วันที่ 8'!$B$8:$AH$109,27,FALSE),0)</f>
      </c>
      <c r="Z529" s="53">
        <f>IFERROR(VLOOKUP(B529,'วันที่ 8'!$B$8:$AH$109,27,FALSE),0)</f>
      </c>
      <c r="AA529" s="53">
        <f>IFERROR(VLOOKUP(B529,'กะเช้าวันที่ 12'!$B$8:$AC$102,28,FALSE),0)-IFERROR(VLOOKUP(B529,'กะเช้าวันที่ 12'!$B$8:$AC$102,27,FALSE),0)</f>
      </c>
      <c r="AB529" s="53">
        <f>IFERROR(VLOOKUP(B529,'กะเช้าวันที่ 12'!$B$8:$AC$102,27,FALSE),0)</f>
      </c>
      <c r="AC529" s="53">
        <f>IFERROR(VLOOKUP(B529,'กะเช้าวันที่ 14'!$B$8:$AC$104,28,FALSE),0)-IFERROR(VLOOKUP(B529,'กะเช้าวันที่ 14'!$B$8:$AC$104,27,FALSE),0)</f>
      </c>
      <c r="AD529" s="53">
        <f>IFERROR(VLOOKUP(B529,'กะเช้าวันที่ 14'!$B$8:$AC$104,27,FALSE),0)</f>
      </c>
      <c r="AE529" s="53">
        <f>IFERROR(VLOOKUP(B529,'กะดึกวันที่ 13'!$B$8:$AC$105,28,FALSE),0)-IFERROR(VLOOKUP(B529,'กะดึกวันที่ 13'!$B$8:$AC$105,27,FALSE),0)</f>
      </c>
      <c r="AF529" s="53">
        <f>IFERROR(VLOOKUP(C529,'กะดึกวันที่ 13'!$B$8:$AC$105,27,FALSE),0)</f>
      </c>
      <c r="AG529" s="53">
        <f>IFERROR(VLOOKUP(B529,'วันที่ 12'!$B$8:$AH$105,28,FALSE),0)</f>
      </c>
      <c r="AH529" s="53">
        <f>IFERROR(VLOOKUP(B529,'วันที่ 14'!$B$8:$AH$106,28,FALSE),0)</f>
      </c>
      <c r="AI529" s="53">
        <f>IFERROR(VLOOKUP(B529,'วันที่ 15'!$B$8:$AH$106,28,FALSE),0)</f>
      </c>
      <c r="AJ529" s="53">
        <f>IFERROR(VLOOKUP(B529,'วันที่ 16'!$B$8:$AH$105,28,FALSE),0)</f>
      </c>
      <c r="AK529" s="53">
        <f>IFERROR(VLOOKUP(B529,'วันที่ 17'!$B$8:$AH$105,28,FALSE),0)</f>
      </c>
      <c r="AL529" s="53">
        <f>IFERROR(VLOOKUP(B529,'วันที่ 18'!$B$8:$AH$104,28,FALSE),0)</f>
      </c>
      <c r="AM529" s="53">
        <f>IFERROR(VLOOKUP(B529,'วันที่ 19'!$B$8:$AH$106,28,FALSE),0)</f>
      </c>
      <c r="AN529" s="53">
        <f>IFERROR(VLOOKUP(B529,'วันที่ 20'!$B$8:$AH$105,28,FALSE),0)</f>
      </c>
      <c r="AO529" s="53">
        <f>IFERROR(VLOOKUP(B529,'วันที่ 21'!$B$8:$AH$106,28,FALSE),0)</f>
      </c>
      <c r="AP529" s="53">
        <f>IFERROR(VLOOKUP(B529,'วันที่ 22'!$B$8:$AH$105,28,FALSE),0)</f>
      </c>
      <c r="AQ529" s="53">
        <f>IFERROR(VLOOKUP(B529,'วันที่ 23'!$B$8:$AH$107,28,FALSE),0)</f>
      </c>
      <c r="AR529" s="53">
        <f>IFERROR(VLOOKUP(B529,'วันที่ 24'!$B$8:$AH$104,28,FALSE),0)</f>
      </c>
      <c r="AS529" s="53">
        <f>IFERROR(VLOOKUP(B529,'วันที่ 25'!$B$8:$AH$106,28,FALSE),0)</f>
      </c>
      <c r="AT529" s="53">
        <f>IFERROR(VLOOKUP(B529,'วันที่ 26'!$B$8:$AH$105,28,FALSE),0)</f>
      </c>
      <c r="AU529" s="53">
        <f>IFERROR(VLOOKUP(B529,'วันที่ 26'!$B$8:$AH$104,28,FALSE),0)</f>
      </c>
      <c r="AV529" s="53">
        <f>IFERROR(VLOOKUP(B529,'วันที่ 30'!$B$8:$AH$107,28,FALSE),0)</f>
      </c>
      <c r="AW529" s="53">
        <f>IFERROR(VLOOKUP(B529,'วันที่ 31'!$B$8:$AG$105,28,FALSE),0)</f>
      </c>
      <c r="AX529" s="52">
        <f>SUM(E529:AW529)</f>
      </c>
    </row>
    <row r="530">
      <c r="A530" s="52"/>
      <c r="B530" s="56"/>
      <c r="C530" s="53">
        <f>IFERROR(VLOOKUP(B530,Members!B:C,2,FALSE),0)</f>
      </c>
      <c r="D530" s="53">
        <f>IFERROR(VLOOKUP(B530,Members!$B:$H,7,FALSE),0)</f>
      </c>
      <c r="E530" s="55">
        <f>IFERROR(VLOOKUP(B530,'วันที่ 1'!$B$8:$AH$103,28,FALSE),0) - IFERROR(VLOOKUP(B530,'วันที่ 1'!$B$8:$AH$103,27,FALSE),0)</f>
      </c>
      <c r="F530" s="55">
        <f>IFERROR(VLOOKUP(C530,'วันที่ 1'!$B$8:$AH$103,27,FALSE),0)</f>
      </c>
      <c r="G530" s="53">
        <f>IFERROR(VLOOKUP(B530,'วันที่ 1'!$B$8:$AH$103,28,FALSE),0)-IFERROR(VLOOKUP(B530,'วันที่ 1'!$B$8:$AH$103,27,FALSE),0)</f>
      </c>
      <c r="H530" s="55">
        <f>IFERROR(VLOOKUP(B530,'วันที่ 1'!$B$8:$AH$103,27,FALSE),0)</f>
      </c>
      <c r="I530" s="53">
        <f>IFERROR(VLOOKUP(B530,'วันที่ 2'!$B$8:$AF$106,28,FALSE),0)-IFERROR(VLOOKUP(B530,'วันที่ 2'!$B$8:$AF$106,27,FALSE),0)</f>
      </c>
      <c r="J530" s="53">
        <f>IFERROR(VLOOKUP(B530,'วันที่ 2'!$B$8:$AF$106,27,FALSE),0)</f>
      </c>
      <c r="K530" s="53">
        <f>IFERROR(VLOOKUP(B530,'วันที่ 3 กะเช้า'!$B$8:$AK$106,28,FALSE),0)-IFERROR(VLOOKUP(B530,'วันที่ 3 กะเช้า'!$B$8:$AK$106,27,FALSE),0)</f>
      </c>
      <c r="L530" s="53">
        <f>IFERROR(VLOOKUP(B530,'วันที่ 3 กะเช้า'!$B$8:$AK$106,27,FALSE),0)</f>
      </c>
      <c r="M530" s="53">
        <f>IFERROR(VLOOKUP(B530,'วันที่ 4 กะเช้า'!$B$8:$AG$107,28,FALSE),0)-IFERROR(VLOOKUP(B530,'วันที่ 4 กะเช้า'!$B$8:$AG$107,27,FALSE),0)</f>
      </c>
      <c r="N530" s="53">
        <f>IFERROR(VLOOKUP(B530,'วันที่ 4 กะเช้า'!$B$8:$AG$107,27,FALSE),0)</f>
      </c>
      <c r="O530" s="53">
        <f>IFERROR(VLOOKUP(B530,'วันที่ 4 กะเช้า'!$B$8:$AH$106,28,FALSE),0)-IFERROR(VLOOKUP(B530,'วันที่ 4 กะเช้า'!$B$8:$AH$106,27,FALSE),0)</f>
      </c>
      <c r="P530" s="53">
        <f>IFERROR(VLOOKUP(B530,'วันที่ 4 กะเช้า'!$B$8:$AH$106,27,FALSE),0)</f>
      </c>
      <c r="Q530" s="53">
        <f>IFERROR(VLOOKUP(B530,'วันที่ 4 กะเช้า'!$B$8:$AH$106,28,FALSE),0)-IFERROR(VLOOKUP(B530,'วันที่ 4 กะเช้า'!$B$8:$AH$106,27,FALSE),0)</f>
      </c>
      <c r="R530" s="53">
        <f>IFERROR(VLOOKUP(B530,'วันที่ 4 กะเช้า'!$B$8:$AH$106,27,FALSE),0)</f>
      </c>
      <c r="S530" s="53">
        <f>IFERROR(VLOOKUP(B530,'วันที่ 5 กะเช้า'!$B$8:$AH$107,28,FALSE),0)-IFERROR(VLOOKUP(B530,'วันที่ 5 กะเช้า'!$B$8:$AH$107,27,FALSE),0)</f>
      </c>
      <c r="T530" s="53">
        <f>IFERROR(VLOOKUP(B530,'วันที่ 5 กะเช้า'!$B$8:$AH$107,27,FALSE),0)</f>
      </c>
      <c r="U530" s="53">
        <f>IFERROR(VLOOKUP(B530,'วันที่ 5 กะดึก'!$B$8:$AH$106,27,FALSE),0)</f>
      </c>
      <c r="V530" s="53">
        <f>IFERROR(VLOOKUP(B530,'วันที่ 5 กะดึก'!$B$8:$AH$106,27,FALSE),0)</f>
      </c>
      <c r="W530" s="53">
        <f>IFERROR(VLOOKUP(B530,'วันที่ 7'!$B$8:$AH$105,28,FALSE),0)-IFERROR(VLOOKUP(B530,'วันที่ 7'!$B$8:$AH$105,27,FALSE),0)</f>
      </c>
      <c r="X530" s="53">
        <f>IFERROR(VLOOKUP(B530,'วันที่ 7'!$B$8:$AH$105,27,FALSE),0)</f>
      </c>
      <c r="Y530" s="53">
        <f>IFERROR(VLOOKUP(B530,'วันที่ 8'!$B$8:$AH$109,28,FALSE),0)-IFERROR(VLOOKUP(B530,'วันที่ 8'!$B$8:$AH$109,27,FALSE),0)</f>
      </c>
      <c r="Z530" s="53">
        <f>IFERROR(VLOOKUP(B530,'วันที่ 8'!$B$8:$AH$109,27,FALSE),0)</f>
      </c>
      <c r="AA530" s="53">
        <f>IFERROR(VLOOKUP(B530,'กะเช้าวันที่ 12'!$B$8:$AC$102,28,FALSE),0)-IFERROR(VLOOKUP(B530,'กะเช้าวันที่ 12'!$B$8:$AC$102,27,FALSE),0)</f>
      </c>
      <c r="AB530" s="53">
        <f>IFERROR(VLOOKUP(B530,'กะเช้าวันที่ 12'!$B$8:$AC$102,27,FALSE),0)</f>
      </c>
      <c r="AC530" s="53">
        <f>IFERROR(VLOOKUP(B530,'กะเช้าวันที่ 14'!$B$8:$AC$104,28,FALSE),0)-IFERROR(VLOOKUP(B530,'กะเช้าวันที่ 14'!$B$8:$AC$104,27,FALSE),0)</f>
      </c>
      <c r="AD530" s="53">
        <f>IFERROR(VLOOKUP(B530,'กะเช้าวันที่ 14'!$B$8:$AC$104,27,FALSE),0)</f>
      </c>
      <c r="AE530" s="53">
        <f>IFERROR(VLOOKUP(B530,'กะดึกวันที่ 13'!$B$8:$AC$105,28,FALSE),0)-IFERROR(VLOOKUP(B530,'กะดึกวันที่ 13'!$B$8:$AC$105,27,FALSE),0)</f>
      </c>
      <c r="AF530" s="53">
        <f>IFERROR(VLOOKUP(C530,'กะดึกวันที่ 13'!$B$8:$AC$105,27,FALSE),0)</f>
      </c>
      <c r="AG530" s="53">
        <f>IFERROR(VLOOKUP(B530,'วันที่ 12'!$B$8:$AH$105,28,FALSE),0)</f>
      </c>
      <c r="AH530" s="53">
        <f>IFERROR(VLOOKUP(B530,'วันที่ 14'!$B$8:$AH$106,28,FALSE),0)</f>
      </c>
      <c r="AI530" s="53">
        <f>IFERROR(VLOOKUP(B530,'วันที่ 15'!$B$8:$AH$106,28,FALSE),0)</f>
      </c>
      <c r="AJ530" s="53">
        <f>IFERROR(VLOOKUP(B530,'วันที่ 16'!$B$8:$AH$105,28,FALSE),0)</f>
      </c>
      <c r="AK530" s="53">
        <f>IFERROR(VLOOKUP(B530,'วันที่ 17'!$B$8:$AH$105,28,FALSE),0)</f>
      </c>
      <c r="AL530" s="53">
        <f>IFERROR(VLOOKUP(B530,'วันที่ 18'!$B$8:$AH$104,28,FALSE),0)</f>
      </c>
      <c r="AM530" s="53">
        <f>IFERROR(VLOOKUP(B530,'วันที่ 19'!$B$8:$AH$106,28,FALSE),0)</f>
      </c>
      <c r="AN530" s="53">
        <f>IFERROR(VLOOKUP(B530,'วันที่ 20'!$B$8:$AH$105,28,FALSE),0)</f>
      </c>
      <c r="AO530" s="53">
        <f>IFERROR(VLOOKUP(B530,'วันที่ 21'!$B$8:$AH$106,28,FALSE),0)</f>
      </c>
      <c r="AP530" s="53">
        <f>IFERROR(VLOOKUP(B530,'วันที่ 22'!$B$8:$AH$105,28,FALSE),0)</f>
      </c>
      <c r="AQ530" s="53">
        <f>IFERROR(VLOOKUP(B530,'วันที่ 23'!$B$8:$AH$107,28,FALSE),0)</f>
      </c>
      <c r="AR530" s="53">
        <f>IFERROR(VLOOKUP(B530,'วันที่ 24'!$B$8:$AH$104,28,FALSE),0)</f>
      </c>
      <c r="AS530" s="53">
        <f>IFERROR(VLOOKUP(B530,'วันที่ 25'!$B$8:$AH$106,28,FALSE),0)</f>
      </c>
      <c r="AT530" s="53">
        <f>IFERROR(VLOOKUP(B530,'วันที่ 26'!$B$8:$AH$105,28,FALSE),0)</f>
      </c>
      <c r="AU530" s="53">
        <f>IFERROR(VLOOKUP(B530,'วันที่ 26'!$B$8:$AH$104,28,FALSE),0)</f>
      </c>
      <c r="AV530" s="53">
        <f>IFERROR(VLOOKUP(B530,'วันที่ 30'!$B$8:$AH$107,28,FALSE),0)</f>
      </c>
      <c r="AW530" s="53">
        <f>IFERROR(VLOOKUP(B530,'วันที่ 31'!$B$8:$AG$105,28,FALSE),0)</f>
      </c>
      <c r="AX530" s="52">
        <f>SUM(E530:AW530)</f>
      </c>
    </row>
    <row r="531">
      <c r="A531" s="52"/>
      <c r="B531" s="56"/>
      <c r="C531" s="53">
        <f>IFERROR(VLOOKUP(B531,Members!B:C,2,FALSE),0)</f>
      </c>
      <c r="D531" s="53">
        <f>IFERROR(VLOOKUP(B531,Members!$B:$H,7,FALSE),0)</f>
      </c>
      <c r="E531" s="55">
        <f>IFERROR(VLOOKUP(B531,'วันที่ 1'!$B$8:$AH$103,28,FALSE),0) - IFERROR(VLOOKUP(B531,'วันที่ 1'!$B$8:$AH$103,27,FALSE),0)</f>
      </c>
      <c r="F531" s="55">
        <f>IFERROR(VLOOKUP(C531,'วันที่ 1'!$B$8:$AH$103,27,FALSE),0)</f>
      </c>
      <c r="G531" s="53">
        <f>IFERROR(VLOOKUP(B531,'วันที่ 1'!$B$8:$AH$103,28,FALSE),0)-IFERROR(VLOOKUP(B531,'วันที่ 1'!$B$8:$AH$103,27,FALSE),0)</f>
      </c>
      <c r="H531" s="55">
        <f>IFERROR(VLOOKUP(B531,'วันที่ 1'!$B$8:$AH$103,27,FALSE),0)</f>
      </c>
      <c r="I531" s="53">
        <f>IFERROR(VLOOKUP(B531,'วันที่ 2'!$B$8:$AF$106,28,FALSE),0)-IFERROR(VLOOKUP(B531,'วันที่ 2'!$B$8:$AF$106,27,FALSE),0)</f>
      </c>
      <c r="J531" s="53">
        <f>IFERROR(VLOOKUP(B531,'วันที่ 2'!$B$8:$AF$106,27,FALSE),0)</f>
      </c>
      <c r="K531" s="53">
        <f>IFERROR(VLOOKUP(B531,'วันที่ 3 กะเช้า'!$B$8:$AK$106,28,FALSE),0)-IFERROR(VLOOKUP(B531,'วันที่ 3 กะเช้า'!$B$8:$AK$106,27,FALSE),0)</f>
      </c>
      <c r="L531" s="53">
        <f>IFERROR(VLOOKUP(B531,'วันที่ 3 กะเช้า'!$B$8:$AK$106,27,FALSE),0)</f>
      </c>
      <c r="M531" s="53">
        <f>IFERROR(VLOOKUP(B531,'วันที่ 4 กะเช้า'!$B$8:$AG$107,28,FALSE),0)-IFERROR(VLOOKUP(B531,'วันที่ 4 กะเช้า'!$B$8:$AG$107,27,FALSE),0)</f>
      </c>
      <c r="N531" s="53">
        <f>IFERROR(VLOOKUP(B531,'วันที่ 4 กะเช้า'!$B$8:$AG$107,27,FALSE),0)</f>
      </c>
      <c r="O531" s="53">
        <f>IFERROR(VLOOKUP(B531,'วันที่ 4 กะเช้า'!$B$8:$AH$106,28,FALSE),0)-IFERROR(VLOOKUP(B531,'วันที่ 4 กะเช้า'!$B$8:$AH$106,27,FALSE),0)</f>
      </c>
      <c r="P531" s="53">
        <f>IFERROR(VLOOKUP(B531,'วันที่ 4 กะเช้า'!$B$8:$AH$106,27,FALSE),0)</f>
      </c>
      <c r="Q531" s="53">
        <f>IFERROR(VLOOKUP(B531,'วันที่ 4 กะเช้า'!$B$8:$AH$106,28,FALSE),0)-IFERROR(VLOOKUP(B531,'วันที่ 4 กะเช้า'!$B$8:$AH$106,27,FALSE),0)</f>
      </c>
      <c r="R531" s="53">
        <f>IFERROR(VLOOKUP(B531,'วันที่ 4 กะเช้า'!$B$8:$AH$106,27,FALSE),0)</f>
      </c>
      <c r="S531" s="53">
        <f>IFERROR(VLOOKUP(B531,'วันที่ 5 กะเช้า'!$B$8:$AH$107,28,FALSE),0)-IFERROR(VLOOKUP(B531,'วันที่ 5 กะเช้า'!$B$8:$AH$107,27,FALSE),0)</f>
      </c>
      <c r="T531" s="53">
        <f>IFERROR(VLOOKUP(B531,'วันที่ 5 กะเช้า'!$B$8:$AH$107,27,FALSE),0)</f>
      </c>
      <c r="U531" s="53">
        <f>IFERROR(VLOOKUP(B531,'วันที่ 5 กะดึก'!$B$8:$AH$106,27,FALSE),0)</f>
      </c>
      <c r="V531" s="53">
        <f>IFERROR(VLOOKUP(B531,'วันที่ 5 กะดึก'!$B$8:$AH$106,27,FALSE),0)</f>
      </c>
      <c r="W531" s="53">
        <f>IFERROR(VLOOKUP(B531,'วันที่ 7'!$B$8:$AH$105,28,FALSE),0)-IFERROR(VLOOKUP(B531,'วันที่ 7'!$B$8:$AH$105,27,FALSE),0)</f>
      </c>
      <c r="X531" s="53">
        <f>IFERROR(VLOOKUP(B531,'วันที่ 7'!$B$8:$AH$105,27,FALSE),0)</f>
      </c>
      <c r="Y531" s="53">
        <f>IFERROR(VLOOKUP(B531,'วันที่ 8'!$B$8:$AH$109,28,FALSE),0)-IFERROR(VLOOKUP(B531,'วันที่ 8'!$B$8:$AH$109,27,FALSE),0)</f>
      </c>
      <c r="Z531" s="53">
        <f>IFERROR(VLOOKUP(B531,'วันที่ 8'!$B$8:$AH$109,27,FALSE),0)</f>
      </c>
      <c r="AA531" s="53">
        <f>IFERROR(VLOOKUP(B531,'กะเช้าวันที่ 12'!$B$8:$AC$102,28,FALSE),0)-IFERROR(VLOOKUP(B531,'กะเช้าวันที่ 12'!$B$8:$AC$102,27,FALSE),0)</f>
      </c>
      <c r="AB531" s="53">
        <f>IFERROR(VLOOKUP(B531,'กะเช้าวันที่ 12'!$B$8:$AC$102,27,FALSE),0)</f>
      </c>
      <c r="AC531" s="53">
        <f>IFERROR(VLOOKUP(B531,'กะเช้าวันที่ 14'!$B$8:$AC$104,28,FALSE),0)-IFERROR(VLOOKUP(B531,'กะเช้าวันที่ 14'!$B$8:$AC$104,27,FALSE),0)</f>
      </c>
      <c r="AD531" s="53">
        <f>IFERROR(VLOOKUP(B531,'กะเช้าวันที่ 14'!$B$8:$AC$104,27,FALSE),0)</f>
      </c>
      <c r="AE531" s="53">
        <f>IFERROR(VLOOKUP(B531,'กะดึกวันที่ 13'!$B$8:$AC$105,28,FALSE),0)-IFERROR(VLOOKUP(B531,'กะดึกวันที่ 13'!$B$8:$AC$105,27,FALSE),0)</f>
      </c>
      <c r="AF531" s="53">
        <f>IFERROR(VLOOKUP(C531,'กะดึกวันที่ 13'!$B$8:$AC$105,27,FALSE),0)</f>
      </c>
      <c r="AG531" s="53">
        <f>IFERROR(VLOOKUP(B531,'วันที่ 12'!$B$8:$AH$105,28,FALSE),0)</f>
      </c>
      <c r="AH531" s="53">
        <f>IFERROR(VLOOKUP(B531,'วันที่ 14'!$B$8:$AH$106,28,FALSE),0)</f>
      </c>
      <c r="AI531" s="53">
        <f>IFERROR(VLOOKUP(B531,'วันที่ 15'!$B$8:$AH$106,28,FALSE),0)</f>
      </c>
      <c r="AJ531" s="53">
        <f>IFERROR(VLOOKUP(B531,'วันที่ 16'!$B$8:$AH$105,28,FALSE),0)</f>
      </c>
      <c r="AK531" s="53">
        <f>IFERROR(VLOOKUP(B531,'วันที่ 17'!$B$8:$AH$105,28,FALSE),0)</f>
      </c>
      <c r="AL531" s="53">
        <f>IFERROR(VLOOKUP(B531,'วันที่ 18'!$B$8:$AH$104,28,FALSE),0)</f>
      </c>
      <c r="AM531" s="53">
        <f>IFERROR(VLOOKUP(B531,'วันที่ 19'!$B$8:$AH$106,28,FALSE),0)</f>
      </c>
      <c r="AN531" s="53">
        <f>IFERROR(VLOOKUP(B531,'วันที่ 20'!$B$8:$AH$105,28,FALSE),0)</f>
      </c>
      <c r="AO531" s="53">
        <f>IFERROR(VLOOKUP(B531,'วันที่ 21'!$B$8:$AH$106,28,FALSE),0)</f>
      </c>
      <c r="AP531" s="53">
        <f>IFERROR(VLOOKUP(B531,'วันที่ 22'!$B$8:$AH$105,28,FALSE),0)</f>
      </c>
      <c r="AQ531" s="53">
        <f>IFERROR(VLOOKUP(B531,'วันที่ 23'!$B$8:$AH$107,28,FALSE),0)</f>
      </c>
      <c r="AR531" s="53">
        <f>IFERROR(VLOOKUP(B531,'วันที่ 24'!$B$8:$AH$104,28,FALSE),0)</f>
      </c>
      <c r="AS531" s="53">
        <f>IFERROR(VLOOKUP(B531,'วันที่ 25'!$B$8:$AH$106,28,FALSE),0)</f>
      </c>
      <c r="AT531" s="53">
        <f>IFERROR(VLOOKUP(B531,'วันที่ 26'!$B$8:$AH$105,28,FALSE),0)</f>
      </c>
      <c r="AU531" s="53">
        <f>IFERROR(VLOOKUP(B531,'วันที่ 26'!$B$8:$AH$104,28,FALSE),0)</f>
      </c>
      <c r="AV531" s="53">
        <f>IFERROR(VLOOKUP(B531,'วันที่ 30'!$B$8:$AH$107,28,FALSE),0)</f>
      </c>
      <c r="AW531" s="53">
        <f>IFERROR(VLOOKUP(B531,'วันที่ 31'!$B$8:$AG$105,28,FALSE),0)</f>
      </c>
      <c r="AX531" s="52">
        <f>SUM(E531:AW531)</f>
      </c>
    </row>
    <row r="532">
      <c r="A532" s="52"/>
      <c r="B532" s="56"/>
      <c r="C532" s="53">
        <f>IFERROR(VLOOKUP(B532,Members!B:C,2,FALSE),0)</f>
      </c>
      <c r="D532" s="53">
        <f>IFERROR(VLOOKUP(B532,Members!$B:$H,7,FALSE),0)</f>
      </c>
      <c r="E532" s="55">
        <f>IFERROR(VLOOKUP(B532,'วันที่ 1'!$B$8:$AH$103,28,FALSE),0) - IFERROR(VLOOKUP(B532,'วันที่ 1'!$B$8:$AH$103,27,FALSE),0)</f>
      </c>
      <c r="F532" s="55">
        <f>IFERROR(VLOOKUP(C532,'วันที่ 1'!$B$8:$AH$103,27,FALSE),0)</f>
      </c>
      <c r="G532" s="53">
        <f>IFERROR(VLOOKUP(B532,'วันที่ 1'!$B$8:$AH$103,28,FALSE),0)-IFERROR(VLOOKUP(B532,'วันที่ 1'!$B$8:$AH$103,27,FALSE),0)</f>
      </c>
      <c r="H532" s="55">
        <f>IFERROR(VLOOKUP(B532,'วันที่ 1'!$B$8:$AH$103,27,FALSE),0)</f>
      </c>
      <c r="I532" s="53">
        <f>IFERROR(VLOOKUP(B532,'วันที่ 2'!$B$8:$AF$106,28,FALSE),0)-IFERROR(VLOOKUP(B532,'วันที่ 2'!$B$8:$AF$106,27,FALSE),0)</f>
      </c>
      <c r="J532" s="53">
        <f>IFERROR(VLOOKUP(B532,'วันที่ 2'!$B$8:$AF$106,27,FALSE),0)</f>
      </c>
      <c r="K532" s="53">
        <f>IFERROR(VLOOKUP(B532,'วันที่ 3 กะเช้า'!$B$8:$AK$106,28,FALSE),0)-IFERROR(VLOOKUP(B532,'วันที่ 3 กะเช้า'!$B$8:$AK$106,27,FALSE),0)</f>
      </c>
      <c r="L532" s="53">
        <f>IFERROR(VLOOKUP(B532,'วันที่ 3 กะเช้า'!$B$8:$AK$106,27,FALSE),0)</f>
      </c>
      <c r="M532" s="53">
        <f>IFERROR(VLOOKUP(B532,'วันที่ 4 กะเช้า'!$B$8:$AG$107,28,FALSE),0)-IFERROR(VLOOKUP(B532,'วันที่ 4 กะเช้า'!$B$8:$AG$107,27,FALSE),0)</f>
      </c>
      <c r="N532" s="53">
        <f>IFERROR(VLOOKUP(B532,'วันที่ 4 กะเช้า'!$B$8:$AG$107,27,FALSE),0)</f>
      </c>
      <c r="O532" s="53">
        <f>IFERROR(VLOOKUP(B532,'วันที่ 4 กะเช้า'!$B$8:$AH$106,28,FALSE),0)-IFERROR(VLOOKUP(B532,'วันที่ 4 กะเช้า'!$B$8:$AH$106,27,FALSE),0)</f>
      </c>
      <c r="P532" s="53">
        <f>IFERROR(VLOOKUP(B532,'วันที่ 4 กะเช้า'!$B$8:$AH$106,27,FALSE),0)</f>
      </c>
      <c r="Q532" s="53">
        <f>IFERROR(VLOOKUP(B532,'วันที่ 4 กะเช้า'!$B$8:$AH$106,28,FALSE),0)-IFERROR(VLOOKUP(B532,'วันที่ 4 กะเช้า'!$B$8:$AH$106,27,FALSE),0)</f>
      </c>
      <c r="R532" s="53">
        <f>IFERROR(VLOOKUP(B532,'วันที่ 4 กะเช้า'!$B$8:$AH$106,27,FALSE),0)</f>
      </c>
      <c r="S532" s="53">
        <f>IFERROR(VLOOKUP(B532,'วันที่ 5 กะเช้า'!$B$8:$AH$107,28,FALSE),0)-IFERROR(VLOOKUP(B532,'วันที่ 5 กะเช้า'!$B$8:$AH$107,27,FALSE),0)</f>
      </c>
      <c r="T532" s="53">
        <f>IFERROR(VLOOKUP(B532,'วันที่ 5 กะเช้า'!$B$8:$AH$107,27,FALSE),0)</f>
      </c>
      <c r="U532" s="53">
        <f>IFERROR(VLOOKUP(B532,'วันที่ 5 กะดึก'!$B$8:$AH$106,27,FALSE),0)</f>
      </c>
      <c r="V532" s="53">
        <f>IFERROR(VLOOKUP(B532,'วันที่ 5 กะดึก'!$B$8:$AH$106,27,FALSE),0)</f>
      </c>
      <c r="W532" s="53">
        <f>IFERROR(VLOOKUP(B532,'วันที่ 7'!$B$8:$AH$105,28,FALSE),0)-IFERROR(VLOOKUP(B532,'วันที่ 7'!$B$8:$AH$105,27,FALSE),0)</f>
      </c>
      <c r="X532" s="53">
        <f>IFERROR(VLOOKUP(B532,'วันที่ 7'!$B$8:$AH$105,27,FALSE),0)</f>
      </c>
      <c r="Y532" s="53">
        <f>IFERROR(VLOOKUP(B532,'วันที่ 8'!$B$8:$AH$109,28,FALSE),0)-IFERROR(VLOOKUP(B532,'วันที่ 8'!$B$8:$AH$109,27,FALSE),0)</f>
      </c>
      <c r="Z532" s="53">
        <f>IFERROR(VLOOKUP(B532,'วันที่ 8'!$B$8:$AH$109,27,FALSE),0)</f>
      </c>
      <c r="AA532" s="53">
        <f>IFERROR(VLOOKUP(B532,'กะเช้าวันที่ 12'!$B$8:$AC$102,28,FALSE),0)-IFERROR(VLOOKUP(B532,'กะเช้าวันที่ 12'!$B$8:$AC$102,27,FALSE),0)</f>
      </c>
      <c r="AB532" s="53">
        <f>IFERROR(VLOOKUP(B532,'กะเช้าวันที่ 12'!$B$8:$AC$102,27,FALSE),0)</f>
      </c>
      <c r="AC532" s="53">
        <f>IFERROR(VLOOKUP(B532,'กะเช้าวันที่ 14'!$B$8:$AC$104,28,FALSE),0)-IFERROR(VLOOKUP(B532,'กะเช้าวันที่ 14'!$B$8:$AC$104,27,FALSE),0)</f>
      </c>
      <c r="AD532" s="53">
        <f>IFERROR(VLOOKUP(B532,'กะเช้าวันที่ 14'!$B$8:$AC$104,27,FALSE),0)</f>
      </c>
      <c r="AE532" s="53">
        <f>IFERROR(VLOOKUP(B532,'กะดึกวันที่ 13'!$B$8:$AC$105,28,FALSE),0)-IFERROR(VLOOKUP(B532,'กะดึกวันที่ 13'!$B$8:$AC$105,27,FALSE),0)</f>
      </c>
      <c r="AF532" s="53">
        <f>IFERROR(VLOOKUP(C532,'กะดึกวันที่ 13'!$B$8:$AC$105,27,FALSE),0)</f>
      </c>
      <c r="AG532" s="53">
        <f>IFERROR(VLOOKUP(B532,'วันที่ 12'!$B$8:$AH$105,28,FALSE),0)</f>
      </c>
      <c r="AH532" s="53">
        <f>IFERROR(VLOOKUP(B532,'วันที่ 14'!$B$8:$AH$106,28,FALSE),0)</f>
      </c>
      <c r="AI532" s="53">
        <f>IFERROR(VLOOKUP(B532,'วันที่ 15'!$B$8:$AH$106,28,FALSE),0)</f>
      </c>
      <c r="AJ532" s="53">
        <f>IFERROR(VLOOKUP(B532,'วันที่ 16'!$B$8:$AH$105,28,FALSE),0)</f>
      </c>
      <c r="AK532" s="53">
        <f>IFERROR(VLOOKUP(B532,'วันที่ 17'!$B$8:$AH$105,28,FALSE),0)</f>
      </c>
      <c r="AL532" s="53">
        <f>IFERROR(VLOOKUP(B532,'วันที่ 18'!$B$8:$AH$104,28,FALSE),0)</f>
      </c>
      <c r="AM532" s="53">
        <f>IFERROR(VLOOKUP(B532,'วันที่ 19'!$B$8:$AH$106,28,FALSE),0)</f>
      </c>
      <c r="AN532" s="53">
        <f>IFERROR(VLOOKUP(B532,'วันที่ 20'!$B$8:$AH$105,28,FALSE),0)</f>
      </c>
      <c r="AO532" s="53">
        <f>IFERROR(VLOOKUP(B532,'วันที่ 21'!$B$8:$AH$106,28,FALSE),0)</f>
      </c>
      <c r="AP532" s="53">
        <f>IFERROR(VLOOKUP(B532,'วันที่ 22'!$B$8:$AH$105,28,FALSE),0)</f>
      </c>
      <c r="AQ532" s="53">
        <f>IFERROR(VLOOKUP(B532,'วันที่ 23'!$B$8:$AH$107,28,FALSE),0)</f>
      </c>
      <c r="AR532" s="53">
        <f>IFERROR(VLOOKUP(B532,'วันที่ 24'!$B$8:$AH$104,28,FALSE),0)</f>
      </c>
      <c r="AS532" s="53">
        <f>IFERROR(VLOOKUP(B532,'วันที่ 25'!$B$8:$AH$106,28,FALSE),0)</f>
      </c>
      <c r="AT532" s="53">
        <f>IFERROR(VLOOKUP(B532,'วันที่ 26'!$B$8:$AH$105,28,FALSE),0)</f>
      </c>
      <c r="AU532" s="53">
        <f>IFERROR(VLOOKUP(B532,'วันที่ 26'!$B$8:$AH$104,28,FALSE),0)</f>
      </c>
      <c r="AV532" s="53">
        <f>IFERROR(VLOOKUP(B532,'วันที่ 30'!$B$8:$AH$107,28,FALSE),0)</f>
      </c>
      <c r="AW532" s="53">
        <f>IFERROR(VLOOKUP(B532,'วันที่ 31'!$B$8:$AG$105,28,FALSE),0)</f>
      </c>
      <c r="AX532" s="52">
        <f>SUM(E532:AW532)</f>
      </c>
    </row>
    <row r="533">
      <c r="A533" s="52"/>
      <c r="B533" s="56"/>
      <c r="C533" s="53">
        <f>IFERROR(VLOOKUP(B533,Members!B:C,2,FALSE),0)</f>
      </c>
      <c r="D533" s="53">
        <f>IFERROR(VLOOKUP(B533,Members!$B:$H,7,FALSE),0)</f>
      </c>
      <c r="E533" s="55">
        <f>IFERROR(VLOOKUP(B533,'วันที่ 1'!$B$8:$AH$103,28,FALSE),0) - IFERROR(VLOOKUP(B533,'วันที่ 1'!$B$8:$AH$103,27,FALSE),0)</f>
      </c>
      <c r="F533" s="55">
        <f>IFERROR(VLOOKUP(C533,'วันที่ 1'!$B$8:$AH$103,27,FALSE),0)</f>
      </c>
      <c r="G533" s="53">
        <f>IFERROR(VLOOKUP(B533,'วันที่ 1'!$B$8:$AH$103,28,FALSE),0)-IFERROR(VLOOKUP(B533,'วันที่ 1'!$B$8:$AH$103,27,FALSE),0)</f>
      </c>
      <c r="H533" s="55">
        <f>IFERROR(VLOOKUP(B533,'วันที่ 1'!$B$8:$AH$103,27,FALSE),0)</f>
      </c>
      <c r="I533" s="53">
        <f>IFERROR(VLOOKUP(B533,'วันที่ 2'!$B$8:$AF$106,28,FALSE),0)-IFERROR(VLOOKUP(B533,'วันที่ 2'!$B$8:$AF$106,27,FALSE),0)</f>
      </c>
      <c r="J533" s="53">
        <f>IFERROR(VLOOKUP(B533,'วันที่ 2'!$B$8:$AF$106,27,FALSE),0)</f>
      </c>
      <c r="K533" s="53">
        <f>IFERROR(VLOOKUP(B533,'วันที่ 3 กะเช้า'!$B$8:$AK$106,28,FALSE),0)-IFERROR(VLOOKUP(B533,'วันที่ 3 กะเช้า'!$B$8:$AK$106,27,FALSE),0)</f>
      </c>
      <c r="L533" s="53">
        <f>IFERROR(VLOOKUP(B533,'วันที่ 3 กะเช้า'!$B$8:$AK$106,27,FALSE),0)</f>
      </c>
      <c r="M533" s="53">
        <f>IFERROR(VLOOKUP(B533,'วันที่ 4 กะเช้า'!$B$8:$AG$107,28,FALSE),0)-IFERROR(VLOOKUP(B533,'วันที่ 4 กะเช้า'!$B$8:$AG$107,27,FALSE),0)</f>
      </c>
      <c r="N533" s="53">
        <f>IFERROR(VLOOKUP(B533,'วันที่ 4 กะเช้า'!$B$8:$AG$107,27,FALSE),0)</f>
      </c>
      <c r="O533" s="53">
        <f>IFERROR(VLOOKUP(B533,'วันที่ 4 กะเช้า'!$B$8:$AH$106,28,FALSE),0)-IFERROR(VLOOKUP(B533,'วันที่ 4 กะเช้า'!$B$8:$AH$106,27,FALSE),0)</f>
      </c>
      <c r="P533" s="53">
        <f>IFERROR(VLOOKUP(B533,'วันที่ 4 กะเช้า'!$B$8:$AH$106,27,FALSE),0)</f>
      </c>
      <c r="Q533" s="53">
        <f>IFERROR(VLOOKUP(B533,'วันที่ 4 กะเช้า'!$B$8:$AH$106,28,FALSE),0)-IFERROR(VLOOKUP(B533,'วันที่ 4 กะเช้า'!$B$8:$AH$106,27,FALSE),0)</f>
      </c>
      <c r="R533" s="53">
        <f>IFERROR(VLOOKUP(B533,'วันที่ 4 กะเช้า'!$B$8:$AH$106,27,FALSE),0)</f>
      </c>
      <c r="S533" s="53">
        <f>IFERROR(VLOOKUP(B533,'วันที่ 5 กะเช้า'!$B$8:$AH$107,28,FALSE),0)-IFERROR(VLOOKUP(B533,'วันที่ 5 กะเช้า'!$B$8:$AH$107,27,FALSE),0)</f>
      </c>
      <c r="T533" s="53">
        <f>IFERROR(VLOOKUP(B533,'วันที่ 5 กะเช้า'!$B$8:$AH$107,27,FALSE),0)</f>
      </c>
      <c r="U533" s="53">
        <f>IFERROR(VLOOKUP(B533,'วันที่ 5 กะดึก'!$B$8:$AH$106,27,FALSE),0)</f>
      </c>
      <c r="V533" s="53">
        <f>IFERROR(VLOOKUP(B533,'วันที่ 5 กะดึก'!$B$8:$AH$106,27,FALSE),0)</f>
      </c>
      <c r="W533" s="53">
        <f>IFERROR(VLOOKUP(B533,'วันที่ 7'!$B$8:$AH$105,28,FALSE),0)-IFERROR(VLOOKUP(B533,'วันที่ 7'!$B$8:$AH$105,27,FALSE),0)</f>
      </c>
      <c r="X533" s="53">
        <f>IFERROR(VLOOKUP(B533,'วันที่ 7'!$B$8:$AH$105,27,FALSE),0)</f>
      </c>
      <c r="Y533" s="53">
        <f>IFERROR(VLOOKUP(B533,'วันที่ 8'!$B$8:$AH$109,28,FALSE),0)-IFERROR(VLOOKUP(B533,'วันที่ 8'!$B$8:$AH$109,27,FALSE),0)</f>
      </c>
      <c r="Z533" s="53">
        <f>IFERROR(VLOOKUP(B533,'วันที่ 8'!$B$8:$AH$109,27,FALSE),0)</f>
      </c>
      <c r="AA533" s="53">
        <f>IFERROR(VLOOKUP(B533,'กะเช้าวันที่ 12'!$B$8:$AC$102,28,FALSE),0)-IFERROR(VLOOKUP(B533,'กะเช้าวันที่ 12'!$B$8:$AC$102,27,FALSE),0)</f>
      </c>
      <c r="AB533" s="53">
        <f>IFERROR(VLOOKUP(B533,'กะเช้าวันที่ 12'!$B$8:$AC$102,27,FALSE),0)</f>
      </c>
      <c r="AC533" s="53">
        <f>IFERROR(VLOOKUP(B533,'กะเช้าวันที่ 14'!$B$8:$AC$104,28,FALSE),0)-IFERROR(VLOOKUP(B533,'กะเช้าวันที่ 14'!$B$8:$AC$104,27,FALSE),0)</f>
      </c>
      <c r="AD533" s="53">
        <f>IFERROR(VLOOKUP(B533,'กะเช้าวันที่ 14'!$B$8:$AC$104,27,FALSE),0)</f>
      </c>
      <c r="AE533" s="53">
        <f>IFERROR(VLOOKUP(B533,'กะดึกวันที่ 13'!$B$8:$AC$105,28,FALSE),0)-IFERROR(VLOOKUP(B533,'กะดึกวันที่ 13'!$B$8:$AC$105,27,FALSE),0)</f>
      </c>
      <c r="AF533" s="53">
        <f>IFERROR(VLOOKUP(C533,'กะดึกวันที่ 13'!$B$8:$AC$105,27,FALSE),0)</f>
      </c>
      <c r="AG533" s="53">
        <f>IFERROR(VLOOKUP(B533,'วันที่ 12'!$B$8:$AH$105,28,FALSE),0)</f>
      </c>
      <c r="AH533" s="53">
        <f>IFERROR(VLOOKUP(B533,'วันที่ 14'!$B$8:$AH$106,28,FALSE),0)</f>
      </c>
      <c r="AI533" s="53">
        <f>IFERROR(VLOOKUP(B533,'วันที่ 15'!$B$8:$AH$106,28,FALSE),0)</f>
      </c>
      <c r="AJ533" s="53">
        <f>IFERROR(VLOOKUP(B533,'วันที่ 16'!$B$8:$AH$105,28,FALSE),0)</f>
      </c>
      <c r="AK533" s="53">
        <f>IFERROR(VLOOKUP(B533,'วันที่ 17'!$B$8:$AH$105,28,FALSE),0)</f>
      </c>
      <c r="AL533" s="53">
        <f>IFERROR(VLOOKUP(B533,'วันที่ 18'!$B$8:$AH$104,28,FALSE),0)</f>
      </c>
      <c r="AM533" s="53">
        <f>IFERROR(VLOOKUP(B533,'วันที่ 19'!$B$8:$AH$106,28,FALSE),0)</f>
      </c>
      <c r="AN533" s="53">
        <f>IFERROR(VLOOKUP(B533,'วันที่ 20'!$B$8:$AH$105,28,FALSE),0)</f>
      </c>
      <c r="AO533" s="53">
        <f>IFERROR(VLOOKUP(B533,'วันที่ 21'!$B$8:$AH$106,28,FALSE),0)</f>
      </c>
      <c r="AP533" s="53">
        <f>IFERROR(VLOOKUP(B533,'วันที่ 22'!$B$8:$AH$105,28,FALSE),0)</f>
      </c>
      <c r="AQ533" s="53">
        <f>IFERROR(VLOOKUP(B533,'วันที่ 23'!$B$8:$AH$107,28,FALSE),0)</f>
      </c>
      <c r="AR533" s="53">
        <f>IFERROR(VLOOKUP(B533,'วันที่ 24'!$B$8:$AH$104,28,FALSE),0)</f>
      </c>
      <c r="AS533" s="53">
        <f>IFERROR(VLOOKUP(B533,'วันที่ 25'!$B$8:$AH$106,28,FALSE),0)</f>
      </c>
      <c r="AT533" s="53">
        <f>IFERROR(VLOOKUP(B533,'วันที่ 26'!$B$8:$AH$105,28,FALSE),0)</f>
      </c>
      <c r="AU533" s="53">
        <f>IFERROR(VLOOKUP(B533,'วันที่ 26'!$B$8:$AH$104,28,FALSE),0)</f>
      </c>
      <c r="AV533" s="53">
        <f>IFERROR(VLOOKUP(B533,'วันที่ 30'!$B$8:$AH$107,28,FALSE),0)</f>
      </c>
      <c r="AW533" s="53">
        <f>IFERROR(VLOOKUP(B533,'วันที่ 31'!$B$8:$AG$105,28,FALSE),0)</f>
      </c>
      <c r="AX533" s="52">
        <f>SUM(E533:AW533)</f>
      </c>
    </row>
    <row r="534">
      <c r="A534" s="52"/>
      <c r="B534" s="56"/>
      <c r="C534" s="53">
        <f>IFERROR(VLOOKUP(B534,Members!B:C,2,FALSE),0)</f>
      </c>
      <c r="D534" s="53">
        <f>IFERROR(VLOOKUP(B534,Members!$B:$H,7,FALSE),0)</f>
      </c>
      <c r="E534" s="55">
        <f>IFERROR(VLOOKUP(B534,'วันที่ 1'!$B$8:$AH$103,28,FALSE),0) - IFERROR(VLOOKUP(B534,'วันที่ 1'!$B$8:$AH$103,27,FALSE),0)</f>
      </c>
      <c r="F534" s="55">
        <f>IFERROR(VLOOKUP(C534,'วันที่ 1'!$B$8:$AH$103,27,FALSE),0)</f>
      </c>
      <c r="G534" s="53">
        <f>IFERROR(VLOOKUP(B534,'วันที่ 1'!$B$8:$AH$103,28,FALSE),0)-IFERROR(VLOOKUP(B534,'วันที่ 1'!$B$8:$AH$103,27,FALSE),0)</f>
      </c>
      <c r="H534" s="55">
        <f>IFERROR(VLOOKUP(B534,'วันที่ 1'!$B$8:$AH$103,27,FALSE),0)</f>
      </c>
      <c r="I534" s="53">
        <f>IFERROR(VLOOKUP(B534,'วันที่ 2'!$B$8:$AF$106,28,FALSE),0)-IFERROR(VLOOKUP(B534,'วันที่ 2'!$B$8:$AF$106,27,FALSE),0)</f>
      </c>
      <c r="J534" s="53">
        <f>IFERROR(VLOOKUP(B534,'วันที่ 2'!$B$8:$AF$106,27,FALSE),0)</f>
      </c>
      <c r="K534" s="53">
        <f>IFERROR(VLOOKUP(B534,'วันที่ 3 กะเช้า'!$B$8:$AK$106,28,FALSE),0)-IFERROR(VLOOKUP(B534,'วันที่ 3 กะเช้า'!$B$8:$AK$106,27,FALSE),0)</f>
      </c>
      <c r="L534" s="53">
        <f>IFERROR(VLOOKUP(B534,'วันที่ 3 กะเช้า'!$B$8:$AK$106,27,FALSE),0)</f>
      </c>
      <c r="M534" s="53">
        <f>IFERROR(VLOOKUP(B534,'วันที่ 4 กะเช้า'!$B$8:$AG$107,28,FALSE),0)-IFERROR(VLOOKUP(B534,'วันที่ 4 กะเช้า'!$B$8:$AG$107,27,FALSE),0)</f>
      </c>
      <c r="N534" s="53">
        <f>IFERROR(VLOOKUP(B534,'วันที่ 4 กะเช้า'!$B$8:$AG$107,27,FALSE),0)</f>
      </c>
      <c r="O534" s="53">
        <f>IFERROR(VLOOKUP(B534,'วันที่ 4 กะเช้า'!$B$8:$AH$106,28,FALSE),0)-IFERROR(VLOOKUP(B534,'วันที่ 4 กะเช้า'!$B$8:$AH$106,27,FALSE),0)</f>
      </c>
      <c r="P534" s="53">
        <f>IFERROR(VLOOKUP(B534,'วันที่ 4 กะเช้า'!$B$8:$AH$106,27,FALSE),0)</f>
      </c>
      <c r="Q534" s="53">
        <f>IFERROR(VLOOKUP(B534,'วันที่ 4 กะเช้า'!$B$8:$AH$106,28,FALSE),0)-IFERROR(VLOOKUP(B534,'วันที่ 4 กะเช้า'!$B$8:$AH$106,27,FALSE),0)</f>
      </c>
      <c r="R534" s="53">
        <f>IFERROR(VLOOKUP(B534,'วันที่ 4 กะเช้า'!$B$8:$AH$106,27,FALSE),0)</f>
      </c>
      <c r="S534" s="53">
        <f>IFERROR(VLOOKUP(B534,'วันที่ 5 กะเช้า'!$B$8:$AH$107,28,FALSE),0)-IFERROR(VLOOKUP(B534,'วันที่ 5 กะเช้า'!$B$8:$AH$107,27,FALSE),0)</f>
      </c>
      <c r="T534" s="53">
        <f>IFERROR(VLOOKUP(B534,'วันที่ 5 กะเช้า'!$B$8:$AH$107,27,FALSE),0)</f>
      </c>
      <c r="U534" s="53">
        <f>IFERROR(VLOOKUP(B534,'วันที่ 5 กะดึก'!$B$8:$AH$106,27,FALSE),0)</f>
      </c>
      <c r="V534" s="53">
        <f>IFERROR(VLOOKUP(B534,'วันที่ 5 กะดึก'!$B$8:$AH$106,27,FALSE),0)</f>
      </c>
      <c r="W534" s="53">
        <f>IFERROR(VLOOKUP(B534,'วันที่ 7'!$B$8:$AH$105,28,FALSE),0)-IFERROR(VLOOKUP(B534,'วันที่ 7'!$B$8:$AH$105,27,FALSE),0)</f>
      </c>
      <c r="X534" s="53">
        <f>IFERROR(VLOOKUP(B534,'วันที่ 7'!$B$8:$AH$105,27,FALSE),0)</f>
      </c>
      <c r="Y534" s="53">
        <f>IFERROR(VLOOKUP(B534,'วันที่ 8'!$B$8:$AH$109,28,FALSE),0)-IFERROR(VLOOKUP(B534,'วันที่ 8'!$B$8:$AH$109,27,FALSE),0)</f>
      </c>
      <c r="Z534" s="53">
        <f>IFERROR(VLOOKUP(B534,'วันที่ 8'!$B$8:$AH$109,27,FALSE),0)</f>
      </c>
      <c r="AA534" s="53">
        <f>IFERROR(VLOOKUP(B534,'กะเช้าวันที่ 12'!$B$8:$AC$102,28,FALSE),0)-IFERROR(VLOOKUP(B534,'กะเช้าวันที่ 12'!$B$8:$AC$102,27,FALSE),0)</f>
      </c>
      <c r="AB534" s="53">
        <f>IFERROR(VLOOKUP(B534,'กะเช้าวันที่ 12'!$B$8:$AC$102,27,FALSE),0)</f>
      </c>
      <c r="AC534" s="53">
        <f>IFERROR(VLOOKUP(B534,'กะเช้าวันที่ 14'!$B$8:$AC$104,28,FALSE),0)-IFERROR(VLOOKUP(B534,'กะเช้าวันที่ 14'!$B$8:$AC$104,27,FALSE),0)</f>
      </c>
      <c r="AD534" s="53">
        <f>IFERROR(VLOOKUP(B534,'กะเช้าวันที่ 14'!$B$8:$AC$104,27,FALSE),0)</f>
      </c>
      <c r="AE534" s="53">
        <f>IFERROR(VLOOKUP(B534,'กะดึกวันที่ 13'!$B$8:$AC$105,28,FALSE),0)-IFERROR(VLOOKUP(B534,'กะดึกวันที่ 13'!$B$8:$AC$105,27,FALSE),0)</f>
      </c>
      <c r="AF534" s="53">
        <f>IFERROR(VLOOKUP(C534,'กะดึกวันที่ 13'!$B$8:$AC$105,27,FALSE),0)</f>
      </c>
      <c r="AG534" s="53">
        <f>IFERROR(VLOOKUP(B534,'วันที่ 12'!$B$8:$AH$105,28,FALSE),0)</f>
      </c>
      <c r="AH534" s="53">
        <f>IFERROR(VLOOKUP(B534,'วันที่ 14'!$B$8:$AH$106,28,FALSE),0)</f>
      </c>
      <c r="AI534" s="53">
        <f>IFERROR(VLOOKUP(B534,'วันที่ 15'!$B$8:$AH$106,28,FALSE),0)</f>
      </c>
      <c r="AJ534" s="53">
        <f>IFERROR(VLOOKUP(B534,'วันที่ 16'!$B$8:$AH$105,28,FALSE),0)</f>
      </c>
      <c r="AK534" s="53">
        <f>IFERROR(VLOOKUP(B534,'วันที่ 17'!$B$8:$AH$105,28,FALSE),0)</f>
      </c>
      <c r="AL534" s="53">
        <f>IFERROR(VLOOKUP(B534,'วันที่ 18'!$B$8:$AH$104,28,FALSE),0)</f>
      </c>
      <c r="AM534" s="53">
        <f>IFERROR(VLOOKUP(B534,'วันที่ 19'!$B$8:$AH$106,28,FALSE),0)</f>
      </c>
      <c r="AN534" s="53">
        <f>IFERROR(VLOOKUP(B534,'วันที่ 20'!$B$8:$AH$105,28,FALSE),0)</f>
      </c>
      <c r="AO534" s="53">
        <f>IFERROR(VLOOKUP(B534,'วันที่ 21'!$B$8:$AH$106,28,FALSE),0)</f>
      </c>
      <c r="AP534" s="53">
        <f>IFERROR(VLOOKUP(B534,'วันที่ 22'!$B$8:$AH$105,28,FALSE),0)</f>
      </c>
      <c r="AQ534" s="53">
        <f>IFERROR(VLOOKUP(B534,'วันที่ 23'!$B$8:$AH$107,28,FALSE),0)</f>
      </c>
      <c r="AR534" s="53">
        <f>IFERROR(VLOOKUP(B534,'วันที่ 24'!$B$8:$AH$104,28,FALSE),0)</f>
      </c>
      <c r="AS534" s="53">
        <f>IFERROR(VLOOKUP(B534,'วันที่ 25'!$B$8:$AH$106,28,FALSE),0)</f>
      </c>
      <c r="AT534" s="53">
        <f>IFERROR(VLOOKUP(B534,'วันที่ 26'!$B$8:$AH$105,28,FALSE),0)</f>
      </c>
      <c r="AU534" s="53">
        <f>IFERROR(VLOOKUP(B534,'วันที่ 26'!$B$8:$AH$104,28,FALSE),0)</f>
      </c>
      <c r="AV534" s="53">
        <f>IFERROR(VLOOKUP(B534,'วันที่ 30'!$B$8:$AH$107,28,FALSE),0)</f>
      </c>
      <c r="AW534" s="53">
        <f>IFERROR(VLOOKUP(B534,'วันที่ 31'!$B$8:$AG$105,28,FALSE),0)</f>
      </c>
      <c r="AX534" s="52">
        <f>SUM(E534:AW534)</f>
      </c>
    </row>
    <row r="535">
      <c r="A535" s="52"/>
      <c r="B535" s="56"/>
      <c r="C535" s="53">
        <f>IFERROR(VLOOKUP(B535,Members!B:C,2,FALSE),0)</f>
      </c>
      <c r="D535" s="53">
        <f>IFERROR(VLOOKUP(B535,Members!$B:$H,7,FALSE),0)</f>
      </c>
      <c r="E535" s="55">
        <f>IFERROR(VLOOKUP(B535,'วันที่ 1'!$B$8:$AH$103,28,FALSE),0) - IFERROR(VLOOKUP(B535,'วันที่ 1'!$B$8:$AH$103,27,FALSE),0)</f>
      </c>
      <c r="F535" s="55">
        <f>IFERROR(VLOOKUP(C535,'วันที่ 1'!$B$8:$AH$103,27,FALSE),0)</f>
      </c>
      <c r="G535" s="53">
        <f>IFERROR(VLOOKUP(B535,'วันที่ 1'!$B$8:$AH$103,28,FALSE),0)-IFERROR(VLOOKUP(B535,'วันที่ 1'!$B$8:$AH$103,27,FALSE),0)</f>
      </c>
      <c r="H535" s="55">
        <f>IFERROR(VLOOKUP(B535,'วันที่ 1'!$B$8:$AH$103,27,FALSE),0)</f>
      </c>
      <c r="I535" s="53">
        <f>IFERROR(VLOOKUP(B535,'วันที่ 2'!$B$8:$AF$106,28,FALSE),0)-IFERROR(VLOOKUP(B535,'วันที่ 2'!$B$8:$AF$106,27,FALSE),0)</f>
      </c>
      <c r="J535" s="53">
        <f>IFERROR(VLOOKUP(B535,'วันที่ 2'!$B$8:$AF$106,27,FALSE),0)</f>
      </c>
      <c r="K535" s="53">
        <f>IFERROR(VLOOKUP(B535,'วันที่ 3 กะเช้า'!$B$8:$AK$106,28,FALSE),0)-IFERROR(VLOOKUP(B535,'วันที่ 3 กะเช้า'!$B$8:$AK$106,27,FALSE),0)</f>
      </c>
      <c r="L535" s="53">
        <f>IFERROR(VLOOKUP(B535,'วันที่ 3 กะเช้า'!$B$8:$AK$106,27,FALSE),0)</f>
      </c>
      <c r="M535" s="53">
        <f>IFERROR(VLOOKUP(B535,'วันที่ 4 กะเช้า'!$B$8:$AG$107,28,FALSE),0)-IFERROR(VLOOKUP(B535,'วันที่ 4 กะเช้า'!$B$8:$AG$107,27,FALSE),0)</f>
      </c>
      <c r="N535" s="53">
        <f>IFERROR(VLOOKUP(B535,'วันที่ 4 กะเช้า'!$B$8:$AG$107,27,FALSE),0)</f>
      </c>
      <c r="O535" s="53">
        <f>IFERROR(VLOOKUP(B535,'วันที่ 4 กะเช้า'!$B$8:$AH$106,28,FALSE),0)-IFERROR(VLOOKUP(B535,'วันที่ 4 กะเช้า'!$B$8:$AH$106,27,FALSE),0)</f>
      </c>
      <c r="P535" s="53">
        <f>IFERROR(VLOOKUP(B535,'วันที่ 4 กะเช้า'!$B$8:$AH$106,27,FALSE),0)</f>
      </c>
      <c r="Q535" s="53">
        <f>IFERROR(VLOOKUP(B535,'วันที่ 4 กะเช้า'!$B$8:$AH$106,28,FALSE),0)-IFERROR(VLOOKUP(B535,'วันที่ 4 กะเช้า'!$B$8:$AH$106,27,FALSE),0)</f>
      </c>
      <c r="R535" s="53">
        <f>IFERROR(VLOOKUP(B535,'วันที่ 4 กะเช้า'!$B$8:$AH$106,27,FALSE),0)</f>
      </c>
      <c r="S535" s="53">
        <f>IFERROR(VLOOKUP(B535,'วันที่ 5 กะเช้า'!$B$8:$AH$107,28,FALSE),0)-IFERROR(VLOOKUP(B535,'วันที่ 5 กะเช้า'!$B$8:$AH$107,27,FALSE),0)</f>
      </c>
      <c r="T535" s="53">
        <f>IFERROR(VLOOKUP(B535,'วันที่ 5 กะเช้า'!$B$8:$AH$107,27,FALSE),0)</f>
      </c>
      <c r="U535" s="53">
        <f>IFERROR(VLOOKUP(B535,'วันที่ 5 กะดึก'!$B$8:$AH$106,27,FALSE),0)</f>
      </c>
      <c r="V535" s="53">
        <f>IFERROR(VLOOKUP(B535,'วันที่ 5 กะดึก'!$B$8:$AH$106,27,FALSE),0)</f>
      </c>
      <c r="W535" s="53">
        <f>IFERROR(VLOOKUP(B535,'วันที่ 7'!$B$8:$AH$105,28,FALSE),0)-IFERROR(VLOOKUP(B535,'วันที่ 7'!$B$8:$AH$105,27,FALSE),0)</f>
      </c>
      <c r="X535" s="53">
        <f>IFERROR(VLOOKUP(B535,'วันที่ 7'!$B$8:$AH$105,27,FALSE),0)</f>
      </c>
      <c r="Y535" s="53">
        <f>IFERROR(VLOOKUP(B535,'วันที่ 8'!$B$8:$AH$109,28,FALSE),0)-IFERROR(VLOOKUP(B535,'วันที่ 8'!$B$8:$AH$109,27,FALSE),0)</f>
      </c>
      <c r="Z535" s="53">
        <f>IFERROR(VLOOKUP(B535,'วันที่ 8'!$B$8:$AH$109,27,FALSE),0)</f>
      </c>
      <c r="AA535" s="53">
        <f>IFERROR(VLOOKUP(B535,'กะเช้าวันที่ 12'!$B$8:$AC$102,28,FALSE),0)-IFERROR(VLOOKUP(B535,'กะเช้าวันที่ 12'!$B$8:$AC$102,27,FALSE),0)</f>
      </c>
      <c r="AB535" s="53">
        <f>IFERROR(VLOOKUP(B535,'กะเช้าวันที่ 12'!$B$8:$AC$102,27,FALSE),0)</f>
      </c>
      <c r="AC535" s="53">
        <f>IFERROR(VLOOKUP(B535,'กะเช้าวันที่ 14'!$B$8:$AC$104,28,FALSE),0)-IFERROR(VLOOKUP(B535,'กะเช้าวันที่ 14'!$B$8:$AC$104,27,FALSE),0)</f>
      </c>
      <c r="AD535" s="53">
        <f>IFERROR(VLOOKUP(B535,'กะเช้าวันที่ 14'!$B$8:$AC$104,27,FALSE),0)</f>
      </c>
      <c r="AE535" s="53">
        <f>IFERROR(VLOOKUP(B535,'กะดึกวันที่ 13'!$B$8:$AC$105,28,FALSE),0)-IFERROR(VLOOKUP(B535,'กะดึกวันที่ 13'!$B$8:$AC$105,27,FALSE),0)</f>
      </c>
      <c r="AF535" s="53">
        <f>IFERROR(VLOOKUP(C535,'กะดึกวันที่ 13'!$B$8:$AC$105,27,FALSE),0)</f>
      </c>
      <c r="AG535" s="53">
        <f>IFERROR(VLOOKUP(B535,'วันที่ 12'!$B$8:$AH$105,28,FALSE),0)</f>
      </c>
      <c r="AH535" s="53">
        <f>IFERROR(VLOOKUP(B535,'วันที่ 14'!$B$8:$AH$106,28,FALSE),0)</f>
      </c>
      <c r="AI535" s="53">
        <f>IFERROR(VLOOKUP(B535,'วันที่ 15'!$B$8:$AH$106,28,FALSE),0)</f>
      </c>
      <c r="AJ535" s="53">
        <f>IFERROR(VLOOKUP(B535,'วันที่ 16'!$B$8:$AH$105,28,FALSE),0)</f>
      </c>
      <c r="AK535" s="53">
        <f>IFERROR(VLOOKUP(B535,'วันที่ 17'!$B$8:$AH$105,28,FALSE),0)</f>
      </c>
      <c r="AL535" s="53">
        <f>IFERROR(VLOOKUP(B535,'วันที่ 18'!$B$8:$AH$104,28,FALSE),0)</f>
      </c>
      <c r="AM535" s="53">
        <f>IFERROR(VLOOKUP(B535,'วันที่ 19'!$B$8:$AH$106,28,FALSE),0)</f>
      </c>
      <c r="AN535" s="53">
        <f>IFERROR(VLOOKUP(B535,'วันที่ 20'!$B$8:$AH$105,28,FALSE),0)</f>
      </c>
      <c r="AO535" s="53">
        <f>IFERROR(VLOOKUP(B535,'วันที่ 21'!$B$8:$AH$106,28,FALSE),0)</f>
      </c>
      <c r="AP535" s="53">
        <f>IFERROR(VLOOKUP(B535,'วันที่ 22'!$B$8:$AH$105,28,FALSE),0)</f>
      </c>
      <c r="AQ535" s="53">
        <f>IFERROR(VLOOKUP(B535,'วันที่ 23'!$B$8:$AH$107,28,FALSE),0)</f>
      </c>
      <c r="AR535" s="53">
        <f>IFERROR(VLOOKUP(B535,'วันที่ 24'!$B$8:$AH$104,28,FALSE),0)</f>
      </c>
      <c r="AS535" s="53">
        <f>IFERROR(VLOOKUP(B535,'วันที่ 25'!$B$8:$AH$106,28,FALSE),0)</f>
      </c>
      <c r="AT535" s="53">
        <f>IFERROR(VLOOKUP(B535,'วันที่ 26'!$B$8:$AH$105,28,FALSE),0)</f>
      </c>
      <c r="AU535" s="53">
        <f>IFERROR(VLOOKUP(B535,'วันที่ 26'!$B$8:$AH$104,28,FALSE),0)</f>
      </c>
      <c r="AV535" s="53">
        <f>IFERROR(VLOOKUP(B535,'วันที่ 30'!$B$8:$AH$107,28,FALSE),0)</f>
      </c>
      <c r="AW535" s="53">
        <f>IFERROR(VLOOKUP(B535,'วันที่ 31'!$B$8:$AG$105,28,FALSE),0)</f>
      </c>
      <c r="AX535" s="52">
        <f>SUM(E535:AW535)</f>
      </c>
    </row>
    <row r="536">
      <c r="A536" s="52"/>
      <c r="B536" s="56"/>
      <c r="C536" s="53">
        <f>IFERROR(VLOOKUP(B536,Members!B:C,2,FALSE),0)</f>
      </c>
      <c r="D536" s="53">
        <f>IFERROR(VLOOKUP(B536,Members!$B:$H,7,FALSE),0)</f>
      </c>
      <c r="E536" s="55">
        <f>IFERROR(VLOOKUP(B536,'วันที่ 1'!$B$8:$AH$103,28,FALSE),0) - IFERROR(VLOOKUP(B536,'วันที่ 1'!$B$8:$AH$103,27,FALSE),0)</f>
      </c>
      <c r="F536" s="55">
        <f>IFERROR(VLOOKUP(C536,'วันที่ 1'!$B$8:$AH$103,27,FALSE),0)</f>
      </c>
      <c r="G536" s="53">
        <f>IFERROR(VLOOKUP(B536,'วันที่ 1'!$B$8:$AH$103,28,FALSE),0)-IFERROR(VLOOKUP(B536,'วันที่ 1'!$B$8:$AH$103,27,FALSE),0)</f>
      </c>
      <c r="H536" s="55">
        <f>IFERROR(VLOOKUP(B536,'วันที่ 1'!$B$8:$AH$103,27,FALSE),0)</f>
      </c>
      <c r="I536" s="53">
        <f>IFERROR(VLOOKUP(B536,'วันที่ 2'!$B$8:$AF$106,28,FALSE),0)-IFERROR(VLOOKUP(B536,'วันที่ 2'!$B$8:$AF$106,27,FALSE),0)</f>
      </c>
      <c r="J536" s="53">
        <f>IFERROR(VLOOKUP(B536,'วันที่ 2'!$B$8:$AF$106,27,FALSE),0)</f>
      </c>
      <c r="K536" s="53">
        <f>IFERROR(VLOOKUP(B536,'วันที่ 3 กะเช้า'!$B$8:$AK$106,28,FALSE),0)-IFERROR(VLOOKUP(B536,'วันที่ 3 กะเช้า'!$B$8:$AK$106,27,FALSE),0)</f>
      </c>
      <c r="L536" s="53">
        <f>IFERROR(VLOOKUP(B536,'วันที่ 3 กะเช้า'!$B$8:$AK$106,27,FALSE),0)</f>
      </c>
      <c r="M536" s="53">
        <f>IFERROR(VLOOKUP(B536,'วันที่ 4 กะเช้า'!$B$8:$AG$107,28,FALSE),0)-IFERROR(VLOOKUP(B536,'วันที่ 4 กะเช้า'!$B$8:$AG$107,27,FALSE),0)</f>
      </c>
      <c r="N536" s="53">
        <f>IFERROR(VLOOKUP(B536,'วันที่ 4 กะเช้า'!$B$8:$AG$107,27,FALSE),0)</f>
      </c>
      <c r="O536" s="53">
        <f>IFERROR(VLOOKUP(B536,'วันที่ 4 กะเช้า'!$B$8:$AH$106,28,FALSE),0)-IFERROR(VLOOKUP(B536,'วันที่ 4 กะเช้า'!$B$8:$AH$106,27,FALSE),0)</f>
      </c>
      <c r="P536" s="53">
        <f>IFERROR(VLOOKUP(B536,'วันที่ 4 กะเช้า'!$B$8:$AH$106,27,FALSE),0)</f>
      </c>
      <c r="Q536" s="53">
        <f>IFERROR(VLOOKUP(B536,'วันที่ 4 กะเช้า'!$B$8:$AH$106,28,FALSE),0)-IFERROR(VLOOKUP(B536,'วันที่ 4 กะเช้า'!$B$8:$AH$106,27,FALSE),0)</f>
      </c>
      <c r="R536" s="53">
        <f>IFERROR(VLOOKUP(B536,'วันที่ 4 กะเช้า'!$B$8:$AH$106,27,FALSE),0)</f>
      </c>
      <c r="S536" s="53">
        <f>IFERROR(VLOOKUP(B536,'วันที่ 5 กะเช้า'!$B$8:$AH$107,28,FALSE),0)-IFERROR(VLOOKUP(B536,'วันที่ 5 กะเช้า'!$B$8:$AH$107,27,FALSE),0)</f>
      </c>
      <c r="T536" s="53">
        <f>IFERROR(VLOOKUP(B536,'วันที่ 5 กะเช้า'!$B$8:$AH$107,27,FALSE),0)</f>
      </c>
      <c r="U536" s="53">
        <f>IFERROR(VLOOKUP(B536,'วันที่ 5 กะดึก'!$B$8:$AH$106,27,FALSE),0)</f>
      </c>
      <c r="V536" s="53">
        <f>IFERROR(VLOOKUP(B536,'วันที่ 5 กะดึก'!$B$8:$AH$106,27,FALSE),0)</f>
      </c>
      <c r="W536" s="53">
        <f>IFERROR(VLOOKUP(B536,'วันที่ 7'!$B$8:$AH$105,28,FALSE),0)-IFERROR(VLOOKUP(B536,'วันที่ 7'!$B$8:$AH$105,27,FALSE),0)</f>
      </c>
      <c r="X536" s="53">
        <f>IFERROR(VLOOKUP(B536,'วันที่ 7'!$B$8:$AH$105,27,FALSE),0)</f>
      </c>
      <c r="Y536" s="53">
        <f>IFERROR(VLOOKUP(B536,'วันที่ 8'!$B$8:$AH$109,28,FALSE),0)-IFERROR(VLOOKUP(B536,'วันที่ 8'!$B$8:$AH$109,27,FALSE),0)</f>
      </c>
      <c r="Z536" s="53">
        <f>IFERROR(VLOOKUP(B536,'วันที่ 8'!$B$8:$AH$109,27,FALSE),0)</f>
      </c>
      <c r="AA536" s="53">
        <f>IFERROR(VLOOKUP(B536,'กะเช้าวันที่ 12'!$B$8:$AC$102,28,FALSE),0)-IFERROR(VLOOKUP(B536,'กะเช้าวันที่ 12'!$B$8:$AC$102,27,FALSE),0)</f>
      </c>
      <c r="AB536" s="53">
        <f>IFERROR(VLOOKUP(B536,'กะเช้าวันที่ 12'!$B$8:$AC$102,27,FALSE),0)</f>
      </c>
      <c r="AC536" s="53">
        <f>IFERROR(VLOOKUP(B536,'กะเช้าวันที่ 14'!$B$8:$AC$104,28,FALSE),0)-IFERROR(VLOOKUP(B536,'กะเช้าวันที่ 14'!$B$8:$AC$104,27,FALSE),0)</f>
      </c>
      <c r="AD536" s="53">
        <f>IFERROR(VLOOKUP(B536,'กะเช้าวันที่ 14'!$B$8:$AC$104,27,FALSE),0)</f>
      </c>
      <c r="AE536" s="53">
        <f>IFERROR(VLOOKUP(B536,'กะดึกวันที่ 13'!$B$8:$AC$105,28,FALSE),0)-IFERROR(VLOOKUP(B536,'กะดึกวันที่ 13'!$B$8:$AC$105,27,FALSE),0)</f>
      </c>
      <c r="AF536" s="53">
        <f>IFERROR(VLOOKUP(C536,'กะดึกวันที่ 13'!$B$8:$AC$105,27,FALSE),0)</f>
      </c>
      <c r="AG536" s="53">
        <f>IFERROR(VLOOKUP(B536,'วันที่ 12'!$B$8:$AH$105,28,FALSE),0)</f>
      </c>
      <c r="AH536" s="53">
        <f>IFERROR(VLOOKUP(B536,'วันที่ 14'!$B$8:$AH$106,28,FALSE),0)</f>
      </c>
      <c r="AI536" s="53">
        <f>IFERROR(VLOOKUP(B536,'วันที่ 15'!$B$8:$AH$106,28,FALSE),0)</f>
      </c>
      <c r="AJ536" s="53">
        <f>IFERROR(VLOOKUP(B536,'วันที่ 16'!$B$8:$AH$105,28,FALSE),0)</f>
      </c>
      <c r="AK536" s="53">
        <f>IFERROR(VLOOKUP(B536,'วันที่ 17'!$B$8:$AH$105,28,FALSE),0)</f>
      </c>
      <c r="AL536" s="53">
        <f>IFERROR(VLOOKUP(B536,'วันที่ 18'!$B$8:$AH$104,28,FALSE),0)</f>
      </c>
      <c r="AM536" s="53">
        <f>IFERROR(VLOOKUP(B536,'วันที่ 19'!$B$8:$AH$106,28,FALSE),0)</f>
      </c>
      <c r="AN536" s="53">
        <f>IFERROR(VLOOKUP(B536,'วันที่ 20'!$B$8:$AH$105,28,FALSE),0)</f>
      </c>
      <c r="AO536" s="53">
        <f>IFERROR(VLOOKUP(B536,'วันที่ 21'!$B$8:$AH$106,28,FALSE),0)</f>
      </c>
      <c r="AP536" s="53">
        <f>IFERROR(VLOOKUP(B536,'วันที่ 22'!$B$8:$AH$105,28,FALSE),0)</f>
      </c>
      <c r="AQ536" s="53">
        <f>IFERROR(VLOOKUP(B536,'วันที่ 23'!$B$8:$AH$107,28,FALSE),0)</f>
      </c>
      <c r="AR536" s="53">
        <f>IFERROR(VLOOKUP(B536,'วันที่ 24'!$B$8:$AH$104,28,FALSE),0)</f>
      </c>
      <c r="AS536" s="53">
        <f>IFERROR(VLOOKUP(B536,'วันที่ 25'!$B$8:$AH$106,28,FALSE),0)</f>
      </c>
      <c r="AT536" s="53">
        <f>IFERROR(VLOOKUP(B536,'วันที่ 26'!$B$8:$AH$105,28,FALSE),0)</f>
      </c>
      <c r="AU536" s="53">
        <f>IFERROR(VLOOKUP(B536,'วันที่ 26'!$B$8:$AH$104,28,FALSE),0)</f>
      </c>
      <c r="AV536" s="53">
        <f>IFERROR(VLOOKUP(B536,'วันที่ 30'!$B$8:$AH$107,28,FALSE),0)</f>
      </c>
      <c r="AW536" s="53">
        <f>IFERROR(VLOOKUP(B536,'วันที่ 31'!$B$8:$AG$105,28,FALSE),0)</f>
      </c>
      <c r="AX536" s="52">
        <f>SUM(E536:AW536)</f>
      </c>
    </row>
    <row r="537">
      <c r="A537" s="52"/>
      <c r="B537" s="56"/>
      <c r="C537" s="53">
        <f>IFERROR(VLOOKUP(B537,Members!B:C,2,FALSE),0)</f>
      </c>
      <c r="D537" s="53">
        <f>IFERROR(VLOOKUP(B537,Members!$B:$H,7,FALSE),0)</f>
      </c>
      <c r="E537" s="55">
        <f>IFERROR(VLOOKUP(B537,'วันที่ 1'!$B$8:$AH$103,28,FALSE),0) - IFERROR(VLOOKUP(B537,'วันที่ 1'!$B$8:$AH$103,27,FALSE),0)</f>
      </c>
      <c r="F537" s="55">
        <f>IFERROR(VLOOKUP(C537,'วันที่ 1'!$B$8:$AH$103,27,FALSE),0)</f>
      </c>
      <c r="G537" s="53">
        <f>IFERROR(VLOOKUP(B537,'วันที่ 1'!$B$8:$AH$103,28,FALSE),0)-IFERROR(VLOOKUP(B537,'วันที่ 1'!$B$8:$AH$103,27,FALSE),0)</f>
      </c>
      <c r="H537" s="55">
        <f>IFERROR(VLOOKUP(B537,'วันที่ 1'!$B$8:$AH$103,27,FALSE),0)</f>
      </c>
      <c r="I537" s="53">
        <f>IFERROR(VLOOKUP(B537,'วันที่ 2'!$B$8:$AF$106,28,FALSE),0)-IFERROR(VLOOKUP(B537,'วันที่ 2'!$B$8:$AF$106,27,FALSE),0)</f>
      </c>
      <c r="J537" s="53">
        <f>IFERROR(VLOOKUP(B537,'วันที่ 2'!$B$8:$AF$106,27,FALSE),0)</f>
      </c>
      <c r="K537" s="53">
        <f>IFERROR(VLOOKUP(B537,'วันที่ 3 กะเช้า'!$B$8:$AK$106,28,FALSE),0)-IFERROR(VLOOKUP(B537,'วันที่ 3 กะเช้า'!$B$8:$AK$106,27,FALSE),0)</f>
      </c>
      <c r="L537" s="53">
        <f>IFERROR(VLOOKUP(B537,'วันที่ 3 กะเช้า'!$B$8:$AK$106,27,FALSE),0)</f>
      </c>
      <c r="M537" s="53">
        <f>IFERROR(VLOOKUP(B537,'วันที่ 4 กะเช้า'!$B$8:$AG$107,28,FALSE),0)-IFERROR(VLOOKUP(B537,'วันที่ 4 กะเช้า'!$B$8:$AG$107,27,FALSE),0)</f>
      </c>
      <c r="N537" s="53">
        <f>IFERROR(VLOOKUP(B537,'วันที่ 4 กะเช้า'!$B$8:$AG$107,27,FALSE),0)</f>
      </c>
      <c r="O537" s="53">
        <f>IFERROR(VLOOKUP(B537,'วันที่ 4 กะเช้า'!$B$8:$AH$106,28,FALSE),0)-IFERROR(VLOOKUP(B537,'วันที่ 4 กะเช้า'!$B$8:$AH$106,27,FALSE),0)</f>
      </c>
      <c r="P537" s="53">
        <f>IFERROR(VLOOKUP(B537,'วันที่ 4 กะเช้า'!$B$8:$AH$106,27,FALSE),0)</f>
      </c>
      <c r="Q537" s="53">
        <f>IFERROR(VLOOKUP(B537,'วันที่ 4 กะเช้า'!$B$8:$AH$106,28,FALSE),0)-IFERROR(VLOOKUP(B537,'วันที่ 4 กะเช้า'!$B$8:$AH$106,27,FALSE),0)</f>
      </c>
      <c r="R537" s="53">
        <f>IFERROR(VLOOKUP(B537,'วันที่ 4 กะเช้า'!$B$8:$AH$106,27,FALSE),0)</f>
      </c>
      <c r="S537" s="53">
        <f>IFERROR(VLOOKUP(B537,'วันที่ 5 กะเช้า'!$B$8:$AH$107,28,FALSE),0)-IFERROR(VLOOKUP(B537,'วันที่ 5 กะเช้า'!$B$8:$AH$107,27,FALSE),0)</f>
      </c>
      <c r="T537" s="53">
        <f>IFERROR(VLOOKUP(B537,'วันที่ 5 กะเช้า'!$B$8:$AH$107,27,FALSE),0)</f>
      </c>
      <c r="U537" s="53">
        <f>IFERROR(VLOOKUP(B537,'วันที่ 5 กะดึก'!$B$8:$AH$106,27,FALSE),0)</f>
      </c>
      <c r="V537" s="53">
        <f>IFERROR(VLOOKUP(B537,'วันที่ 5 กะดึก'!$B$8:$AH$106,27,FALSE),0)</f>
      </c>
      <c r="W537" s="53">
        <f>IFERROR(VLOOKUP(B537,'วันที่ 7'!$B$8:$AH$105,28,FALSE),0)-IFERROR(VLOOKUP(B537,'วันที่ 7'!$B$8:$AH$105,27,FALSE),0)</f>
      </c>
      <c r="X537" s="53">
        <f>IFERROR(VLOOKUP(B537,'วันที่ 7'!$B$8:$AH$105,27,FALSE),0)</f>
      </c>
      <c r="Y537" s="53">
        <f>IFERROR(VLOOKUP(B537,'วันที่ 8'!$B$8:$AH$109,28,FALSE),0)-IFERROR(VLOOKUP(B537,'วันที่ 8'!$B$8:$AH$109,27,FALSE),0)</f>
      </c>
      <c r="Z537" s="53">
        <f>IFERROR(VLOOKUP(B537,'วันที่ 8'!$B$8:$AH$109,27,FALSE),0)</f>
      </c>
      <c r="AA537" s="53">
        <f>IFERROR(VLOOKUP(B537,'กะเช้าวันที่ 12'!$B$8:$AC$102,28,FALSE),0)-IFERROR(VLOOKUP(B537,'กะเช้าวันที่ 12'!$B$8:$AC$102,27,FALSE),0)</f>
      </c>
      <c r="AB537" s="53">
        <f>IFERROR(VLOOKUP(B537,'กะเช้าวันที่ 12'!$B$8:$AC$102,27,FALSE),0)</f>
      </c>
      <c r="AC537" s="53">
        <f>IFERROR(VLOOKUP(B537,'กะเช้าวันที่ 14'!$B$8:$AC$104,28,FALSE),0)-IFERROR(VLOOKUP(B537,'กะเช้าวันที่ 14'!$B$8:$AC$104,27,FALSE),0)</f>
      </c>
      <c r="AD537" s="53">
        <f>IFERROR(VLOOKUP(B537,'กะเช้าวันที่ 14'!$B$8:$AC$104,27,FALSE),0)</f>
      </c>
      <c r="AE537" s="53">
        <f>IFERROR(VLOOKUP(B537,'กะดึกวันที่ 13'!$B$8:$AC$105,28,FALSE),0)-IFERROR(VLOOKUP(B537,'กะดึกวันที่ 13'!$B$8:$AC$105,27,FALSE),0)</f>
      </c>
      <c r="AF537" s="53">
        <f>IFERROR(VLOOKUP(C537,'กะดึกวันที่ 13'!$B$8:$AC$105,27,FALSE),0)</f>
      </c>
      <c r="AG537" s="53">
        <f>IFERROR(VLOOKUP(B537,'วันที่ 12'!$B$8:$AH$105,28,FALSE),0)</f>
      </c>
      <c r="AH537" s="53">
        <f>IFERROR(VLOOKUP(B537,'วันที่ 14'!$B$8:$AH$106,28,FALSE),0)</f>
      </c>
      <c r="AI537" s="53">
        <f>IFERROR(VLOOKUP(B537,'วันที่ 15'!$B$8:$AH$106,28,FALSE),0)</f>
      </c>
      <c r="AJ537" s="53">
        <f>IFERROR(VLOOKUP(B537,'วันที่ 16'!$B$8:$AH$105,28,FALSE),0)</f>
      </c>
      <c r="AK537" s="53">
        <f>IFERROR(VLOOKUP(B537,'วันที่ 17'!$B$8:$AH$105,28,FALSE),0)</f>
      </c>
      <c r="AL537" s="53">
        <f>IFERROR(VLOOKUP(B537,'วันที่ 18'!$B$8:$AH$104,28,FALSE),0)</f>
      </c>
      <c r="AM537" s="53">
        <f>IFERROR(VLOOKUP(B537,'วันที่ 19'!$B$8:$AH$106,28,FALSE),0)</f>
      </c>
      <c r="AN537" s="53">
        <f>IFERROR(VLOOKUP(B537,'วันที่ 20'!$B$8:$AH$105,28,FALSE),0)</f>
      </c>
      <c r="AO537" s="53">
        <f>IFERROR(VLOOKUP(B537,'วันที่ 21'!$B$8:$AH$106,28,FALSE),0)</f>
      </c>
      <c r="AP537" s="53">
        <f>IFERROR(VLOOKUP(B537,'วันที่ 22'!$B$8:$AH$105,28,FALSE),0)</f>
      </c>
      <c r="AQ537" s="53">
        <f>IFERROR(VLOOKUP(B537,'วันที่ 23'!$B$8:$AH$107,28,FALSE),0)</f>
      </c>
      <c r="AR537" s="53">
        <f>IFERROR(VLOOKUP(B537,'วันที่ 24'!$B$8:$AH$104,28,FALSE),0)</f>
      </c>
      <c r="AS537" s="53">
        <f>IFERROR(VLOOKUP(B537,'วันที่ 25'!$B$8:$AH$106,28,FALSE),0)</f>
      </c>
      <c r="AT537" s="53">
        <f>IFERROR(VLOOKUP(B537,'วันที่ 26'!$B$8:$AH$105,28,FALSE),0)</f>
      </c>
      <c r="AU537" s="53">
        <f>IFERROR(VLOOKUP(B537,'วันที่ 26'!$B$8:$AH$104,28,FALSE),0)</f>
      </c>
      <c r="AV537" s="53">
        <f>IFERROR(VLOOKUP(B537,'วันที่ 30'!$B$8:$AH$107,28,FALSE),0)</f>
      </c>
      <c r="AW537" s="53">
        <f>IFERROR(VLOOKUP(B537,'วันที่ 31'!$B$8:$AG$105,28,FALSE),0)</f>
      </c>
      <c r="AX537" s="52">
        <f>SUM(E537:AW537)</f>
      </c>
    </row>
    <row r="538">
      <c r="A538" s="52"/>
      <c r="B538" s="56"/>
      <c r="C538" s="53">
        <f>IFERROR(VLOOKUP(B538,Members!B:C,2,FALSE),0)</f>
      </c>
      <c r="D538" s="53">
        <f>IFERROR(VLOOKUP(B538,Members!$B:$H,7,FALSE),0)</f>
      </c>
      <c r="E538" s="55">
        <f>IFERROR(VLOOKUP(B538,'วันที่ 1'!$B$8:$AH$103,28,FALSE),0) - IFERROR(VLOOKUP(B538,'วันที่ 1'!$B$8:$AH$103,27,FALSE),0)</f>
      </c>
      <c r="F538" s="55">
        <f>IFERROR(VLOOKUP(C538,'วันที่ 1'!$B$8:$AH$103,27,FALSE),0)</f>
      </c>
      <c r="G538" s="53">
        <f>IFERROR(VLOOKUP(B538,'วันที่ 1'!$B$8:$AH$103,28,FALSE),0)-IFERROR(VLOOKUP(B538,'วันที่ 1'!$B$8:$AH$103,27,FALSE),0)</f>
      </c>
      <c r="H538" s="55">
        <f>IFERROR(VLOOKUP(B538,'วันที่ 1'!$B$8:$AH$103,27,FALSE),0)</f>
      </c>
      <c r="I538" s="53">
        <f>IFERROR(VLOOKUP(B538,'วันที่ 2'!$B$8:$AF$106,28,FALSE),0)-IFERROR(VLOOKUP(B538,'วันที่ 2'!$B$8:$AF$106,27,FALSE),0)</f>
      </c>
      <c r="J538" s="53">
        <f>IFERROR(VLOOKUP(B538,'วันที่ 2'!$B$8:$AF$106,27,FALSE),0)</f>
      </c>
      <c r="K538" s="53">
        <f>IFERROR(VLOOKUP(B538,'วันที่ 3 กะเช้า'!$B$8:$AK$106,28,FALSE),0)-IFERROR(VLOOKUP(B538,'วันที่ 3 กะเช้า'!$B$8:$AK$106,27,FALSE),0)</f>
      </c>
      <c r="L538" s="53">
        <f>IFERROR(VLOOKUP(B538,'วันที่ 3 กะเช้า'!$B$8:$AK$106,27,FALSE),0)</f>
      </c>
      <c r="M538" s="53">
        <f>IFERROR(VLOOKUP(B538,'วันที่ 4 กะเช้า'!$B$8:$AG$107,28,FALSE),0)-IFERROR(VLOOKUP(B538,'วันที่ 4 กะเช้า'!$B$8:$AG$107,27,FALSE),0)</f>
      </c>
      <c r="N538" s="53">
        <f>IFERROR(VLOOKUP(B538,'วันที่ 4 กะเช้า'!$B$8:$AG$107,27,FALSE),0)</f>
      </c>
      <c r="O538" s="53">
        <f>IFERROR(VLOOKUP(B538,'วันที่ 4 กะเช้า'!$B$8:$AH$106,28,FALSE),0)-IFERROR(VLOOKUP(B538,'วันที่ 4 กะเช้า'!$B$8:$AH$106,27,FALSE),0)</f>
      </c>
      <c r="P538" s="53">
        <f>IFERROR(VLOOKUP(B538,'วันที่ 4 กะเช้า'!$B$8:$AH$106,27,FALSE),0)</f>
      </c>
      <c r="Q538" s="53">
        <f>IFERROR(VLOOKUP(B538,'วันที่ 4 กะเช้า'!$B$8:$AH$106,28,FALSE),0)-IFERROR(VLOOKUP(B538,'วันที่ 4 กะเช้า'!$B$8:$AH$106,27,FALSE),0)</f>
      </c>
      <c r="R538" s="53">
        <f>IFERROR(VLOOKUP(B538,'วันที่ 4 กะเช้า'!$B$8:$AH$106,27,FALSE),0)</f>
      </c>
      <c r="S538" s="53">
        <f>IFERROR(VLOOKUP(B538,'วันที่ 5 กะเช้า'!$B$8:$AH$107,28,FALSE),0)-IFERROR(VLOOKUP(B538,'วันที่ 5 กะเช้า'!$B$8:$AH$107,27,FALSE),0)</f>
      </c>
      <c r="T538" s="53">
        <f>IFERROR(VLOOKUP(B538,'วันที่ 5 กะเช้า'!$B$8:$AH$107,27,FALSE),0)</f>
      </c>
      <c r="U538" s="53">
        <f>IFERROR(VLOOKUP(B538,'วันที่ 5 กะดึก'!$B$8:$AH$106,27,FALSE),0)</f>
      </c>
      <c r="V538" s="53">
        <f>IFERROR(VLOOKUP(B538,'วันที่ 5 กะดึก'!$B$8:$AH$106,27,FALSE),0)</f>
      </c>
      <c r="W538" s="53">
        <f>IFERROR(VLOOKUP(B538,'วันที่ 7'!$B$8:$AH$105,28,FALSE),0)-IFERROR(VLOOKUP(B538,'วันที่ 7'!$B$8:$AH$105,27,FALSE),0)</f>
      </c>
      <c r="X538" s="53">
        <f>IFERROR(VLOOKUP(B538,'วันที่ 7'!$B$8:$AH$105,27,FALSE),0)</f>
      </c>
      <c r="Y538" s="53">
        <f>IFERROR(VLOOKUP(B538,'วันที่ 8'!$B$8:$AH$109,28,FALSE),0)-IFERROR(VLOOKUP(B538,'วันที่ 8'!$B$8:$AH$109,27,FALSE),0)</f>
      </c>
      <c r="Z538" s="53">
        <f>IFERROR(VLOOKUP(B538,'วันที่ 8'!$B$8:$AH$109,27,FALSE),0)</f>
      </c>
      <c r="AA538" s="53">
        <f>IFERROR(VLOOKUP(B538,'กะเช้าวันที่ 12'!$B$8:$AC$102,28,FALSE),0)-IFERROR(VLOOKUP(B538,'กะเช้าวันที่ 12'!$B$8:$AC$102,27,FALSE),0)</f>
      </c>
      <c r="AB538" s="53">
        <f>IFERROR(VLOOKUP(B538,'กะเช้าวันที่ 12'!$B$8:$AC$102,27,FALSE),0)</f>
      </c>
      <c r="AC538" s="53">
        <f>IFERROR(VLOOKUP(B538,'กะเช้าวันที่ 14'!$B$8:$AC$104,28,FALSE),0)-IFERROR(VLOOKUP(B538,'กะเช้าวันที่ 14'!$B$8:$AC$104,27,FALSE),0)</f>
      </c>
      <c r="AD538" s="53">
        <f>IFERROR(VLOOKUP(B538,'กะเช้าวันที่ 14'!$B$8:$AC$104,27,FALSE),0)</f>
      </c>
      <c r="AE538" s="53">
        <f>IFERROR(VLOOKUP(B538,'กะดึกวันที่ 13'!$B$8:$AC$105,28,FALSE),0)-IFERROR(VLOOKUP(B538,'กะดึกวันที่ 13'!$B$8:$AC$105,27,FALSE),0)</f>
      </c>
      <c r="AF538" s="53">
        <f>IFERROR(VLOOKUP(C538,'กะดึกวันที่ 13'!$B$8:$AC$105,27,FALSE),0)</f>
      </c>
      <c r="AG538" s="53">
        <f>IFERROR(VLOOKUP(B538,'วันที่ 12'!$B$8:$AH$105,28,FALSE),0)</f>
      </c>
      <c r="AH538" s="53">
        <f>IFERROR(VLOOKUP(B538,'วันที่ 14'!$B$8:$AH$106,28,FALSE),0)</f>
      </c>
      <c r="AI538" s="53">
        <f>IFERROR(VLOOKUP(B538,'วันที่ 15'!$B$8:$AH$106,28,FALSE),0)</f>
      </c>
      <c r="AJ538" s="53">
        <f>IFERROR(VLOOKUP(B538,'วันที่ 16'!$B$8:$AH$105,28,FALSE),0)</f>
      </c>
      <c r="AK538" s="53">
        <f>IFERROR(VLOOKUP(B538,'วันที่ 17'!$B$8:$AH$105,28,FALSE),0)</f>
      </c>
      <c r="AL538" s="53">
        <f>IFERROR(VLOOKUP(B538,'วันที่ 18'!$B$8:$AH$104,28,FALSE),0)</f>
      </c>
      <c r="AM538" s="53">
        <f>IFERROR(VLOOKUP(B538,'วันที่ 19'!$B$8:$AH$106,28,FALSE),0)</f>
      </c>
      <c r="AN538" s="53">
        <f>IFERROR(VLOOKUP(B538,'วันที่ 20'!$B$8:$AH$105,28,FALSE),0)</f>
      </c>
      <c r="AO538" s="53">
        <f>IFERROR(VLOOKUP(B538,'วันที่ 21'!$B$8:$AH$106,28,FALSE),0)</f>
      </c>
      <c r="AP538" s="53">
        <f>IFERROR(VLOOKUP(B538,'วันที่ 22'!$B$8:$AH$105,28,FALSE),0)</f>
      </c>
      <c r="AQ538" s="53">
        <f>IFERROR(VLOOKUP(B538,'วันที่ 23'!$B$8:$AH$107,28,FALSE),0)</f>
      </c>
      <c r="AR538" s="53">
        <f>IFERROR(VLOOKUP(B538,'วันที่ 24'!$B$8:$AH$104,28,FALSE),0)</f>
      </c>
      <c r="AS538" s="53">
        <f>IFERROR(VLOOKUP(B538,'วันที่ 25'!$B$8:$AH$106,28,FALSE),0)</f>
      </c>
      <c r="AT538" s="53">
        <f>IFERROR(VLOOKUP(B538,'วันที่ 26'!$B$8:$AH$105,28,FALSE),0)</f>
      </c>
      <c r="AU538" s="53">
        <f>IFERROR(VLOOKUP(B538,'วันที่ 26'!$B$8:$AH$104,28,FALSE),0)</f>
      </c>
      <c r="AV538" s="53">
        <f>IFERROR(VLOOKUP(B538,'วันที่ 30'!$B$8:$AH$107,28,FALSE),0)</f>
      </c>
      <c r="AW538" s="53">
        <f>IFERROR(VLOOKUP(B538,'วันที่ 31'!$B$8:$AG$105,28,FALSE),0)</f>
      </c>
      <c r="AX538" s="52">
        <f>SUM(E538:AW538)</f>
      </c>
    </row>
    <row r="539">
      <c r="A539" s="52"/>
      <c r="B539" s="56"/>
      <c r="C539" s="53">
        <f>IFERROR(VLOOKUP(B539,Members!B:C,2,FALSE),0)</f>
      </c>
      <c r="D539" s="53">
        <f>IFERROR(VLOOKUP(B539,Members!$B:$H,7,FALSE),0)</f>
      </c>
      <c r="E539" s="55">
        <f>IFERROR(VLOOKUP(B539,'วันที่ 1'!$B$8:$AH$103,28,FALSE),0) - IFERROR(VLOOKUP(B539,'วันที่ 1'!$B$8:$AH$103,27,FALSE),0)</f>
      </c>
      <c r="F539" s="55">
        <f>IFERROR(VLOOKUP(C539,'วันที่ 1'!$B$8:$AH$103,27,FALSE),0)</f>
      </c>
      <c r="G539" s="53">
        <f>IFERROR(VLOOKUP(B539,'วันที่ 1'!$B$8:$AH$103,28,FALSE),0)-IFERROR(VLOOKUP(B539,'วันที่ 1'!$B$8:$AH$103,27,FALSE),0)</f>
      </c>
      <c r="H539" s="55">
        <f>IFERROR(VLOOKUP(B539,'วันที่ 1'!$B$8:$AH$103,27,FALSE),0)</f>
      </c>
      <c r="I539" s="53">
        <f>IFERROR(VLOOKUP(B539,'วันที่ 2'!$B$8:$AF$106,28,FALSE),0)-IFERROR(VLOOKUP(B539,'วันที่ 2'!$B$8:$AF$106,27,FALSE),0)</f>
      </c>
      <c r="J539" s="53">
        <f>IFERROR(VLOOKUP(B539,'วันที่ 2'!$B$8:$AF$106,27,FALSE),0)</f>
      </c>
      <c r="K539" s="53">
        <f>IFERROR(VLOOKUP(B539,'วันที่ 3 กะเช้า'!$B$8:$AK$106,28,FALSE),0)-IFERROR(VLOOKUP(B539,'วันที่ 3 กะเช้า'!$B$8:$AK$106,27,FALSE),0)</f>
      </c>
      <c r="L539" s="53">
        <f>IFERROR(VLOOKUP(B539,'วันที่ 3 กะเช้า'!$B$8:$AK$106,27,FALSE),0)</f>
      </c>
      <c r="M539" s="53">
        <f>IFERROR(VLOOKUP(B539,'วันที่ 4 กะเช้า'!$B$8:$AG$107,28,FALSE),0)-IFERROR(VLOOKUP(B539,'วันที่ 4 กะเช้า'!$B$8:$AG$107,27,FALSE),0)</f>
      </c>
      <c r="N539" s="53">
        <f>IFERROR(VLOOKUP(B539,'วันที่ 4 กะเช้า'!$B$8:$AG$107,27,FALSE),0)</f>
      </c>
      <c r="O539" s="53">
        <f>IFERROR(VLOOKUP(B539,'วันที่ 4 กะเช้า'!$B$8:$AH$106,28,FALSE),0)-IFERROR(VLOOKUP(B539,'วันที่ 4 กะเช้า'!$B$8:$AH$106,27,FALSE),0)</f>
      </c>
      <c r="P539" s="53">
        <f>IFERROR(VLOOKUP(B539,'วันที่ 4 กะเช้า'!$B$8:$AH$106,27,FALSE),0)</f>
      </c>
      <c r="Q539" s="53">
        <f>IFERROR(VLOOKUP(B539,'วันที่ 4 กะเช้า'!$B$8:$AH$106,28,FALSE),0)-IFERROR(VLOOKUP(B539,'วันที่ 4 กะเช้า'!$B$8:$AH$106,27,FALSE),0)</f>
      </c>
      <c r="R539" s="53">
        <f>IFERROR(VLOOKUP(B539,'วันที่ 4 กะเช้า'!$B$8:$AH$106,27,FALSE),0)</f>
      </c>
      <c r="S539" s="53">
        <f>IFERROR(VLOOKUP(B539,'วันที่ 5 กะเช้า'!$B$8:$AH$107,28,FALSE),0)-IFERROR(VLOOKUP(B539,'วันที่ 5 กะเช้า'!$B$8:$AH$107,27,FALSE),0)</f>
      </c>
      <c r="T539" s="53">
        <f>IFERROR(VLOOKUP(B539,'วันที่ 5 กะเช้า'!$B$8:$AH$107,27,FALSE),0)</f>
      </c>
      <c r="U539" s="53">
        <f>IFERROR(VLOOKUP(B539,'วันที่ 5 กะดึก'!$B$8:$AH$106,27,FALSE),0)</f>
      </c>
      <c r="V539" s="53">
        <f>IFERROR(VLOOKUP(B539,'วันที่ 5 กะดึก'!$B$8:$AH$106,27,FALSE),0)</f>
      </c>
      <c r="W539" s="53">
        <f>IFERROR(VLOOKUP(B539,'วันที่ 7'!$B$8:$AH$105,28,FALSE),0)-IFERROR(VLOOKUP(B539,'วันที่ 7'!$B$8:$AH$105,27,FALSE),0)</f>
      </c>
      <c r="X539" s="53">
        <f>IFERROR(VLOOKUP(B539,'วันที่ 7'!$B$8:$AH$105,27,FALSE),0)</f>
      </c>
      <c r="Y539" s="53">
        <f>IFERROR(VLOOKUP(B539,'วันที่ 8'!$B$8:$AH$109,28,FALSE),0)-IFERROR(VLOOKUP(B539,'วันที่ 8'!$B$8:$AH$109,27,FALSE),0)</f>
      </c>
      <c r="Z539" s="53">
        <f>IFERROR(VLOOKUP(B539,'วันที่ 8'!$B$8:$AH$109,27,FALSE),0)</f>
      </c>
      <c r="AA539" s="53">
        <f>IFERROR(VLOOKUP(B539,'กะเช้าวันที่ 12'!$B$8:$AC$102,28,FALSE),0)-IFERROR(VLOOKUP(B539,'กะเช้าวันที่ 12'!$B$8:$AC$102,27,FALSE),0)</f>
      </c>
      <c r="AB539" s="53">
        <f>IFERROR(VLOOKUP(B539,'กะเช้าวันที่ 12'!$B$8:$AC$102,27,FALSE),0)</f>
      </c>
      <c r="AC539" s="53">
        <f>IFERROR(VLOOKUP(B539,'กะเช้าวันที่ 14'!$B$8:$AC$104,28,FALSE),0)-IFERROR(VLOOKUP(B539,'กะเช้าวันที่ 14'!$B$8:$AC$104,27,FALSE),0)</f>
      </c>
      <c r="AD539" s="53">
        <f>IFERROR(VLOOKUP(B539,'กะเช้าวันที่ 14'!$B$8:$AC$104,27,FALSE),0)</f>
      </c>
      <c r="AE539" s="53">
        <f>IFERROR(VLOOKUP(B539,'กะดึกวันที่ 13'!$B$8:$AC$105,28,FALSE),0)-IFERROR(VLOOKUP(B539,'กะดึกวันที่ 13'!$B$8:$AC$105,27,FALSE),0)</f>
      </c>
      <c r="AF539" s="53">
        <f>IFERROR(VLOOKUP(C539,'กะดึกวันที่ 13'!$B$8:$AC$105,27,FALSE),0)</f>
      </c>
      <c r="AG539" s="53">
        <f>IFERROR(VLOOKUP(B539,'วันที่ 12'!$B$8:$AH$105,28,FALSE),0)</f>
      </c>
      <c r="AH539" s="53">
        <f>IFERROR(VLOOKUP(B539,'วันที่ 14'!$B$8:$AH$106,28,FALSE),0)</f>
      </c>
      <c r="AI539" s="53">
        <f>IFERROR(VLOOKUP(B539,'วันที่ 15'!$B$8:$AH$106,28,FALSE),0)</f>
      </c>
      <c r="AJ539" s="53">
        <f>IFERROR(VLOOKUP(B539,'วันที่ 16'!$B$8:$AH$105,28,FALSE),0)</f>
      </c>
      <c r="AK539" s="53">
        <f>IFERROR(VLOOKUP(B539,'วันที่ 17'!$B$8:$AH$105,28,FALSE),0)</f>
      </c>
      <c r="AL539" s="53">
        <f>IFERROR(VLOOKUP(B539,'วันที่ 18'!$B$8:$AH$104,28,FALSE),0)</f>
      </c>
      <c r="AM539" s="53">
        <f>IFERROR(VLOOKUP(B539,'วันที่ 19'!$B$8:$AH$106,28,FALSE),0)</f>
      </c>
      <c r="AN539" s="53">
        <f>IFERROR(VLOOKUP(B539,'วันที่ 20'!$B$8:$AH$105,28,FALSE),0)</f>
      </c>
      <c r="AO539" s="53">
        <f>IFERROR(VLOOKUP(B539,'วันที่ 21'!$B$8:$AH$106,28,FALSE),0)</f>
      </c>
      <c r="AP539" s="53">
        <f>IFERROR(VLOOKUP(B539,'วันที่ 22'!$B$8:$AH$105,28,FALSE),0)</f>
      </c>
      <c r="AQ539" s="53">
        <f>IFERROR(VLOOKUP(B539,'วันที่ 23'!$B$8:$AH$107,28,FALSE),0)</f>
      </c>
      <c r="AR539" s="53">
        <f>IFERROR(VLOOKUP(B539,'วันที่ 24'!$B$8:$AH$104,28,FALSE),0)</f>
      </c>
      <c r="AS539" s="53">
        <f>IFERROR(VLOOKUP(B539,'วันที่ 25'!$B$8:$AH$106,28,FALSE),0)</f>
      </c>
      <c r="AT539" s="53">
        <f>IFERROR(VLOOKUP(B539,'วันที่ 26'!$B$8:$AH$105,28,FALSE),0)</f>
      </c>
      <c r="AU539" s="53">
        <f>IFERROR(VLOOKUP(B539,'วันที่ 26'!$B$8:$AH$104,28,FALSE),0)</f>
      </c>
      <c r="AV539" s="53">
        <f>IFERROR(VLOOKUP(B539,'วันที่ 30'!$B$8:$AH$107,28,FALSE),0)</f>
      </c>
      <c r="AW539" s="53">
        <f>IFERROR(VLOOKUP(B539,'วันที่ 31'!$B$8:$AG$105,28,FALSE),0)</f>
      </c>
      <c r="AX539" s="52">
        <f>SUM(E539:AW539)</f>
      </c>
    </row>
    <row r="540">
      <c r="A540" s="52"/>
      <c r="B540" s="56"/>
      <c r="C540" s="53">
        <f>IFERROR(VLOOKUP(B540,Members!B:C,2,FALSE),0)</f>
      </c>
      <c r="D540" s="53">
        <f>IFERROR(VLOOKUP(B540,Members!$B:$H,7,FALSE),0)</f>
      </c>
      <c r="E540" s="55">
        <f>IFERROR(VLOOKUP(B540,'วันที่ 1'!$B$8:$AH$103,28,FALSE),0) - IFERROR(VLOOKUP(B540,'วันที่ 1'!$B$8:$AH$103,27,FALSE),0)</f>
      </c>
      <c r="F540" s="55">
        <f>IFERROR(VLOOKUP(C540,'วันที่ 1'!$B$8:$AH$103,27,FALSE),0)</f>
      </c>
      <c r="G540" s="53">
        <f>IFERROR(VLOOKUP(B540,'วันที่ 1'!$B$8:$AH$103,28,FALSE),0)-IFERROR(VLOOKUP(B540,'วันที่ 1'!$B$8:$AH$103,27,FALSE),0)</f>
      </c>
      <c r="H540" s="55">
        <f>IFERROR(VLOOKUP(B540,'วันที่ 1'!$B$8:$AH$103,27,FALSE),0)</f>
      </c>
      <c r="I540" s="53">
        <f>IFERROR(VLOOKUP(B540,'วันที่ 2'!$B$8:$AF$106,28,FALSE),0)-IFERROR(VLOOKUP(B540,'วันที่ 2'!$B$8:$AF$106,27,FALSE),0)</f>
      </c>
      <c r="J540" s="53">
        <f>IFERROR(VLOOKUP(B540,'วันที่ 2'!$B$8:$AF$106,27,FALSE),0)</f>
      </c>
      <c r="K540" s="53">
        <f>IFERROR(VLOOKUP(B540,'วันที่ 3 กะเช้า'!$B$8:$AK$106,28,FALSE),0)-IFERROR(VLOOKUP(B540,'วันที่ 3 กะเช้า'!$B$8:$AK$106,27,FALSE),0)</f>
      </c>
      <c r="L540" s="53">
        <f>IFERROR(VLOOKUP(B540,'วันที่ 3 กะเช้า'!$B$8:$AK$106,27,FALSE),0)</f>
      </c>
      <c r="M540" s="53">
        <f>IFERROR(VLOOKUP(B540,'วันที่ 4 กะเช้า'!$B$8:$AG$107,28,FALSE),0)-IFERROR(VLOOKUP(B540,'วันที่ 4 กะเช้า'!$B$8:$AG$107,27,FALSE),0)</f>
      </c>
      <c r="N540" s="53">
        <f>IFERROR(VLOOKUP(B540,'วันที่ 4 กะเช้า'!$B$8:$AG$107,27,FALSE),0)</f>
      </c>
      <c r="O540" s="53">
        <f>IFERROR(VLOOKUP(B540,'วันที่ 4 กะเช้า'!$B$8:$AH$106,28,FALSE),0)-IFERROR(VLOOKUP(B540,'วันที่ 4 กะเช้า'!$B$8:$AH$106,27,FALSE),0)</f>
      </c>
      <c r="P540" s="53">
        <f>IFERROR(VLOOKUP(B540,'วันที่ 4 กะเช้า'!$B$8:$AH$106,27,FALSE),0)</f>
      </c>
      <c r="Q540" s="53">
        <f>IFERROR(VLOOKUP(B540,'วันที่ 4 กะเช้า'!$B$8:$AH$106,28,FALSE),0)-IFERROR(VLOOKUP(B540,'วันที่ 4 กะเช้า'!$B$8:$AH$106,27,FALSE),0)</f>
      </c>
      <c r="R540" s="53">
        <f>IFERROR(VLOOKUP(B540,'วันที่ 4 กะเช้า'!$B$8:$AH$106,27,FALSE),0)</f>
      </c>
      <c r="S540" s="53">
        <f>IFERROR(VLOOKUP(B540,'วันที่ 5 กะเช้า'!$B$8:$AH$107,28,FALSE),0)-IFERROR(VLOOKUP(B540,'วันที่ 5 กะเช้า'!$B$8:$AH$107,27,FALSE),0)</f>
      </c>
      <c r="T540" s="53">
        <f>IFERROR(VLOOKUP(B540,'วันที่ 5 กะเช้า'!$B$8:$AH$107,27,FALSE),0)</f>
      </c>
      <c r="U540" s="53">
        <f>IFERROR(VLOOKUP(B540,'วันที่ 5 กะดึก'!$B$8:$AH$106,27,FALSE),0)</f>
      </c>
      <c r="V540" s="53">
        <f>IFERROR(VLOOKUP(B540,'วันที่ 5 กะดึก'!$B$8:$AH$106,27,FALSE),0)</f>
      </c>
      <c r="W540" s="53">
        <f>IFERROR(VLOOKUP(B540,'วันที่ 7'!$B$8:$AH$105,28,FALSE),0)-IFERROR(VLOOKUP(B540,'วันที่ 7'!$B$8:$AH$105,27,FALSE),0)</f>
      </c>
      <c r="X540" s="53">
        <f>IFERROR(VLOOKUP(B540,'วันที่ 7'!$B$8:$AH$105,27,FALSE),0)</f>
      </c>
      <c r="Y540" s="53">
        <f>IFERROR(VLOOKUP(B540,'วันที่ 8'!$B$8:$AH$109,28,FALSE),0)-IFERROR(VLOOKUP(B540,'วันที่ 8'!$B$8:$AH$109,27,FALSE),0)</f>
      </c>
      <c r="Z540" s="53">
        <f>IFERROR(VLOOKUP(B540,'วันที่ 8'!$B$8:$AH$109,27,FALSE),0)</f>
      </c>
      <c r="AA540" s="53">
        <f>IFERROR(VLOOKUP(B540,'กะเช้าวันที่ 12'!$B$8:$AC$102,28,FALSE),0)-IFERROR(VLOOKUP(B540,'กะเช้าวันที่ 12'!$B$8:$AC$102,27,FALSE),0)</f>
      </c>
      <c r="AB540" s="53">
        <f>IFERROR(VLOOKUP(B540,'กะเช้าวันที่ 12'!$B$8:$AC$102,27,FALSE),0)</f>
      </c>
      <c r="AC540" s="53">
        <f>IFERROR(VLOOKUP(B540,'กะเช้าวันที่ 14'!$B$8:$AC$104,28,FALSE),0)-IFERROR(VLOOKUP(B540,'กะเช้าวันที่ 14'!$B$8:$AC$104,27,FALSE),0)</f>
      </c>
      <c r="AD540" s="53">
        <f>IFERROR(VLOOKUP(B540,'กะเช้าวันที่ 14'!$B$8:$AC$104,27,FALSE),0)</f>
      </c>
      <c r="AE540" s="53">
        <f>IFERROR(VLOOKUP(B540,'กะดึกวันที่ 13'!$B$8:$AC$105,28,FALSE),0)-IFERROR(VLOOKUP(B540,'กะดึกวันที่ 13'!$B$8:$AC$105,27,FALSE),0)</f>
      </c>
      <c r="AF540" s="53">
        <f>IFERROR(VLOOKUP(C540,'กะดึกวันที่ 13'!$B$8:$AC$105,27,FALSE),0)</f>
      </c>
      <c r="AG540" s="53">
        <f>IFERROR(VLOOKUP(B540,'วันที่ 12'!$B$8:$AH$105,28,FALSE),0)</f>
      </c>
      <c r="AH540" s="53">
        <f>IFERROR(VLOOKUP(B540,'วันที่ 14'!$B$8:$AH$106,28,FALSE),0)</f>
      </c>
      <c r="AI540" s="53">
        <f>IFERROR(VLOOKUP(B540,'วันที่ 15'!$B$8:$AH$106,28,FALSE),0)</f>
      </c>
      <c r="AJ540" s="53">
        <f>IFERROR(VLOOKUP(B540,'วันที่ 16'!$B$8:$AH$105,28,FALSE),0)</f>
      </c>
      <c r="AK540" s="53">
        <f>IFERROR(VLOOKUP(B540,'วันที่ 17'!$B$8:$AH$105,28,FALSE),0)</f>
      </c>
      <c r="AL540" s="53">
        <f>IFERROR(VLOOKUP(B540,'วันที่ 18'!$B$8:$AH$104,28,FALSE),0)</f>
      </c>
      <c r="AM540" s="53">
        <f>IFERROR(VLOOKUP(B540,'วันที่ 19'!$B$8:$AH$106,28,FALSE),0)</f>
      </c>
      <c r="AN540" s="53">
        <f>IFERROR(VLOOKUP(B540,'วันที่ 20'!$B$8:$AH$105,28,FALSE),0)</f>
      </c>
      <c r="AO540" s="53">
        <f>IFERROR(VLOOKUP(B540,'วันที่ 21'!$B$8:$AH$106,28,FALSE),0)</f>
      </c>
      <c r="AP540" s="53">
        <f>IFERROR(VLOOKUP(B540,'วันที่ 22'!$B$8:$AH$105,28,FALSE),0)</f>
      </c>
      <c r="AQ540" s="53">
        <f>IFERROR(VLOOKUP(B540,'วันที่ 23'!$B$8:$AH$107,28,FALSE),0)</f>
      </c>
      <c r="AR540" s="53">
        <f>IFERROR(VLOOKUP(B540,'วันที่ 24'!$B$8:$AH$104,28,FALSE),0)</f>
      </c>
      <c r="AS540" s="53">
        <f>IFERROR(VLOOKUP(B540,'วันที่ 25'!$B$8:$AH$106,28,FALSE),0)</f>
      </c>
      <c r="AT540" s="53">
        <f>IFERROR(VLOOKUP(B540,'วันที่ 26'!$B$8:$AH$105,28,FALSE),0)</f>
      </c>
      <c r="AU540" s="53">
        <f>IFERROR(VLOOKUP(B540,'วันที่ 26'!$B$8:$AH$104,28,FALSE),0)</f>
      </c>
      <c r="AV540" s="53">
        <f>IFERROR(VLOOKUP(B540,'วันที่ 30'!$B$8:$AH$107,28,FALSE),0)</f>
      </c>
      <c r="AW540" s="53">
        <f>IFERROR(VLOOKUP(B540,'วันที่ 31'!$B$8:$AG$105,28,FALSE),0)</f>
      </c>
      <c r="AX540" s="52">
        <f>SUM(E540:AW540)</f>
      </c>
    </row>
    <row r="541">
      <c r="A541" s="52"/>
      <c r="B541" s="56"/>
      <c r="C541" s="53">
        <f>IFERROR(VLOOKUP(B541,Members!B:C,2,FALSE),0)</f>
      </c>
      <c r="D541" s="53">
        <f>IFERROR(VLOOKUP(B541,Members!$B:$H,7,FALSE),0)</f>
      </c>
      <c r="E541" s="55">
        <f>IFERROR(VLOOKUP(B541,'วันที่ 1'!$B$8:$AH$103,28,FALSE),0) - IFERROR(VLOOKUP(B541,'วันที่ 1'!$B$8:$AH$103,27,FALSE),0)</f>
      </c>
      <c r="F541" s="55">
        <f>IFERROR(VLOOKUP(C541,'วันที่ 1'!$B$8:$AH$103,27,FALSE),0)</f>
      </c>
      <c r="G541" s="53">
        <f>IFERROR(VLOOKUP(B541,'วันที่ 1'!$B$8:$AH$103,28,FALSE),0)-IFERROR(VLOOKUP(B541,'วันที่ 1'!$B$8:$AH$103,27,FALSE),0)</f>
      </c>
      <c r="H541" s="55">
        <f>IFERROR(VLOOKUP(B541,'วันที่ 1'!$B$8:$AH$103,27,FALSE),0)</f>
      </c>
      <c r="I541" s="53">
        <f>IFERROR(VLOOKUP(B541,'วันที่ 2'!$B$8:$AF$106,28,FALSE),0)-IFERROR(VLOOKUP(B541,'วันที่ 2'!$B$8:$AF$106,27,FALSE),0)</f>
      </c>
      <c r="J541" s="53">
        <f>IFERROR(VLOOKUP(B541,'วันที่ 2'!$B$8:$AF$106,27,FALSE),0)</f>
      </c>
      <c r="K541" s="53">
        <f>IFERROR(VLOOKUP(B541,'วันที่ 3 กะเช้า'!$B$8:$AK$106,28,FALSE),0)-IFERROR(VLOOKUP(B541,'วันที่ 3 กะเช้า'!$B$8:$AK$106,27,FALSE),0)</f>
      </c>
      <c r="L541" s="53">
        <f>IFERROR(VLOOKUP(B541,'วันที่ 3 กะเช้า'!$B$8:$AK$106,27,FALSE),0)</f>
      </c>
      <c r="M541" s="53">
        <f>IFERROR(VLOOKUP(B541,'วันที่ 4 กะเช้า'!$B$8:$AG$107,28,FALSE),0)-IFERROR(VLOOKUP(B541,'วันที่ 4 กะเช้า'!$B$8:$AG$107,27,FALSE),0)</f>
      </c>
      <c r="N541" s="53">
        <f>IFERROR(VLOOKUP(B541,'วันที่ 4 กะเช้า'!$B$8:$AG$107,27,FALSE),0)</f>
      </c>
      <c r="O541" s="53">
        <f>IFERROR(VLOOKUP(B541,'วันที่ 4 กะเช้า'!$B$8:$AH$106,28,FALSE),0)-IFERROR(VLOOKUP(B541,'วันที่ 4 กะเช้า'!$B$8:$AH$106,27,FALSE),0)</f>
      </c>
      <c r="P541" s="53">
        <f>IFERROR(VLOOKUP(B541,'วันที่ 4 กะเช้า'!$B$8:$AH$106,27,FALSE),0)</f>
      </c>
      <c r="Q541" s="53">
        <f>IFERROR(VLOOKUP(B541,'วันที่ 4 กะเช้า'!$B$8:$AH$106,28,FALSE),0)-IFERROR(VLOOKUP(B541,'วันที่ 4 กะเช้า'!$B$8:$AH$106,27,FALSE),0)</f>
      </c>
      <c r="R541" s="53">
        <f>IFERROR(VLOOKUP(B541,'วันที่ 4 กะเช้า'!$B$8:$AH$106,27,FALSE),0)</f>
      </c>
      <c r="S541" s="53">
        <f>IFERROR(VLOOKUP(B541,'วันที่ 5 กะเช้า'!$B$8:$AH$107,28,FALSE),0)-IFERROR(VLOOKUP(B541,'วันที่ 5 กะเช้า'!$B$8:$AH$107,27,FALSE),0)</f>
      </c>
      <c r="T541" s="53">
        <f>IFERROR(VLOOKUP(B541,'วันที่ 5 กะเช้า'!$B$8:$AH$107,27,FALSE),0)</f>
      </c>
      <c r="U541" s="53">
        <f>IFERROR(VLOOKUP(B541,'วันที่ 5 กะดึก'!$B$8:$AH$106,27,FALSE),0)</f>
      </c>
      <c r="V541" s="53">
        <f>IFERROR(VLOOKUP(B541,'วันที่ 5 กะดึก'!$B$8:$AH$106,27,FALSE),0)</f>
      </c>
      <c r="W541" s="53">
        <f>IFERROR(VLOOKUP(B541,'วันที่ 7'!$B$8:$AH$105,28,FALSE),0)-IFERROR(VLOOKUP(B541,'วันที่ 7'!$B$8:$AH$105,27,FALSE),0)</f>
      </c>
      <c r="X541" s="53">
        <f>IFERROR(VLOOKUP(B541,'วันที่ 7'!$B$8:$AH$105,27,FALSE),0)</f>
      </c>
      <c r="Y541" s="53">
        <f>IFERROR(VLOOKUP(B541,'วันที่ 8'!$B$8:$AH$109,28,FALSE),0)-IFERROR(VLOOKUP(B541,'วันที่ 8'!$B$8:$AH$109,27,FALSE),0)</f>
      </c>
      <c r="Z541" s="53">
        <f>IFERROR(VLOOKUP(B541,'วันที่ 8'!$B$8:$AH$109,27,FALSE),0)</f>
      </c>
      <c r="AA541" s="53">
        <f>IFERROR(VLOOKUP(B541,'กะเช้าวันที่ 12'!$B$8:$AC$102,28,FALSE),0)-IFERROR(VLOOKUP(B541,'กะเช้าวันที่ 12'!$B$8:$AC$102,27,FALSE),0)</f>
      </c>
      <c r="AB541" s="53">
        <f>IFERROR(VLOOKUP(B541,'กะเช้าวันที่ 12'!$B$8:$AC$102,27,FALSE),0)</f>
      </c>
      <c r="AC541" s="53">
        <f>IFERROR(VLOOKUP(B541,'กะเช้าวันที่ 14'!$B$8:$AC$104,28,FALSE),0)-IFERROR(VLOOKUP(B541,'กะเช้าวันที่ 14'!$B$8:$AC$104,27,FALSE),0)</f>
      </c>
      <c r="AD541" s="53">
        <f>IFERROR(VLOOKUP(B541,'กะเช้าวันที่ 14'!$B$8:$AC$104,27,FALSE),0)</f>
      </c>
      <c r="AE541" s="53">
        <f>IFERROR(VLOOKUP(B541,'กะดึกวันที่ 13'!$B$8:$AC$105,28,FALSE),0)-IFERROR(VLOOKUP(B541,'กะดึกวันที่ 13'!$B$8:$AC$105,27,FALSE),0)</f>
      </c>
      <c r="AF541" s="53">
        <f>IFERROR(VLOOKUP(C541,'กะดึกวันที่ 13'!$B$8:$AC$105,27,FALSE),0)</f>
      </c>
      <c r="AG541" s="53">
        <f>IFERROR(VLOOKUP(B541,'วันที่ 12'!$B$8:$AH$105,28,FALSE),0)</f>
      </c>
      <c r="AH541" s="53">
        <f>IFERROR(VLOOKUP(B541,'วันที่ 14'!$B$8:$AH$106,28,FALSE),0)</f>
      </c>
      <c r="AI541" s="53">
        <f>IFERROR(VLOOKUP(B541,'วันที่ 15'!$B$8:$AH$106,28,FALSE),0)</f>
      </c>
      <c r="AJ541" s="53">
        <f>IFERROR(VLOOKUP(B541,'วันที่ 16'!$B$8:$AH$105,28,FALSE),0)</f>
      </c>
      <c r="AK541" s="53">
        <f>IFERROR(VLOOKUP(B541,'วันที่ 17'!$B$8:$AH$105,28,FALSE),0)</f>
      </c>
      <c r="AL541" s="53">
        <f>IFERROR(VLOOKUP(B541,'วันที่ 18'!$B$8:$AH$104,28,FALSE),0)</f>
      </c>
      <c r="AM541" s="53">
        <f>IFERROR(VLOOKUP(B541,'วันที่ 19'!$B$8:$AH$106,28,FALSE),0)</f>
      </c>
      <c r="AN541" s="53">
        <f>IFERROR(VLOOKUP(B541,'วันที่ 20'!$B$8:$AH$105,28,FALSE),0)</f>
      </c>
      <c r="AO541" s="53">
        <f>IFERROR(VLOOKUP(B541,'วันที่ 21'!$B$8:$AH$106,28,FALSE),0)</f>
      </c>
      <c r="AP541" s="53">
        <f>IFERROR(VLOOKUP(B541,'วันที่ 22'!$B$8:$AH$105,28,FALSE),0)</f>
      </c>
      <c r="AQ541" s="53">
        <f>IFERROR(VLOOKUP(B541,'วันที่ 23'!$B$8:$AH$107,28,FALSE),0)</f>
      </c>
      <c r="AR541" s="53">
        <f>IFERROR(VLOOKUP(B541,'วันที่ 24'!$B$8:$AH$104,28,FALSE),0)</f>
      </c>
      <c r="AS541" s="53">
        <f>IFERROR(VLOOKUP(B541,'วันที่ 25'!$B$8:$AH$106,28,FALSE),0)</f>
      </c>
      <c r="AT541" s="53">
        <f>IFERROR(VLOOKUP(B541,'วันที่ 26'!$B$8:$AH$105,28,FALSE),0)</f>
      </c>
      <c r="AU541" s="53">
        <f>IFERROR(VLOOKUP(B541,'วันที่ 26'!$B$8:$AH$104,28,FALSE),0)</f>
      </c>
      <c r="AV541" s="53">
        <f>IFERROR(VLOOKUP(B541,'วันที่ 30'!$B$8:$AH$107,28,FALSE),0)</f>
      </c>
      <c r="AW541" s="53">
        <f>IFERROR(VLOOKUP(B541,'วันที่ 31'!$B$8:$AG$105,28,FALSE),0)</f>
      </c>
      <c r="AX541" s="52">
        <f>SUM(E541:AW541)</f>
      </c>
    </row>
    <row r="542">
      <c r="A542" s="52"/>
      <c r="B542" s="56"/>
      <c r="C542" s="53">
        <f>IFERROR(VLOOKUP(B542,Members!B:C,2,FALSE),0)</f>
      </c>
      <c r="D542" s="53">
        <f>IFERROR(VLOOKUP(B542,Members!$B:$H,7,FALSE),0)</f>
      </c>
      <c r="E542" s="55">
        <f>IFERROR(VLOOKUP(B542,'วันที่ 1'!$B$8:$AH$103,28,FALSE),0) - IFERROR(VLOOKUP(B542,'วันที่ 1'!$B$8:$AH$103,27,FALSE),0)</f>
      </c>
      <c r="F542" s="55">
        <f>IFERROR(VLOOKUP(C542,'วันที่ 1'!$B$8:$AH$103,27,FALSE),0)</f>
      </c>
      <c r="G542" s="53">
        <f>IFERROR(VLOOKUP(B542,'วันที่ 1'!$B$8:$AH$103,28,FALSE),0)-IFERROR(VLOOKUP(B542,'วันที่ 1'!$B$8:$AH$103,27,FALSE),0)</f>
      </c>
      <c r="H542" s="55">
        <f>IFERROR(VLOOKUP(B542,'วันที่ 1'!$B$8:$AH$103,27,FALSE),0)</f>
      </c>
      <c r="I542" s="53">
        <f>IFERROR(VLOOKUP(B542,'วันที่ 2'!$B$8:$AF$106,28,FALSE),0)-IFERROR(VLOOKUP(B542,'วันที่ 2'!$B$8:$AF$106,27,FALSE),0)</f>
      </c>
      <c r="J542" s="53">
        <f>IFERROR(VLOOKUP(B542,'วันที่ 2'!$B$8:$AF$106,27,FALSE),0)</f>
      </c>
      <c r="K542" s="53">
        <f>IFERROR(VLOOKUP(B542,'วันที่ 3 กะเช้า'!$B$8:$AK$106,28,FALSE),0)-IFERROR(VLOOKUP(B542,'วันที่ 3 กะเช้า'!$B$8:$AK$106,27,FALSE),0)</f>
      </c>
      <c r="L542" s="53">
        <f>IFERROR(VLOOKUP(B542,'วันที่ 3 กะเช้า'!$B$8:$AK$106,27,FALSE),0)</f>
      </c>
      <c r="M542" s="53">
        <f>IFERROR(VLOOKUP(B542,'วันที่ 4 กะเช้า'!$B$8:$AG$107,28,FALSE),0)-IFERROR(VLOOKUP(B542,'วันที่ 4 กะเช้า'!$B$8:$AG$107,27,FALSE),0)</f>
      </c>
      <c r="N542" s="53">
        <f>IFERROR(VLOOKUP(B542,'วันที่ 4 กะเช้า'!$B$8:$AG$107,27,FALSE),0)</f>
      </c>
      <c r="O542" s="53">
        <f>IFERROR(VLOOKUP(B542,'วันที่ 4 กะเช้า'!$B$8:$AH$106,28,FALSE),0)-IFERROR(VLOOKUP(B542,'วันที่ 4 กะเช้า'!$B$8:$AH$106,27,FALSE),0)</f>
      </c>
      <c r="P542" s="53">
        <f>IFERROR(VLOOKUP(B542,'วันที่ 4 กะเช้า'!$B$8:$AH$106,27,FALSE),0)</f>
      </c>
      <c r="Q542" s="53">
        <f>IFERROR(VLOOKUP(B542,'วันที่ 4 กะเช้า'!$B$8:$AH$106,28,FALSE),0)-IFERROR(VLOOKUP(B542,'วันที่ 4 กะเช้า'!$B$8:$AH$106,27,FALSE),0)</f>
      </c>
      <c r="R542" s="53">
        <f>IFERROR(VLOOKUP(B542,'วันที่ 4 กะเช้า'!$B$8:$AH$106,27,FALSE),0)</f>
      </c>
      <c r="S542" s="53">
        <f>IFERROR(VLOOKUP(B542,'วันที่ 5 กะเช้า'!$B$8:$AH$107,28,FALSE),0)-IFERROR(VLOOKUP(B542,'วันที่ 5 กะเช้า'!$B$8:$AH$107,27,FALSE),0)</f>
      </c>
      <c r="T542" s="53">
        <f>IFERROR(VLOOKUP(B542,'วันที่ 5 กะเช้า'!$B$8:$AH$107,27,FALSE),0)</f>
      </c>
      <c r="U542" s="53">
        <f>IFERROR(VLOOKUP(B542,'วันที่ 5 กะดึก'!$B$8:$AH$106,27,FALSE),0)</f>
      </c>
      <c r="V542" s="53">
        <f>IFERROR(VLOOKUP(B542,'วันที่ 5 กะดึก'!$B$8:$AH$106,27,FALSE),0)</f>
      </c>
      <c r="W542" s="53">
        <f>IFERROR(VLOOKUP(B542,'วันที่ 7'!$B$8:$AH$105,28,FALSE),0)-IFERROR(VLOOKUP(B542,'วันที่ 7'!$B$8:$AH$105,27,FALSE),0)</f>
      </c>
      <c r="X542" s="53">
        <f>IFERROR(VLOOKUP(B542,'วันที่ 7'!$B$8:$AH$105,27,FALSE),0)</f>
      </c>
      <c r="Y542" s="53">
        <f>IFERROR(VLOOKUP(B542,'วันที่ 8'!$B$8:$AH$109,28,FALSE),0)-IFERROR(VLOOKUP(B542,'วันที่ 8'!$B$8:$AH$109,27,FALSE),0)</f>
      </c>
      <c r="Z542" s="53">
        <f>IFERROR(VLOOKUP(B542,'วันที่ 8'!$B$8:$AH$109,27,FALSE),0)</f>
      </c>
      <c r="AA542" s="53">
        <f>IFERROR(VLOOKUP(B542,'กะเช้าวันที่ 12'!$B$8:$AC$102,28,FALSE),0)-IFERROR(VLOOKUP(B542,'กะเช้าวันที่ 12'!$B$8:$AC$102,27,FALSE),0)</f>
      </c>
      <c r="AB542" s="53">
        <f>IFERROR(VLOOKUP(B542,'กะเช้าวันที่ 12'!$B$8:$AC$102,27,FALSE),0)</f>
      </c>
      <c r="AC542" s="53">
        <f>IFERROR(VLOOKUP(B542,'กะเช้าวันที่ 14'!$B$8:$AC$104,28,FALSE),0)-IFERROR(VLOOKUP(B542,'กะเช้าวันที่ 14'!$B$8:$AC$104,27,FALSE),0)</f>
      </c>
      <c r="AD542" s="53">
        <f>IFERROR(VLOOKUP(B542,'กะเช้าวันที่ 14'!$B$8:$AC$104,27,FALSE),0)</f>
      </c>
      <c r="AE542" s="53">
        <f>IFERROR(VLOOKUP(B542,'กะดึกวันที่ 13'!$B$8:$AC$105,28,FALSE),0)-IFERROR(VLOOKUP(B542,'กะดึกวันที่ 13'!$B$8:$AC$105,27,FALSE),0)</f>
      </c>
      <c r="AF542" s="53">
        <f>IFERROR(VLOOKUP(C542,'กะดึกวันที่ 13'!$B$8:$AC$105,27,FALSE),0)</f>
      </c>
      <c r="AG542" s="53">
        <f>IFERROR(VLOOKUP(B542,'วันที่ 12'!$B$8:$AH$105,28,FALSE),0)</f>
      </c>
      <c r="AH542" s="53">
        <f>IFERROR(VLOOKUP(B542,'วันที่ 14'!$B$8:$AH$106,28,FALSE),0)</f>
      </c>
      <c r="AI542" s="53">
        <f>IFERROR(VLOOKUP(B542,'วันที่ 15'!$B$8:$AH$106,28,FALSE),0)</f>
      </c>
      <c r="AJ542" s="53">
        <f>IFERROR(VLOOKUP(B542,'วันที่ 16'!$B$8:$AH$105,28,FALSE),0)</f>
      </c>
      <c r="AK542" s="53">
        <f>IFERROR(VLOOKUP(B542,'วันที่ 17'!$B$8:$AH$105,28,FALSE),0)</f>
      </c>
      <c r="AL542" s="53">
        <f>IFERROR(VLOOKUP(B542,'วันที่ 18'!$B$8:$AH$104,28,FALSE),0)</f>
      </c>
      <c r="AM542" s="53">
        <f>IFERROR(VLOOKUP(B542,'วันที่ 19'!$B$8:$AH$106,28,FALSE),0)</f>
      </c>
      <c r="AN542" s="53">
        <f>IFERROR(VLOOKUP(B542,'วันที่ 20'!$B$8:$AH$105,28,FALSE),0)</f>
      </c>
      <c r="AO542" s="53">
        <f>IFERROR(VLOOKUP(B542,'วันที่ 21'!$B$8:$AH$106,28,FALSE),0)</f>
      </c>
      <c r="AP542" s="53">
        <f>IFERROR(VLOOKUP(B542,'วันที่ 22'!$B$8:$AH$105,28,FALSE),0)</f>
      </c>
      <c r="AQ542" s="53">
        <f>IFERROR(VLOOKUP(B542,'วันที่ 23'!$B$8:$AH$107,28,FALSE),0)</f>
      </c>
      <c r="AR542" s="53">
        <f>IFERROR(VLOOKUP(B542,'วันที่ 24'!$B$8:$AH$104,28,FALSE),0)</f>
      </c>
      <c r="AS542" s="53">
        <f>IFERROR(VLOOKUP(B542,'วันที่ 25'!$B$8:$AH$106,28,FALSE),0)</f>
      </c>
      <c r="AT542" s="53">
        <f>IFERROR(VLOOKUP(B542,'วันที่ 26'!$B$8:$AH$105,28,FALSE),0)</f>
      </c>
      <c r="AU542" s="53">
        <f>IFERROR(VLOOKUP(B542,'วันที่ 26'!$B$8:$AH$104,28,FALSE),0)</f>
      </c>
      <c r="AV542" s="53">
        <f>IFERROR(VLOOKUP(B542,'วันที่ 30'!$B$8:$AH$107,28,FALSE),0)</f>
      </c>
      <c r="AW542" s="53">
        <f>IFERROR(VLOOKUP(B542,'วันที่ 31'!$B$8:$AG$105,28,FALSE),0)</f>
      </c>
      <c r="AX542" s="52">
        <f>SUM(E542:AW542)</f>
      </c>
    </row>
    <row r="543">
      <c r="A543" s="52"/>
      <c r="B543" s="56"/>
      <c r="C543" s="53">
        <f>IFERROR(VLOOKUP(B543,Members!B:C,2,FALSE),0)</f>
      </c>
      <c r="D543" s="53">
        <f>IFERROR(VLOOKUP(B543,Members!$B:$H,7,FALSE),0)</f>
      </c>
      <c r="E543" s="55">
        <f>IFERROR(VLOOKUP(B543,'วันที่ 1'!$B$8:$AH$103,28,FALSE),0) - IFERROR(VLOOKUP(B543,'วันที่ 1'!$B$8:$AH$103,27,FALSE),0)</f>
      </c>
      <c r="F543" s="55">
        <f>IFERROR(VLOOKUP(C543,'วันที่ 1'!$B$8:$AH$103,27,FALSE),0)</f>
      </c>
      <c r="G543" s="53">
        <f>IFERROR(VLOOKUP(B543,'วันที่ 1'!$B$8:$AH$103,28,FALSE),0)-IFERROR(VLOOKUP(B543,'วันที่ 1'!$B$8:$AH$103,27,FALSE),0)</f>
      </c>
      <c r="H543" s="55">
        <f>IFERROR(VLOOKUP(B543,'วันที่ 1'!$B$8:$AH$103,27,FALSE),0)</f>
      </c>
      <c r="I543" s="53">
        <f>IFERROR(VLOOKUP(B543,'วันที่ 2'!$B$8:$AF$106,28,FALSE),0)-IFERROR(VLOOKUP(B543,'วันที่ 2'!$B$8:$AF$106,27,FALSE),0)</f>
      </c>
      <c r="J543" s="53">
        <f>IFERROR(VLOOKUP(B543,'วันที่ 2'!$B$8:$AF$106,27,FALSE),0)</f>
      </c>
      <c r="K543" s="53">
        <f>IFERROR(VLOOKUP(B543,'วันที่ 3 กะเช้า'!$B$8:$AK$106,28,FALSE),0)-IFERROR(VLOOKUP(B543,'วันที่ 3 กะเช้า'!$B$8:$AK$106,27,FALSE),0)</f>
      </c>
      <c r="L543" s="53">
        <f>IFERROR(VLOOKUP(B543,'วันที่ 3 กะเช้า'!$B$8:$AK$106,27,FALSE),0)</f>
      </c>
      <c r="M543" s="53">
        <f>IFERROR(VLOOKUP(B543,'วันที่ 4 กะเช้า'!$B$8:$AG$107,28,FALSE),0)-IFERROR(VLOOKUP(B543,'วันที่ 4 กะเช้า'!$B$8:$AG$107,27,FALSE),0)</f>
      </c>
      <c r="N543" s="53">
        <f>IFERROR(VLOOKUP(B543,'วันที่ 4 กะเช้า'!$B$8:$AG$107,27,FALSE),0)</f>
      </c>
      <c r="O543" s="53">
        <f>IFERROR(VLOOKUP(B543,'วันที่ 4 กะเช้า'!$B$8:$AH$106,28,FALSE),0)-IFERROR(VLOOKUP(B543,'วันที่ 4 กะเช้า'!$B$8:$AH$106,27,FALSE),0)</f>
      </c>
      <c r="P543" s="53">
        <f>IFERROR(VLOOKUP(B543,'วันที่ 4 กะเช้า'!$B$8:$AH$106,27,FALSE),0)</f>
      </c>
      <c r="Q543" s="53">
        <f>IFERROR(VLOOKUP(B543,'วันที่ 4 กะเช้า'!$B$8:$AH$106,28,FALSE),0)-IFERROR(VLOOKUP(B543,'วันที่ 4 กะเช้า'!$B$8:$AH$106,27,FALSE),0)</f>
      </c>
      <c r="R543" s="53">
        <f>IFERROR(VLOOKUP(B543,'วันที่ 4 กะเช้า'!$B$8:$AH$106,27,FALSE),0)</f>
      </c>
      <c r="S543" s="53">
        <f>IFERROR(VLOOKUP(B543,'วันที่ 5 กะเช้า'!$B$8:$AH$107,28,FALSE),0)-IFERROR(VLOOKUP(B543,'วันที่ 5 กะเช้า'!$B$8:$AH$107,27,FALSE),0)</f>
      </c>
      <c r="T543" s="53">
        <f>IFERROR(VLOOKUP(B543,'วันที่ 5 กะเช้า'!$B$8:$AH$107,27,FALSE),0)</f>
      </c>
      <c r="U543" s="53">
        <f>IFERROR(VLOOKUP(B543,'วันที่ 5 กะดึก'!$B$8:$AH$106,27,FALSE),0)</f>
      </c>
      <c r="V543" s="53">
        <f>IFERROR(VLOOKUP(B543,'วันที่ 5 กะดึก'!$B$8:$AH$106,27,FALSE),0)</f>
      </c>
      <c r="W543" s="53">
        <f>IFERROR(VLOOKUP(B543,'วันที่ 7'!$B$8:$AH$105,28,FALSE),0)-IFERROR(VLOOKUP(B543,'วันที่ 7'!$B$8:$AH$105,27,FALSE),0)</f>
      </c>
      <c r="X543" s="53">
        <f>IFERROR(VLOOKUP(B543,'วันที่ 7'!$B$8:$AH$105,27,FALSE),0)</f>
      </c>
      <c r="Y543" s="53">
        <f>IFERROR(VLOOKUP(B543,'วันที่ 8'!$B$8:$AH$109,28,FALSE),0)-IFERROR(VLOOKUP(B543,'วันที่ 8'!$B$8:$AH$109,27,FALSE),0)</f>
      </c>
      <c r="Z543" s="53">
        <f>IFERROR(VLOOKUP(B543,'วันที่ 8'!$B$8:$AH$109,27,FALSE),0)</f>
      </c>
      <c r="AA543" s="53">
        <f>IFERROR(VLOOKUP(B543,'กะเช้าวันที่ 12'!$B$8:$AC$102,28,FALSE),0)-IFERROR(VLOOKUP(B543,'กะเช้าวันที่ 12'!$B$8:$AC$102,27,FALSE),0)</f>
      </c>
      <c r="AB543" s="53">
        <f>IFERROR(VLOOKUP(B543,'กะเช้าวันที่ 12'!$B$8:$AC$102,27,FALSE),0)</f>
      </c>
      <c r="AC543" s="53">
        <f>IFERROR(VLOOKUP(B543,'กะเช้าวันที่ 14'!$B$8:$AC$104,28,FALSE),0)-IFERROR(VLOOKUP(B543,'กะเช้าวันที่ 14'!$B$8:$AC$104,27,FALSE),0)</f>
      </c>
      <c r="AD543" s="53">
        <f>IFERROR(VLOOKUP(B543,'กะเช้าวันที่ 14'!$B$8:$AC$104,27,FALSE),0)</f>
      </c>
      <c r="AE543" s="53">
        <f>IFERROR(VLOOKUP(B543,'กะดึกวันที่ 13'!$B$8:$AC$105,28,FALSE),0)-IFERROR(VLOOKUP(B543,'กะดึกวันที่ 13'!$B$8:$AC$105,27,FALSE),0)</f>
      </c>
      <c r="AF543" s="53">
        <f>IFERROR(VLOOKUP(C543,'กะดึกวันที่ 13'!$B$8:$AC$105,27,FALSE),0)</f>
      </c>
      <c r="AG543" s="53">
        <f>IFERROR(VLOOKUP(B543,'วันที่ 12'!$B$8:$AH$105,28,FALSE),0)</f>
      </c>
      <c r="AH543" s="53">
        <f>IFERROR(VLOOKUP(B543,'วันที่ 14'!$B$8:$AH$106,28,FALSE),0)</f>
      </c>
      <c r="AI543" s="53">
        <f>IFERROR(VLOOKUP(B543,'วันที่ 15'!$B$8:$AH$106,28,FALSE),0)</f>
      </c>
      <c r="AJ543" s="53">
        <f>IFERROR(VLOOKUP(B543,'วันที่ 16'!$B$8:$AH$105,28,FALSE),0)</f>
      </c>
      <c r="AK543" s="53">
        <f>IFERROR(VLOOKUP(B543,'วันที่ 17'!$B$8:$AH$105,28,FALSE),0)</f>
      </c>
      <c r="AL543" s="53">
        <f>IFERROR(VLOOKUP(B543,'วันที่ 18'!$B$8:$AH$104,28,FALSE),0)</f>
      </c>
      <c r="AM543" s="53">
        <f>IFERROR(VLOOKUP(B543,'วันที่ 19'!$B$8:$AH$106,28,FALSE),0)</f>
      </c>
      <c r="AN543" s="53">
        <f>IFERROR(VLOOKUP(B543,'วันที่ 20'!$B$8:$AH$105,28,FALSE),0)</f>
      </c>
      <c r="AO543" s="53">
        <f>IFERROR(VLOOKUP(B543,'วันที่ 21'!$B$8:$AH$106,28,FALSE),0)</f>
      </c>
      <c r="AP543" s="53">
        <f>IFERROR(VLOOKUP(B543,'วันที่ 22'!$B$8:$AH$105,28,FALSE),0)</f>
      </c>
      <c r="AQ543" s="53">
        <f>IFERROR(VLOOKUP(B543,'วันที่ 23'!$B$8:$AH$107,28,FALSE),0)</f>
      </c>
      <c r="AR543" s="53">
        <f>IFERROR(VLOOKUP(B543,'วันที่ 24'!$B$8:$AH$104,28,FALSE),0)</f>
      </c>
      <c r="AS543" s="53">
        <f>IFERROR(VLOOKUP(B543,'วันที่ 25'!$B$8:$AH$106,28,FALSE),0)</f>
      </c>
      <c r="AT543" s="53">
        <f>IFERROR(VLOOKUP(B543,'วันที่ 26'!$B$8:$AH$105,28,FALSE),0)</f>
      </c>
      <c r="AU543" s="53">
        <f>IFERROR(VLOOKUP(B543,'วันที่ 26'!$B$8:$AH$104,28,FALSE),0)</f>
      </c>
      <c r="AV543" s="53">
        <f>IFERROR(VLOOKUP(B543,'วันที่ 30'!$B$8:$AH$107,28,FALSE),0)</f>
      </c>
      <c r="AW543" s="53">
        <f>IFERROR(VLOOKUP(B543,'วันที่ 31'!$B$8:$AG$105,28,FALSE),0)</f>
      </c>
      <c r="AX543" s="52">
        <f>SUM(E543:AW543)</f>
      </c>
    </row>
    <row r="544">
      <c r="A544" s="52"/>
      <c r="B544" s="56"/>
      <c r="C544" s="53">
        <f>IFERROR(VLOOKUP(B544,Members!B:C,2,FALSE),0)</f>
      </c>
      <c r="D544" s="53">
        <f>IFERROR(VLOOKUP(B544,Members!$B:$H,7,FALSE),0)</f>
      </c>
      <c r="E544" s="55">
        <f>IFERROR(VLOOKUP(B544,'วันที่ 1'!$B$8:$AH$103,28,FALSE),0) - IFERROR(VLOOKUP(B544,'วันที่ 1'!$B$8:$AH$103,27,FALSE),0)</f>
      </c>
      <c r="F544" s="55">
        <f>IFERROR(VLOOKUP(C544,'วันที่ 1'!$B$8:$AH$103,27,FALSE),0)</f>
      </c>
      <c r="G544" s="53">
        <f>IFERROR(VLOOKUP(B544,'วันที่ 1'!$B$8:$AH$103,28,FALSE),0)-IFERROR(VLOOKUP(B544,'วันที่ 1'!$B$8:$AH$103,27,FALSE),0)</f>
      </c>
      <c r="H544" s="55">
        <f>IFERROR(VLOOKUP(B544,'วันที่ 1'!$B$8:$AH$103,27,FALSE),0)</f>
      </c>
      <c r="I544" s="53">
        <f>IFERROR(VLOOKUP(B544,'วันที่ 2'!$B$8:$AF$106,28,FALSE),0)-IFERROR(VLOOKUP(B544,'วันที่ 2'!$B$8:$AF$106,27,FALSE),0)</f>
      </c>
      <c r="J544" s="53">
        <f>IFERROR(VLOOKUP(B544,'วันที่ 2'!$B$8:$AF$106,27,FALSE),0)</f>
      </c>
      <c r="K544" s="53">
        <f>IFERROR(VLOOKUP(B544,'วันที่ 3 กะเช้า'!$B$8:$AK$106,28,FALSE),0)-IFERROR(VLOOKUP(B544,'วันที่ 3 กะเช้า'!$B$8:$AK$106,27,FALSE),0)</f>
      </c>
      <c r="L544" s="53">
        <f>IFERROR(VLOOKUP(B544,'วันที่ 3 กะเช้า'!$B$8:$AK$106,27,FALSE),0)</f>
      </c>
      <c r="M544" s="53">
        <f>IFERROR(VLOOKUP(B544,'วันที่ 4 กะเช้า'!$B$8:$AG$107,28,FALSE),0)-IFERROR(VLOOKUP(B544,'วันที่ 4 กะเช้า'!$B$8:$AG$107,27,FALSE),0)</f>
      </c>
      <c r="N544" s="53">
        <f>IFERROR(VLOOKUP(B544,'วันที่ 4 กะเช้า'!$B$8:$AG$107,27,FALSE),0)</f>
      </c>
      <c r="O544" s="53">
        <f>IFERROR(VLOOKUP(B544,'วันที่ 4 กะเช้า'!$B$8:$AH$106,28,FALSE),0)-IFERROR(VLOOKUP(B544,'วันที่ 4 กะเช้า'!$B$8:$AH$106,27,FALSE),0)</f>
      </c>
      <c r="P544" s="53">
        <f>IFERROR(VLOOKUP(B544,'วันที่ 4 กะเช้า'!$B$8:$AH$106,27,FALSE),0)</f>
      </c>
      <c r="Q544" s="53">
        <f>IFERROR(VLOOKUP(B544,'วันที่ 4 กะเช้า'!$B$8:$AH$106,28,FALSE),0)-IFERROR(VLOOKUP(B544,'วันที่ 4 กะเช้า'!$B$8:$AH$106,27,FALSE),0)</f>
      </c>
      <c r="R544" s="53">
        <f>IFERROR(VLOOKUP(B544,'วันที่ 4 กะเช้า'!$B$8:$AH$106,27,FALSE),0)</f>
      </c>
      <c r="S544" s="53">
        <f>IFERROR(VLOOKUP(B544,'วันที่ 5 กะเช้า'!$B$8:$AH$107,28,FALSE),0)-IFERROR(VLOOKUP(B544,'วันที่ 5 กะเช้า'!$B$8:$AH$107,27,FALSE),0)</f>
      </c>
      <c r="T544" s="53">
        <f>IFERROR(VLOOKUP(B544,'วันที่ 5 กะเช้า'!$B$8:$AH$107,27,FALSE),0)</f>
      </c>
      <c r="U544" s="53">
        <f>IFERROR(VLOOKUP(B544,'วันที่ 5 กะดึก'!$B$8:$AH$106,27,FALSE),0)</f>
      </c>
      <c r="V544" s="53">
        <f>IFERROR(VLOOKUP(B544,'วันที่ 5 กะดึก'!$B$8:$AH$106,27,FALSE),0)</f>
      </c>
      <c r="W544" s="53">
        <f>IFERROR(VLOOKUP(B544,'วันที่ 7'!$B$8:$AH$105,28,FALSE),0)-IFERROR(VLOOKUP(B544,'วันที่ 7'!$B$8:$AH$105,27,FALSE),0)</f>
      </c>
      <c r="X544" s="53">
        <f>IFERROR(VLOOKUP(B544,'วันที่ 7'!$B$8:$AH$105,27,FALSE),0)</f>
      </c>
      <c r="Y544" s="53">
        <f>IFERROR(VLOOKUP(B544,'วันที่ 8'!$B$8:$AH$109,28,FALSE),0)-IFERROR(VLOOKUP(B544,'วันที่ 8'!$B$8:$AH$109,27,FALSE),0)</f>
      </c>
      <c r="Z544" s="53">
        <f>IFERROR(VLOOKUP(B544,'วันที่ 8'!$B$8:$AH$109,27,FALSE),0)</f>
      </c>
      <c r="AA544" s="53">
        <f>IFERROR(VLOOKUP(B544,'กะเช้าวันที่ 12'!$B$8:$AC$102,28,FALSE),0)-IFERROR(VLOOKUP(B544,'กะเช้าวันที่ 12'!$B$8:$AC$102,27,FALSE),0)</f>
      </c>
      <c r="AB544" s="53">
        <f>IFERROR(VLOOKUP(B544,'กะเช้าวันที่ 12'!$B$8:$AC$102,27,FALSE),0)</f>
      </c>
      <c r="AC544" s="53">
        <f>IFERROR(VLOOKUP(B544,'กะเช้าวันที่ 14'!$B$8:$AC$104,28,FALSE),0)-IFERROR(VLOOKUP(B544,'กะเช้าวันที่ 14'!$B$8:$AC$104,27,FALSE),0)</f>
      </c>
      <c r="AD544" s="53">
        <f>IFERROR(VLOOKUP(B544,'กะเช้าวันที่ 14'!$B$8:$AC$104,27,FALSE),0)</f>
      </c>
      <c r="AE544" s="53">
        <f>IFERROR(VLOOKUP(B544,'กะดึกวันที่ 13'!$B$8:$AC$105,28,FALSE),0)-IFERROR(VLOOKUP(B544,'กะดึกวันที่ 13'!$B$8:$AC$105,27,FALSE),0)</f>
      </c>
      <c r="AF544" s="53">
        <f>IFERROR(VLOOKUP(C544,'กะดึกวันที่ 13'!$B$8:$AC$105,27,FALSE),0)</f>
      </c>
      <c r="AG544" s="53">
        <f>IFERROR(VLOOKUP(B544,'วันที่ 12'!$B$8:$AH$105,28,FALSE),0)</f>
      </c>
      <c r="AH544" s="53">
        <f>IFERROR(VLOOKUP(B544,'วันที่ 14'!$B$8:$AH$106,28,FALSE),0)</f>
      </c>
      <c r="AI544" s="53">
        <f>IFERROR(VLOOKUP(B544,'วันที่ 15'!$B$8:$AH$106,28,FALSE),0)</f>
      </c>
      <c r="AJ544" s="53">
        <f>IFERROR(VLOOKUP(B544,'วันที่ 16'!$B$8:$AH$105,28,FALSE),0)</f>
      </c>
      <c r="AK544" s="53">
        <f>IFERROR(VLOOKUP(B544,'วันที่ 17'!$B$8:$AH$105,28,FALSE),0)</f>
      </c>
      <c r="AL544" s="53">
        <f>IFERROR(VLOOKUP(B544,'วันที่ 18'!$B$8:$AH$104,28,FALSE),0)</f>
      </c>
      <c r="AM544" s="53">
        <f>IFERROR(VLOOKUP(B544,'วันที่ 19'!$B$8:$AH$106,28,FALSE),0)</f>
      </c>
      <c r="AN544" s="53">
        <f>IFERROR(VLOOKUP(B544,'วันที่ 20'!$B$8:$AH$105,28,FALSE),0)</f>
      </c>
      <c r="AO544" s="53">
        <f>IFERROR(VLOOKUP(B544,'วันที่ 21'!$B$8:$AH$106,28,FALSE),0)</f>
      </c>
      <c r="AP544" s="53">
        <f>IFERROR(VLOOKUP(B544,'วันที่ 22'!$B$8:$AH$105,28,FALSE),0)</f>
      </c>
      <c r="AQ544" s="53">
        <f>IFERROR(VLOOKUP(B544,'วันที่ 23'!$B$8:$AH$107,28,FALSE),0)</f>
      </c>
      <c r="AR544" s="53">
        <f>IFERROR(VLOOKUP(B544,'วันที่ 24'!$B$8:$AH$104,28,FALSE),0)</f>
      </c>
      <c r="AS544" s="53">
        <f>IFERROR(VLOOKUP(B544,'วันที่ 25'!$B$8:$AH$106,28,FALSE),0)</f>
      </c>
      <c r="AT544" s="53">
        <f>IFERROR(VLOOKUP(B544,'วันที่ 26'!$B$8:$AH$105,28,FALSE),0)</f>
      </c>
      <c r="AU544" s="53">
        <f>IFERROR(VLOOKUP(B544,'วันที่ 26'!$B$8:$AH$104,28,FALSE),0)</f>
      </c>
      <c r="AV544" s="53">
        <f>IFERROR(VLOOKUP(B544,'วันที่ 30'!$B$8:$AH$107,28,FALSE),0)</f>
      </c>
      <c r="AW544" s="53">
        <f>IFERROR(VLOOKUP(B544,'วันที่ 31'!$B$8:$AG$105,28,FALSE),0)</f>
      </c>
      <c r="AX544" s="52">
        <f>SUM(E544:AW544)</f>
      </c>
    </row>
    <row r="545">
      <c r="A545" s="52"/>
      <c r="B545" s="56"/>
      <c r="C545" s="53">
        <f>IFERROR(VLOOKUP(B545,Members!B:C,2,FALSE),0)</f>
      </c>
      <c r="D545" s="53">
        <f>IFERROR(VLOOKUP(B545,Members!$B:$H,7,FALSE),0)</f>
      </c>
      <c r="E545" s="55">
        <f>IFERROR(VLOOKUP(B545,'วันที่ 1'!$B$8:$AH$103,28,FALSE),0) - IFERROR(VLOOKUP(B545,'วันที่ 1'!$B$8:$AH$103,27,FALSE),0)</f>
      </c>
      <c r="F545" s="55">
        <f>IFERROR(VLOOKUP(C545,'วันที่ 1'!$B$8:$AH$103,27,FALSE),0)</f>
      </c>
      <c r="G545" s="53">
        <f>IFERROR(VLOOKUP(B545,'วันที่ 1'!$B$8:$AH$103,28,FALSE),0)-IFERROR(VLOOKUP(B545,'วันที่ 1'!$B$8:$AH$103,27,FALSE),0)</f>
      </c>
      <c r="H545" s="55">
        <f>IFERROR(VLOOKUP(B545,'วันที่ 1'!$B$8:$AH$103,27,FALSE),0)</f>
      </c>
      <c r="I545" s="53">
        <f>IFERROR(VLOOKUP(B545,'วันที่ 2'!$B$8:$AF$106,28,FALSE),0)-IFERROR(VLOOKUP(B545,'วันที่ 2'!$B$8:$AF$106,27,FALSE),0)</f>
      </c>
      <c r="J545" s="53">
        <f>IFERROR(VLOOKUP(B545,'วันที่ 2'!$B$8:$AF$106,27,FALSE),0)</f>
      </c>
      <c r="K545" s="53">
        <f>IFERROR(VLOOKUP(B545,'วันที่ 3 กะเช้า'!$B$8:$AK$106,28,FALSE),0)-IFERROR(VLOOKUP(B545,'วันที่ 3 กะเช้า'!$B$8:$AK$106,27,FALSE),0)</f>
      </c>
      <c r="L545" s="53">
        <f>IFERROR(VLOOKUP(B545,'วันที่ 3 กะเช้า'!$B$8:$AK$106,27,FALSE),0)</f>
      </c>
      <c r="M545" s="53">
        <f>IFERROR(VLOOKUP(B545,'วันที่ 4 กะเช้า'!$B$8:$AG$107,28,FALSE),0)-IFERROR(VLOOKUP(B545,'วันที่ 4 กะเช้า'!$B$8:$AG$107,27,FALSE),0)</f>
      </c>
      <c r="N545" s="53">
        <f>IFERROR(VLOOKUP(B545,'วันที่ 4 กะเช้า'!$B$8:$AG$107,27,FALSE),0)</f>
      </c>
      <c r="O545" s="53">
        <f>IFERROR(VLOOKUP(B545,'วันที่ 4 กะเช้า'!$B$8:$AH$106,28,FALSE),0)-IFERROR(VLOOKUP(B545,'วันที่ 4 กะเช้า'!$B$8:$AH$106,27,FALSE),0)</f>
      </c>
      <c r="P545" s="53">
        <f>IFERROR(VLOOKUP(B545,'วันที่ 4 กะเช้า'!$B$8:$AH$106,27,FALSE),0)</f>
      </c>
      <c r="Q545" s="53">
        <f>IFERROR(VLOOKUP(B545,'วันที่ 4 กะเช้า'!$B$8:$AH$106,28,FALSE),0)-IFERROR(VLOOKUP(B545,'วันที่ 4 กะเช้า'!$B$8:$AH$106,27,FALSE),0)</f>
      </c>
      <c r="R545" s="53">
        <f>IFERROR(VLOOKUP(B545,'วันที่ 4 กะเช้า'!$B$8:$AH$106,27,FALSE),0)</f>
      </c>
      <c r="S545" s="53">
        <f>IFERROR(VLOOKUP(B545,'วันที่ 5 กะเช้า'!$B$8:$AH$107,28,FALSE),0)-IFERROR(VLOOKUP(B545,'วันที่ 5 กะเช้า'!$B$8:$AH$107,27,FALSE),0)</f>
      </c>
      <c r="T545" s="53">
        <f>IFERROR(VLOOKUP(B545,'วันที่ 5 กะเช้า'!$B$8:$AH$107,27,FALSE),0)</f>
      </c>
      <c r="U545" s="53">
        <f>IFERROR(VLOOKUP(B545,'วันที่ 5 กะดึก'!$B$8:$AH$106,27,FALSE),0)</f>
      </c>
      <c r="V545" s="53">
        <f>IFERROR(VLOOKUP(B545,'วันที่ 5 กะดึก'!$B$8:$AH$106,27,FALSE),0)</f>
      </c>
      <c r="W545" s="53">
        <f>IFERROR(VLOOKUP(B545,'วันที่ 7'!$B$8:$AH$105,28,FALSE),0)-IFERROR(VLOOKUP(B545,'วันที่ 7'!$B$8:$AH$105,27,FALSE),0)</f>
      </c>
      <c r="X545" s="53">
        <f>IFERROR(VLOOKUP(B545,'วันที่ 7'!$B$8:$AH$105,27,FALSE),0)</f>
      </c>
      <c r="Y545" s="53">
        <f>IFERROR(VLOOKUP(B545,'วันที่ 8'!$B$8:$AH$109,28,FALSE),0)-IFERROR(VLOOKUP(B545,'วันที่ 8'!$B$8:$AH$109,27,FALSE),0)</f>
      </c>
      <c r="Z545" s="53">
        <f>IFERROR(VLOOKUP(B545,'วันที่ 8'!$B$8:$AH$109,27,FALSE),0)</f>
      </c>
      <c r="AA545" s="53">
        <f>IFERROR(VLOOKUP(B545,'กะเช้าวันที่ 12'!$B$8:$AC$102,28,FALSE),0)-IFERROR(VLOOKUP(B545,'กะเช้าวันที่ 12'!$B$8:$AC$102,27,FALSE),0)</f>
      </c>
      <c r="AB545" s="53">
        <f>IFERROR(VLOOKUP(B545,'กะเช้าวันที่ 12'!$B$8:$AC$102,27,FALSE),0)</f>
      </c>
      <c r="AC545" s="53">
        <f>IFERROR(VLOOKUP(B545,'กะเช้าวันที่ 14'!$B$8:$AC$104,28,FALSE),0)-IFERROR(VLOOKUP(B545,'กะเช้าวันที่ 14'!$B$8:$AC$104,27,FALSE),0)</f>
      </c>
      <c r="AD545" s="53">
        <f>IFERROR(VLOOKUP(B545,'กะเช้าวันที่ 14'!$B$8:$AC$104,27,FALSE),0)</f>
      </c>
      <c r="AE545" s="53">
        <f>IFERROR(VLOOKUP(B545,'กะดึกวันที่ 13'!$B$8:$AC$105,28,FALSE),0)-IFERROR(VLOOKUP(B545,'กะดึกวันที่ 13'!$B$8:$AC$105,27,FALSE),0)</f>
      </c>
      <c r="AF545" s="53">
        <f>IFERROR(VLOOKUP(C545,'กะดึกวันที่ 13'!$B$8:$AC$105,27,FALSE),0)</f>
      </c>
      <c r="AG545" s="53">
        <f>IFERROR(VLOOKUP(B545,'วันที่ 12'!$B$8:$AH$105,28,FALSE),0)</f>
      </c>
      <c r="AH545" s="53">
        <f>IFERROR(VLOOKUP(B545,'วันที่ 14'!$B$8:$AH$106,28,FALSE),0)</f>
      </c>
      <c r="AI545" s="53">
        <f>IFERROR(VLOOKUP(B545,'วันที่ 15'!$B$8:$AH$106,28,FALSE),0)</f>
      </c>
      <c r="AJ545" s="53">
        <f>IFERROR(VLOOKUP(B545,'วันที่ 16'!$B$8:$AH$105,28,FALSE),0)</f>
      </c>
      <c r="AK545" s="53">
        <f>IFERROR(VLOOKUP(B545,'วันที่ 17'!$B$8:$AH$105,28,FALSE),0)</f>
      </c>
      <c r="AL545" s="53">
        <f>IFERROR(VLOOKUP(B545,'วันที่ 18'!$B$8:$AH$104,28,FALSE),0)</f>
      </c>
      <c r="AM545" s="53">
        <f>IFERROR(VLOOKUP(B545,'วันที่ 19'!$B$8:$AH$106,28,FALSE),0)</f>
      </c>
      <c r="AN545" s="53">
        <f>IFERROR(VLOOKUP(B545,'วันที่ 20'!$B$8:$AH$105,28,FALSE),0)</f>
      </c>
      <c r="AO545" s="53">
        <f>IFERROR(VLOOKUP(B545,'วันที่ 21'!$B$8:$AH$106,28,FALSE),0)</f>
      </c>
      <c r="AP545" s="53">
        <f>IFERROR(VLOOKUP(B545,'วันที่ 22'!$B$8:$AH$105,28,FALSE),0)</f>
      </c>
      <c r="AQ545" s="53">
        <f>IFERROR(VLOOKUP(B545,'วันที่ 23'!$B$8:$AH$107,28,FALSE),0)</f>
      </c>
      <c r="AR545" s="53">
        <f>IFERROR(VLOOKUP(B545,'วันที่ 24'!$B$8:$AH$104,28,FALSE),0)</f>
      </c>
      <c r="AS545" s="53">
        <f>IFERROR(VLOOKUP(B545,'วันที่ 25'!$B$8:$AH$106,28,FALSE),0)</f>
      </c>
      <c r="AT545" s="53">
        <f>IFERROR(VLOOKUP(B545,'วันที่ 26'!$B$8:$AH$105,28,FALSE),0)</f>
      </c>
      <c r="AU545" s="53">
        <f>IFERROR(VLOOKUP(B545,'วันที่ 26'!$B$8:$AH$104,28,FALSE),0)</f>
      </c>
      <c r="AV545" s="53">
        <f>IFERROR(VLOOKUP(B545,'วันที่ 30'!$B$8:$AH$107,28,FALSE),0)</f>
      </c>
      <c r="AW545" s="53">
        <f>IFERROR(VLOOKUP(B545,'วันที่ 31'!$B$8:$AG$105,28,FALSE),0)</f>
      </c>
      <c r="AX545" s="52">
        <f>SUM(E545:AW545)</f>
      </c>
    </row>
    <row r="546">
      <c r="A546" s="52"/>
      <c r="B546" s="56"/>
      <c r="C546" s="53">
        <f>IFERROR(VLOOKUP(B546,Members!B:C,2,FALSE),0)</f>
      </c>
      <c r="D546" s="53">
        <f>IFERROR(VLOOKUP(B546,Members!$B:$H,7,FALSE),0)</f>
      </c>
      <c r="E546" s="55">
        <f>IFERROR(VLOOKUP(B546,'วันที่ 1'!$B$8:$AH$103,28,FALSE),0) - IFERROR(VLOOKUP(B546,'วันที่ 1'!$B$8:$AH$103,27,FALSE),0)</f>
      </c>
      <c r="F546" s="55">
        <f>IFERROR(VLOOKUP(C546,'วันที่ 1'!$B$8:$AH$103,27,FALSE),0)</f>
      </c>
      <c r="G546" s="53">
        <f>IFERROR(VLOOKUP(B546,'วันที่ 1'!$B$8:$AH$103,28,FALSE),0)-IFERROR(VLOOKUP(B546,'วันที่ 1'!$B$8:$AH$103,27,FALSE),0)</f>
      </c>
      <c r="H546" s="55">
        <f>IFERROR(VLOOKUP(B546,'วันที่ 1'!$B$8:$AH$103,27,FALSE),0)</f>
      </c>
      <c r="I546" s="53">
        <f>IFERROR(VLOOKUP(B546,'วันที่ 2'!$B$8:$AF$106,28,FALSE),0)-IFERROR(VLOOKUP(B546,'วันที่ 2'!$B$8:$AF$106,27,FALSE),0)</f>
      </c>
      <c r="J546" s="53">
        <f>IFERROR(VLOOKUP(B546,'วันที่ 2'!$B$8:$AF$106,27,FALSE),0)</f>
      </c>
      <c r="K546" s="53">
        <f>IFERROR(VLOOKUP(B546,'วันที่ 3 กะเช้า'!$B$8:$AK$106,28,FALSE),0)-IFERROR(VLOOKUP(B546,'วันที่ 3 กะเช้า'!$B$8:$AK$106,27,FALSE),0)</f>
      </c>
      <c r="L546" s="53">
        <f>IFERROR(VLOOKUP(B546,'วันที่ 3 กะเช้า'!$B$8:$AK$106,27,FALSE),0)</f>
      </c>
      <c r="M546" s="53">
        <f>IFERROR(VLOOKUP(B546,'วันที่ 4 กะเช้า'!$B$8:$AG$107,28,FALSE),0)-IFERROR(VLOOKUP(B546,'วันที่ 4 กะเช้า'!$B$8:$AG$107,27,FALSE),0)</f>
      </c>
      <c r="N546" s="53">
        <f>IFERROR(VLOOKUP(B546,'วันที่ 4 กะเช้า'!$B$8:$AG$107,27,FALSE),0)</f>
      </c>
      <c r="O546" s="53">
        <f>IFERROR(VLOOKUP(B546,'วันที่ 4 กะเช้า'!$B$8:$AH$106,28,FALSE),0)-IFERROR(VLOOKUP(B546,'วันที่ 4 กะเช้า'!$B$8:$AH$106,27,FALSE),0)</f>
      </c>
      <c r="P546" s="53">
        <f>IFERROR(VLOOKUP(B546,'วันที่ 4 กะเช้า'!$B$8:$AH$106,27,FALSE),0)</f>
      </c>
      <c r="Q546" s="53">
        <f>IFERROR(VLOOKUP(B546,'วันที่ 4 กะเช้า'!$B$8:$AH$106,28,FALSE),0)-IFERROR(VLOOKUP(B546,'วันที่ 4 กะเช้า'!$B$8:$AH$106,27,FALSE),0)</f>
      </c>
      <c r="R546" s="53">
        <f>IFERROR(VLOOKUP(B546,'วันที่ 4 กะเช้า'!$B$8:$AH$106,27,FALSE),0)</f>
      </c>
      <c r="S546" s="53">
        <f>IFERROR(VLOOKUP(B546,'วันที่ 5 กะเช้า'!$B$8:$AH$107,28,FALSE),0)-IFERROR(VLOOKUP(B546,'วันที่ 5 กะเช้า'!$B$8:$AH$107,27,FALSE),0)</f>
      </c>
      <c r="T546" s="53">
        <f>IFERROR(VLOOKUP(B546,'วันที่ 5 กะเช้า'!$B$8:$AH$107,27,FALSE),0)</f>
      </c>
      <c r="U546" s="53">
        <f>IFERROR(VLOOKUP(B546,'วันที่ 5 กะดึก'!$B$8:$AH$106,27,FALSE),0)</f>
      </c>
      <c r="V546" s="53">
        <f>IFERROR(VLOOKUP(B546,'วันที่ 5 กะดึก'!$B$8:$AH$106,27,FALSE),0)</f>
      </c>
      <c r="W546" s="53">
        <f>IFERROR(VLOOKUP(B546,'วันที่ 7'!$B$8:$AH$105,28,FALSE),0)-IFERROR(VLOOKUP(B546,'วันที่ 7'!$B$8:$AH$105,27,FALSE),0)</f>
      </c>
      <c r="X546" s="53">
        <f>IFERROR(VLOOKUP(B546,'วันที่ 7'!$B$8:$AH$105,27,FALSE),0)</f>
      </c>
      <c r="Y546" s="53">
        <f>IFERROR(VLOOKUP(B546,'วันที่ 8'!$B$8:$AH$109,28,FALSE),0)-IFERROR(VLOOKUP(B546,'วันที่ 8'!$B$8:$AH$109,27,FALSE),0)</f>
      </c>
      <c r="Z546" s="53">
        <f>IFERROR(VLOOKUP(B546,'วันที่ 8'!$B$8:$AH$109,27,FALSE),0)</f>
      </c>
      <c r="AA546" s="53">
        <f>IFERROR(VLOOKUP(B546,'กะเช้าวันที่ 12'!$B$8:$AC$102,28,FALSE),0)-IFERROR(VLOOKUP(B546,'กะเช้าวันที่ 12'!$B$8:$AC$102,27,FALSE),0)</f>
      </c>
      <c r="AB546" s="53">
        <f>IFERROR(VLOOKUP(B546,'กะเช้าวันที่ 12'!$B$8:$AC$102,27,FALSE),0)</f>
      </c>
      <c r="AC546" s="53">
        <f>IFERROR(VLOOKUP(B546,'กะเช้าวันที่ 14'!$B$8:$AC$104,28,FALSE),0)-IFERROR(VLOOKUP(B546,'กะเช้าวันที่ 14'!$B$8:$AC$104,27,FALSE),0)</f>
      </c>
      <c r="AD546" s="53">
        <f>IFERROR(VLOOKUP(B546,'กะเช้าวันที่ 14'!$B$8:$AC$104,27,FALSE),0)</f>
      </c>
      <c r="AE546" s="53">
        <f>IFERROR(VLOOKUP(B546,'กะดึกวันที่ 13'!$B$8:$AC$105,28,FALSE),0)-IFERROR(VLOOKUP(B546,'กะดึกวันที่ 13'!$B$8:$AC$105,27,FALSE),0)</f>
      </c>
      <c r="AF546" s="53">
        <f>IFERROR(VLOOKUP(C546,'กะดึกวันที่ 13'!$B$8:$AC$105,27,FALSE),0)</f>
      </c>
      <c r="AG546" s="53">
        <f>IFERROR(VLOOKUP(B546,'วันที่ 12'!$B$8:$AH$105,28,FALSE),0)</f>
      </c>
      <c r="AH546" s="53">
        <f>IFERROR(VLOOKUP(B546,'วันที่ 14'!$B$8:$AH$106,28,FALSE),0)</f>
      </c>
      <c r="AI546" s="53">
        <f>IFERROR(VLOOKUP(B546,'วันที่ 15'!$B$8:$AH$106,28,FALSE),0)</f>
      </c>
      <c r="AJ546" s="53">
        <f>IFERROR(VLOOKUP(B546,'วันที่ 16'!$B$8:$AH$105,28,FALSE),0)</f>
      </c>
      <c r="AK546" s="53">
        <f>IFERROR(VLOOKUP(B546,'วันที่ 17'!$B$8:$AH$105,28,FALSE),0)</f>
      </c>
      <c r="AL546" s="53">
        <f>IFERROR(VLOOKUP(B546,'วันที่ 18'!$B$8:$AH$104,28,FALSE),0)</f>
      </c>
      <c r="AM546" s="53">
        <f>IFERROR(VLOOKUP(B546,'วันที่ 19'!$B$8:$AH$106,28,FALSE),0)</f>
      </c>
      <c r="AN546" s="53">
        <f>IFERROR(VLOOKUP(B546,'วันที่ 20'!$B$8:$AH$105,28,FALSE),0)</f>
      </c>
      <c r="AO546" s="53">
        <f>IFERROR(VLOOKUP(B546,'วันที่ 21'!$B$8:$AH$106,28,FALSE),0)</f>
      </c>
      <c r="AP546" s="53">
        <f>IFERROR(VLOOKUP(B546,'วันที่ 22'!$B$8:$AH$105,28,FALSE),0)</f>
      </c>
      <c r="AQ546" s="53">
        <f>IFERROR(VLOOKUP(B546,'วันที่ 23'!$B$8:$AH$107,28,FALSE),0)</f>
      </c>
      <c r="AR546" s="53">
        <f>IFERROR(VLOOKUP(B546,'วันที่ 24'!$B$8:$AH$104,28,FALSE),0)</f>
      </c>
      <c r="AS546" s="53">
        <f>IFERROR(VLOOKUP(B546,'วันที่ 25'!$B$8:$AH$106,28,FALSE),0)</f>
      </c>
      <c r="AT546" s="53">
        <f>IFERROR(VLOOKUP(B546,'วันที่ 26'!$B$8:$AH$105,28,FALSE),0)</f>
      </c>
      <c r="AU546" s="53">
        <f>IFERROR(VLOOKUP(B546,'วันที่ 26'!$B$8:$AH$104,28,FALSE),0)</f>
      </c>
      <c r="AV546" s="53">
        <f>IFERROR(VLOOKUP(B546,'วันที่ 30'!$B$8:$AH$107,28,FALSE),0)</f>
      </c>
      <c r="AW546" s="53">
        <f>IFERROR(VLOOKUP(B546,'วันที่ 31'!$B$8:$AG$105,28,FALSE),0)</f>
      </c>
      <c r="AX546" s="52">
        <f>SUM(E546:AW546)</f>
      </c>
    </row>
    <row r="547">
      <c r="A547" s="52"/>
      <c r="B547" s="56"/>
      <c r="C547" s="53">
        <f>IFERROR(VLOOKUP(B547,Members!B:C,2,FALSE),0)</f>
      </c>
      <c r="D547" s="53">
        <f>IFERROR(VLOOKUP(B547,Members!$B:$H,7,FALSE),0)</f>
      </c>
      <c r="E547" s="55">
        <f>IFERROR(VLOOKUP(B547,'วันที่ 1'!$B$8:$AH$103,28,FALSE),0) - IFERROR(VLOOKUP(B547,'วันที่ 1'!$B$8:$AH$103,27,FALSE),0)</f>
      </c>
      <c r="F547" s="55">
        <f>IFERROR(VLOOKUP(C547,'วันที่ 1'!$B$8:$AH$103,27,FALSE),0)</f>
      </c>
      <c r="G547" s="53">
        <f>IFERROR(VLOOKUP(B547,'วันที่ 1'!$B$8:$AH$103,28,FALSE),0)-IFERROR(VLOOKUP(B547,'วันที่ 1'!$B$8:$AH$103,27,FALSE),0)</f>
      </c>
      <c r="H547" s="55">
        <f>IFERROR(VLOOKUP(B547,'วันที่ 1'!$B$8:$AH$103,27,FALSE),0)</f>
      </c>
      <c r="I547" s="53">
        <f>IFERROR(VLOOKUP(B547,'วันที่ 2'!$B$8:$AF$106,28,FALSE),0)-IFERROR(VLOOKUP(B547,'วันที่ 2'!$B$8:$AF$106,27,FALSE),0)</f>
      </c>
      <c r="J547" s="53">
        <f>IFERROR(VLOOKUP(B547,'วันที่ 2'!$B$8:$AF$106,27,FALSE),0)</f>
      </c>
      <c r="K547" s="53">
        <f>IFERROR(VLOOKUP(B547,'วันที่ 3 กะเช้า'!$B$8:$AK$106,28,FALSE),0)-IFERROR(VLOOKUP(B547,'วันที่ 3 กะเช้า'!$B$8:$AK$106,27,FALSE),0)</f>
      </c>
      <c r="L547" s="53">
        <f>IFERROR(VLOOKUP(B547,'วันที่ 3 กะเช้า'!$B$8:$AK$106,27,FALSE),0)</f>
      </c>
      <c r="M547" s="53">
        <f>IFERROR(VLOOKUP(B547,'วันที่ 4 กะเช้า'!$B$8:$AG$107,28,FALSE),0)-IFERROR(VLOOKUP(B547,'วันที่ 4 กะเช้า'!$B$8:$AG$107,27,FALSE),0)</f>
      </c>
      <c r="N547" s="53">
        <f>IFERROR(VLOOKUP(B547,'วันที่ 4 กะเช้า'!$B$8:$AG$107,27,FALSE),0)</f>
      </c>
      <c r="O547" s="53">
        <f>IFERROR(VLOOKUP(B547,'วันที่ 4 กะเช้า'!$B$8:$AH$106,28,FALSE),0)-IFERROR(VLOOKUP(B547,'วันที่ 4 กะเช้า'!$B$8:$AH$106,27,FALSE),0)</f>
      </c>
      <c r="P547" s="53">
        <f>IFERROR(VLOOKUP(B547,'วันที่ 4 กะเช้า'!$B$8:$AH$106,27,FALSE),0)</f>
      </c>
      <c r="Q547" s="53">
        <f>IFERROR(VLOOKUP(B547,'วันที่ 4 กะเช้า'!$B$8:$AH$106,28,FALSE),0)-IFERROR(VLOOKUP(B547,'วันที่ 4 กะเช้า'!$B$8:$AH$106,27,FALSE),0)</f>
      </c>
      <c r="R547" s="53">
        <f>IFERROR(VLOOKUP(B547,'วันที่ 4 กะเช้า'!$B$8:$AH$106,27,FALSE),0)</f>
      </c>
      <c r="S547" s="53">
        <f>IFERROR(VLOOKUP(B547,'วันที่ 5 กะเช้า'!$B$8:$AH$107,28,FALSE),0)-IFERROR(VLOOKUP(B547,'วันที่ 5 กะเช้า'!$B$8:$AH$107,27,FALSE),0)</f>
      </c>
      <c r="T547" s="53">
        <f>IFERROR(VLOOKUP(B547,'วันที่ 5 กะเช้า'!$B$8:$AH$107,27,FALSE),0)</f>
      </c>
      <c r="U547" s="53">
        <f>IFERROR(VLOOKUP(B547,'วันที่ 5 กะดึก'!$B$8:$AH$106,27,FALSE),0)</f>
      </c>
      <c r="V547" s="53">
        <f>IFERROR(VLOOKUP(B547,'วันที่ 5 กะดึก'!$B$8:$AH$106,27,FALSE),0)</f>
      </c>
      <c r="W547" s="53">
        <f>IFERROR(VLOOKUP(B547,'วันที่ 7'!$B$8:$AH$105,28,FALSE),0)-IFERROR(VLOOKUP(B547,'วันที่ 7'!$B$8:$AH$105,27,FALSE),0)</f>
      </c>
      <c r="X547" s="53">
        <f>IFERROR(VLOOKUP(B547,'วันที่ 7'!$B$8:$AH$105,27,FALSE),0)</f>
      </c>
      <c r="Y547" s="53">
        <f>IFERROR(VLOOKUP(B547,'วันที่ 8'!$B$8:$AH$109,28,FALSE),0)-IFERROR(VLOOKUP(B547,'วันที่ 8'!$B$8:$AH$109,27,FALSE),0)</f>
      </c>
      <c r="Z547" s="53">
        <f>IFERROR(VLOOKUP(B547,'วันที่ 8'!$B$8:$AH$109,27,FALSE),0)</f>
      </c>
      <c r="AA547" s="53">
        <f>IFERROR(VLOOKUP(B547,'กะเช้าวันที่ 12'!$B$8:$AC$102,28,FALSE),0)-IFERROR(VLOOKUP(B547,'กะเช้าวันที่ 12'!$B$8:$AC$102,27,FALSE),0)</f>
      </c>
      <c r="AB547" s="53">
        <f>IFERROR(VLOOKUP(B547,'กะเช้าวันที่ 12'!$B$8:$AC$102,27,FALSE),0)</f>
      </c>
      <c r="AC547" s="53">
        <f>IFERROR(VLOOKUP(B547,'กะเช้าวันที่ 14'!$B$8:$AC$104,28,FALSE),0)-IFERROR(VLOOKUP(B547,'กะเช้าวันที่ 14'!$B$8:$AC$104,27,FALSE),0)</f>
      </c>
      <c r="AD547" s="53">
        <f>IFERROR(VLOOKUP(B547,'กะเช้าวันที่ 14'!$B$8:$AC$104,27,FALSE),0)</f>
      </c>
      <c r="AE547" s="53">
        <f>IFERROR(VLOOKUP(B547,'กะดึกวันที่ 13'!$B$8:$AC$105,28,FALSE),0)-IFERROR(VLOOKUP(B547,'กะดึกวันที่ 13'!$B$8:$AC$105,27,FALSE),0)</f>
      </c>
      <c r="AF547" s="53">
        <f>IFERROR(VLOOKUP(C547,'กะดึกวันที่ 13'!$B$8:$AC$105,27,FALSE),0)</f>
      </c>
      <c r="AG547" s="53">
        <f>IFERROR(VLOOKUP(B547,'วันที่ 12'!$B$8:$AH$105,28,FALSE),0)</f>
      </c>
      <c r="AH547" s="53">
        <f>IFERROR(VLOOKUP(B547,'วันที่ 14'!$B$8:$AH$106,28,FALSE),0)</f>
      </c>
      <c r="AI547" s="53">
        <f>IFERROR(VLOOKUP(B547,'วันที่ 15'!$B$8:$AH$106,28,FALSE),0)</f>
      </c>
      <c r="AJ547" s="53">
        <f>IFERROR(VLOOKUP(B547,'วันที่ 16'!$B$8:$AH$105,28,FALSE),0)</f>
      </c>
      <c r="AK547" s="53">
        <f>IFERROR(VLOOKUP(B547,'วันที่ 17'!$B$8:$AH$105,28,FALSE),0)</f>
      </c>
      <c r="AL547" s="53">
        <f>IFERROR(VLOOKUP(B547,'วันที่ 18'!$B$8:$AH$104,28,FALSE),0)</f>
      </c>
      <c r="AM547" s="53">
        <f>IFERROR(VLOOKUP(B547,'วันที่ 19'!$B$8:$AH$106,28,FALSE),0)</f>
      </c>
      <c r="AN547" s="53">
        <f>IFERROR(VLOOKUP(B547,'วันที่ 20'!$B$8:$AH$105,28,FALSE),0)</f>
      </c>
      <c r="AO547" s="53">
        <f>IFERROR(VLOOKUP(B547,'วันที่ 21'!$B$8:$AH$106,28,FALSE),0)</f>
      </c>
      <c r="AP547" s="53">
        <f>IFERROR(VLOOKUP(B547,'วันที่ 22'!$B$8:$AH$105,28,FALSE),0)</f>
      </c>
      <c r="AQ547" s="53">
        <f>IFERROR(VLOOKUP(B547,'วันที่ 23'!$B$8:$AH$107,28,FALSE),0)</f>
      </c>
      <c r="AR547" s="53">
        <f>IFERROR(VLOOKUP(B547,'วันที่ 24'!$B$8:$AH$104,28,FALSE),0)</f>
      </c>
      <c r="AS547" s="53">
        <f>IFERROR(VLOOKUP(B547,'วันที่ 25'!$B$8:$AH$106,28,FALSE),0)</f>
      </c>
      <c r="AT547" s="53">
        <f>IFERROR(VLOOKUP(B547,'วันที่ 26'!$B$8:$AH$105,28,FALSE),0)</f>
      </c>
      <c r="AU547" s="53">
        <f>IFERROR(VLOOKUP(B547,'วันที่ 26'!$B$8:$AH$104,28,FALSE),0)</f>
      </c>
      <c r="AV547" s="53">
        <f>IFERROR(VLOOKUP(B547,'วันที่ 30'!$B$8:$AH$107,28,FALSE),0)</f>
      </c>
      <c r="AW547" s="53">
        <f>IFERROR(VLOOKUP(B547,'วันที่ 31'!$B$8:$AG$105,28,FALSE),0)</f>
      </c>
      <c r="AX547" s="52">
        <f>SUM(E547:AW547)</f>
      </c>
    </row>
    <row r="548">
      <c r="A548" s="52"/>
      <c r="B548" s="56"/>
      <c r="C548" s="53">
        <f>IFERROR(VLOOKUP(B548,Members!B:C,2,FALSE),0)</f>
      </c>
      <c r="D548" s="53">
        <f>IFERROR(VLOOKUP(B548,Members!$B:$H,7,FALSE),0)</f>
      </c>
      <c r="E548" s="55">
        <f>IFERROR(VLOOKUP(B548,'วันที่ 1'!$B$8:$AH$103,28,FALSE),0) - IFERROR(VLOOKUP(B548,'วันที่ 1'!$B$8:$AH$103,27,FALSE),0)</f>
      </c>
      <c r="F548" s="55">
        <f>IFERROR(VLOOKUP(C548,'วันที่ 1'!$B$8:$AH$103,27,FALSE),0)</f>
      </c>
      <c r="G548" s="53">
        <f>IFERROR(VLOOKUP(B548,'วันที่ 1'!$B$8:$AH$103,28,FALSE),0)-IFERROR(VLOOKUP(B548,'วันที่ 1'!$B$8:$AH$103,27,FALSE),0)</f>
      </c>
      <c r="H548" s="55">
        <f>IFERROR(VLOOKUP(B548,'วันที่ 1'!$B$8:$AH$103,27,FALSE),0)</f>
      </c>
      <c r="I548" s="53">
        <f>IFERROR(VLOOKUP(B548,'วันที่ 2'!$B$8:$AF$106,28,FALSE),0)-IFERROR(VLOOKUP(B548,'วันที่ 2'!$B$8:$AF$106,27,FALSE),0)</f>
      </c>
      <c r="J548" s="53">
        <f>IFERROR(VLOOKUP(B548,'วันที่ 2'!$B$8:$AF$106,27,FALSE),0)</f>
      </c>
      <c r="K548" s="53">
        <f>IFERROR(VLOOKUP(B548,'วันที่ 3 กะเช้า'!$B$8:$AK$106,28,FALSE),0)-IFERROR(VLOOKUP(B548,'วันที่ 3 กะเช้า'!$B$8:$AK$106,27,FALSE),0)</f>
      </c>
      <c r="L548" s="53">
        <f>IFERROR(VLOOKUP(B548,'วันที่ 3 กะเช้า'!$B$8:$AK$106,27,FALSE),0)</f>
      </c>
      <c r="M548" s="53">
        <f>IFERROR(VLOOKUP(B548,'วันที่ 4 กะเช้า'!$B$8:$AG$107,28,FALSE),0)-IFERROR(VLOOKUP(B548,'วันที่ 4 กะเช้า'!$B$8:$AG$107,27,FALSE),0)</f>
      </c>
      <c r="N548" s="53">
        <f>IFERROR(VLOOKUP(B548,'วันที่ 4 กะเช้า'!$B$8:$AG$107,27,FALSE),0)</f>
      </c>
      <c r="O548" s="53">
        <f>IFERROR(VLOOKUP(B548,'วันที่ 4 กะเช้า'!$B$8:$AH$106,28,FALSE),0)-IFERROR(VLOOKUP(B548,'วันที่ 4 กะเช้า'!$B$8:$AH$106,27,FALSE),0)</f>
      </c>
      <c r="P548" s="53">
        <f>IFERROR(VLOOKUP(B548,'วันที่ 4 กะเช้า'!$B$8:$AH$106,27,FALSE),0)</f>
      </c>
      <c r="Q548" s="53">
        <f>IFERROR(VLOOKUP(B548,'วันที่ 4 กะเช้า'!$B$8:$AH$106,28,FALSE),0)-IFERROR(VLOOKUP(B548,'วันที่ 4 กะเช้า'!$B$8:$AH$106,27,FALSE),0)</f>
      </c>
      <c r="R548" s="53">
        <f>IFERROR(VLOOKUP(B548,'วันที่ 4 กะเช้า'!$B$8:$AH$106,27,FALSE),0)</f>
      </c>
      <c r="S548" s="53">
        <f>IFERROR(VLOOKUP(B548,'วันที่ 5 กะเช้า'!$B$8:$AH$107,28,FALSE),0)-IFERROR(VLOOKUP(B548,'วันที่ 5 กะเช้า'!$B$8:$AH$107,27,FALSE),0)</f>
      </c>
      <c r="T548" s="53">
        <f>IFERROR(VLOOKUP(B548,'วันที่ 5 กะเช้า'!$B$8:$AH$107,27,FALSE),0)</f>
      </c>
      <c r="U548" s="53">
        <f>IFERROR(VLOOKUP(B548,'วันที่ 5 กะดึก'!$B$8:$AH$106,27,FALSE),0)</f>
      </c>
      <c r="V548" s="53">
        <f>IFERROR(VLOOKUP(B548,'วันที่ 5 กะดึก'!$B$8:$AH$106,27,FALSE),0)</f>
      </c>
      <c r="W548" s="53">
        <f>IFERROR(VLOOKUP(B548,'วันที่ 7'!$B$8:$AH$105,28,FALSE),0)-IFERROR(VLOOKUP(B548,'วันที่ 7'!$B$8:$AH$105,27,FALSE),0)</f>
      </c>
      <c r="X548" s="53">
        <f>IFERROR(VLOOKUP(B548,'วันที่ 7'!$B$8:$AH$105,27,FALSE),0)</f>
      </c>
      <c r="Y548" s="53">
        <f>IFERROR(VLOOKUP(B548,'วันที่ 8'!$B$8:$AH$109,28,FALSE),0)-IFERROR(VLOOKUP(B548,'วันที่ 8'!$B$8:$AH$109,27,FALSE),0)</f>
      </c>
      <c r="Z548" s="53">
        <f>IFERROR(VLOOKUP(B548,'วันที่ 8'!$B$8:$AH$109,27,FALSE),0)</f>
      </c>
      <c r="AA548" s="53">
        <f>IFERROR(VLOOKUP(B548,'กะเช้าวันที่ 12'!$B$8:$AC$102,28,FALSE),0)-IFERROR(VLOOKUP(B548,'กะเช้าวันที่ 12'!$B$8:$AC$102,27,FALSE),0)</f>
      </c>
      <c r="AB548" s="53">
        <f>IFERROR(VLOOKUP(B548,'กะเช้าวันที่ 12'!$B$8:$AC$102,27,FALSE),0)</f>
      </c>
      <c r="AC548" s="53">
        <f>IFERROR(VLOOKUP(B548,'กะเช้าวันที่ 14'!$B$8:$AC$104,28,FALSE),0)-IFERROR(VLOOKUP(B548,'กะเช้าวันที่ 14'!$B$8:$AC$104,27,FALSE),0)</f>
      </c>
      <c r="AD548" s="53">
        <f>IFERROR(VLOOKUP(B548,'กะเช้าวันที่ 14'!$B$8:$AC$104,27,FALSE),0)</f>
      </c>
      <c r="AE548" s="53">
        <f>IFERROR(VLOOKUP(B548,'กะดึกวันที่ 13'!$B$8:$AC$105,28,FALSE),0)-IFERROR(VLOOKUP(B548,'กะดึกวันที่ 13'!$B$8:$AC$105,27,FALSE),0)</f>
      </c>
      <c r="AF548" s="53">
        <f>IFERROR(VLOOKUP(C548,'กะดึกวันที่ 13'!$B$8:$AC$105,27,FALSE),0)</f>
      </c>
      <c r="AG548" s="53">
        <f>IFERROR(VLOOKUP(B548,'วันที่ 12'!$B$8:$AH$105,28,FALSE),0)</f>
      </c>
      <c r="AH548" s="53">
        <f>IFERROR(VLOOKUP(B548,'วันที่ 14'!$B$8:$AH$106,28,FALSE),0)</f>
      </c>
      <c r="AI548" s="53">
        <f>IFERROR(VLOOKUP(B548,'วันที่ 15'!$B$8:$AH$106,28,FALSE),0)</f>
      </c>
      <c r="AJ548" s="53">
        <f>IFERROR(VLOOKUP(B548,'วันที่ 16'!$B$8:$AH$105,28,FALSE),0)</f>
      </c>
      <c r="AK548" s="53">
        <f>IFERROR(VLOOKUP(B548,'วันที่ 17'!$B$8:$AH$105,28,FALSE),0)</f>
      </c>
      <c r="AL548" s="53">
        <f>IFERROR(VLOOKUP(B548,'วันที่ 18'!$B$8:$AH$104,28,FALSE),0)</f>
      </c>
      <c r="AM548" s="53">
        <f>IFERROR(VLOOKUP(B548,'วันที่ 19'!$B$8:$AH$106,28,FALSE),0)</f>
      </c>
      <c r="AN548" s="53">
        <f>IFERROR(VLOOKUP(B548,'วันที่ 20'!$B$8:$AH$105,28,FALSE),0)</f>
      </c>
      <c r="AO548" s="53">
        <f>IFERROR(VLOOKUP(B548,'วันที่ 21'!$B$8:$AH$106,28,FALSE),0)</f>
      </c>
      <c r="AP548" s="53">
        <f>IFERROR(VLOOKUP(B548,'วันที่ 22'!$B$8:$AH$105,28,FALSE),0)</f>
      </c>
      <c r="AQ548" s="53">
        <f>IFERROR(VLOOKUP(B548,'วันที่ 23'!$B$8:$AH$107,28,FALSE),0)</f>
      </c>
      <c r="AR548" s="53">
        <f>IFERROR(VLOOKUP(B548,'วันที่ 24'!$B$8:$AH$104,28,FALSE),0)</f>
      </c>
      <c r="AS548" s="53">
        <f>IFERROR(VLOOKUP(B548,'วันที่ 25'!$B$8:$AH$106,28,FALSE),0)</f>
      </c>
      <c r="AT548" s="53">
        <f>IFERROR(VLOOKUP(B548,'วันที่ 26'!$B$8:$AH$105,28,FALSE),0)</f>
      </c>
      <c r="AU548" s="53">
        <f>IFERROR(VLOOKUP(B548,'วันที่ 26'!$B$8:$AH$104,28,FALSE),0)</f>
      </c>
      <c r="AV548" s="53">
        <f>IFERROR(VLOOKUP(B548,'วันที่ 30'!$B$8:$AH$107,28,FALSE),0)</f>
      </c>
      <c r="AW548" s="53">
        <f>IFERROR(VLOOKUP(B548,'วันที่ 31'!$B$8:$AG$105,28,FALSE),0)</f>
      </c>
      <c r="AX548" s="52">
        <f>SUM(E548:AW548)</f>
      </c>
    </row>
    <row r="549">
      <c r="A549" s="52"/>
      <c r="B549" s="56"/>
      <c r="C549" s="53">
        <f>IFERROR(VLOOKUP(B549,Members!B:C,2,FALSE),0)</f>
      </c>
      <c r="D549" s="53">
        <f>IFERROR(VLOOKUP(B549,Members!$B:$H,7,FALSE),0)</f>
      </c>
      <c r="E549" s="55">
        <f>IFERROR(VLOOKUP(B549,'วันที่ 1'!$B$8:$AH$103,28,FALSE),0) - IFERROR(VLOOKUP(B549,'วันที่ 1'!$B$8:$AH$103,27,FALSE),0)</f>
      </c>
      <c r="F549" s="55">
        <f>IFERROR(VLOOKUP(C549,'วันที่ 1'!$B$8:$AH$103,27,FALSE),0)</f>
      </c>
      <c r="G549" s="53">
        <f>IFERROR(VLOOKUP(B549,'วันที่ 1'!$B$8:$AH$103,28,FALSE),0)-IFERROR(VLOOKUP(B549,'วันที่ 1'!$B$8:$AH$103,27,FALSE),0)</f>
      </c>
      <c r="H549" s="55">
        <f>IFERROR(VLOOKUP(B549,'วันที่ 1'!$B$8:$AH$103,27,FALSE),0)</f>
      </c>
      <c r="I549" s="53">
        <f>IFERROR(VLOOKUP(B549,'วันที่ 2'!$B$8:$AF$106,28,FALSE),0)-IFERROR(VLOOKUP(B549,'วันที่ 2'!$B$8:$AF$106,27,FALSE),0)</f>
      </c>
      <c r="J549" s="53">
        <f>IFERROR(VLOOKUP(B549,'วันที่ 2'!$B$8:$AF$106,27,FALSE),0)</f>
      </c>
      <c r="K549" s="53">
        <f>IFERROR(VLOOKUP(B549,'วันที่ 3 กะเช้า'!$B$8:$AK$106,28,FALSE),0)-IFERROR(VLOOKUP(B549,'วันที่ 3 กะเช้า'!$B$8:$AK$106,27,FALSE),0)</f>
      </c>
      <c r="L549" s="53">
        <f>IFERROR(VLOOKUP(B549,'วันที่ 3 กะเช้า'!$B$8:$AK$106,27,FALSE),0)</f>
      </c>
      <c r="M549" s="53">
        <f>IFERROR(VLOOKUP(B549,'วันที่ 4 กะเช้า'!$B$8:$AG$107,28,FALSE),0)-IFERROR(VLOOKUP(B549,'วันที่ 4 กะเช้า'!$B$8:$AG$107,27,FALSE),0)</f>
      </c>
      <c r="N549" s="53">
        <f>IFERROR(VLOOKUP(B549,'วันที่ 4 กะเช้า'!$B$8:$AG$107,27,FALSE),0)</f>
      </c>
      <c r="O549" s="53">
        <f>IFERROR(VLOOKUP(B549,'วันที่ 4 กะเช้า'!$B$8:$AH$106,28,FALSE),0)-IFERROR(VLOOKUP(B549,'วันที่ 4 กะเช้า'!$B$8:$AH$106,27,FALSE),0)</f>
      </c>
      <c r="P549" s="53">
        <f>IFERROR(VLOOKUP(B549,'วันที่ 4 กะเช้า'!$B$8:$AH$106,27,FALSE),0)</f>
      </c>
      <c r="Q549" s="53">
        <f>IFERROR(VLOOKUP(B549,'วันที่ 4 กะเช้า'!$B$8:$AH$106,28,FALSE),0)-IFERROR(VLOOKUP(B549,'วันที่ 4 กะเช้า'!$B$8:$AH$106,27,FALSE),0)</f>
      </c>
      <c r="R549" s="53">
        <f>IFERROR(VLOOKUP(B549,'วันที่ 4 กะเช้า'!$B$8:$AH$106,27,FALSE),0)</f>
      </c>
      <c r="S549" s="53">
        <f>IFERROR(VLOOKUP(B549,'วันที่ 5 กะเช้า'!$B$8:$AH$107,28,FALSE),0)-IFERROR(VLOOKUP(B549,'วันที่ 5 กะเช้า'!$B$8:$AH$107,27,FALSE),0)</f>
      </c>
      <c r="T549" s="53">
        <f>IFERROR(VLOOKUP(B549,'วันที่ 5 กะเช้า'!$B$8:$AH$107,27,FALSE),0)</f>
      </c>
      <c r="U549" s="53">
        <f>IFERROR(VLOOKUP(B549,'วันที่ 5 กะดึก'!$B$8:$AH$106,27,FALSE),0)</f>
      </c>
      <c r="V549" s="53">
        <f>IFERROR(VLOOKUP(B549,'วันที่ 5 กะดึก'!$B$8:$AH$106,27,FALSE),0)</f>
      </c>
      <c r="W549" s="53">
        <f>IFERROR(VLOOKUP(B549,'วันที่ 7'!$B$8:$AH$105,28,FALSE),0)-IFERROR(VLOOKUP(B549,'วันที่ 7'!$B$8:$AH$105,27,FALSE),0)</f>
      </c>
      <c r="X549" s="53">
        <f>IFERROR(VLOOKUP(B549,'วันที่ 7'!$B$8:$AH$105,27,FALSE),0)</f>
      </c>
      <c r="Y549" s="53">
        <f>IFERROR(VLOOKUP(B549,'วันที่ 8'!$B$8:$AH$109,28,FALSE),0)-IFERROR(VLOOKUP(B549,'วันที่ 8'!$B$8:$AH$109,27,FALSE),0)</f>
      </c>
      <c r="Z549" s="53">
        <f>IFERROR(VLOOKUP(B549,'วันที่ 8'!$B$8:$AH$109,27,FALSE),0)</f>
      </c>
      <c r="AA549" s="53">
        <f>IFERROR(VLOOKUP(B549,'กะเช้าวันที่ 12'!$B$8:$AC$102,28,FALSE),0)-IFERROR(VLOOKUP(B549,'กะเช้าวันที่ 12'!$B$8:$AC$102,27,FALSE),0)</f>
      </c>
      <c r="AB549" s="53">
        <f>IFERROR(VLOOKUP(B549,'กะเช้าวันที่ 12'!$B$8:$AC$102,27,FALSE),0)</f>
      </c>
      <c r="AC549" s="53">
        <f>IFERROR(VLOOKUP(B549,'กะเช้าวันที่ 14'!$B$8:$AC$104,28,FALSE),0)-IFERROR(VLOOKUP(B549,'กะเช้าวันที่ 14'!$B$8:$AC$104,27,FALSE),0)</f>
      </c>
      <c r="AD549" s="53">
        <f>IFERROR(VLOOKUP(B549,'กะเช้าวันที่ 14'!$B$8:$AC$104,27,FALSE),0)</f>
      </c>
      <c r="AE549" s="53">
        <f>IFERROR(VLOOKUP(B549,'กะดึกวันที่ 13'!$B$8:$AC$105,28,FALSE),0)-IFERROR(VLOOKUP(B549,'กะดึกวันที่ 13'!$B$8:$AC$105,27,FALSE),0)</f>
      </c>
      <c r="AF549" s="53">
        <f>IFERROR(VLOOKUP(C549,'กะดึกวันที่ 13'!$B$8:$AC$105,27,FALSE),0)</f>
      </c>
      <c r="AG549" s="53">
        <f>IFERROR(VLOOKUP(B549,'วันที่ 12'!$B$8:$AH$105,28,FALSE),0)</f>
      </c>
      <c r="AH549" s="53">
        <f>IFERROR(VLOOKUP(B549,'วันที่ 14'!$B$8:$AH$106,28,FALSE),0)</f>
      </c>
      <c r="AI549" s="53">
        <f>IFERROR(VLOOKUP(B549,'วันที่ 15'!$B$8:$AH$106,28,FALSE),0)</f>
      </c>
      <c r="AJ549" s="53">
        <f>IFERROR(VLOOKUP(B549,'วันที่ 16'!$B$8:$AH$105,28,FALSE),0)</f>
      </c>
      <c r="AK549" s="53">
        <f>IFERROR(VLOOKUP(B549,'วันที่ 17'!$B$8:$AH$105,28,FALSE),0)</f>
      </c>
      <c r="AL549" s="53">
        <f>IFERROR(VLOOKUP(B549,'วันที่ 18'!$B$8:$AH$104,28,FALSE),0)</f>
      </c>
      <c r="AM549" s="53">
        <f>IFERROR(VLOOKUP(B549,'วันที่ 19'!$B$8:$AH$106,28,FALSE),0)</f>
      </c>
      <c r="AN549" s="53">
        <f>IFERROR(VLOOKUP(B549,'วันที่ 20'!$B$8:$AH$105,28,FALSE),0)</f>
      </c>
      <c r="AO549" s="53">
        <f>IFERROR(VLOOKUP(B549,'วันที่ 21'!$B$8:$AH$106,28,FALSE),0)</f>
      </c>
      <c r="AP549" s="53">
        <f>IFERROR(VLOOKUP(B549,'วันที่ 22'!$B$8:$AH$105,28,FALSE),0)</f>
      </c>
      <c r="AQ549" s="53">
        <f>IFERROR(VLOOKUP(B549,'วันที่ 23'!$B$8:$AH$107,28,FALSE),0)</f>
      </c>
      <c r="AR549" s="53">
        <f>IFERROR(VLOOKUP(B549,'วันที่ 24'!$B$8:$AH$104,28,FALSE),0)</f>
      </c>
      <c r="AS549" s="53">
        <f>IFERROR(VLOOKUP(B549,'วันที่ 25'!$B$8:$AH$106,28,FALSE),0)</f>
      </c>
      <c r="AT549" s="53">
        <f>IFERROR(VLOOKUP(B549,'วันที่ 26'!$B$8:$AH$105,28,FALSE),0)</f>
      </c>
      <c r="AU549" s="53">
        <f>IFERROR(VLOOKUP(B549,'วันที่ 26'!$B$8:$AH$104,28,FALSE),0)</f>
      </c>
      <c r="AV549" s="53">
        <f>IFERROR(VLOOKUP(B549,'วันที่ 30'!$B$8:$AH$107,28,FALSE),0)</f>
      </c>
      <c r="AW549" s="53">
        <f>IFERROR(VLOOKUP(B549,'วันที่ 31'!$B$8:$AG$105,28,FALSE),0)</f>
      </c>
      <c r="AX549" s="52">
        <f>SUM(E549:AW549)</f>
      </c>
    </row>
    <row r="550">
      <c r="A550" s="52"/>
      <c r="B550" s="56"/>
      <c r="C550" s="53">
        <f>IFERROR(VLOOKUP(B550,Members!B:C,2,FALSE),0)</f>
      </c>
      <c r="D550" s="53">
        <f>IFERROR(VLOOKUP(B550,Members!$B:$H,7,FALSE),0)</f>
      </c>
      <c r="E550" s="55">
        <f>IFERROR(VLOOKUP(B550,'วันที่ 1'!$B$8:$AH$103,28,FALSE),0) - IFERROR(VLOOKUP(B550,'วันที่ 1'!$B$8:$AH$103,27,FALSE),0)</f>
      </c>
      <c r="F550" s="55">
        <f>IFERROR(VLOOKUP(C550,'วันที่ 1'!$B$8:$AH$103,27,FALSE),0)</f>
      </c>
      <c r="G550" s="53">
        <f>IFERROR(VLOOKUP(B550,'วันที่ 1'!$B$8:$AH$103,28,FALSE),0)-IFERROR(VLOOKUP(B550,'วันที่ 1'!$B$8:$AH$103,27,FALSE),0)</f>
      </c>
      <c r="H550" s="55">
        <f>IFERROR(VLOOKUP(B550,'วันที่ 1'!$B$8:$AH$103,27,FALSE),0)</f>
      </c>
      <c r="I550" s="53">
        <f>IFERROR(VLOOKUP(B550,'วันที่ 2'!$B$8:$AF$106,28,FALSE),0)-IFERROR(VLOOKUP(B550,'วันที่ 2'!$B$8:$AF$106,27,FALSE),0)</f>
      </c>
      <c r="J550" s="53">
        <f>IFERROR(VLOOKUP(B550,'วันที่ 2'!$B$8:$AF$106,27,FALSE),0)</f>
      </c>
      <c r="K550" s="53">
        <f>IFERROR(VLOOKUP(B550,'วันที่ 3 กะเช้า'!$B$8:$AK$106,28,FALSE),0)-IFERROR(VLOOKUP(B550,'วันที่ 3 กะเช้า'!$B$8:$AK$106,27,FALSE),0)</f>
      </c>
      <c r="L550" s="53">
        <f>IFERROR(VLOOKUP(B550,'วันที่ 3 กะเช้า'!$B$8:$AK$106,27,FALSE),0)</f>
      </c>
      <c r="M550" s="53">
        <f>IFERROR(VLOOKUP(B550,'วันที่ 4 กะเช้า'!$B$8:$AG$107,28,FALSE),0)-IFERROR(VLOOKUP(B550,'วันที่ 4 กะเช้า'!$B$8:$AG$107,27,FALSE),0)</f>
      </c>
      <c r="N550" s="53">
        <f>IFERROR(VLOOKUP(B550,'วันที่ 4 กะเช้า'!$B$8:$AG$107,27,FALSE),0)</f>
      </c>
      <c r="O550" s="53">
        <f>IFERROR(VLOOKUP(B550,'วันที่ 4 กะเช้า'!$B$8:$AH$106,28,FALSE),0)-IFERROR(VLOOKUP(B550,'วันที่ 4 กะเช้า'!$B$8:$AH$106,27,FALSE),0)</f>
      </c>
      <c r="P550" s="53">
        <f>IFERROR(VLOOKUP(B550,'วันที่ 4 กะเช้า'!$B$8:$AH$106,27,FALSE),0)</f>
      </c>
      <c r="Q550" s="53">
        <f>IFERROR(VLOOKUP(B550,'วันที่ 4 กะเช้า'!$B$8:$AH$106,28,FALSE),0)-IFERROR(VLOOKUP(B550,'วันที่ 4 กะเช้า'!$B$8:$AH$106,27,FALSE),0)</f>
      </c>
      <c r="R550" s="53">
        <f>IFERROR(VLOOKUP(B550,'วันที่ 4 กะเช้า'!$B$8:$AH$106,27,FALSE),0)</f>
      </c>
      <c r="S550" s="53">
        <f>IFERROR(VLOOKUP(B550,'วันที่ 5 กะเช้า'!$B$8:$AH$107,28,FALSE),0)-IFERROR(VLOOKUP(B550,'วันที่ 5 กะเช้า'!$B$8:$AH$107,27,FALSE),0)</f>
      </c>
      <c r="T550" s="53">
        <f>IFERROR(VLOOKUP(B550,'วันที่ 5 กะเช้า'!$B$8:$AH$107,27,FALSE),0)</f>
      </c>
      <c r="U550" s="53">
        <f>IFERROR(VLOOKUP(B550,'วันที่ 5 กะดึก'!$B$8:$AH$106,27,FALSE),0)</f>
      </c>
      <c r="V550" s="53">
        <f>IFERROR(VLOOKUP(B550,'วันที่ 5 กะดึก'!$B$8:$AH$106,27,FALSE),0)</f>
      </c>
      <c r="W550" s="53">
        <f>IFERROR(VLOOKUP(B550,'วันที่ 7'!$B$8:$AH$105,28,FALSE),0)-IFERROR(VLOOKUP(B550,'วันที่ 7'!$B$8:$AH$105,27,FALSE),0)</f>
      </c>
      <c r="X550" s="53">
        <f>IFERROR(VLOOKUP(B550,'วันที่ 7'!$B$8:$AH$105,27,FALSE),0)</f>
      </c>
      <c r="Y550" s="53">
        <f>IFERROR(VLOOKUP(B550,'วันที่ 8'!$B$8:$AH$109,28,FALSE),0)-IFERROR(VLOOKUP(B550,'วันที่ 8'!$B$8:$AH$109,27,FALSE),0)</f>
      </c>
      <c r="Z550" s="53">
        <f>IFERROR(VLOOKUP(B550,'วันที่ 8'!$B$8:$AH$109,27,FALSE),0)</f>
      </c>
      <c r="AA550" s="53">
        <f>IFERROR(VLOOKUP(B550,'กะเช้าวันที่ 12'!$B$8:$AC$102,28,FALSE),0)-IFERROR(VLOOKUP(B550,'กะเช้าวันที่ 12'!$B$8:$AC$102,27,FALSE),0)</f>
      </c>
      <c r="AB550" s="53">
        <f>IFERROR(VLOOKUP(B550,'กะเช้าวันที่ 12'!$B$8:$AC$102,27,FALSE),0)</f>
      </c>
      <c r="AC550" s="53">
        <f>IFERROR(VLOOKUP(B550,'กะเช้าวันที่ 14'!$B$8:$AC$104,28,FALSE),0)-IFERROR(VLOOKUP(B550,'กะเช้าวันที่ 14'!$B$8:$AC$104,27,FALSE),0)</f>
      </c>
      <c r="AD550" s="53">
        <f>IFERROR(VLOOKUP(B550,'กะเช้าวันที่ 14'!$B$8:$AC$104,27,FALSE),0)</f>
      </c>
      <c r="AE550" s="53">
        <f>IFERROR(VLOOKUP(B550,'กะดึกวันที่ 13'!$B$8:$AC$105,28,FALSE),0)-IFERROR(VLOOKUP(B550,'กะดึกวันที่ 13'!$B$8:$AC$105,27,FALSE),0)</f>
      </c>
      <c r="AF550" s="53">
        <f>IFERROR(VLOOKUP(C550,'กะดึกวันที่ 13'!$B$8:$AC$105,27,FALSE),0)</f>
      </c>
      <c r="AG550" s="53">
        <f>IFERROR(VLOOKUP(B550,'วันที่ 12'!$B$8:$AH$105,28,FALSE),0)</f>
      </c>
      <c r="AH550" s="53">
        <f>IFERROR(VLOOKUP(B550,'วันที่ 14'!$B$8:$AH$106,28,FALSE),0)</f>
      </c>
      <c r="AI550" s="53">
        <f>IFERROR(VLOOKUP(B550,'วันที่ 15'!$B$8:$AH$106,28,FALSE),0)</f>
      </c>
      <c r="AJ550" s="53">
        <f>IFERROR(VLOOKUP(B550,'วันที่ 16'!$B$8:$AH$105,28,FALSE),0)</f>
      </c>
      <c r="AK550" s="53">
        <f>IFERROR(VLOOKUP(B550,'วันที่ 17'!$B$8:$AH$105,28,FALSE),0)</f>
      </c>
      <c r="AL550" s="53">
        <f>IFERROR(VLOOKUP(B550,'วันที่ 18'!$B$8:$AH$104,28,FALSE),0)</f>
      </c>
      <c r="AM550" s="53">
        <f>IFERROR(VLOOKUP(B550,'วันที่ 19'!$B$8:$AH$106,28,FALSE),0)</f>
      </c>
      <c r="AN550" s="53">
        <f>IFERROR(VLOOKUP(B550,'วันที่ 20'!$B$8:$AH$105,28,FALSE),0)</f>
      </c>
      <c r="AO550" s="53">
        <f>IFERROR(VLOOKUP(B550,'วันที่ 21'!$B$8:$AH$106,28,FALSE),0)</f>
      </c>
      <c r="AP550" s="53">
        <f>IFERROR(VLOOKUP(B550,'วันที่ 22'!$B$8:$AH$105,28,FALSE),0)</f>
      </c>
      <c r="AQ550" s="53">
        <f>IFERROR(VLOOKUP(B550,'วันที่ 23'!$B$8:$AH$107,28,FALSE),0)</f>
      </c>
      <c r="AR550" s="53">
        <f>IFERROR(VLOOKUP(B550,'วันที่ 24'!$B$8:$AH$104,28,FALSE),0)</f>
      </c>
      <c r="AS550" s="53">
        <f>IFERROR(VLOOKUP(B550,'วันที่ 25'!$B$8:$AH$106,28,FALSE),0)</f>
      </c>
      <c r="AT550" s="53">
        <f>IFERROR(VLOOKUP(B550,'วันที่ 26'!$B$8:$AH$105,28,FALSE),0)</f>
      </c>
      <c r="AU550" s="53">
        <f>IFERROR(VLOOKUP(B550,'วันที่ 26'!$B$8:$AH$104,28,FALSE),0)</f>
      </c>
      <c r="AV550" s="53">
        <f>IFERROR(VLOOKUP(B550,'วันที่ 30'!$B$8:$AH$107,28,FALSE),0)</f>
      </c>
      <c r="AW550" s="53">
        <f>IFERROR(VLOOKUP(B550,'วันที่ 31'!$B$8:$AG$105,28,FALSE),0)</f>
      </c>
      <c r="AX550" s="52">
        <f>SUM(E550:AW550)</f>
      </c>
    </row>
    <row r="551">
      <c r="A551" s="52"/>
      <c r="B551" s="56"/>
      <c r="C551" s="53">
        <f>IFERROR(VLOOKUP(B551,Members!B:C,2,FALSE),0)</f>
      </c>
      <c r="D551" s="53">
        <f>IFERROR(VLOOKUP(B551,Members!$B:$H,7,FALSE),0)</f>
      </c>
      <c r="E551" s="55">
        <f>IFERROR(VLOOKUP(B551,'วันที่ 1'!$B$8:$AH$103,28,FALSE),0) - IFERROR(VLOOKUP(B551,'วันที่ 1'!$B$8:$AH$103,27,FALSE),0)</f>
      </c>
      <c r="F551" s="55">
        <f>IFERROR(VLOOKUP(C551,'วันที่ 1'!$B$8:$AH$103,27,FALSE),0)</f>
      </c>
      <c r="G551" s="53">
        <f>IFERROR(VLOOKUP(B551,'วันที่ 1'!$B$8:$AH$103,28,FALSE),0)-IFERROR(VLOOKUP(B551,'วันที่ 1'!$B$8:$AH$103,27,FALSE),0)</f>
      </c>
      <c r="H551" s="55">
        <f>IFERROR(VLOOKUP(B551,'วันที่ 1'!$B$8:$AH$103,27,FALSE),0)</f>
      </c>
      <c r="I551" s="53">
        <f>IFERROR(VLOOKUP(B551,'วันที่ 2'!$B$8:$AF$106,28,FALSE),0)-IFERROR(VLOOKUP(B551,'วันที่ 2'!$B$8:$AF$106,27,FALSE),0)</f>
      </c>
      <c r="J551" s="53">
        <f>IFERROR(VLOOKUP(B551,'วันที่ 2'!$B$8:$AF$106,27,FALSE),0)</f>
      </c>
      <c r="K551" s="53">
        <f>IFERROR(VLOOKUP(B551,'วันที่ 3 กะเช้า'!$B$8:$AK$106,28,FALSE),0)-IFERROR(VLOOKUP(B551,'วันที่ 3 กะเช้า'!$B$8:$AK$106,27,FALSE),0)</f>
      </c>
      <c r="L551" s="53">
        <f>IFERROR(VLOOKUP(B551,'วันที่ 3 กะเช้า'!$B$8:$AK$106,27,FALSE),0)</f>
      </c>
      <c r="M551" s="53">
        <f>IFERROR(VLOOKUP(B551,'วันที่ 4 กะเช้า'!$B$8:$AG$107,28,FALSE),0)-IFERROR(VLOOKUP(B551,'วันที่ 4 กะเช้า'!$B$8:$AG$107,27,FALSE),0)</f>
      </c>
      <c r="N551" s="53">
        <f>IFERROR(VLOOKUP(B551,'วันที่ 4 กะเช้า'!$B$8:$AG$107,27,FALSE),0)</f>
      </c>
      <c r="O551" s="53">
        <f>IFERROR(VLOOKUP(B551,'วันที่ 4 กะเช้า'!$B$8:$AH$106,28,FALSE),0)-IFERROR(VLOOKUP(B551,'วันที่ 4 กะเช้า'!$B$8:$AH$106,27,FALSE),0)</f>
      </c>
      <c r="P551" s="53">
        <f>IFERROR(VLOOKUP(B551,'วันที่ 4 กะเช้า'!$B$8:$AH$106,27,FALSE),0)</f>
      </c>
      <c r="Q551" s="53">
        <f>IFERROR(VLOOKUP(B551,'วันที่ 4 กะเช้า'!$B$8:$AH$106,28,FALSE),0)-IFERROR(VLOOKUP(B551,'วันที่ 4 กะเช้า'!$B$8:$AH$106,27,FALSE),0)</f>
      </c>
      <c r="R551" s="53">
        <f>IFERROR(VLOOKUP(B551,'วันที่ 4 กะเช้า'!$B$8:$AH$106,27,FALSE),0)</f>
      </c>
      <c r="S551" s="53">
        <f>IFERROR(VLOOKUP(B551,'วันที่ 5 กะเช้า'!$B$8:$AH$107,28,FALSE),0)-IFERROR(VLOOKUP(B551,'วันที่ 5 กะเช้า'!$B$8:$AH$107,27,FALSE),0)</f>
      </c>
      <c r="T551" s="53">
        <f>IFERROR(VLOOKUP(B551,'วันที่ 5 กะเช้า'!$B$8:$AH$107,27,FALSE),0)</f>
      </c>
      <c r="U551" s="53">
        <f>IFERROR(VLOOKUP(B551,'วันที่ 5 กะดึก'!$B$8:$AH$106,27,FALSE),0)</f>
      </c>
      <c r="V551" s="53">
        <f>IFERROR(VLOOKUP(B551,'วันที่ 5 กะดึก'!$B$8:$AH$106,27,FALSE),0)</f>
      </c>
      <c r="W551" s="53">
        <f>IFERROR(VLOOKUP(B551,'วันที่ 7'!$B$8:$AH$105,28,FALSE),0)-IFERROR(VLOOKUP(B551,'วันที่ 7'!$B$8:$AH$105,27,FALSE),0)</f>
      </c>
      <c r="X551" s="53">
        <f>IFERROR(VLOOKUP(B551,'วันที่ 7'!$B$8:$AH$105,27,FALSE),0)</f>
      </c>
      <c r="Y551" s="53">
        <f>IFERROR(VLOOKUP(B551,'วันที่ 8'!$B$8:$AH$109,28,FALSE),0)-IFERROR(VLOOKUP(B551,'วันที่ 8'!$B$8:$AH$109,27,FALSE),0)</f>
      </c>
      <c r="Z551" s="53">
        <f>IFERROR(VLOOKUP(B551,'วันที่ 8'!$B$8:$AH$109,27,FALSE),0)</f>
      </c>
      <c r="AA551" s="53">
        <f>IFERROR(VLOOKUP(B551,'กะเช้าวันที่ 12'!$B$8:$AC$102,28,FALSE),0)-IFERROR(VLOOKUP(B551,'กะเช้าวันที่ 12'!$B$8:$AC$102,27,FALSE),0)</f>
      </c>
      <c r="AB551" s="53">
        <f>IFERROR(VLOOKUP(B551,'กะเช้าวันที่ 12'!$B$8:$AC$102,27,FALSE),0)</f>
      </c>
      <c r="AC551" s="53">
        <f>IFERROR(VLOOKUP(B551,'กะเช้าวันที่ 14'!$B$8:$AC$104,28,FALSE),0)-IFERROR(VLOOKUP(B551,'กะเช้าวันที่ 14'!$B$8:$AC$104,27,FALSE),0)</f>
      </c>
      <c r="AD551" s="53">
        <f>IFERROR(VLOOKUP(B551,'กะเช้าวันที่ 14'!$B$8:$AC$104,27,FALSE),0)</f>
      </c>
      <c r="AE551" s="53">
        <f>IFERROR(VLOOKUP(B551,'กะดึกวันที่ 13'!$B$8:$AC$105,28,FALSE),0)-IFERROR(VLOOKUP(B551,'กะดึกวันที่ 13'!$B$8:$AC$105,27,FALSE),0)</f>
      </c>
      <c r="AF551" s="53">
        <f>IFERROR(VLOOKUP(C551,'กะดึกวันที่ 13'!$B$8:$AC$105,27,FALSE),0)</f>
      </c>
      <c r="AG551" s="53">
        <f>IFERROR(VLOOKUP(B551,'วันที่ 12'!$B$8:$AH$105,28,FALSE),0)</f>
      </c>
      <c r="AH551" s="53">
        <f>IFERROR(VLOOKUP(B551,'วันที่ 14'!$B$8:$AH$106,28,FALSE),0)</f>
      </c>
      <c r="AI551" s="53">
        <f>IFERROR(VLOOKUP(B551,'วันที่ 15'!$B$8:$AH$106,28,FALSE),0)</f>
      </c>
      <c r="AJ551" s="53">
        <f>IFERROR(VLOOKUP(B551,'วันที่ 16'!$B$8:$AH$105,28,FALSE),0)</f>
      </c>
      <c r="AK551" s="53">
        <f>IFERROR(VLOOKUP(B551,'วันที่ 17'!$B$8:$AH$105,28,FALSE),0)</f>
      </c>
      <c r="AL551" s="53">
        <f>IFERROR(VLOOKUP(B551,'วันที่ 18'!$B$8:$AH$104,28,FALSE),0)</f>
      </c>
      <c r="AM551" s="53">
        <f>IFERROR(VLOOKUP(B551,'วันที่ 19'!$B$8:$AH$106,28,FALSE),0)</f>
      </c>
      <c r="AN551" s="53">
        <f>IFERROR(VLOOKUP(B551,'วันที่ 20'!$B$8:$AH$105,28,FALSE),0)</f>
      </c>
      <c r="AO551" s="53">
        <f>IFERROR(VLOOKUP(B551,'วันที่ 21'!$B$8:$AH$106,28,FALSE),0)</f>
      </c>
      <c r="AP551" s="53">
        <f>IFERROR(VLOOKUP(B551,'วันที่ 22'!$B$8:$AH$105,28,FALSE),0)</f>
      </c>
      <c r="AQ551" s="53">
        <f>IFERROR(VLOOKUP(B551,'วันที่ 23'!$B$8:$AH$107,28,FALSE),0)</f>
      </c>
      <c r="AR551" s="53">
        <f>IFERROR(VLOOKUP(B551,'วันที่ 24'!$B$8:$AH$104,28,FALSE),0)</f>
      </c>
      <c r="AS551" s="53">
        <f>IFERROR(VLOOKUP(B551,'วันที่ 25'!$B$8:$AH$106,28,FALSE),0)</f>
      </c>
      <c r="AT551" s="53">
        <f>IFERROR(VLOOKUP(B551,'วันที่ 26'!$B$8:$AH$105,28,FALSE),0)</f>
      </c>
      <c r="AU551" s="53">
        <f>IFERROR(VLOOKUP(B551,'วันที่ 26'!$B$8:$AH$104,28,FALSE),0)</f>
      </c>
      <c r="AV551" s="53">
        <f>IFERROR(VLOOKUP(B551,'วันที่ 30'!$B$8:$AH$107,28,FALSE),0)</f>
      </c>
      <c r="AW551" s="53">
        <f>IFERROR(VLOOKUP(B551,'วันที่ 31'!$B$8:$AG$105,28,FALSE),0)</f>
      </c>
      <c r="AX551" s="52">
        <f>SUM(E551:AW551)</f>
      </c>
    </row>
    <row r="552">
      <c r="A552" s="52"/>
      <c r="B552" s="56"/>
      <c r="C552" s="53">
        <f>IFERROR(VLOOKUP(B552,Members!B:C,2,FALSE),0)</f>
      </c>
      <c r="D552" s="53">
        <f>IFERROR(VLOOKUP(B552,Members!$B:$H,7,FALSE),0)</f>
      </c>
      <c r="E552" s="55">
        <f>IFERROR(VLOOKUP(B552,'วันที่ 1'!$B$8:$AH$103,28,FALSE),0) - IFERROR(VLOOKUP(B552,'วันที่ 1'!$B$8:$AH$103,27,FALSE),0)</f>
      </c>
      <c r="F552" s="55">
        <f>IFERROR(VLOOKUP(C552,'วันที่ 1'!$B$8:$AH$103,27,FALSE),0)</f>
      </c>
      <c r="G552" s="53">
        <f>IFERROR(VLOOKUP(B552,'วันที่ 1'!$B$8:$AH$103,28,FALSE),0)-IFERROR(VLOOKUP(B552,'วันที่ 1'!$B$8:$AH$103,27,FALSE),0)</f>
      </c>
      <c r="H552" s="55">
        <f>IFERROR(VLOOKUP(B552,'วันที่ 1'!$B$8:$AH$103,27,FALSE),0)</f>
      </c>
      <c r="I552" s="53">
        <f>IFERROR(VLOOKUP(B552,'วันที่ 2'!$B$8:$AF$106,28,FALSE),0)-IFERROR(VLOOKUP(B552,'วันที่ 2'!$B$8:$AF$106,27,FALSE),0)</f>
      </c>
      <c r="J552" s="53">
        <f>IFERROR(VLOOKUP(B552,'วันที่ 2'!$B$8:$AF$106,27,FALSE),0)</f>
      </c>
      <c r="K552" s="53">
        <f>IFERROR(VLOOKUP(B552,'วันที่ 3 กะเช้า'!$B$8:$AK$106,28,FALSE),0)-IFERROR(VLOOKUP(B552,'วันที่ 3 กะเช้า'!$B$8:$AK$106,27,FALSE),0)</f>
      </c>
      <c r="L552" s="53">
        <f>IFERROR(VLOOKUP(B552,'วันที่ 3 กะเช้า'!$B$8:$AK$106,27,FALSE),0)</f>
      </c>
      <c r="M552" s="53">
        <f>IFERROR(VLOOKUP(B552,'วันที่ 4 กะเช้า'!$B$8:$AG$107,28,FALSE),0)-IFERROR(VLOOKUP(B552,'วันที่ 4 กะเช้า'!$B$8:$AG$107,27,FALSE),0)</f>
      </c>
      <c r="N552" s="53">
        <f>IFERROR(VLOOKUP(B552,'วันที่ 4 กะเช้า'!$B$8:$AG$107,27,FALSE),0)</f>
      </c>
      <c r="O552" s="53">
        <f>IFERROR(VLOOKUP(B552,'วันที่ 4 กะเช้า'!$B$8:$AH$106,28,FALSE),0)-IFERROR(VLOOKUP(B552,'วันที่ 4 กะเช้า'!$B$8:$AH$106,27,FALSE),0)</f>
      </c>
      <c r="P552" s="53">
        <f>IFERROR(VLOOKUP(B552,'วันที่ 4 กะเช้า'!$B$8:$AH$106,27,FALSE),0)</f>
      </c>
      <c r="Q552" s="53">
        <f>IFERROR(VLOOKUP(B552,'วันที่ 4 กะเช้า'!$B$8:$AH$106,28,FALSE),0)-IFERROR(VLOOKUP(B552,'วันที่ 4 กะเช้า'!$B$8:$AH$106,27,FALSE),0)</f>
      </c>
      <c r="R552" s="53">
        <f>IFERROR(VLOOKUP(B552,'วันที่ 4 กะเช้า'!$B$8:$AH$106,27,FALSE),0)</f>
      </c>
      <c r="S552" s="53">
        <f>IFERROR(VLOOKUP(B552,'วันที่ 5 กะเช้า'!$B$8:$AH$107,28,FALSE),0)-IFERROR(VLOOKUP(B552,'วันที่ 5 กะเช้า'!$B$8:$AH$107,27,FALSE),0)</f>
      </c>
      <c r="T552" s="53">
        <f>IFERROR(VLOOKUP(B552,'วันที่ 5 กะเช้า'!$B$8:$AH$107,27,FALSE),0)</f>
      </c>
      <c r="U552" s="53">
        <f>IFERROR(VLOOKUP(B552,'วันที่ 5 กะดึก'!$B$8:$AH$106,27,FALSE),0)</f>
      </c>
      <c r="V552" s="53">
        <f>IFERROR(VLOOKUP(B552,'วันที่ 5 กะดึก'!$B$8:$AH$106,27,FALSE),0)</f>
      </c>
      <c r="W552" s="53">
        <f>IFERROR(VLOOKUP(B552,'วันที่ 7'!$B$8:$AH$105,28,FALSE),0)-IFERROR(VLOOKUP(B552,'วันที่ 7'!$B$8:$AH$105,27,FALSE),0)</f>
      </c>
      <c r="X552" s="53">
        <f>IFERROR(VLOOKUP(B552,'วันที่ 7'!$B$8:$AH$105,27,FALSE),0)</f>
      </c>
      <c r="Y552" s="53">
        <f>IFERROR(VLOOKUP(B552,'วันที่ 8'!$B$8:$AH$109,28,FALSE),0)-IFERROR(VLOOKUP(B552,'วันที่ 8'!$B$8:$AH$109,27,FALSE),0)</f>
      </c>
      <c r="Z552" s="53">
        <f>IFERROR(VLOOKUP(B552,'วันที่ 8'!$B$8:$AH$109,27,FALSE),0)</f>
      </c>
      <c r="AA552" s="53">
        <f>IFERROR(VLOOKUP(B552,'กะเช้าวันที่ 12'!$B$8:$AC$102,28,FALSE),0)-IFERROR(VLOOKUP(B552,'กะเช้าวันที่ 12'!$B$8:$AC$102,27,FALSE),0)</f>
      </c>
      <c r="AB552" s="53">
        <f>IFERROR(VLOOKUP(B552,'กะเช้าวันที่ 12'!$B$8:$AC$102,27,FALSE),0)</f>
      </c>
      <c r="AC552" s="53">
        <f>IFERROR(VLOOKUP(B552,'กะเช้าวันที่ 14'!$B$8:$AC$104,28,FALSE),0)-IFERROR(VLOOKUP(B552,'กะเช้าวันที่ 14'!$B$8:$AC$104,27,FALSE),0)</f>
      </c>
      <c r="AD552" s="53">
        <f>IFERROR(VLOOKUP(B552,'กะเช้าวันที่ 14'!$B$8:$AC$104,27,FALSE),0)</f>
      </c>
      <c r="AE552" s="53">
        <f>IFERROR(VLOOKUP(B552,'กะดึกวันที่ 13'!$B$8:$AC$105,28,FALSE),0)-IFERROR(VLOOKUP(B552,'กะดึกวันที่ 13'!$B$8:$AC$105,27,FALSE),0)</f>
      </c>
      <c r="AF552" s="53">
        <f>IFERROR(VLOOKUP(C552,'กะดึกวันที่ 13'!$B$8:$AC$105,27,FALSE),0)</f>
      </c>
      <c r="AG552" s="53">
        <f>IFERROR(VLOOKUP(B552,'วันที่ 12'!$B$8:$AH$105,28,FALSE),0)</f>
      </c>
      <c r="AH552" s="53">
        <f>IFERROR(VLOOKUP(B552,'วันที่ 14'!$B$8:$AH$106,28,FALSE),0)</f>
      </c>
      <c r="AI552" s="53">
        <f>IFERROR(VLOOKUP(B552,'วันที่ 15'!$B$8:$AH$106,28,FALSE),0)</f>
      </c>
      <c r="AJ552" s="53">
        <f>IFERROR(VLOOKUP(B552,'วันที่ 16'!$B$8:$AH$105,28,FALSE),0)</f>
      </c>
      <c r="AK552" s="53">
        <f>IFERROR(VLOOKUP(B552,'วันที่ 17'!$B$8:$AH$105,28,FALSE),0)</f>
      </c>
      <c r="AL552" s="53">
        <f>IFERROR(VLOOKUP(B552,'วันที่ 18'!$B$8:$AH$104,28,FALSE),0)</f>
      </c>
      <c r="AM552" s="53">
        <f>IFERROR(VLOOKUP(B552,'วันที่ 19'!$B$8:$AH$106,28,FALSE),0)</f>
      </c>
      <c r="AN552" s="53">
        <f>IFERROR(VLOOKUP(B552,'วันที่ 20'!$B$8:$AH$105,28,FALSE),0)</f>
      </c>
      <c r="AO552" s="53">
        <f>IFERROR(VLOOKUP(B552,'วันที่ 21'!$B$8:$AH$106,28,FALSE),0)</f>
      </c>
      <c r="AP552" s="53">
        <f>IFERROR(VLOOKUP(B552,'วันที่ 22'!$B$8:$AH$105,28,FALSE),0)</f>
      </c>
      <c r="AQ552" s="53">
        <f>IFERROR(VLOOKUP(B552,'วันที่ 23'!$B$8:$AH$107,28,FALSE),0)</f>
      </c>
      <c r="AR552" s="53">
        <f>IFERROR(VLOOKUP(B552,'วันที่ 24'!$B$8:$AH$104,28,FALSE),0)</f>
      </c>
      <c r="AS552" s="53">
        <f>IFERROR(VLOOKUP(B552,'วันที่ 25'!$B$8:$AH$106,28,FALSE),0)</f>
      </c>
      <c r="AT552" s="53">
        <f>IFERROR(VLOOKUP(B552,'วันที่ 26'!$B$8:$AH$105,28,FALSE),0)</f>
      </c>
      <c r="AU552" s="53">
        <f>IFERROR(VLOOKUP(B552,'วันที่ 26'!$B$8:$AH$104,28,FALSE),0)</f>
      </c>
      <c r="AV552" s="53">
        <f>IFERROR(VLOOKUP(B552,'วันที่ 30'!$B$8:$AH$107,28,FALSE),0)</f>
      </c>
      <c r="AW552" s="53">
        <f>IFERROR(VLOOKUP(B552,'วันที่ 31'!$B$8:$AG$105,28,FALSE),0)</f>
      </c>
      <c r="AX552" s="52">
        <f>SUM(E552:AW552)</f>
      </c>
    </row>
    <row r="553">
      <c r="A553" s="52"/>
      <c r="B553" s="56"/>
      <c r="C553" s="53">
        <f>IFERROR(VLOOKUP(B553,Members!B:C,2,FALSE),0)</f>
      </c>
      <c r="D553" s="53">
        <f>IFERROR(VLOOKUP(B553,Members!$B:$H,7,FALSE),0)</f>
      </c>
      <c r="E553" s="55">
        <f>IFERROR(VLOOKUP(B553,'วันที่ 1'!$B$8:$AH$103,28,FALSE),0) - IFERROR(VLOOKUP(B553,'วันที่ 1'!$B$8:$AH$103,27,FALSE),0)</f>
      </c>
      <c r="F553" s="55">
        <f>IFERROR(VLOOKUP(C553,'วันที่ 1'!$B$8:$AH$103,27,FALSE),0)</f>
      </c>
      <c r="G553" s="53">
        <f>IFERROR(VLOOKUP(B553,'วันที่ 1'!$B$8:$AH$103,28,FALSE),0)-IFERROR(VLOOKUP(B553,'วันที่ 1'!$B$8:$AH$103,27,FALSE),0)</f>
      </c>
      <c r="H553" s="55">
        <f>IFERROR(VLOOKUP(B553,'วันที่ 1'!$B$8:$AH$103,27,FALSE),0)</f>
      </c>
      <c r="I553" s="53">
        <f>IFERROR(VLOOKUP(B553,'วันที่ 2'!$B$8:$AF$106,28,FALSE),0)-IFERROR(VLOOKUP(B553,'วันที่ 2'!$B$8:$AF$106,27,FALSE),0)</f>
      </c>
      <c r="J553" s="53">
        <f>IFERROR(VLOOKUP(B553,'วันที่ 2'!$B$8:$AF$106,27,FALSE),0)</f>
      </c>
      <c r="K553" s="53">
        <f>IFERROR(VLOOKUP(B553,'วันที่ 3 กะเช้า'!$B$8:$AK$106,28,FALSE),0)-IFERROR(VLOOKUP(B553,'วันที่ 3 กะเช้า'!$B$8:$AK$106,27,FALSE),0)</f>
      </c>
      <c r="L553" s="53">
        <f>IFERROR(VLOOKUP(B553,'วันที่ 3 กะเช้า'!$B$8:$AK$106,27,FALSE),0)</f>
      </c>
      <c r="M553" s="53">
        <f>IFERROR(VLOOKUP(B553,'วันที่ 4 กะเช้า'!$B$8:$AG$107,28,FALSE),0)-IFERROR(VLOOKUP(B553,'วันที่ 4 กะเช้า'!$B$8:$AG$107,27,FALSE),0)</f>
      </c>
      <c r="N553" s="53">
        <f>IFERROR(VLOOKUP(B553,'วันที่ 4 กะเช้า'!$B$8:$AG$107,27,FALSE),0)</f>
      </c>
      <c r="O553" s="53">
        <f>IFERROR(VLOOKUP(B553,'วันที่ 4 กะเช้า'!$B$8:$AH$106,28,FALSE),0)-IFERROR(VLOOKUP(B553,'วันที่ 4 กะเช้า'!$B$8:$AH$106,27,FALSE),0)</f>
      </c>
      <c r="P553" s="53">
        <f>IFERROR(VLOOKUP(B553,'วันที่ 4 กะเช้า'!$B$8:$AH$106,27,FALSE),0)</f>
      </c>
      <c r="Q553" s="53">
        <f>IFERROR(VLOOKUP(B553,'วันที่ 4 กะเช้า'!$B$8:$AH$106,28,FALSE),0)-IFERROR(VLOOKUP(B553,'วันที่ 4 กะเช้า'!$B$8:$AH$106,27,FALSE),0)</f>
      </c>
      <c r="R553" s="53">
        <f>IFERROR(VLOOKUP(B553,'วันที่ 4 กะเช้า'!$B$8:$AH$106,27,FALSE),0)</f>
      </c>
      <c r="S553" s="53">
        <f>IFERROR(VLOOKUP(B553,'วันที่ 5 กะเช้า'!$B$8:$AH$107,28,FALSE),0)-IFERROR(VLOOKUP(B553,'วันที่ 5 กะเช้า'!$B$8:$AH$107,27,FALSE),0)</f>
      </c>
      <c r="T553" s="53">
        <f>IFERROR(VLOOKUP(B553,'วันที่ 5 กะเช้า'!$B$8:$AH$107,27,FALSE),0)</f>
      </c>
      <c r="U553" s="53">
        <f>IFERROR(VLOOKUP(B553,'วันที่ 5 กะดึก'!$B$8:$AH$106,27,FALSE),0)</f>
      </c>
      <c r="V553" s="53">
        <f>IFERROR(VLOOKUP(B553,'วันที่ 5 กะดึก'!$B$8:$AH$106,27,FALSE),0)</f>
      </c>
      <c r="W553" s="53">
        <f>IFERROR(VLOOKUP(B553,'วันที่ 7'!$B$8:$AH$105,28,FALSE),0)-IFERROR(VLOOKUP(B553,'วันที่ 7'!$B$8:$AH$105,27,FALSE),0)</f>
      </c>
      <c r="X553" s="53">
        <f>IFERROR(VLOOKUP(B553,'วันที่ 7'!$B$8:$AH$105,27,FALSE),0)</f>
      </c>
      <c r="Y553" s="53">
        <f>IFERROR(VLOOKUP(B553,'วันที่ 8'!$B$8:$AH$109,28,FALSE),0)-IFERROR(VLOOKUP(B553,'วันที่ 8'!$B$8:$AH$109,27,FALSE),0)</f>
      </c>
      <c r="Z553" s="53">
        <f>IFERROR(VLOOKUP(B553,'วันที่ 8'!$B$8:$AH$109,27,FALSE),0)</f>
      </c>
      <c r="AA553" s="53">
        <f>IFERROR(VLOOKUP(B553,'กะเช้าวันที่ 12'!$B$8:$AC$102,28,FALSE),0)-IFERROR(VLOOKUP(B553,'กะเช้าวันที่ 12'!$B$8:$AC$102,27,FALSE),0)</f>
      </c>
      <c r="AB553" s="53">
        <f>IFERROR(VLOOKUP(B553,'กะเช้าวันที่ 12'!$B$8:$AC$102,27,FALSE),0)</f>
      </c>
      <c r="AC553" s="53">
        <f>IFERROR(VLOOKUP(B553,'กะเช้าวันที่ 14'!$B$8:$AC$104,28,FALSE),0)-IFERROR(VLOOKUP(B553,'กะเช้าวันที่ 14'!$B$8:$AC$104,27,FALSE),0)</f>
      </c>
      <c r="AD553" s="53">
        <f>IFERROR(VLOOKUP(B553,'กะเช้าวันที่ 14'!$B$8:$AC$104,27,FALSE),0)</f>
      </c>
      <c r="AE553" s="53">
        <f>IFERROR(VLOOKUP(B553,'กะดึกวันที่ 13'!$B$8:$AC$105,28,FALSE),0)-IFERROR(VLOOKUP(B553,'กะดึกวันที่ 13'!$B$8:$AC$105,27,FALSE),0)</f>
      </c>
      <c r="AF553" s="53">
        <f>IFERROR(VLOOKUP(C553,'กะดึกวันที่ 13'!$B$8:$AC$105,27,FALSE),0)</f>
      </c>
      <c r="AG553" s="53">
        <f>IFERROR(VLOOKUP(B553,'วันที่ 12'!$B$8:$AH$105,28,FALSE),0)</f>
      </c>
      <c r="AH553" s="53">
        <f>IFERROR(VLOOKUP(B553,'วันที่ 14'!$B$8:$AH$106,28,FALSE),0)</f>
      </c>
      <c r="AI553" s="53">
        <f>IFERROR(VLOOKUP(B553,'วันที่ 15'!$B$8:$AH$106,28,FALSE),0)</f>
      </c>
      <c r="AJ553" s="53">
        <f>IFERROR(VLOOKUP(B553,'วันที่ 16'!$B$8:$AH$105,28,FALSE),0)</f>
      </c>
      <c r="AK553" s="53">
        <f>IFERROR(VLOOKUP(B553,'วันที่ 17'!$B$8:$AH$105,28,FALSE),0)</f>
      </c>
      <c r="AL553" s="53">
        <f>IFERROR(VLOOKUP(B553,'วันที่ 18'!$B$8:$AH$104,28,FALSE),0)</f>
      </c>
      <c r="AM553" s="53">
        <f>IFERROR(VLOOKUP(B553,'วันที่ 19'!$B$8:$AH$106,28,FALSE),0)</f>
      </c>
      <c r="AN553" s="53">
        <f>IFERROR(VLOOKUP(B553,'วันที่ 20'!$B$8:$AH$105,28,FALSE),0)</f>
      </c>
      <c r="AO553" s="53">
        <f>IFERROR(VLOOKUP(B553,'วันที่ 21'!$B$8:$AH$106,28,FALSE),0)</f>
      </c>
      <c r="AP553" s="53">
        <f>IFERROR(VLOOKUP(B553,'วันที่ 22'!$B$8:$AH$105,28,FALSE),0)</f>
      </c>
      <c r="AQ553" s="53">
        <f>IFERROR(VLOOKUP(B553,'วันที่ 23'!$B$8:$AH$107,28,FALSE),0)</f>
      </c>
      <c r="AR553" s="53">
        <f>IFERROR(VLOOKUP(B553,'วันที่ 24'!$B$8:$AH$104,28,FALSE),0)</f>
      </c>
      <c r="AS553" s="53">
        <f>IFERROR(VLOOKUP(B553,'วันที่ 25'!$B$8:$AH$106,28,FALSE),0)</f>
      </c>
      <c r="AT553" s="53">
        <f>IFERROR(VLOOKUP(B553,'วันที่ 26'!$B$8:$AH$105,28,FALSE),0)</f>
      </c>
      <c r="AU553" s="53">
        <f>IFERROR(VLOOKUP(B553,'วันที่ 26'!$B$8:$AH$104,28,FALSE),0)</f>
      </c>
      <c r="AV553" s="53">
        <f>IFERROR(VLOOKUP(B553,'วันที่ 30'!$B$8:$AH$107,28,FALSE),0)</f>
      </c>
      <c r="AW553" s="53">
        <f>IFERROR(VLOOKUP(B553,'วันที่ 31'!$B$8:$AG$105,28,FALSE),0)</f>
      </c>
      <c r="AX553" s="52">
        <f>SUM(E553:AW553)</f>
      </c>
    </row>
    <row r="554">
      <c r="A554" s="52"/>
      <c r="B554" s="56"/>
      <c r="C554" s="53">
        <f>IFERROR(VLOOKUP(B554,Members!B:C,2,FALSE),0)</f>
      </c>
      <c r="D554" s="53">
        <f>IFERROR(VLOOKUP(B554,Members!$B:$H,7,FALSE),0)</f>
      </c>
      <c r="E554" s="55">
        <f>IFERROR(VLOOKUP(B554,'วันที่ 1'!$B$8:$AH$103,28,FALSE),0) - IFERROR(VLOOKUP(B554,'วันที่ 1'!$B$8:$AH$103,27,FALSE),0)</f>
      </c>
      <c r="F554" s="55">
        <f>IFERROR(VLOOKUP(C554,'วันที่ 1'!$B$8:$AH$103,27,FALSE),0)</f>
      </c>
      <c r="G554" s="53">
        <f>IFERROR(VLOOKUP(B554,'วันที่ 1'!$B$8:$AH$103,28,FALSE),0)-IFERROR(VLOOKUP(B554,'วันที่ 1'!$B$8:$AH$103,27,FALSE),0)</f>
      </c>
      <c r="H554" s="55">
        <f>IFERROR(VLOOKUP(B554,'วันที่ 1'!$B$8:$AH$103,27,FALSE),0)</f>
      </c>
      <c r="I554" s="53">
        <f>IFERROR(VLOOKUP(B554,'วันที่ 2'!$B$8:$AF$106,28,FALSE),0)-IFERROR(VLOOKUP(B554,'วันที่ 2'!$B$8:$AF$106,27,FALSE),0)</f>
      </c>
      <c r="J554" s="53">
        <f>IFERROR(VLOOKUP(B554,'วันที่ 2'!$B$8:$AF$106,27,FALSE),0)</f>
      </c>
      <c r="K554" s="53">
        <f>IFERROR(VLOOKUP(B554,'วันที่ 3 กะเช้า'!$B$8:$AK$106,28,FALSE),0)-IFERROR(VLOOKUP(B554,'วันที่ 3 กะเช้า'!$B$8:$AK$106,27,FALSE),0)</f>
      </c>
      <c r="L554" s="53">
        <f>IFERROR(VLOOKUP(B554,'วันที่ 3 กะเช้า'!$B$8:$AK$106,27,FALSE),0)</f>
      </c>
      <c r="M554" s="53">
        <f>IFERROR(VLOOKUP(B554,'วันที่ 4 กะเช้า'!$B$8:$AG$107,28,FALSE),0)-IFERROR(VLOOKUP(B554,'วันที่ 4 กะเช้า'!$B$8:$AG$107,27,FALSE),0)</f>
      </c>
      <c r="N554" s="53">
        <f>IFERROR(VLOOKUP(B554,'วันที่ 4 กะเช้า'!$B$8:$AG$107,27,FALSE),0)</f>
      </c>
      <c r="O554" s="53">
        <f>IFERROR(VLOOKUP(B554,'วันที่ 4 กะเช้า'!$B$8:$AH$106,28,FALSE),0)-IFERROR(VLOOKUP(B554,'วันที่ 4 กะเช้า'!$B$8:$AH$106,27,FALSE),0)</f>
      </c>
      <c r="P554" s="53">
        <f>IFERROR(VLOOKUP(B554,'วันที่ 4 กะเช้า'!$B$8:$AH$106,27,FALSE),0)</f>
      </c>
      <c r="Q554" s="53">
        <f>IFERROR(VLOOKUP(B554,'วันที่ 4 กะเช้า'!$B$8:$AH$106,28,FALSE),0)-IFERROR(VLOOKUP(B554,'วันที่ 4 กะเช้า'!$B$8:$AH$106,27,FALSE),0)</f>
      </c>
      <c r="R554" s="53">
        <f>IFERROR(VLOOKUP(B554,'วันที่ 4 กะเช้า'!$B$8:$AH$106,27,FALSE),0)</f>
      </c>
      <c r="S554" s="53">
        <f>IFERROR(VLOOKUP(B554,'วันที่ 5 กะเช้า'!$B$8:$AH$107,28,FALSE),0)-IFERROR(VLOOKUP(B554,'วันที่ 5 กะเช้า'!$B$8:$AH$107,27,FALSE),0)</f>
      </c>
      <c r="T554" s="53">
        <f>IFERROR(VLOOKUP(B554,'วันที่ 5 กะเช้า'!$B$8:$AH$107,27,FALSE),0)</f>
      </c>
      <c r="U554" s="53">
        <f>IFERROR(VLOOKUP(B554,'วันที่ 5 กะดึก'!$B$8:$AH$106,27,FALSE),0)</f>
      </c>
      <c r="V554" s="53">
        <f>IFERROR(VLOOKUP(B554,'วันที่ 5 กะดึก'!$B$8:$AH$106,27,FALSE),0)</f>
      </c>
      <c r="W554" s="53">
        <f>IFERROR(VLOOKUP(B554,'วันที่ 7'!$B$8:$AH$105,28,FALSE),0)-IFERROR(VLOOKUP(B554,'วันที่ 7'!$B$8:$AH$105,27,FALSE),0)</f>
      </c>
      <c r="X554" s="53">
        <f>IFERROR(VLOOKUP(B554,'วันที่ 7'!$B$8:$AH$105,27,FALSE),0)</f>
      </c>
      <c r="Y554" s="53">
        <f>IFERROR(VLOOKUP(B554,'วันที่ 8'!$B$8:$AH$109,28,FALSE),0)-IFERROR(VLOOKUP(B554,'วันที่ 8'!$B$8:$AH$109,27,FALSE),0)</f>
      </c>
      <c r="Z554" s="53">
        <f>IFERROR(VLOOKUP(B554,'วันที่ 8'!$B$8:$AH$109,27,FALSE),0)</f>
      </c>
      <c r="AA554" s="53">
        <f>IFERROR(VLOOKUP(B554,'กะเช้าวันที่ 12'!$B$8:$AC$102,28,FALSE),0)-IFERROR(VLOOKUP(B554,'กะเช้าวันที่ 12'!$B$8:$AC$102,27,FALSE),0)</f>
      </c>
      <c r="AB554" s="53">
        <f>IFERROR(VLOOKUP(B554,'กะเช้าวันที่ 12'!$B$8:$AC$102,27,FALSE),0)</f>
      </c>
      <c r="AC554" s="53">
        <f>IFERROR(VLOOKUP(B554,'กะเช้าวันที่ 14'!$B$8:$AC$104,28,FALSE),0)-IFERROR(VLOOKUP(B554,'กะเช้าวันที่ 14'!$B$8:$AC$104,27,FALSE),0)</f>
      </c>
      <c r="AD554" s="53">
        <f>IFERROR(VLOOKUP(B554,'กะเช้าวันที่ 14'!$B$8:$AC$104,27,FALSE),0)</f>
      </c>
      <c r="AE554" s="53">
        <f>IFERROR(VLOOKUP(B554,'กะดึกวันที่ 13'!$B$8:$AC$105,28,FALSE),0)-IFERROR(VLOOKUP(B554,'กะดึกวันที่ 13'!$B$8:$AC$105,27,FALSE),0)</f>
      </c>
      <c r="AF554" s="53">
        <f>IFERROR(VLOOKUP(C554,'กะดึกวันที่ 13'!$B$8:$AC$105,27,FALSE),0)</f>
      </c>
      <c r="AG554" s="53">
        <f>IFERROR(VLOOKUP(B554,'วันที่ 12'!$B$8:$AH$105,28,FALSE),0)</f>
      </c>
      <c r="AH554" s="53">
        <f>IFERROR(VLOOKUP(B554,'วันที่ 14'!$B$8:$AH$106,28,FALSE),0)</f>
      </c>
      <c r="AI554" s="53">
        <f>IFERROR(VLOOKUP(B554,'วันที่ 15'!$B$8:$AH$106,28,FALSE),0)</f>
      </c>
      <c r="AJ554" s="53">
        <f>IFERROR(VLOOKUP(B554,'วันที่ 16'!$B$8:$AH$105,28,FALSE),0)</f>
      </c>
      <c r="AK554" s="53">
        <f>IFERROR(VLOOKUP(B554,'วันที่ 17'!$B$8:$AH$105,28,FALSE),0)</f>
      </c>
      <c r="AL554" s="53">
        <f>IFERROR(VLOOKUP(B554,'วันที่ 18'!$B$8:$AH$104,28,FALSE),0)</f>
      </c>
      <c r="AM554" s="53">
        <f>IFERROR(VLOOKUP(B554,'วันที่ 19'!$B$8:$AH$106,28,FALSE),0)</f>
      </c>
      <c r="AN554" s="53">
        <f>IFERROR(VLOOKUP(B554,'วันที่ 20'!$B$8:$AH$105,28,FALSE),0)</f>
      </c>
      <c r="AO554" s="53">
        <f>IFERROR(VLOOKUP(B554,'วันที่ 21'!$B$8:$AH$106,28,FALSE),0)</f>
      </c>
      <c r="AP554" s="53">
        <f>IFERROR(VLOOKUP(B554,'วันที่ 22'!$B$8:$AH$105,28,FALSE),0)</f>
      </c>
      <c r="AQ554" s="53">
        <f>IFERROR(VLOOKUP(B554,'วันที่ 23'!$B$8:$AH$107,28,FALSE),0)</f>
      </c>
      <c r="AR554" s="53">
        <f>IFERROR(VLOOKUP(B554,'วันที่ 24'!$B$8:$AH$104,28,FALSE),0)</f>
      </c>
      <c r="AS554" s="53">
        <f>IFERROR(VLOOKUP(B554,'วันที่ 25'!$B$8:$AH$106,28,FALSE),0)</f>
      </c>
      <c r="AT554" s="53">
        <f>IFERROR(VLOOKUP(B554,'วันที่ 26'!$B$8:$AH$105,28,FALSE),0)</f>
      </c>
      <c r="AU554" s="53">
        <f>IFERROR(VLOOKUP(B554,'วันที่ 26'!$B$8:$AH$104,28,FALSE),0)</f>
      </c>
      <c r="AV554" s="53">
        <f>IFERROR(VLOOKUP(B554,'วันที่ 30'!$B$8:$AH$107,28,FALSE),0)</f>
      </c>
      <c r="AW554" s="53">
        <f>IFERROR(VLOOKUP(B554,'วันที่ 31'!$B$8:$AG$105,28,FALSE),0)</f>
      </c>
      <c r="AX554" s="52">
        <f>SUM(E554:AW554)</f>
      </c>
    </row>
    <row r="555">
      <c r="A555" s="52"/>
      <c r="B555" s="56"/>
      <c r="C555" s="53">
        <f>IFERROR(VLOOKUP(B555,Members!B:C,2,FALSE),0)</f>
      </c>
      <c r="D555" s="53">
        <f>IFERROR(VLOOKUP(B555,Members!$B:$H,7,FALSE),0)</f>
      </c>
      <c r="E555" s="55">
        <f>IFERROR(VLOOKUP(B555,'วันที่ 1'!$B$8:$AH$103,28,FALSE),0) - IFERROR(VLOOKUP(B555,'วันที่ 1'!$B$8:$AH$103,27,FALSE),0)</f>
      </c>
      <c r="F555" s="55">
        <f>IFERROR(VLOOKUP(C555,'วันที่ 1'!$B$8:$AH$103,27,FALSE),0)</f>
      </c>
      <c r="G555" s="53">
        <f>IFERROR(VLOOKUP(B555,'วันที่ 1'!$B$8:$AH$103,28,FALSE),0)-IFERROR(VLOOKUP(B555,'วันที่ 1'!$B$8:$AH$103,27,FALSE),0)</f>
      </c>
      <c r="H555" s="55">
        <f>IFERROR(VLOOKUP(B555,'วันที่ 1'!$B$8:$AH$103,27,FALSE),0)</f>
      </c>
      <c r="I555" s="53">
        <f>IFERROR(VLOOKUP(B555,'วันที่ 2'!$B$8:$AF$106,28,FALSE),0)-IFERROR(VLOOKUP(B555,'วันที่ 2'!$B$8:$AF$106,27,FALSE),0)</f>
      </c>
      <c r="J555" s="53">
        <f>IFERROR(VLOOKUP(B555,'วันที่ 2'!$B$8:$AF$106,27,FALSE),0)</f>
      </c>
      <c r="K555" s="53">
        <f>IFERROR(VLOOKUP(B555,'วันที่ 3 กะเช้า'!$B$8:$AK$106,28,FALSE),0)-IFERROR(VLOOKUP(B555,'วันที่ 3 กะเช้า'!$B$8:$AK$106,27,FALSE),0)</f>
      </c>
      <c r="L555" s="53">
        <f>IFERROR(VLOOKUP(B555,'วันที่ 3 กะเช้า'!$B$8:$AK$106,27,FALSE),0)</f>
      </c>
      <c r="M555" s="53">
        <f>IFERROR(VLOOKUP(B555,'วันที่ 4 กะเช้า'!$B$8:$AG$107,28,FALSE),0)-IFERROR(VLOOKUP(B555,'วันที่ 4 กะเช้า'!$B$8:$AG$107,27,FALSE),0)</f>
      </c>
      <c r="N555" s="53">
        <f>IFERROR(VLOOKUP(B555,'วันที่ 4 กะเช้า'!$B$8:$AG$107,27,FALSE),0)</f>
      </c>
      <c r="O555" s="53">
        <f>IFERROR(VLOOKUP(B555,'วันที่ 4 กะเช้า'!$B$8:$AH$106,28,FALSE),0)-IFERROR(VLOOKUP(B555,'วันที่ 4 กะเช้า'!$B$8:$AH$106,27,FALSE),0)</f>
      </c>
      <c r="P555" s="53">
        <f>IFERROR(VLOOKUP(B555,'วันที่ 4 กะเช้า'!$B$8:$AH$106,27,FALSE),0)</f>
      </c>
      <c r="Q555" s="53">
        <f>IFERROR(VLOOKUP(B555,'วันที่ 4 กะเช้า'!$B$8:$AH$106,28,FALSE),0)-IFERROR(VLOOKUP(B555,'วันที่ 4 กะเช้า'!$B$8:$AH$106,27,FALSE),0)</f>
      </c>
      <c r="R555" s="53">
        <f>IFERROR(VLOOKUP(B555,'วันที่ 4 กะเช้า'!$B$8:$AH$106,27,FALSE),0)</f>
      </c>
      <c r="S555" s="53">
        <f>IFERROR(VLOOKUP(B555,'วันที่ 5 กะเช้า'!$B$8:$AH$107,28,FALSE),0)-IFERROR(VLOOKUP(B555,'วันที่ 5 กะเช้า'!$B$8:$AH$107,27,FALSE),0)</f>
      </c>
      <c r="T555" s="53">
        <f>IFERROR(VLOOKUP(B555,'วันที่ 5 กะเช้า'!$B$8:$AH$107,27,FALSE),0)</f>
      </c>
      <c r="U555" s="53">
        <f>IFERROR(VLOOKUP(B555,'วันที่ 5 กะดึก'!$B$8:$AH$106,27,FALSE),0)</f>
      </c>
      <c r="V555" s="53">
        <f>IFERROR(VLOOKUP(B555,'วันที่ 5 กะดึก'!$B$8:$AH$106,27,FALSE),0)</f>
      </c>
      <c r="W555" s="53">
        <f>IFERROR(VLOOKUP(B555,'วันที่ 7'!$B$8:$AH$105,28,FALSE),0)-IFERROR(VLOOKUP(B555,'วันที่ 7'!$B$8:$AH$105,27,FALSE),0)</f>
      </c>
      <c r="X555" s="53">
        <f>IFERROR(VLOOKUP(B555,'วันที่ 7'!$B$8:$AH$105,27,FALSE),0)</f>
      </c>
      <c r="Y555" s="53">
        <f>IFERROR(VLOOKUP(B555,'วันที่ 8'!$B$8:$AH$109,28,FALSE),0)-IFERROR(VLOOKUP(B555,'วันที่ 8'!$B$8:$AH$109,27,FALSE),0)</f>
      </c>
      <c r="Z555" s="53">
        <f>IFERROR(VLOOKUP(B555,'วันที่ 8'!$B$8:$AH$109,27,FALSE),0)</f>
      </c>
      <c r="AA555" s="53">
        <f>IFERROR(VLOOKUP(B555,'กะเช้าวันที่ 12'!$B$8:$AC$102,28,FALSE),0)-IFERROR(VLOOKUP(B555,'กะเช้าวันที่ 12'!$B$8:$AC$102,27,FALSE),0)</f>
      </c>
      <c r="AB555" s="53">
        <f>IFERROR(VLOOKUP(B555,'กะเช้าวันที่ 12'!$B$8:$AC$102,27,FALSE),0)</f>
      </c>
      <c r="AC555" s="53">
        <f>IFERROR(VLOOKUP(B555,'กะเช้าวันที่ 14'!$B$8:$AC$104,28,FALSE),0)-IFERROR(VLOOKUP(B555,'กะเช้าวันที่ 14'!$B$8:$AC$104,27,FALSE),0)</f>
      </c>
      <c r="AD555" s="53">
        <f>IFERROR(VLOOKUP(B555,'กะเช้าวันที่ 14'!$B$8:$AC$104,27,FALSE),0)</f>
      </c>
      <c r="AE555" s="53">
        <f>IFERROR(VLOOKUP(B555,'กะดึกวันที่ 13'!$B$8:$AC$105,28,FALSE),0)-IFERROR(VLOOKUP(B555,'กะดึกวันที่ 13'!$B$8:$AC$105,27,FALSE),0)</f>
      </c>
      <c r="AF555" s="53">
        <f>IFERROR(VLOOKUP(C555,'กะดึกวันที่ 13'!$B$8:$AC$105,27,FALSE),0)</f>
      </c>
      <c r="AG555" s="53">
        <f>IFERROR(VLOOKUP(B555,'วันที่ 12'!$B$8:$AH$105,28,FALSE),0)</f>
      </c>
      <c r="AH555" s="53">
        <f>IFERROR(VLOOKUP(B555,'วันที่ 14'!$B$8:$AH$106,28,FALSE),0)</f>
      </c>
      <c r="AI555" s="53">
        <f>IFERROR(VLOOKUP(B555,'วันที่ 15'!$B$8:$AH$106,28,FALSE),0)</f>
      </c>
      <c r="AJ555" s="53">
        <f>IFERROR(VLOOKUP(B555,'วันที่ 16'!$B$8:$AH$105,28,FALSE),0)</f>
      </c>
      <c r="AK555" s="53">
        <f>IFERROR(VLOOKUP(B555,'วันที่ 17'!$B$8:$AH$105,28,FALSE),0)</f>
      </c>
      <c r="AL555" s="53">
        <f>IFERROR(VLOOKUP(B555,'วันที่ 18'!$B$8:$AH$104,28,FALSE),0)</f>
      </c>
      <c r="AM555" s="53">
        <f>IFERROR(VLOOKUP(B555,'วันที่ 19'!$B$8:$AH$106,28,FALSE),0)</f>
      </c>
      <c r="AN555" s="53">
        <f>IFERROR(VLOOKUP(B555,'วันที่ 20'!$B$8:$AH$105,28,FALSE),0)</f>
      </c>
      <c r="AO555" s="53">
        <f>IFERROR(VLOOKUP(B555,'วันที่ 21'!$B$8:$AH$106,28,FALSE),0)</f>
      </c>
      <c r="AP555" s="53">
        <f>IFERROR(VLOOKUP(B555,'วันที่ 22'!$B$8:$AH$105,28,FALSE),0)</f>
      </c>
      <c r="AQ555" s="53">
        <f>IFERROR(VLOOKUP(B555,'วันที่ 23'!$B$8:$AH$107,28,FALSE),0)</f>
      </c>
      <c r="AR555" s="53">
        <f>IFERROR(VLOOKUP(B555,'วันที่ 24'!$B$8:$AH$104,28,FALSE),0)</f>
      </c>
      <c r="AS555" s="53">
        <f>IFERROR(VLOOKUP(B555,'วันที่ 25'!$B$8:$AH$106,28,FALSE),0)</f>
      </c>
      <c r="AT555" s="53">
        <f>IFERROR(VLOOKUP(B555,'วันที่ 26'!$B$8:$AH$105,28,FALSE),0)</f>
      </c>
      <c r="AU555" s="53">
        <f>IFERROR(VLOOKUP(B555,'วันที่ 26'!$B$8:$AH$104,28,FALSE),0)</f>
      </c>
      <c r="AV555" s="53">
        <f>IFERROR(VLOOKUP(B555,'วันที่ 30'!$B$8:$AH$107,28,FALSE),0)</f>
      </c>
      <c r="AW555" s="53">
        <f>IFERROR(VLOOKUP(B555,'วันที่ 31'!$B$8:$AG$105,28,FALSE),0)</f>
      </c>
      <c r="AX555" s="52">
        <f>SUM(E555:AW555)</f>
      </c>
    </row>
    <row r="556">
      <c r="A556" s="52"/>
      <c r="B556" s="56"/>
      <c r="C556" s="53">
        <f>IFERROR(VLOOKUP(B556,Members!B:C,2,FALSE),0)</f>
      </c>
      <c r="D556" s="53">
        <f>IFERROR(VLOOKUP(B556,Members!$B:$H,7,FALSE),0)</f>
      </c>
      <c r="E556" s="55">
        <f>IFERROR(VLOOKUP(B556,'วันที่ 1'!$B$8:$AH$103,28,FALSE),0) - IFERROR(VLOOKUP(B556,'วันที่ 1'!$B$8:$AH$103,27,FALSE),0)</f>
      </c>
      <c r="F556" s="55">
        <f>IFERROR(VLOOKUP(C556,'วันที่ 1'!$B$8:$AH$103,27,FALSE),0)</f>
      </c>
      <c r="G556" s="53">
        <f>IFERROR(VLOOKUP(B556,'วันที่ 1'!$B$8:$AH$103,28,FALSE),0)-IFERROR(VLOOKUP(B556,'วันที่ 1'!$B$8:$AH$103,27,FALSE),0)</f>
      </c>
      <c r="H556" s="55">
        <f>IFERROR(VLOOKUP(B556,'วันที่ 1'!$B$8:$AH$103,27,FALSE),0)</f>
      </c>
      <c r="I556" s="53">
        <f>IFERROR(VLOOKUP(B556,'วันที่ 2'!$B$8:$AF$106,28,FALSE),0)-IFERROR(VLOOKUP(B556,'วันที่ 2'!$B$8:$AF$106,27,FALSE),0)</f>
      </c>
      <c r="J556" s="53">
        <f>IFERROR(VLOOKUP(B556,'วันที่ 2'!$B$8:$AF$106,27,FALSE),0)</f>
      </c>
      <c r="K556" s="53">
        <f>IFERROR(VLOOKUP(B556,'วันที่ 3 กะเช้า'!$B$8:$AK$106,28,FALSE),0)-IFERROR(VLOOKUP(B556,'วันที่ 3 กะเช้า'!$B$8:$AK$106,27,FALSE),0)</f>
      </c>
      <c r="L556" s="53">
        <f>IFERROR(VLOOKUP(B556,'วันที่ 3 กะเช้า'!$B$8:$AK$106,27,FALSE),0)</f>
      </c>
      <c r="M556" s="53">
        <f>IFERROR(VLOOKUP(B556,'วันที่ 4 กะเช้า'!$B$8:$AG$107,28,FALSE),0)-IFERROR(VLOOKUP(B556,'วันที่ 4 กะเช้า'!$B$8:$AG$107,27,FALSE),0)</f>
      </c>
      <c r="N556" s="53">
        <f>IFERROR(VLOOKUP(B556,'วันที่ 4 กะเช้า'!$B$8:$AG$107,27,FALSE),0)</f>
      </c>
      <c r="O556" s="53">
        <f>IFERROR(VLOOKUP(B556,'วันที่ 4 กะเช้า'!$B$8:$AH$106,28,FALSE),0)-IFERROR(VLOOKUP(B556,'วันที่ 4 กะเช้า'!$B$8:$AH$106,27,FALSE),0)</f>
      </c>
      <c r="P556" s="53">
        <f>IFERROR(VLOOKUP(B556,'วันที่ 4 กะเช้า'!$B$8:$AH$106,27,FALSE),0)</f>
      </c>
      <c r="Q556" s="53">
        <f>IFERROR(VLOOKUP(B556,'วันที่ 4 กะเช้า'!$B$8:$AH$106,28,FALSE),0)-IFERROR(VLOOKUP(B556,'วันที่ 4 กะเช้า'!$B$8:$AH$106,27,FALSE),0)</f>
      </c>
      <c r="R556" s="53">
        <f>IFERROR(VLOOKUP(B556,'วันที่ 4 กะเช้า'!$B$8:$AH$106,27,FALSE),0)</f>
      </c>
      <c r="S556" s="53">
        <f>IFERROR(VLOOKUP(B556,'วันที่ 5 กะเช้า'!$B$8:$AH$107,28,FALSE),0)-IFERROR(VLOOKUP(B556,'วันที่ 5 กะเช้า'!$B$8:$AH$107,27,FALSE),0)</f>
      </c>
      <c r="T556" s="53">
        <f>IFERROR(VLOOKUP(B556,'วันที่ 5 กะเช้า'!$B$8:$AH$107,27,FALSE),0)</f>
      </c>
      <c r="U556" s="53">
        <f>IFERROR(VLOOKUP(B556,'วันที่ 5 กะดึก'!$B$8:$AH$106,27,FALSE),0)</f>
      </c>
      <c r="V556" s="53">
        <f>IFERROR(VLOOKUP(B556,'วันที่ 5 กะดึก'!$B$8:$AH$106,27,FALSE),0)</f>
      </c>
      <c r="W556" s="53">
        <f>IFERROR(VLOOKUP(B556,'วันที่ 7'!$B$8:$AH$105,28,FALSE),0)-IFERROR(VLOOKUP(B556,'วันที่ 7'!$B$8:$AH$105,27,FALSE),0)</f>
      </c>
      <c r="X556" s="53">
        <f>IFERROR(VLOOKUP(B556,'วันที่ 7'!$B$8:$AH$105,27,FALSE),0)</f>
      </c>
      <c r="Y556" s="53">
        <f>IFERROR(VLOOKUP(B556,'วันที่ 8'!$B$8:$AH$109,28,FALSE),0)-IFERROR(VLOOKUP(B556,'วันที่ 8'!$B$8:$AH$109,27,FALSE),0)</f>
      </c>
      <c r="Z556" s="53">
        <f>IFERROR(VLOOKUP(B556,'วันที่ 8'!$B$8:$AH$109,27,FALSE),0)</f>
      </c>
      <c r="AA556" s="53">
        <f>IFERROR(VLOOKUP(B556,'กะเช้าวันที่ 12'!$B$8:$AC$102,28,FALSE),0)-IFERROR(VLOOKUP(B556,'กะเช้าวันที่ 12'!$B$8:$AC$102,27,FALSE),0)</f>
      </c>
      <c r="AB556" s="53">
        <f>IFERROR(VLOOKUP(B556,'กะเช้าวันที่ 12'!$B$8:$AC$102,27,FALSE),0)</f>
      </c>
      <c r="AC556" s="53">
        <f>IFERROR(VLOOKUP(B556,'กะเช้าวันที่ 14'!$B$8:$AC$104,28,FALSE),0)-IFERROR(VLOOKUP(B556,'กะเช้าวันที่ 14'!$B$8:$AC$104,27,FALSE),0)</f>
      </c>
      <c r="AD556" s="53">
        <f>IFERROR(VLOOKUP(B556,'กะเช้าวันที่ 14'!$B$8:$AC$104,27,FALSE),0)</f>
      </c>
      <c r="AE556" s="53">
        <f>IFERROR(VLOOKUP(B556,'กะดึกวันที่ 13'!$B$8:$AC$105,28,FALSE),0)-IFERROR(VLOOKUP(B556,'กะดึกวันที่ 13'!$B$8:$AC$105,27,FALSE),0)</f>
      </c>
      <c r="AF556" s="53">
        <f>IFERROR(VLOOKUP(C556,'กะดึกวันที่ 13'!$B$8:$AC$105,27,FALSE),0)</f>
      </c>
      <c r="AG556" s="53">
        <f>IFERROR(VLOOKUP(B556,'วันที่ 12'!$B$8:$AH$105,28,FALSE),0)</f>
      </c>
      <c r="AH556" s="53">
        <f>IFERROR(VLOOKUP(B556,'วันที่ 14'!$B$8:$AH$106,28,FALSE),0)</f>
      </c>
      <c r="AI556" s="53">
        <f>IFERROR(VLOOKUP(B556,'วันที่ 15'!$B$8:$AH$106,28,FALSE),0)</f>
      </c>
      <c r="AJ556" s="53">
        <f>IFERROR(VLOOKUP(B556,'วันที่ 16'!$B$8:$AH$105,28,FALSE),0)</f>
      </c>
      <c r="AK556" s="53">
        <f>IFERROR(VLOOKUP(B556,'วันที่ 17'!$B$8:$AH$105,28,FALSE),0)</f>
      </c>
      <c r="AL556" s="53">
        <f>IFERROR(VLOOKUP(B556,'วันที่ 18'!$B$8:$AH$104,28,FALSE),0)</f>
      </c>
      <c r="AM556" s="53">
        <f>IFERROR(VLOOKUP(B556,'วันที่ 19'!$B$8:$AH$106,28,FALSE),0)</f>
      </c>
      <c r="AN556" s="53">
        <f>IFERROR(VLOOKUP(B556,'วันที่ 20'!$B$8:$AH$105,28,FALSE),0)</f>
      </c>
      <c r="AO556" s="53">
        <f>IFERROR(VLOOKUP(B556,'วันที่ 21'!$B$8:$AH$106,28,FALSE),0)</f>
      </c>
      <c r="AP556" s="53">
        <f>IFERROR(VLOOKUP(B556,'วันที่ 22'!$B$8:$AH$105,28,FALSE),0)</f>
      </c>
      <c r="AQ556" s="53">
        <f>IFERROR(VLOOKUP(B556,'วันที่ 23'!$B$8:$AH$107,28,FALSE),0)</f>
      </c>
      <c r="AR556" s="53">
        <f>IFERROR(VLOOKUP(B556,'วันที่ 24'!$B$8:$AH$104,28,FALSE),0)</f>
      </c>
      <c r="AS556" s="53">
        <f>IFERROR(VLOOKUP(B556,'วันที่ 25'!$B$8:$AH$106,28,FALSE),0)</f>
      </c>
      <c r="AT556" s="53">
        <f>IFERROR(VLOOKUP(B556,'วันที่ 26'!$B$8:$AH$105,28,FALSE),0)</f>
      </c>
      <c r="AU556" s="53">
        <f>IFERROR(VLOOKUP(B556,'วันที่ 26'!$B$8:$AH$104,28,FALSE),0)</f>
      </c>
      <c r="AV556" s="53">
        <f>IFERROR(VLOOKUP(B556,'วันที่ 30'!$B$8:$AH$107,28,FALSE),0)</f>
      </c>
      <c r="AW556" s="53">
        <f>IFERROR(VLOOKUP(B556,'วันที่ 31'!$B$8:$AG$105,28,FALSE),0)</f>
      </c>
      <c r="AX556" s="52">
        <f>SUM(E556:AW556)</f>
      </c>
    </row>
    <row r="557">
      <c r="A557" s="52"/>
      <c r="B557" s="56"/>
      <c r="C557" s="53">
        <f>IFERROR(VLOOKUP(B557,Members!B:C,2,FALSE),0)</f>
      </c>
      <c r="D557" s="53">
        <f>IFERROR(VLOOKUP(B557,Members!$B:$H,7,FALSE),0)</f>
      </c>
      <c r="E557" s="55">
        <f>IFERROR(VLOOKUP(B557,'วันที่ 1'!$B$8:$AH$103,28,FALSE),0) - IFERROR(VLOOKUP(B557,'วันที่ 1'!$B$8:$AH$103,27,FALSE),0)</f>
      </c>
      <c r="F557" s="55">
        <f>IFERROR(VLOOKUP(C557,'วันที่ 1'!$B$8:$AH$103,27,FALSE),0)</f>
      </c>
      <c r="G557" s="53">
        <f>IFERROR(VLOOKUP(B557,'วันที่ 1'!$B$8:$AH$103,28,FALSE),0)-IFERROR(VLOOKUP(B557,'วันที่ 1'!$B$8:$AH$103,27,FALSE),0)</f>
      </c>
      <c r="H557" s="55">
        <f>IFERROR(VLOOKUP(B557,'วันที่ 1'!$B$8:$AH$103,27,FALSE),0)</f>
      </c>
      <c r="I557" s="53">
        <f>IFERROR(VLOOKUP(B557,'วันที่ 2'!$B$8:$AF$106,28,FALSE),0)-IFERROR(VLOOKUP(B557,'วันที่ 2'!$B$8:$AF$106,27,FALSE),0)</f>
      </c>
      <c r="J557" s="53">
        <f>IFERROR(VLOOKUP(B557,'วันที่ 2'!$B$8:$AF$106,27,FALSE),0)</f>
      </c>
      <c r="K557" s="53">
        <f>IFERROR(VLOOKUP(B557,'วันที่ 3 กะเช้า'!$B$8:$AK$106,28,FALSE),0)-IFERROR(VLOOKUP(B557,'วันที่ 3 กะเช้า'!$B$8:$AK$106,27,FALSE),0)</f>
      </c>
      <c r="L557" s="53">
        <f>IFERROR(VLOOKUP(B557,'วันที่ 3 กะเช้า'!$B$8:$AK$106,27,FALSE),0)</f>
      </c>
      <c r="M557" s="53">
        <f>IFERROR(VLOOKUP(B557,'วันที่ 4 กะเช้า'!$B$8:$AG$107,28,FALSE),0)-IFERROR(VLOOKUP(B557,'วันที่ 4 กะเช้า'!$B$8:$AG$107,27,FALSE),0)</f>
      </c>
      <c r="N557" s="53">
        <f>IFERROR(VLOOKUP(B557,'วันที่ 4 กะเช้า'!$B$8:$AG$107,27,FALSE),0)</f>
      </c>
      <c r="O557" s="53">
        <f>IFERROR(VLOOKUP(B557,'วันที่ 4 กะเช้า'!$B$8:$AH$106,28,FALSE),0)-IFERROR(VLOOKUP(B557,'วันที่ 4 กะเช้า'!$B$8:$AH$106,27,FALSE),0)</f>
      </c>
      <c r="P557" s="53">
        <f>IFERROR(VLOOKUP(B557,'วันที่ 4 กะเช้า'!$B$8:$AH$106,27,FALSE),0)</f>
      </c>
      <c r="Q557" s="53">
        <f>IFERROR(VLOOKUP(B557,'วันที่ 4 กะเช้า'!$B$8:$AH$106,28,FALSE),0)-IFERROR(VLOOKUP(B557,'วันที่ 4 กะเช้า'!$B$8:$AH$106,27,FALSE),0)</f>
      </c>
      <c r="R557" s="53">
        <f>IFERROR(VLOOKUP(B557,'วันที่ 4 กะเช้า'!$B$8:$AH$106,27,FALSE),0)</f>
      </c>
      <c r="S557" s="53">
        <f>IFERROR(VLOOKUP(B557,'วันที่ 5 กะเช้า'!$B$8:$AH$107,28,FALSE),0)-IFERROR(VLOOKUP(B557,'วันที่ 5 กะเช้า'!$B$8:$AH$107,27,FALSE),0)</f>
      </c>
      <c r="T557" s="53">
        <f>IFERROR(VLOOKUP(B557,'วันที่ 5 กะเช้า'!$B$8:$AH$107,27,FALSE),0)</f>
      </c>
      <c r="U557" s="53">
        <f>IFERROR(VLOOKUP(B557,'วันที่ 5 กะดึก'!$B$8:$AH$106,27,FALSE),0)</f>
      </c>
      <c r="V557" s="53">
        <f>IFERROR(VLOOKUP(B557,'วันที่ 5 กะดึก'!$B$8:$AH$106,27,FALSE),0)</f>
      </c>
      <c r="W557" s="53">
        <f>IFERROR(VLOOKUP(B557,'วันที่ 7'!$B$8:$AH$105,28,FALSE),0)-IFERROR(VLOOKUP(B557,'วันที่ 7'!$B$8:$AH$105,27,FALSE),0)</f>
      </c>
      <c r="X557" s="53">
        <f>IFERROR(VLOOKUP(B557,'วันที่ 7'!$B$8:$AH$105,27,FALSE),0)</f>
      </c>
      <c r="Y557" s="53">
        <f>IFERROR(VLOOKUP(B557,'วันที่ 8'!$B$8:$AH$109,28,FALSE),0)-IFERROR(VLOOKUP(B557,'วันที่ 8'!$B$8:$AH$109,27,FALSE),0)</f>
      </c>
      <c r="Z557" s="53">
        <f>IFERROR(VLOOKUP(B557,'วันที่ 8'!$B$8:$AH$109,27,FALSE),0)</f>
      </c>
      <c r="AA557" s="53">
        <f>IFERROR(VLOOKUP(B557,'กะเช้าวันที่ 12'!$B$8:$AC$102,28,FALSE),0)-IFERROR(VLOOKUP(B557,'กะเช้าวันที่ 12'!$B$8:$AC$102,27,FALSE),0)</f>
      </c>
      <c r="AB557" s="53">
        <f>IFERROR(VLOOKUP(B557,'กะเช้าวันที่ 12'!$B$8:$AC$102,27,FALSE),0)</f>
      </c>
      <c r="AC557" s="53">
        <f>IFERROR(VLOOKUP(B557,'กะเช้าวันที่ 14'!$B$8:$AC$104,28,FALSE),0)-IFERROR(VLOOKUP(B557,'กะเช้าวันที่ 14'!$B$8:$AC$104,27,FALSE),0)</f>
      </c>
      <c r="AD557" s="53">
        <f>IFERROR(VLOOKUP(B557,'กะเช้าวันที่ 14'!$B$8:$AC$104,27,FALSE),0)</f>
      </c>
      <c r="AE557" s="53">
        <f>IFERROR(VLOOKUP(B557,'กะดึกวันที่ 13'!$B$8:$AC$105,28,FALSE),0)-IFERROR(VLOOKUP(B557,'กะดึกวันที่ 13'!$B$8:$AC$105,27,FALSE),0)</f>
      </c>
      <c r="AF557" s="53">
        <f>IFERROR(VLOOKUP(C557,'กะดึกวันที่ 13'!$B$8:$AC$105,27,FALSE),0)</f>
      </c>
      <c r="AG557" s="53">
        <f>IFERROR(VLOOKUP(B557,'วันที่ 12'!$B$8:$AH$105,28,FALSE),0)</f>
      </c>
      <c r="AH557" s="53">
        <f>IFERROR(VLOOKUP(B557,'วันที่ 14'!$B$8:$AH$106,28,FALSE),0)</f>
      </c>
      <c r="AI557" s="53">
        <f>IFERROR(VLOOKUP(B557,'วันที่ 15'!$B$8:$AH$106,28,FALSE),0)</f>
      </c>
      <c r="AJ557" s="53">
        <f>IFERROR(VLOOKUP(B557,'วันที่ 16'!$B$8:$AH$105,28,FALSE),0)</f>
      </c>
      <c r="AK557" s="53">
        <f>IFERROR(VLOOKUP(B557,'วันที่ 17'!$B$8:$AH$105,28,FALSE),0)</f>
      </c>
      <c r="AL557" s="53">
        <f>IFERROR(VLOOKUP(B557,'วันที่ 18'!$B$8:$AH$104,28,FALSE),0)</f>
      </c>
      <c r="AM557" s="53">
        <f>IFERROR(VLOOKUP(B557,'วันที่ 19'!$B$8:$AH$106,28,FALSE),0)</f>
      </c>
      <c r="AN557" s="53">
        <f>IFERROR(VLOOKUP(B557,'วันที่ 20'!$B$8:$AH$105,28,FALSE),0)</f>
      </c>
      <c r="AO557" s="53">
        <f>IFERROR(VLOOKUP(B557,'วันที่ 21'!$B$8:$AH$106,28,FALSE),0)</f>
      </c>
      <c r="AP557" s="53">
        <f>IFERROR(VLOOKUP(B557,'วันที่ 22'!$B$8:$AH$105,28,FALSE),0)</f>
      </c>
      <c r="AQ557" s="53">
        <f>IFERROR(VLOOKUP(B557,'วันที่ 23'!$B$8:$AH$107,28,FALSE),0)</f>
      </c>
      <c r="AR557" s="53">
        <f>IFERROR(VLOOKUP(B557,'วันที่ 24'!$B$8:$AH$104,28,FALSE),0)</f>
      </c>
      <c r="AS557" s="53">
        <f>IFERROR(VLOOKUP(B557,'วันที่ 25'!$B$8:$AH$106,28,FALSE),0)</f>
      </c>
      <c r="AT557" s="53">
        <f>IFERROR(VLOOKUP(B557,'วันที่ 26'!$B$8:$AH$105,28,FALSE),0)</f>
      </c>
      <c r="AU557" s="53">
        <f>IFERROR(VLOOKUP(B557,'วันที่ 26'!$B$8:$AH$104,28,FALSE),0)</f>
      </c>
      <c r="AV557" s="53">
        <f>IFERROR(VLOOKUP(B557,'วันที่ 30'!$B$8:$AH$107,28,FALSE),0)</f>
      </c>
      <c r="AW557" s="53">
        <f>IFERROR(VLOOKUP(B557,'วันที่ 31'!$B$8:$AG$105,28,FALSE),0)</f>
      </c>
      <c r="AX557" s="52">
        <f>SUM(E557:AW557)</f>
      </c>
    </row>
    <row r="558">
      <c r="A558" s="52"/>
      <c r="B558" s="56"/>
      <c r="C558" s="53">
        <f>IFERROR(VLOOKUP(B558,Members!B:C,2,FALSE),0)</f>
      </c>
      <c r="D558" s="53">
        <f>IFERROR(VLOOKUP(B558,Members!$B:$H,7,FALSE),0)</f>
      </c>
      <c r="E558" s="55">
        <f>IFERROR(VLOOKUP(B558,'วันที่ 1'!$B$8:$AH$103,28,FALSE),0) - IFERROR(VLOOKUP(B558,'วันที่ 1'!$B$8:$AH$103,27,FALSE),0)</f>
      </c>
      <c r="F558" s="55">
        <f>IFERROR(VLOOKUP(C558,'วันที่ 1'!$B$8:$AH$103,27,FALSE),0)</f>
      </c>
      <c r="G558" s="53">
        <f>IFERROR(VLOOKUP(B558,'วันที่ 1'!$B$8:$AH$103,28,FALSE),0)-IFERROR(VLOOKUP(B558,'วันที่ 1'!$B$8:$AH$103,27,FALSE),0)</f>
      </c>
      <c r="H558" s="55">
        <f>IFERROR(VLOOKUP(B558,'วันที่ 1'!$B$8:$AH$103,27,FALSE),0)</f>
      </c>
      <c r="I558" s="53">
        <f>IFERROR(VLOOKUP(B558,'วันที่ 2'!$B$8:$AF$106,28,FALSE),0)-IFERROR(VLOOKUP(B558,'วันที่ 2'!$B$8:$AF$106,27,FALSE),0)</f>
      </c>
      <c r="J558" s="53">
        <f>IFERROR(VLOOKUP(B558,'วันที่ 2'!$B$8:$AF$106,27,FALSE),0)</f>
      </c>
      <c r="K558" s="53">
        <f>IFERROR(VLOOKUP(B558,'วันที่ 3 กะเช้า'!$B$8:$AK$106,28,FALSE),0)-IFERROR(VLOOKUP(B558,'วันที่ 3 กะเช้า'!$B$8:$AK$106,27,FALSE),0)</f>
      </c>
      <c r="L558" s="53">
        <f>IFERROR(VLOOKUP(B558,'วันที่ 3 กะเช้า'!$B$8:$AK$106,27,FALSE),0)</f>
      </c>
      <c r="M558" s="53">
        <f>IFERROR(VLOOKUP(B558,'วันที่ 4 กะเช้า'!$B$8:$AG$107,28,FALSE),0)-IFERROR(VLOOKUP(B558,'วันที่ 4 กะเช้า'!$B$8:$AG$107,27,FALSE),0)</f>
      </c>
      <c r="N558" s="53">
        <f>IFERROR(VLOOKUP(B558,'วันที่ 4 กะเช้า'!$B$8:$AG$107,27,FALSE),0)</f>
      </c>
      <c r="O558" s="53">
        <f>IFERROR(VLOOKUP(B558,'วันที่ 4 กะเช้า'!$B$8:$AH$106,28,FALSE),0)-IFERROR(VLOOKUP(B558,'วันที่ 4 กะเช้า'!$B$8:$AH$106,27,FALSE),0)</f>
      </c>
      <c r="P558" s="53">
        <f>IFERROR(VLOOKUP(B558,'วันที่ 4 กะเช้า'!$B$8:$AH$106,27,FALSE),0)</f>
      </c>
      <c r="Q558" s="53">
        <f>IFERROR(VLOOKUP(B558,'วันที่ 4 กะเช้า'!$B$8:$AH$106,28,FALSE),0)-IFERROR(VLOOKUP(B558,'วันที่ 4 กะเช้า'!$B$8:$AH$106,27,FALSE),0)</f>
      </c>
      <c r="R558" s="53">
        <f>IFERROR(VLOOKUP(B558,'วันที่ 4 กะเช้า'!$B$8:$AH$106,27,FALSE),0)</f>
      </c>
      <c r="S558" s="53">
        <f>IFERROR(VLOOKUP(B558,'วันที่ 5 กะเช้า'!$B$8:$AH$107,28,FALSE),0)-IFERROR(VLOOKUP(B558,'วันที่ 5 กะเช้า'!$B$8:$AH$107,27,FALSE),0)</f>
      </c>
      <c r="T558" s="53">
        <f>IFERROR(VLOOKUP(B558,'วันที่ 5 กะเช้า'!$B$8:$AH$107,27,FALSE),0)</f>
      </c>
      <c r="U558" s="53">
        <f>IFERROR(VLOOKUP(B558,'วันที่ 5 กะดึก'!$B$8:$AH$106,27,FALSE),0)</f>
      </c>
      <c r="V558" s="53">
        <f>IFERROR(VLOOKUP(B558,'วันที่ 5 กะดึก'!$B$8:$AH$106,27,FALSE),0)</f>
      </c>
      <c r="W558" s="53">
        <f>IFERROR(VLOOKUP(B558,'วันที่ 7'!$B$8:$AH$105,28,FALSE),0)-IFERROR(VLOOKUP(B558,'วันที่ 7'!$B$8:$AH$105,27,FALSE),0)</f>
      </c>
      <c r="X558" s="53">
        <f>IFERROR(VLOOKUP(B558,'วันที่ 7'!$B$8:$AH$105,27,FALSE),0)</f>
      </c>
      <c r="Y558" s="53">
        <f>IFERROR(VLOOKUP(B558,'วันที่ 8'!$B$8:$AH$109,28,FALSE),0)-IFERROR(VLOOKUP(B558,'วันที่ 8'!$B$8:$AH$109,27,FALSE),0)</f>
      </c>
      <c r="Z558" s="53">
        <f>IFERROR(VLOOKUP(B558,'วันที่ 8'!$B$8:$AH$109,27,FALSE),0)</f>
      </c>
      <c r="AA558" s="53">
        <f>IFERROR(VLOOKUP(B558,'กะเช้าวันที่ 12'!$B$8:$AC$102,28,FALSE),0)-IFERROR(VLOOKUP(B558,'กะเช้าวันที่ 12'!$B$8:$AC$102,27,FALSE),0)</f>
      </c>
      <c r="AB558" s="53">
        <f>IFERROR(VLOOKUP(B558,'กะเช้าวันที่ 12'!$B$8:$AC$102,27,FALSE),0)</f>
      </c>
      <c r="AC558" s="53">
        <f>IFERROR(VLOOKUP(B558,'กะเช้าวันที่ 14'!$B$8:$AC$104,28,FALSE),0)-IFERROR(VLOOKUP(B558,'กะเช้าวันที่ 14'!$B$8:$AC$104,27,FALSE),0)</f>
      </c>
      <c r="AD558" s="53">
        <f>IFERROR(VLOOKUP(B558,'กะเช้าวันที่ 14'!$B$8:$AC$104,27,FALSE),0)</f>
      </c>
      <c r="AE558" s="53">
        <f>IFERROR(VLOOKUP(B558,'กะดึกวันที่ 13'!$B$8:$AC$105,28,FALSE),0)-IFERROR(VLOOKUP(B558,'กะดึกวันที่ 13'!$B$8:$AC$105,27,FALSE),0)</f>
      </c>
      <c r="AF558" s="53">
        <f>IFERROR(VLOOKUP(C558,'กะดึกวันที่ 13'!$B$8:$AC$105,27,FALSE),0)</f>
      </c>
      <c r="AG558" s="53">
        <f>IFERROR(VLOOKUP(B558,'วันที่ 12'!$B$8:$AH$105,28,FALSE),0)</f>
      </c>
      <c r="AH558" s="53">
        <f>IFERROR(VLOOKUP(B558,'วันที่ 14'!$B$8:$AH$106,28,FALSE),0)</f>
      </c>
      <c r="AI558" s="53">
        <f>IFERROR(VLOOKUP(B558,'วันที่ 15'!$B$8:$AH$106,28,FALSE),0)</f>
      </c>
      <c r="AJ558" s="53">
        <f>IFERROR(VLOOKUP(B558,'วันที่ 16'!$B$8:$AH$105,28,FALSE),0)</f>
      </c>
      <c r="AK558" s="53">
        <f>IFERROR(VLOOKUP(B558,'วันที่ 17'!$B$8:$AH$105,28,FALSE),0)</f>
      </c>
      <c r="AL558" s="53">
        <f>IFERROR(VLOOKUP(B558,'วันที่ 18'!$B$8:$AH$104,28,FALSE),0)</f>
      </c>
      <c r="AM558" s="53">
        <f>IFERROR(VLOOKUP(B558,'วันที่ 19'!$B$8:$AH$106,28,FALSE),0)</f>
      </c>
      <c r="AN558" s="53">
        <f>IFERROR(VLOOKUP(B558,'วันที่ 20'!$B$8:$AH$105,28,FALSE),0)</f>
      </c>
      <c r="AO558" s="53">
        <f>IFERROR(VLOOKUP(B558,'วันที่ 21'!$B$8:$AH$106,28,FALSE),0)</f>
      </c>
      <c r="AP558" s="53">
        <f>IFERROR(VLOOKUP(B558,'วันที่ 22'!$B$8:$AH$105,28,FALSE),0)</f>
      </c>
      <c r="AQ558" s="53">
        <f>IFERROR(VLOOKUP(B558,'วันที่ 23'!$B$8:$AH$107,28,FALSE),0)</f>
      </c>
      <c r="AR558" s="53">
        <f>IFERROR(VLOOKUP(B558,'วันที่ 24'!$B$8:$AH$104,28,FALSE),0)</f>
      </c>
      <c r="AS558" s="53">
        <f>IFERROR(VLOOKUP(B558,'วันที่ 25'!$B$8:$AH$106,28,FALSE),0)</f>
      </c>
      <c r="AT558" s="53">
        <f>IFERROR(VLOOKUP(B558,'วันที่ 26'!$B$8:$AH$105,28,FALSE),0)</f>
      </c>
      <c r="AU558" s="53">
        <f>IFERROR(VLOOKUP(B558,'วันที่ 26'!$B$8:$AH$104,28,FALSE),0)</f>
      </c>
      <c r="AV558" s="53">
        <f>IFERROR(VLOOKUP(B558,'วันที่ 30'!$B$8:$AH$107,28,FALSE),0)</f>
      </c>
      <c r="AW558" s="53">
        <f>IFERROR(VLOOKUP(B558,'วันที่ 31'!$B$8:$AG$105,28,FALSE),0)</f>
      </c>
      <c r="AX558" s="52">
        <f>SUM(E558:AW558)</f>
      </c>
    </row>
    <row r="559">
      <c r="A559" s="52"/>
      <c r="B559" s="56"/>
      <c r="C559" s="53">
        <f>IFERROR(VLOOKUP(B559,Members!B:C,2,FALSE),0)</f>
      </c>
      <c r="D559" s="53">
        <f>IFERROR(VLOOKUP(B559,Members!$B:$H,7,FALSE),0)</f>
      </c>
      <c r="E559" s="55">
        <f>IFERROR(VLOOKUP(B559,'วันที่ 1'!$B$8:$AH$103,28,FALSE),0) - IFERROR(VLOOKUP(B559,'วันที่ 1'!$B$8:$AH$103,27,FALSE),0)</f>
      </c>
      <c r="F559" s="55">
        <f>IFERROR(VLOOKUP(C559,'วันที่ 1'!$B$8:$AH$103,27,FALSE),0)</f>
      </c>
      <c r="G559" s="53">
        <f>IFERROR(VLOOKUP(B559,'วันที่ 1'!$B$8:$AH$103,28,FALSE),0)-IFERROR(VLOOKUP(B559,'วันที่ 1'!$B$8:$AH$103,27,FALSE),0)</f>
      </c>
      <c r="H559" s="55">
        <f>IFERROR(VLOOKUP(B559,'วันที่ 1'!$B$8:$AH$103,27,FALSE),0)</f>
      </c>
      <c r="I559" s="53">
        <f>IFERROR(VLOOKUP(B559,'วันที่ 2'!$B$8:$AF$106,28,FALSE),0)-IFERROR(VLOOKUP(B559,'วันที่ 2'!$B$8:$AF$106,27,FALSE),0)</f>
      </c>
      <c r="J559" s="53">
        <f>IFERROR(VLOOKUP(B559,'วันที่ 2'!$B$8:$AF$106,27,FALSE),0)</f>
      </c>
      <c r="K559" s="53">
        <f>IFERROR(VLOOKUP(B559,'วันที่ 3 กะเช้า'!$B$8:$AK$106,28,FALSE),0)-IFERROR(VLOOKUP(B559,'วันที่ 3 กะเช้า'!$B$8:$AK$106,27,FALSE),0)</f>
      </c>
      <c r="L559" s="53">
        <f>IFERROR(VLOOKUP(B559,'วันที่ 3 กะเช้า'!$B$8:$AK$106,27,FALSE),0)</f>
      </c>
      <c r="M559" s="53">
        <f>IFERROR(VLOOKUP(B559,'วันที่ 4 กะเช้า'!$B$8:$AG$107,28,FALSE),0)-IFERROR(VLOOKUP(B559,'วันที่ 4 กะเช้า'!$B$8:$AG$107,27,FALSE),0)</f>
      </c>
      <c r="N559" s="53">
        <f>IFERROR(VLOOKUP(B559,'วันที่ 4 กะเช้า'!$B$8:$AG$107,27,FALSE),0)</f>
      </c>
      <c r="O559" s="53">
        <f>IFERROR(VLOOKUP(B559,'วันที่ 4 กะเช้า'!$B$8:$AH$106,28,FALSE),0)-IFERROR(VLOOKUP(B559,'วันที่ 4 กะเช้า'!$B$8:$AH$106,27,FALSE),0)</f>
      </c>
      <c r="P559" s="53">
        <f>IFERROR(VLOOKUP(B559,'วันที่ 4 กะเช้า'!$B$8:$AH$106,27,FALSE),0)</f>
      </c>
      <c r="Q559" s="53">
        <f>IFERROR(VLOOKUP(B559,'วันที่ 4 กะเช้า'!$B$8:$AH$106,28,FALSE),0)-IFERROR(VLOOKUP(B559,'วันที่ 4 กะเช้า'!$B$8:$AH$106,27,FALSE),0)</f>
      </c>
      <c r="R559" s="53">
        <f>IFERROR(VLOOKUP(B559,'วันที่ 4 กะเช้า'!$B$8:$AH$106,27,FALSE),0)</f>
      </c>
      <c r="S559" s="53">
        <f>IFERROR(VLOOKUP(B559,'วันที่ 5 กะเช้า'!$B$8:$AH$107,28,FALSE),0)-IFERROR(VLOOKUP(B559,'วันที่ 5 กะเช้า'!$B$8:$AH$107,27,FALSE),0)</f>
      </c>
      <c r="T559" s="53">
        <f>IFERROR(VLOOKUP(B559,'วันที่ 5 กะเช้า'!$B$8:$AH$107,27,FALSE),0)</f>
      </c>
      <c r="U559" s="53">
        <f>IFERROR(VLOOKUP(B559,'วันที่ 5 กะดึก'!$B$8:$AH$106,27,FALSE),0)</f>
      </c>
      <c r="V559" s="53">
        <f>IFERROR(VLOOKUP(B559,'วันที่ 5 กะดึก'!$B$8:$AH$106,27,FALSE),0)</f>
      </c>
      <c r="W559" s="53">
        <f>IFERROR(VLOOKUP(B559,'วันที่ 7'!$B$8:$AH$105,28,FALSE),0)-IFERROR(VLOOKUP(B559,'วันที่ 7'!$B$8:$AH$105,27,FALSE),0)</f>
      </c>
      <c r="X559" s="53">
        <f>IFERROR(VLOOKUP(B559,'วันที่ 7'!$B$8:$AH$105,27,FALSE),0)</f>
      </c>
      <c r="Y559" s="53">
        <f>IFERROR(VLOOKUP(B559,'วันที่ 8'!$B$8:$AH$109,28,FALSE),0)-IFERROR(VLOOKUP(B559,'วันที่ 8'!$B$8:$AH$109,27,FALSE),0)</f>
      </c>
      <c r="Z559" s="53">
        <f>IFERROR(VLOOKUP(B559,'วันที่ 8'!$B$8:$AH$109,27,FALSE),0)</f>
      </c>
      <c r="AA559" s="53">
        <f>IFERROR(VLOOKUP(B559,'กะเช้าวันที่ 12'!$B$8:$AC$102,28,FALSE),0)-IFERROR(VLOOKUP(B559,'กะเช้าวันที่ 12'!$B$8:$AC$102,27,FALSE),0)</f>
      </c>
      <c r="AB559" s="53">
        <f>IFERROR(VLOOKUP(B559,'กะเช้าวันที่ 12'!$B$8:$AC$102,27,FALSE),0)</f>
      </c>
      <c r="AC559" s="53">
        <f>IFERROR(VLOOKUP(B559,'กะเช้าวันที่ 14'!$B$8:$AC$104,28,FALSE),0)-IFERROR(VLOOKUP(B559,'กะเช้าวันที่ 14'!$B$8:$AC$104,27,FALSE),0)</f>
      </c>
      <c r="AD559" s="53">
        <f>IFERROR(VLOOKUP(B559,'กะเช้าวันที่ 14'!$B$8:$AC$104,27,FALSE),0)</f>
      </c>
      <c r="AE559" s="53">
        <f>IFERROR(VLOOKUP(B559,'กะดึกวันที่ 13'!$B$8:$AC$105,28,FALSE),0)-IFERROR(VLOOKUP(B559,'กะดึกวันที่ 13'!$B$8:$AC$105,27,FALSE),0)</f>
      </c>
      <c r="AF559" s="53">
        <f>IFERROR(VLOOKUP(C559,'กะดึกวันที่ 13'!$B$8:$AC$105,27,FALSE),0)</f>
      </c>
      <c r="AG559" s="53">
        <f>IFERROR(VLOOKUP(B559,'วันที่ 12'!$B$8:$AH$105,28,FALSE),0)</f>
      </c>
      <c r="AH559" s="53">
        <f>IFERROR(VLOOKUP(B559,'วันที่ 14'!$B$8:$AH$106,28,FALSE),0)</f>
      </c>
      <c r="AI559" s="53">
        <f>IFERROR(VLOOKUP(B559,'วันที่ 15'!$B$8:$AH$106,28,FALSE),0)</f>
      </c>
      <c r="AJ559" s="53">
        <f>IFERROR(VLOOKUP(B559,'วันที่ 16'!$B$8:$AH$105,28,FALSE),0)</f>
      </c>
      <c r="AK559" s="53">
        <f>IFERROR(VLOOKUP(B559,'วันที่ 17'!$B$8:$AH$105,28,FALSE),0)</f>
      </c>
      <c r="AL559" s="53">
        <f>IFERROR(VLOOKUP(B559,'วันที่ 18'!$B$8:$AH$104,28,FALSE),0)</f>
      </c>
      <c r="AM559" s="53">
        <f>IFERROR(VLOOKUP(B559,'วันที่ 19'!$B$8:$AH$106,28,FALSE),0)</f>
      </c>
      <c r="AN559" s="53">
        <f>IFERROR(VLOOKUP(B559,'วันที่ 20'!$B$8:$AH$105,28,FALSE),0)</f>
      </c>
      <c r="AO559" s="53">
        <f>IFERROR(VLOOKUP(B559,'วันที่ 21'!$B$8:$AH$106,28,FALSE),0)</f>
      </c>
      <c r="AP559" s="53">
        <f>IFERROR(VLOOKUP(B559,'วันที่ 22'!$B$8:$AH$105,28,FALSE),0)</f>
      </c>
      <c r="AQ559" s="53">
        <f>IFERROR(VLOOKUP(B559,'วันที่ 23'!$B$8:$AH$107,28,FALSE),0)</f>
      </c>
      <c r="AR559" s="53">
        <f>IFERROR(VLOOKUP(B559,'วันที่ 24'!$B$8:$AH$104,28,FALSE),0)</f>
      </c>
      <c r="AS559" s="53">
        <f>IFERROR(VLOOKUP(B559,'วันที่ 25'!$B$8:$AH$106,28,FALSE),0)</f>
      </c>
      <c r="AT559" s="53">
        <f>IFERROR(VLOOKUP(B559,'วันที่ 26'!$B$8:$AH$105,28,FALSE),0)</f>
      </c>
      <c r="AU559" s="53">
        <f>IFERROR(VLOOKUP(B559,'วันที่ 26'!$B$8:$AH$104,28,FALSE),0)</f>
      </c>
      <c r="AV559" s="53">
        <f>IFERROR(VLOOKUP(B559,'วันที่ 30'!$B$8:$AH$107,28,FALSE),0)</f>
      </c>
      <c r="AW559" s="53">
        <f>IFERROR(VLOOKUP(B559,'วันที่ 31'!$B$8:$AG$105,28,FALSE),0)</f>
      </c>
      <c r="AX559" s="52">
        <f>SUM(E559:AW559)</f>
      </c>
    </row>
    <row r="560">
      <c r="A560" s="52"/>
      <c r="B560" s="56"/>
      <c r="C560" s="53">
        <f>IFERROR(VLOOKUP(B560,Members!B:C,2,FALSE),0)</f>
      </c>
      <c r="D560" s="53">
        <f>IFERROR(VLOOKUP(B560,Members!$B:$H,7,FALSE),0)</f>
      </c>
      <c r="E560" s="55">
        <f>IFERROR(VLOOKUP(B560,'วันที่ 1'!$B$8:$AH$103,28,FALSE),0) - IFERROR(VLOOKUP(B560,'วันที่ 1'!$B$8:$AH$103,27,FALSE),0)</f>
      </c>
      <c r="F560" s="55">
        <f>IFERROR(VLOOKUP(C560,'วันที่ 1'!$B$8:$AH$103,27,FALSE),0)</f>
      </c>
      <c r="G560" s="53">
        <f>IFERROR(VLOOKUP(B560,'วันที่ 1'!$B$8:$AH$103,28,FALSE),0)-IFERROR(VLOOKUP(B560,'วันที่ 1'!$B$8:$AH$103,27,FALSE),0)</f>
      </c>
      <c r="H560" s="55">
        <f>IFERROR(VLOOKUP(B560,'วันที่ 1'!$B$8:$AH$103,27,FALSE),0)</f>
      </c>
      <c r="I560" s="53">
        <f>IFERROR(VLOOKUP(B560,'วันที่ 2'!$B$8:$AF$106,28,FALSE),0)-IFERROR(VLOOKUP(B560,'วันที่ 2'!$B$8:$AF$106,27,FALSE),0)</f>
      </c>
      <c r="J560" s="53">
        <f>IFERROR(VLOOKUP(B560,'วันที่ 2'!$B$8:$AF$106,27,FALSE),0)</f>
      </c>
      <c r="K560" s="53">
        <f>IFERROR(VLOOKUP(B560,'วันที่ 3 กะเช้า'!$B$8:$AK$106,28,FALSE),0)-IFERROR(VLOOKUP(B560,'วันที่ 3 กะเช้า'!$B$8:$AK$106,27,FALSE),0)</f>
      </c>
      <c r="L560" s="53">
        <f>IFERROR(VLOOKUP(B560,'วันที่ 3 กะเช้า'!$B$8:$AK$106,27,FALSE),0)</f>
      </c>
      <c r="M560" s="53">
        <f>IFERROR(VLOOKUP(B560,'วันที่ 4 กะเช้า'!$B$8:$AG$107,28,FALSE),0)-IFERROR(VLOOKUP(B560,'วันที่ 4 กะเช้า'!$B$8:$AG$107,27,FALSE),0)</f>
      </c>
      <c r="N560" s="53">
        <f>IFERROR(VLOOKUP(B560,'วันที่ 4 กะเช้า'!$B$8:$AG$107,27,FALSE),0)</f>
      </c>
      <c r="O560" s="53">
        <f>IFERROR(VLOOKUP(B560,'วันที่ 4 กะเช้า'!$B$8:$AH$106,28,FALSE),0)-IFERROR(VLOOKUP(B560,'วันที่ 4 กะเช้า'!$B$8:$AH$106,27,FALSE),0)</f>
      </c>
      <c r="P560" s="53">
        <f>IFERROR(VLOOKUP(B560,'วันที่ 4 กะเช้า'!$B$8:$AH$106,27,FALSE),0)</f>
      </c>
      <c r="Q560" s="53">
        <f>IFERROR(VLOOKUP(B560,'วันที่ 4 กะเช้า'!$B$8:$AH$106,28,FALSE),0)-IFERROR(VLOOKUP(B560,'วันที่ 4 กะเช้า'!$B$8:$AH$106,27,FALSE),0)</f>
      </c>
      <c r="R560" s="53">
        <f>IFERROR(VLOOKUP(B560,'วันที่ 4 กะเช้า'!$B$8:$AH$106,27,FALSE),0)</f>
      </c>
      <c r="S560" s="53">
        <f>IFERROR(VLOOKUP(B560,'วันที่ 5 กะเช้า'!$B$8:$AH$107,28,FALSE),0)-IFERROR(VLOOKUP(B560,'วันที่ 5 กะเช้า'!$B$8:$AH$107,27,FALSE),0)</f>
      </c>
      <c r="T560" s="53">
        <f>IFERROR(VLOOKUP(B560,'วันที่ 5 กะเช้า'!$B$8:$AH$107,27,FALSE),0)</f>
      </c>
      <c r="U560" s="53">
        <f>IFERROR(VLOOKUP(B560,'วันที่ 5 กะดึก'!$B$8:$AH$106,27,FALSE),0)</f>
      </c>
      <c r="V560" s="53">
        <f>IFERROR(VLOOKUP(B560,'วันที่ 5 กะดึก'!$B$8:$AH$106,27,FALSE),0)</f>
      </c>
      <c r="W560" s="53">
        <f>IFERROR(VLOOKUP(B560,'วันที่ 7'!$B$8:$AH$105,28,FALSE),0)-IFERROR(VLOOKUP(B560,'วันที่ 7'!$B$8:$AH$105,27,FALSE),0)</f>
      </c>
      <c r="X560" s="53">
        <f>IFERROR(VLOOKUP(B560,'วันที่ 7'!$B$8:$AH$105,27,FALSE),0)</f>
      </c>
      <c r="Y560" s="53">
        <f>IFERROR(VLOOKUP(B560,'วันที่ 8'!$B$8:$AH$109,28,FALSE),0)-IFERROR(VLOOKUP(B560,'วันที่ 8'!$B$8:$AH$109,27,FALSE),0)</f>
      </c>
      <c r="Z560" s="53">
        <f>IFERROR(VLOOKUP(B560,'วันที่ 8'!$B$8:$AH$109,27,FALSE),0)</f>
      </c>
      <c r="AA560" s="53">
        <f>IFERROR(VLOOKUP(B560,'กะเช้าวันที่ 12'!$B$8:$AC$102,28,FALSE),0)-IFERROR(VLOOKUP(B560,'กะเช้าวันที่ 12'!$B$8:$AC$102,27,FALSE),0)</f>
      </c>
      <c r="AB560" s="53">
        <f>IFERROR(VLOOKUP(B560,'กะเช้าวันที่ 12'!$B$8:$AC$102,27,FALSE),0)</f>
      </c>
      <c r="AC560" s="53">
        <f>IFERROR(VLOOKUP(B560,'กะเช้าวันที่ 14'!$B$8:$AC$104,28,FALSE),0)-IFERROR(VLOOKUP(B560,'กะเช้าวันที่ 14'!$B$8:$AC$104,27,FALSE),0)</f>
      </c>
      <c r="AD560" s="53">
        <f>IFERROR(VLOOKUP(B560,'กะเช้าวันที่ 14'!$B$8:$AC$104,27,FALSE),0)</f>
      </c>
      <c r="AE560" s="53">
        <f>IFERROR(VLOOKUP(B560,'กะดึกวันที่ 13'!$B$8:$AC$105,28,FALSE),0)-IFERROR(VLOOKUP(B560,'กะดึกวันที่ 13'!$B$8:$AC$105,27,FALSE),0)</f>
      </c>
      <c r="AF560" s="53">
        <f>IFERROR(VLOOKUP(C560,'กะดึกวันที่ 13'!$B$8:$AC$105,27,FALSE),0)</f>
      </c>
      <c r="AG560" s="53">
        <f>IFERROR(VLOOKUP(B560,'วันที่ 12'!$B$8:$AH$105,28,FALSE),0)</f>
      </c>
      <c r="AH560" s="53">
        <f>IFERROR(VLOOKUP(B560,'วันที่ 14'!$B$8:$AH$106,28,FALSE),0)</f>
      </c>
      <c r="AI560" s="53">
        <f>IFERROR(VLOOKUP(B560,'วันที่ 15'!$B$8:$AH$106,28,FALSE),0)</f>
      </c>
      <c r="AJ560" s="53">
        <f>IFERROR(VLOOKUP(B560,'วันที่ 16'!$B$8:$AH$105,28,FALSE),0)</f>
      </c>
      <c r="AK560" s="53">
        <f>IFERROR(VLOOKUP(B560,'วันที่ 17'!$B$8:$AH$105,28,FALSE),0)</f>
      </c>
      <c r="AL560" s="53">
        <f>IFERROR(VLOOKUP(B560,'วันที่ 18'!$B$8:$AH$104,28,FALSE),0)</f>
      </c>
      <c r="AM560" s="53">
        <f>IFERROR(VLOOKUP(B560,'วันที่ 19'!$B$8:$AH$106,28,FALSE),0)</f>
      </c>
      <c r="AN560" s="53">
        <f>IFERROR(VLOOKUP(B560,'วันที่ 20'!$B$8:$AH$105,28,FALSE),0)</f>
      </c>
      <c r="AO560" s="53">
        <f>IFERROR(VLOOKUP(B560,'วันที่ 21'!$B$8:$AH$106,28,FALSE),0)</f>
      </c>
      <c r="AP560" s="53">
        <f>IFERROR(VLOOKUP(B560,'วันที่ 22'!$B$8:$AH$105,28,FALSE),0)</f>
      </c>
      <c r="AQ560" s="53">
        <f>IFERROR(VLOOKUP(B560,'วันที่ 23'!$B$8:$AH$107,28,FALSE),0)</f>
      </c>
      <c r="AR560" s="53">
        <f>IFERROR(VLOOKUP(B560,'วันที่ 24'!$B$8:$AH$104,28,FALSE),0)</f>
      </c>
      <c r="AS560" s="53">
        <f>IFERROR(VLOOKUP(B560,'วันที่ 25'!$B$8:$AH$106,28,FALSE),0)</f>
      </c>
      <c r="AT560" s="53">
        <f>IFERROR(VLOOKUP(B560,'วันที่ 26'!$B$8:$AH$105,28,FALSE),0)</f>
      </c>
      <c r="AU560" s="53">
        <f>IFERROR(VLOOKUP(B560,'วันที่ 26'!$B$8:$AH$104,28,FALSE),0)</f>
      </c>
      <c r="AV560" s="53">
        <f>IFERROR(VLOOKUP(B560,'วันที่ 30'!$B$8:$AH$107,28,FALSE),0)</f>
      </c>
      <c r="AW560" s="53">
        <f>IFERROR(VLOOKUP(B560,'วันที่ 31'!$B$8:$AG$105,28,FALSE),0)</f>
      </c>
      <c r="AX560" s="52">
        <f>SUM(E560:AW560)</f>
      </c>
    </row>
    <row r="561">
      <c r="A561" s="52"/>
      <c r="B561" s="56"/>
      <c r="C561" s="53">
        <f>IFERROR(VLOOKUP(B561,Members!B:C,2,FALSE),0)</f>
      </c>
      <c r="D561" s="53">
        <f>IFERROR(VLOOKUP(B561,Members!$B:$H,7,FALSE),0)</f>
      </c>
      <c r="E561" s="55">
        <f>IFERROR(VLOOKUP(B561,'วันที่ 1'!$B$8:$AH$103,28,FALSE),0) - IFERROR(VLOOKUP(B561,'วันที่ 1'!$B$8:$AH$103,27,FALSE),0)</f>
      </c>
      <c r="F561" s="55">
        <f>IFERROR(VLOOKUP(C561,'วันที่ 1'!$B$8:$AH$103,27,FALSE),0)</f>
      </c>
      <c r="G561" s="53">
        <f>IFERROR(VLOOKUP(B561,'วันที่ 1'!$B$8:$AH$103,28,FALSE),0)-IFERROR(VLOOKUP(B561,'วันที่ 1'!$B$8:$AH$103,27,FALSE),0)</f>
      </c>
      <c r="H561" s="55">
        <f>IFERROR(VLOOKUP(B561,'วันที่ 1'!$B$8:$AH$103,27,FALSE),0)</f>
      </c>
      <c r="I561" s="53">
        <f>IFERROR(VLOOKUP(B561,'วันที่ 2'!$B$8:$AF$106,28,FALSE),0)-IFERROR(VLOOKUP(B561,'วันที่ 2'!$B$8:$AF$106,27,FALSE),0)</f>
      </c>
      <c r="J561" s="53">
        <f>IFERROR(VLOOKUP(B561,'วันที่ 2'!$B$8:$AF$106,27,FALSE),0)</f>
      </c>
      <c r="K561" s="53">
        <f>IFERROR(VLOOKUP(B561,'วันที่ 3 กะเช้า'!$B$8:$AK$106,28,FALSE),0)-IFERROR(VLOOKUP(B561,'วันที่ 3 กะเช้า'!$B$8:$AK$106,27,FALSE),0)</f>
      </c>
      <c r="L561" s="53">
        <f>IFERROR(VLOOKUP(B561,'วันที่ 3 กะเช้า'!$B$8:$AK$106,27,FALSE),0)</f>
      </c>
      <c r="M561" s="53">
        <f>IFERROR(VLOOKUP(B561,'วันที่ 4 กะเช้า'!$B$8:$AG$107,28,FALSE),0)-IFERROR(VLOOKUP(B561,'วันที่ 4 กะเช้า'!$B$8:$AG$107,27,FALSE),0)</f>
      </c>
      <c r="N561" s="53">
        <f>IFERROR(VLOOKUP(B561,'วันที่ 4 กะเช้า'!$B$8:$AG$107,27,FALSE),0)</f>
      </c>
      <c r="O561" s="53">
        <f>IFERROR(VLOOKUP(B561,'วันที่ 4 กะเช้า'!$B$8:$AH$106,28,FALSE),0)-IFERROR(VLOOKUP(B561,'วันที่ 4 กะเช้า'!$B$8:$AH$106,27,FALSE),0)</f>
      </c>
      <c r="P561" s="53">
        <f>IFERROR(VLOOKUP(B561,'วันที่ 4 กะเช้า'!$B$8:$AH$106,27,FALSE),0)</f>
      </c>
      <c r="Q561" s="53">
        <f>IFERROR(VLOOKUP(B561,'วันที่ 4 กะเช้า'!$B$8:$AH$106,28,FALSE),0)-IFERROR(VLOOKUP(B561,'วันที่ 4 กะเช้า'!$B$8:$AH$106,27,FALSE),0)</f>
      </c>
      <c r="R561" s="53">
        <f>IFERROR(VLOOKUP(B561,'วันที่ 4 กะเช้า'!$B$8:$AH$106,27,FALSE),0)</f>
      </c>
      <c r="S561" s="53">
        <f>IFERROR(VLOOKUP(B561,'วันที่ 5 กะเช้า'!$B$8:$AH$107,28,FALSE),0)-IFERROR(VLOOKUP(B561,'วันที่ 5 กะเช้า'!$B$8:$AH$107,27,FALSE),0)</f>
      </c>
      <c r="T561" s="53">
        <f>IFERROR(VLOOKUP(B561,'วันที่ 5 กะเช้า'!$B$8:$AH$107,27,FALSE),0)</f>
      </c>
      <c r="U561" s="53">
        <f>IFERROR(VLOOKUP(B561,'วันที่ 5 กะดึก'!$B$8:$AH$106,27,FALSE),0)</f>
      </c>
      <c r="V561" s="53">
        <f>IFERROR(VLOOKUP(B561,'วันที่ 5 กะดึก'!$B$8:$AH$106,27,FALSE),0)</f>
      </c>
      <c r="W561" s="53">
        <f>IFERROR(VLOOKUP(B561,'วันที่ 7'!$B$8:$AH$105,28,FALSE),0)-IFERROR(VLOOKUP(B561,'วันที่ 7'!$B$8:$AH$105,27,FALSE),0)</f>
      </c>
      <c r="X561" s="53">
        <f>IFERROR(VLOOKUP(B561,'วันที่ 7'!$B$8:$AH$105,27,FALSE),0)</f>
      </c>
      <c r="Y561" s="53">
        <f>IFERROR(VLOOKUP(B561,'วันที่ 8'!$B$8:$AH$109,28,FALSE),0)-IFERROR(VLOOKUP(B561,'วันที่ 8'!$B$8:$AH$109,27,FALSE),0)</f>
      </c>
      <c r="Z561" s="53">
        <f>IFERROR(VLOOKUP(B561,'วันที่ 8'!$B$8:$AH$109,27,FALSE),0)</f>
      </c>
      <c r="AA561" s="53">
        <f>IFERROR(VLOOKUP(B561,'กะเช้าวันที่ 12'!$B$8:$AC$102,28,FALSE),0)-IFERROR(VLOOKUP(B561,'กะเช้าวันที่ 12'!$B$8:$AC$102,27,FALSE),0)</f>
      </c>
      <c r="AB561" s="53">
        <f>IFERROR(VLOOKUP(B561,'กะเช้าวันที่ 12'!$B$8:$AC$102,27,FALSE),0)</f>
      </c>
      <c r="AC561" s="53">
        <f>IFERROR(VLOOKUP(B561,'กะเช้าวันที่ 14'!$B$8:$AC$104,28,FALSE),0)-IFERROR(VLOOKUP(B561,'กะเช้าวันที่ 14'!$B$8:$AC$104,27,FALSE),0)</f>
      </c>
      <c r="AD561" s="53">
        <f>IFERROR(VLOOKUP(B561,'กะเช้าวันที่ 14'!$B$8:$AC$104,27,FALSE),0)</f>
      </c>
      <c r="AE561" s="53">
        <f>IFERROR(VLOOKUP(B561,'กะดึกวันที่ 13'!$B$8:$AC$105,28,FALSE),0)-IFERROR(VLOOKUP(B561,'กะดึกวันที่ 13'!$B$8:$AC$105,27,FALSE),0)</f>
      </c>
      <c r="AF561" s="53">
        <f>IFERROR(VLOOKUP(C561,'กะดึกวันที่ 13'!$B$8:$AC$105,27,FALSE),0)</f>
      </c>
      <c r="AG561" s="53">
        <f>IFERROR(VLOOKUP(B561,'วันที่ 12'!$B$8:$AH$105,28,FALSE),0)</f>
      </c>
      <c r="AH561" s="53">
        <f>IFERROR(VLOOKUP(B561,'วันที่ 14'!$B$8:$AH$106,28,FALSE),0)</f>
      </c>
      <c r="AI561" s="53">
        <f>IFERROR(VLOOKUP(B561,'วันที่ 15'!$B$8:$AH$106,28,FALSE),0)</f>
      </c>
      <c r="AJ561" s="53">
        <f>IFERROR(VLOOKUP(B561,'วันที่ 16'!$B$8:$AH$105,28,FALSE),0)</f>
      </c>
      <c r="AK561" s="53">
        <f>IFERROR(VLOOKUP(B561,'วันที่ 17'!$B$8:$AH$105,28,FALSE),0)</f>
      </c>
      <c r="AL561" s="53">
        <f>IFERROR(VLOOKUP(B561,'วันที่ 18'!$B$8:$AH$104,28,FALSE),0)</f>
      </c>
      <c r="AM561" s="53">
        <f>IFERROR(VLOOKUP(B561,'วันที่ 19'!$B$8:$AH$106,28,FALSE),0)</f>
      </c>
      <c r="AN561" s="53">
        <f>IFERROR(VLOOKUP(B561,'วันที่ 20'!$B$8:$AH$105,28,FALSE),0)</f>
      </c>
      <c r="AO561" s="53">
        <f>IFERROR(VLOOKUP(B561,'วันที่ 21'!$B$8:$AH$106,28,FALSE),0)</f>
      </c>
      <c r="AP561" s="53">
        <f>IFERROR(VLOOKUP(B561,'วันที่ 22'!$B$8:$AH$105,28,FALSE),0)</f>
      </c>
      <c r="AQ561" s="53">
        <f>IFERROR(VLOOKUP(B561,'วันที่ 23'!$B$8:$AH$107,28,FALSE),0)</f>
      </c>
      <c r="AR561" s="53">
        <f>IFERROR(VLOOKUP(B561,'วันที่ 24'!$B$8:$AH$104,28,FALSE),0)</f>
      </c>
      <c r="AS561" s="53">
        <f>IFERROR(VLOOKUP(B561,'วันที่ 25'!$B$8:$AH$106,28,FALSE),0)</f>
      </c>
      <c r="AT561" s="53">
        <f>IFERROR(VLOOKUP(B561,'วันที่ 26'!$B$8:$AH$105,28,FALSE),0)</f>
      </c>
      <c r="AU561" s="53">
        <f>IFERROR(VLOOKUP(B561,'วันที่ 26'!$B$8:$AH$104,28,FALSE),0)</f>
      </c>
      <c r="AV561" s="53">
        <f>IFERROR(VLOOKUP(B561,'วันที่ 30'!$B$8:$AH$107,28,FALSE),0)</f>
      </c>
      <c r="AW561" s="53">
        <f>IFERROR(VLOOKUP(B561,'วันที่ 31'!$B$8:$AG$105,28,FALSE),0)</f>
      </c>
      <c r="AX561" s="52">
        <f>SUM(E561:AW561)</f>
      </c>
    </row>
    <row r="562">
      <c r="A562" s="52"/>
      <c r="B562" s="56"/>
      <c r="C562" s="53">
        <f>IFERROR(VLOOKUP(B562,Members!B:C,2,FALSE),0)</f>
      </c>
      <c r="D562" s="53">
        <f>IFERROR(VLOOKUP(B562,Members!$B:$H,7,FALSE),0)</f>
      </c>
      <c r="E562" s="55">
        <f>IFERROR(VLOOKUP(B562,'วันที่ 1'!$B$8:$AH$103,28,FALSE),0) - IFERROR(VLOOKUP(B562,'วันที่ 1'!$B$8:$AH$103,27,FALSE),0)</f>
      </c>
      <c r="F562" s="55">
        <f>IFERROR(VLOOKUP(C562,'วันที่ 1'!$B$8:$AH$103,27,FALSE),0)</f>
      </c>
      <c r="G562" s="53">
        <f>IFERROR(VLOOKUP(B562,'วันที่ 1'!$B$8:$AH$103,28,FALSE),0)-IFERROR(VLOOKUP(B562,'วันที่ 1'!$B$8:$AH$103,27,FALSE),0)</f>
      </c>
      <c r="H562" s="55">
        <f>IFERROR(VLOOKUP(B562,'วันที่ 1'!$B$8:$AH$103,27,FALSE),0)</f>
      </c>
      <c r="I562" s="53">
        <f>IFERROR(VLOOKUP(B562,'วันที่ 2'!$B$8:$AF$106,28,FALSE),0)-IFERROR(VLOOKUP(B562,'วันที่ 2'!$B$8:$AF$106,27,FALSE),0)</f>
      </c>
      <c r="J562" s="53">
        <f>IFERROR(VLOOKUP(B562,'วันที่ 2'!$B$8:$AF$106,27,FALSE),0)</f>
      </c>
      <c r="K562" s="53">
        <f>IFERROR(VLOOKUP(B562,'วันที่ 3 กะเช้า'!$B$8:$AK$106,28,FALSE),0)-IFERROR(VLOOKUP(B562,'วันที่ 3 กะเช้า'!$B$8:$AK$106,27,FALSE),0)</f>
      </c>
      <c r="L562" s="53">
        <f>IFERROR(VLOOKUP(B562,'วันที่ 3 กะเช้า'!$B$8:$AK$106,27,FALSE),0)</f>
      </c>
      <c r="M562" s="53">
        <f>IFERROR(VLOOKUP(B562,'วันที่ 4 กะเช้า'!$B$8:$AG$107,28,FALSE),0)-IFERROR(VLOOKUP(B562,'วันที่ 4 กะเช้า'!$B$8:$AG$107,27,FALSE),0)</f>
      </c>
      <c r="N562" s="53">
        <f>IFERROR(VLOOKUP(B562,'วันที่ 4 กะเช้า'!$B$8:$AG$107,27,FALSE),0)</f>
      </c>
      <c r="O562" s="53">
        <f>IFERROR(VLOOKUP(B562,'วันที่ 4 กะเช้า'!$B$8:$AH$106,28,FALSE),0)-IFERROR(VLOOKUP(B562,'วันที่ 4 กะเช้า'!$B$8:$AH$106,27,FALSE),0)</f>
      </c>
      <c r="P562" s="53">
        <f>IFERROR(VLOOKUP(B562,'วันที่ 4 กะเช้า'!$B$8:$AH$106,27,FALSE),0)</f>
      </c>
      <c r="Q562" s="53">
        <f>IFERROR(VLOOKUP(B562,'วันที่ 4 กะเช้า'!$B$8:$AH$106,28,FALSE),0)-IFERROR(VLOOKUP(B562,'วันที่ 4 กะเช้า'!$B$8:$AH$106,27,FALSE),0)</f>
      </c>
      <c r="R562" s="53">
        <f>IFERROR(VLOOKUP(B562,'วันที่ 4 กะเช้า'!$B$8:$AH$106,27,FALSE),0)</f>
      </c>
      <c r="S562" s="53">
        <f>IFERROR(VLOOKUP(B562,'วันที่ 5 กะเช้า'!$B$8:$AH$107,28,FALSE),0)-IFERROR(VLOOKUP(B562,'วันที่ 5 กะเช้า'!$B$8:$AH$107,27,FALSE),0)</f>
      </c>
      <c r="T562" s="53">
        <f>IFERROR(VLOOKUP(B562,'วันที่ 5 กะเช้า'!$B$8:$AH$107,27,FALSE),0)</f>
      </c>
      <c r="U562" s="53">
        <f>IFERROR(VLOOKUP(B562,'วันที่ 5 กะดึก'!$B$8:$AH$106,27,FALSE),0)</f>
      </c>
      <c r="V562" s="53">
        <f>IFERROR(VLOOKUP(B562,'วันที่ 5 กะดึก'!$B$8:$AH$106,27,FALSE),0)</f>
      </c>
      <c r="W562" s="53">
        <f>IFERROR(VLOOKUP(B562,'วันที่ 7'!$B$8:$AH$105,28,FALSE),0)-IFERROR(VLOOKUP(B562,'วันที่ 7'!$B$8:$AH$105,27,FALSE),0)</f>
      </c>
      <c r="X562" s="53">
        <f>IFERROR(VLOOKUP(B562,'วันที่ 7'!$B$8:$AH$105,27,FALSE),0)</f>
      </c>
      <c r="Y562" s="53">
        <f>IFERROR(VLOOKUP(B562,'วันที่ 8'!$B$8:$AH$109,28,FALSE),0)-IFERROR(VLOOKUP(B562,'วันที่ 8'!$B$8:$AH$109,27,FALSE),0)</f>
      </c>
      <c r="Z562" s="53">
        <f>IFERROR(VLOOKUP(B562,'วันที่ 8'!$B$8:$AH$109,27,FALSE),0)</f>
      </c>
      <c r="AA562" s="53">
        <f>IFERROR(VLOOKUP(B562,'กะเช้าวันที่ 12'!$B$8:$AC$102,28,FALSE),0)-IFERROR(VLOOKUP(B562,'กะเช้าวันที่ 12'!$B$8:$AC$102,27,FALSE),0)</f>
      </c>
      <c r="AB562" s="53">
        <f>IFERROR(VLOOKUP(B562,'กะเช้าวันที่ 12'!$B$8:$AC$102,27,FALSE),0)</f>
      </c>
      <c r="AC562" s="53">
        <f>IFERROR(VLOOKUP(B562,'กะเช้าวันที่ 14'!$B$8:$AC$104,28,FALSE),0)-IFERROR(VLOOKUP(B562,'กะเช้าวันที่ 14'!$B$8:$AC$104,27,FALSE),0)</f>
      </c>
      <c r="AD562" s="53">
        <f>IFERROR(VLOOKUP(B562,'กะเช้าวันที่ 14'!$B$8:$AC$104,27,FALSE),0)</f>
      </c>
      <c r="AE562" s="53">
        <f>IFERROR(VLOOKUP(B562,'กะดึกวันที่ 13'!$B$8:$AC$105,28,FALSE),0)-IFERROR(VLOOKUP(B562,'กะดึกวันที่ 13'!$B$8:$AC$105,27,FALSE),0)</f>
      </c>
      <c r="AF562" s="53">
        <f>IFERROR(VLOOKUP(C562,'กะดึกวันที่ 13'!$B$8:$AC$105,27,FALSE),0)</f>
      </c>
      <c r="AG562" s="53">
        <f>IFERROR(VLOOKUP(B562,'วันที่ 12'!$B$8:$AH$105,28,FALSE),0)</f>
      </c>
      <c r="AH562" s="53">
        <f>IFERROR(VLOOKUP(B562,'วันที่ 14'!$B$8:$AH$106,28,FALSE),0)</f>
      </c>
      <c r="AI562" s="53">
        <f>IFERROR(VLOOKUP(B562,'วันที่ 15'!$B$8:$AH$106,28,FALSE),0)</f>
      </c>
      <c r="AJ562" s="53">
        <f>IFERROR(VLOOKUP(B562,'วันที่ 16'!$B$8:$AH$105,28,FALSE),0)</f>
      </c>
      <c r="AK562" s="53">
        <f>IFERROR(VLOOKUP(B562,'วันที่ 17'!$B$8:$AH$105,28,FALSE),0)</f>
      </c>
      <c r="AL562" s="53">
        <f>IFERROR(VLOOKUP(B562,'วันที่ 18'!$B$8:$AH$104,28,FALSE),0)</f>
      </c>
      <c r="AM562" s="53">
        <f>IFERROR(VLOOKUP(B562,'วันที่ 19'!$B$8:$AH$106,28,FALSE),0)</f>
      </c>
      <c r="AN562" s="53">
        <f>IFERROR(VLOOKUP(B562,'วันที่ 20'!$B$8:$AH$105,28,FALSE),0)</f>
      </c>
      <c r="AO562" s="53">
        <f>IFERROR(VLOOKUP(B562,'วันที่ 21'!$B$8:$AH$106,28,FALSE),0)</f>
      </c>
      <c r="AP562" s="53">
        <f>IFERROR(VLOOKUP(B562,'วันที่ 22'!$B$8:$AH$105,28,FALSE),0)</f>
      </c>
      <c r="AQ562" s="53">
        <f>IFERROR(VLOOKUP(B562,'วันที่ 23'!$B$8:$AH$107,28,FALSE),0)</f>
      </c>
      <c r="AR562" s="53">
        <f>IFERROR(VLOOKUP(B562,'วันที่ 24'!$B$8:$AH$104,28,FALSE),0)</f>
      </c>
      <c r="AS562" s="53">
        <f>IFERROR(VLOOKUP(B562,'วันที่ 25'!$B$8:$AH$106,28,FALSE),0)</f>
      </c>
      <c r="AT562" s="53">
        <f>IFERROR(VLOOKUP(B562,'วันที่ 26'!$B$8:$AH$105,28,FALSE),0)</f>
      </c>
      <c r="AU562" s="53">
        <f>IFERROR(VLOOKUP(B562,'วันที่ 26'!$B$8:$AH$104,28,FALSE),0)</f>
      </c>
      <c r="AV562" s="53">
        <f>IFERROR(VLOOKUP(B562,'วันที่ 30'!$B$8:$AH$107,28,FALSE),0)</f>
      </c>
      <c r="AW562" s="53">
        <f>IFERROR(VLOOKUP(B562,'วันที่ 31'!$B$8:$AG$105,28,FALSE),0)</f>
      </c>
      <c r="AX562" s="52">
        <f>SUM(E562:AW562)</f>
      </c>
    </row>
    <row r="563">
      <c r="A563" s="52"/>
      <c r="B563" s="56"/>
      <c r="C563" s="53">
        <f>IFERROR(VLOOKUP(B563,Members!B:C,2,FALSE),0)</f>
      </c>
      <c r="D563" s="53">
        <f>IFERROR(VLOOKUP(B563,Members!$B:$H,7,FALSE),0)</f>
      </c>
      <c r="E563" s="55">
        <f>IFERROR(VLOOKUP(B563,'วันที่ 1'!$B$8:$AH$103,28,FALSE),0) - IFERROR(VLOOKUP(B563,'วันที่ 1'!$B$8:$AH$103,27,FALSE),0)</f>
      </c>
      <c r="F563" s="55">
        <f>IFERROR(VLOOKUP(C563,'วันที่ 1'!$B$8:$AH$103,27,FALSE),0)</f>
      </c>
      <c r="G563" s="53">
        <f>IFERROR(VLOOKUP(B563,'วันที่ 1'!$B$8:$AH$103,28,FALSE),0)-IFERROR(VLOOKUP(B563,'วันที่ 1'!$B$8:$AH$103,27,FALSE),0)</f>
      </c>
      <c r="H563" s="55">
        <f>IFERROR(VLOOKUP(B563,'วันที่ 1'!$B$8:$AH$103,27,FALSE),0)</f>
      </c>
      <c r="I563" s="53">
        <f>IFERROR(VLOOKUP(B563,'วันที่ 2'!$B$8:$AF$106,28,FALSE),0)-IFERROR(VLOOKUP(B563,'วันที่ 2'!$B$8:$AF$106,27,FALSE),0)</f>
      </c>
      <c r="J563" s="53">
        <f>IFERROR(VLOOKUP(B563,'วันที่ 2'!$B$8:$AF$106,27,FALSE),0)</f>
      </c>
      <c r="K563" s="53">
        <f>IFERROR(VLOOKUP(B563,'วันที่ 3 กะเช้า'!$B$8:$AK$106,28,FALSE),0)-IFERROR(VLOOKUP(B563,'วันที่ 3 กะเช้า'!$B$8:$AK$106,27,FALSE),0)</f>
      </c>
      <c r="L563" s="53">
        <f>IFERROR(VLOOKUP(B563,'วันที่ 3 กะเช้า'!$B$8:$AK$106,27,FALSE),0)</f>
      </c>
      <c r="M563" s="53">
        <f>IFERROR(VLOOKUP(B563,'วันที่ 4 กะเช้า'!$B$8:$AG$107,28,FALSE),0)-IFERROR(VLOOKUP(B563,'วันที่ 4 กะเช้า'!$B$8:$AG$107,27,FALSE),0)</f>
      </c>
      <c r="N563" s="53">
        <f>IFERROR(VLOOKUP(B563,'วันที่ 4 กะเช้า'!$B$8:$AG$107,27,FALSE),0)</f>
      </c>
      <c r="O563" s="53">
        <f>IFERROR(VLOOKUP(B563,'วันที่ 4 กะเช้า'!$B$8:$AH$106,28,FALSE),0)-IFERROR(VLOOKUP(B563,'วันที่ 4 กะเช้า'!$B$8:$AH$106,27,FALSE),0)</f>
      </c>
      <c r="P563" s="53">
        <f>IFERROR(VLOOKUP(B563,'วันที่ 4 กะเช้า'!$B$8:$AH$106,27,FALSE),0)</f>
      </c>
      <c r="Q563" s="53">
        <f>IFERROR(VLOOKUP(B563,'วันที่ 4 กะเช้า'!$B$8:$AH$106,28,FALSE),0)-IFERROR(VLOOKUP(B563,'วันที่ 4 กะเช้า'!$B$8:$AH$106,27,FALSE),0)</f>
      </c>
      <c r="R563" s="53">
        <f>IFERROR(VLOOKUP(B563,'วันที่ 4 กะเช้า'!$B$8:$AH$106,27,FALSE),0)</f>
      </c>
      <c r="S563" s="53">
        <f>IFERROR(VLOOKUP(B563,'วันที่ 5 กะเช้า'!$B$8:$AH$107,28,FALSE),0)-IFERROR(VLOOKUP(B563,'วันที่ 5 กะเช้า'!$B$8:$AH$107,27,FALSE),0)</f>
      </c>
      <c r="T563" s="53">
        <f>IFERROR(VLOOKUP(B563,'วันที่ 5 กะเช้า'!$B$8:$AH$107,27,FALSE),0)</f>
      </c>
      <c r="U563" s="53">
        <f>IFERROR(VLOOKUP(B563,'วันที่ 5 กะดึก'!$B$8:$AH$106,27,FALSE),0)</f>
      </c>
      <c r="V563" s="53">
        <f>IFERROR(VLOOKUP(B563,'วันที่ 5 กะดึก'!$B$8:$AH$106,27,FALSE),0)</f>
      </c>
      <c r="W563" s="53">
        <f>IFERROR(VLOOKUP(B563,'วันที่ 7'!$B$8:$AH$105,28,FALSE),0)-IFERROR(VLOOKUP(B563,'วันที่ 7'!$B$8:$AH$105,27,FALSE),0)</f>
      </c>
      <c r="X563" s="53">
        <f>IFERROR(VLOOKUP(B563,'วันที่ 7'!$B$8:$AH$105,27,FALSE),0)</f>
      </c>
      <c r="Y563" s="53">
        <f>IFERROR(VLOOKUP(B563,'วันที่ 8'!$B$8:$AH$109,28,FALSE),0)-IFERROR(VLOOKUP(B563,'วันที่ 8'!$B$8:$AH$109,27,FALSE),0)</f>
      </c>
      <c r="Z563" s="53">
        <f>IFERROR(VLOOKUP(B563,'วันที่ 8'!$B$8:$AH$109,27,FALSE),0)</f>
      </c>
      <c r="AA563" s="53">
        <f>IFERROR(VLOOKUP(B563,'กะเช้าวันที่ 12'!$B$8:$AC$102,28,FALSE),0)-IFERROR(VLOOKUP(B563,'กะเช้าวันที่ 12'!$B$8:$AC$102,27,FALSE),0)</f>
      </c>
      <c r="AB563" s="53">
        <f>IFERROR(VLOOKUP(B563,'กะเช้าวันที่ 12'!$B$8:$AC$102,27,FALSE),0)</f>
      </c>
      <c r="AC563" s="53">
        <f>IFERROR(VLOOKUP(B563,'กะเช้าวันที่ 14'!$B$8:$AC$104,28,FALSE),0)-IFERROR(VLOOKUP(B563,'กะเช้าวันที่ 14'!$B$8:$AC$104,27,FALSE),0)</f>
      </c>
      <c r="AD563" s="53">
        <f>IFERROR(VLOOKUP(B563,'กะเช้าวันที่ 14'!$B$8:$AC$104,27,FALSE),0)</f>
      </c>
      <c r="AE563" s="53">
        <f>IFERROR(VLOOKUP(B563,'กะดึกวันที่ 13'!$B$8:$AC$105,28,FALSE),0)-IFERROR(VLOOKUP(B563,'กะดึกวันที่ 13'!$B$8:$AC$105,27,FALSE),0)</f>
      </c>
      <c r="AF563" s="53">
        <f>IFERROR(VLOOKUP(C563,'กะดึกวันที่ 13'!$B$8:$AC$105,27,FALSE),0)</f>
      </c>
      <c r="AG563" s="53">
        <f>IFERROR(VLOOKUP(B563,'วันที่ 12'!$B$8:$AH$105,28,FALSE),0)</f>
      </c>
      <c r="AH563" s="53">
        <f>IFERROR(VLOOKUP(B563,'วันที่ 14'!$B$8:$AH$106,28,FALSE),0)</f>
      </c>
      <c r="AI563" s="53">
        <f>IFERROR(VLOOKUP(B563,'วันที่ 15'!$B$8:$AH$106,28,FALSE),0)</f>
      </c>
      <c r="AJ563" s="53">
        <f>IFERROR(VLOOKUP(B563,'วันที่ 16'!$B$8:$AH$105,28,FALSE),0)</f>
      </c>
      <c r="AK563" s="53">
        <f>IFERROR(VLOOKUP(B563,'วันที่ 17'!$B$8:$AH$105,28,FALSE),0)</f>
      </c>
      <c r="AL563" s="53">
        <f>IFERROR(VLOOKUP(B563,'วันที่ 18'!$B$8:$AH$104,28,FALSE),0)</f>
      </c>
      <c r="AM563" s="53">
        <f>IFERROR(VLOOKUP(B563,'วันที่ 19'!$B$8:$AH$106,28,FALSE),0)</f>
      </c>
      <c r="AN563" s="53">
        <f>IFERROR(VLOOKUP(B563,'วันที่ 20'!$B$8:$AH$105,28,FALSE),0)</f>
      </c>
      <c r="AO563" s="53">
        <f>IFERROR(VLOOKUP(B563,'วันที่ 21'!$B$8:$AH$106,28,FALSE),0)</f>
      </c>
      <c r="AP563" s="53">
        <f>IFERROR(VLOOKUP(B563,'วันที่ 22'!$B$8:$AH$105,28,FALSE),0)</f>
      </c>
      <c r="AQ563" s="53">
        <f>IFERROR(VLOOKUP(B563,'วันที่ 23'!$B$8:$AH$107,28,FALSE),0)</f>
      </c>
      <c r="AR563" s="53">
        <f>IFERROR(VLOOKUP(B563,'วันที่ 24'!$B$8:$AH$104,28,FALSE),0)</f>
      </c>
      <c r="AS563" s="53">
        <f>IFERROR(VLOOKUP(B563,'วันที่ 25'!$B$8:$AH$106,28,FALSE),0)</f>
      </c>
      <c r="AT563" s="53">
        <f>IFERROR(VLOOKUP(B563,'วันที่ 26'!$B$8:$AH$105,28,FALSE),0)</f>
      </c>
      <c r="AU563" s="53">
        <f>IFERROR(VLOOKUP(B563,'วันที่ 26'!$B$8:$AH$104,28,FALSE),0)</f>
      </c>
      <c r="AV563" s="53">
        <f>IFERROR(VLOOKUP(B563,'วันที่ 30'!$B$8:$AH$107,28,FALSE),0)</f>
      </c>
      <c r="AW563" s="53">
        <f>IFERROR(VLOOKUP(B563,'วันที่ 31'!$B$8:$AG$105,28,FALSE),0)</f>
      </c>
      <c r="AX563" s="52">
        <f>SUM(E563:AW563)</f>
      </c>
    </row>
    <row r="564">
      <c r="A564" s="52"/>
      <c r="B564" s="56"/>
      <c r="C564" s="53">
        <f>IFERROR(VLOOKUP(B564,Members!B:C,2,FALSE),0)</f>
      </c>
      <c r="D564" s="53">
        <f>IFERROR(VLOOKUP(B564,Members!$B:$H,7,FALSE),0)</f>
      </c>
      <c r="E564" s="55">
        <f>IFERROR(VLOOKUP(B564,'วันที่ 1'!$B$8:$AH$103,28,FALSE),0) - IFERROR(VLOOKUP(B564,'วันที่ 1'!$B$8:$AH$103,27,FALSE),0)</f>
      </c>
      <c r="F564" s="55">
        <f>IFERROR(VLOOKUP(C564,'วันที่ 1'!$B$8:$AH$103,27,FALSE),0)</f>
      </c>
      <c r="G564" s="53">
        <f>IFERROR(VLOOKUP(B564,'วันที่ 1'!$B$8:$AH$103,28,FALSE),0)-IFERROR(VLOOKUP(B564,'วันที่ 1'!$B$8:$AH$103,27,FALSE),0)</f>
      </c>
      <c r="H564" s="55">
        <f>IFERROR(VLOOKUP(B564,'วันที่ 1'!$B$8:$AH$103,27,FALSE),0)</f>
      </c>
      <c r="I564" s="53">
        <f>IFERROR(VLOOKUP(B564,'วันที่ 2'!$B$8:$AF$106,28,FALSE),0)-IFERROR(VLOOKUP(B564,'วันที่ 2'!$B$8:$AF$106,27,FALSE),0)</f>
      </c>
      <c r="J564" s="53">
        <f>IFERROR(VLOOKUP(B564,'วันที่ 2'!$B$8:$AF$106,27,FALSE),0)</f>
      </c>
      <c r="K564" s="53">
        <f>IFERROR(VLOOKUP(B564,'วันที่ 3 กะเช้า'!$B$8:$AK$106,28,FALSE),0)-IFERROR(VLOOKUP(B564,'วันที่ 3 กะเช้า'!$B$8:$AK$106,27,FALSE),0)</f>
      </c>
      <c r="L564" s="53">
        <f>IFERROR(VLOOKUP(B564,'วันที่ 3 กะเช้า'!$B$8:$AK$106,27,FALSE),0)</f>
      </c>
      <c r="M564" s="53">
        <f>IFERROR(VLOOKUP(B564,'วันที่ 4 กะเช้า'!$B$8:$AG$107,28,FALSE),0)-IFERROR(VLOOKUP(B564,'วันที่ 4 กะเช้า'!$B$8:$AG$107,27,FALSE),0)</f>
      </c>
      <c r="N564" s="53">
        <f>IFERROR(VLOOKUP(B564,'วันที่ 4 กะเช้า'!$B$8:$AG$107,27,FALSE),0)</f>
      </c>
      <c r="O564" s="53">
        <f>IFERROR(VLOOKUP(B564,'วันที่ 4 กะเช้า'!$B$8:$AH$106,28,FALSE),0)-IFERROR(VLOOKUP(B564,'วันที่ 4 กะเช้า'!$B$8:$AH$106,27,FALSE),0)</f>
      </c>
      <c r="P564" s="53">
        <f>IFERROR(VLOOKUP(B564,'วันที่ 4 กะเช้า'!$B$8:$AH$106,27,FALSE),0)</f>
      </c>
      <c r="Q564" s="53">
        <f>IFERROR(VLOOKUP(B564,'วันที่ 4 กะเช้า'!$B$8:$AH$106,28,FALSE),0)-IFERROR(VLOOKUP(B564,'วันที่ 4 กะเช้า'!$B$8:$AH$106,27,FALSE),0)</f>
      </c>
      <c r="R564" s="53">
        <f>IFERROR(VLOOKUP(B564,'วันที่ 4 กะเช้า'!$B$8:$AH$106,27,FALSE),0)</f>
      </c>
      <c r="S564" s="53">
        <f>IFERROR(VLOOKUP(B564,'วันที่ 5 กะเช้า'!$B$8:$AH$107,28,FALSE),0)-IFERROR(VLOOKUP(B564,'วันที่ 5 กะเช้า'!$B$8:$AH$107,27,FALSE),0)</f>
      </c>
      <c r="T564" s="53">
        <f>IFERROR(VLOOKUP(B564,'วันที่ 5 กะเช้า'!$B$8:$AH$107,27,FALSE),0)</f>
      </c>
      <c r="U564" s="53">
        <f>IFERROR(VLOOKUP(B564,'วันที่ 5 กะดึก'!$B$8:$AH$106,27,FALSE),0)</f>
      </c>
      <c r="V564" s="53">
        <f>IFERROR(VLOOKUP(B564,'วันที่ 5 กะดึก'!$B$8:$AH$106,27,FALSE),0)</f>
      </c>
      <c r="W564" s="53">
        <f>IFERROR(VLOOKUP(B564,'วันที่ 7'!$B$8:$AH$105,28,FALSE),0)-IFERROR(VLOOKUP(B564,'วันที่ 7'!$B$8:$AH$105,27,FALSE),0)</f>
      </c>
      <c r="X564" s="53">
        <f>IFERROR(VLOOKUP(B564,'วันที่ 7'!$B$8:$AH$105,27,FALSE),0)</f>
      </c>
      <c r="Y564" s="53">
        <f>IFERROR(VLOOKUP(B564,'วันที่ 8'!$B$8:$AH$109,28,FALSE),0)-IFERROR(VLOOKUP(B564,'วันที่ 8'!$B$8:$AH$109,27,FALSE),0)</f>
      </c>
      <c r="Z564" s="53">
        <f>IFERROR(VLOOKUP(B564,'วันที่ 8'!$B$8:$AH$109,27,FALSE),0)</f>
      </c>
      <c r="AA564" s="53">
        <f>IFERROR(VLOOKUP(B564,'กะเช้าวันที่ 12'!$B$8:$AC$102,28,FALSE),0)-IFERROR(VLOOKUP(B564,'กะเช้าวันที่ 12'!$B$8:$AC$102,27,FALSE),0)</f>
      </c>
      <c r="AB564" s="53">
        <f>IFERROR(VLOOKUP(B564,'กะเช้าวันที่ 12'!$B$8:$AC$102,27,FALSE),0)</f>
      </c>
      <c r="AC564" s="53">
        <f>IFERROR(VLOOKUP(B564,'กะเช้าวันที่ 14'!$B$8:$AC$104,28,FALSE),0)-IFERROR(VLOOKUP(B564,'กะเช้าวันที่ 14'!$B$8:$AC$104,27,FALSE),0)</f>
      </c>
      <c r="AD564" s="53">
        <f>IFERROR(VLOOKUP(B564,'กะเช้าวันที่ 14'!$B$8:$AC$104,27,FALSE),0)</f>
      </c>
      <c r="AE564" s="53">
        <f>IFERROR(VLOOKUP(B564,'กะดึกวันที่ 13'!$B$8:$AC$105,28,FALSE),0)-IFERROR(VLOOKUP(B564,'กะดึกวันที่ 13'!$B$8:$AC$105,27,FALSE),0)</f>
      </c>
      <c r="AF564" s="53">
        <f>IFERROR(VLOOKUP(C564,'กะดึกวันที่ 13'!$B$8:$AC$105,27,FALSE),0)</f>
      </c>
      <c r="AG564" s="53">
        <f>IFERROR(VLOOKUP(B564,'วันที่ 12'!$B$8:$AH$105,28,FALSE),0)</f>
      </c>
      <c r="AH564" s="53">
        <f>IFERROR(VLOOKUP(B564,'วันที่ 14'!$B$8:$AH$106,28,FALSE),0)</f>
      </c>
      <c r="AI564" s="53">
        <f>IFERROR(VLOOKUP(B564,'วันที่ 15'!$B$8:$AH$106,28,FALSE),0)</f>
      </c>
      <c r="AJ564" s="53">
        <f>IFERROR(VLOOKUP(B564,'วันที่ 16'!$B$8:$AH$105,28,FALSE),0)</f>
      </c>
      <c r="AK564" s="53">
        <f>IFERROR(VLOOKUP(B564,'วันที่ 17'!$B$8:$AH$105,28,FALSE),0)</f>
      </c>
      <c r="AL564" s="53">
        <f>IFERROR(VLOOKUP(B564,'วันที่ 18'!$B$8:$AH$104,28,FALSE),0)</f>
      </c>
      <c r="AM564" s="53">
        <f>IFERROR(VLOOKUP(B564,'วันที่ 19'!$B$8:$AH$106,28,FALSE),0)</f>
      </c>
      <c r="AN564" s="53">
        <f>IFERROR(VLOOKUP(B564,'วันที่ 20'!$B$8:$AH$105,28,FALSE),0)</f>
      </c>
      <c r="AO564" s="53">
        <f>IFERROR(VLOOKUP(B564,'วันที่ 21'!$B$8:$AH$106,28,FALSE),0)</f>
      </c>
      <c r="AP564" s="53">
        <f>IFERROR(VLOOKUP(B564,'วันที่ 22'!$B$8:$AH$105,28,FALSE),0)</f>
      </c>
      <c r="AQ564" s="53">
        <f>IFERROR(VLOOKUP(B564,'วันที่ 23'!$B$8:$AH$107,28,FALSE),0)</f>
      </c>
      <c r="AR564" s="53">
        <f>IFERROR(VLOOKUP(B564,'วันที่ 24'!$B$8:$AH$104,28,FALSE),0)</f>
      </c>
      <c r="AS564" s="53">
        <f>IFERROR(VLOOKUP(B564,'วันที่ 25'!$B$8:$AH$106,28,FALSE),0)</f>
      </c>
      <c r="AT564" s="53">
        <f>IFERROR(VLOOKUP(B564,'วันที่ 26'!$B$8:$AH$105,28,FALSE),0)</f>
      </c>
      <c r="AU564" s="53">
        <f>IFERROR(VLOOKUP(B564,'วันที่ 26'!$B$8:$AH$104,28,FALSE),0)</f>
      </c>
      <c r="AV564" s="53">
        <f>IFERROR(VLOOKUP(B564,'วันที่ 30'!$B$8:$AH$107,28,FALSE),0)</f>
      </c>
      <c r="AW564" s="53">
        <f>IFERROR(VLOOKUP(B564,'วันที่ 31'!$B$8:$AG$105,28,FALSE),0)</f>
      </c>
      <c r="AX564" s="52">
        <f>SUM(E564:AW564)</f>
      </c>
    </row>
    <row r="565">
      <c r="A565" s="52"/>
      <c r="B565" s="56"/>
      <c r="C565" s="53">
        <f>IFERROR(VLOOKUP(B565,Members!B:C,2,FALSE),0)</f>
      </c>
      <c r="D565" s="53">
        <f>IFERROR(VLOOKUP(B565,Members!$B:$H,7,FALSE),0)</f>
      </c>
      <c r="E565" s="55">
        <f>IFERROR(VLOOKUP(B565,'วันที่ 1'!$B$8:$AH$103,28,FALSE),0) - IFERROR(VLOOKUP(B565,'วันที่ 1'!$B$8:$AH$103,27,FALSE),0)</f>
      </c>
      <c r="F565" s="55">
        <f>IFERROR(VLOOKUP(C565,'วันที่ 1'!$B$8:$AH$103,27,FALSE),0)</f>
      </c>
      <c r="G565" s="53">
        <f>IFERROR(VLOOKUP(B565,'วันที่ 1'!$B$8:$AH$103,28,FALSE),0)-IFERROR(VLOOKUP(B565,'วันที่ 1'!$B$8:$AH$103,27,FALSE),0)</f>
      </c>
      <c r="H565" s="55">
        <f>IFERROR(VLOOKUP(B565,'วันที่ 1'!$B$8:$AH$103,27,FALSE),0)</f>
      </c>
      <c r="I565" s="53">
        <f>IFERROR(VLOOKUP(B565,'วันที่ 2'!$B$8:$AF$106,28,FALSE),0)-IFERROR(VLOOKUP(B565,'วันที่ 2'!$B$8:$AF$106,27,FALSE),0)</f>
      </c>
      <c r="J565" s="53">
        <f>IFERROR(VLOOKUP(B565,'วันที่ 2'!$B$8:$AF$106,27,FALSE),0)</f>
      </c>
      <c r="K565" s="53">
        <f>IFERROR(VLOOKUP(B565,'วันที่ 3 กะเช้า'!$B$8:$AK$106,28,FALSE),0)-IFERROR(VLOOKUP(B565,'วันที่ 3 กะเช้า'!$B$8:$AK$106,27,FALSE),0)</f>
      </c>
      <c r="L565" s="53">
        <f>IFERROR(VLOOKUP(B565,'วันที่ 3 กะเช้า'!$B$8:$AK$106,27,FALSE),0)</f>
      </c>
      <c r="M565" s="53">
        <f>IFERROR(VLOOKUP(B565,'วันที่ 4 กะเช้า'!$B$8:$AG$107,28,FALSE),0)-IFERROR(VLOOKUP(B565,'วันที่ 4 กะเช้า'!$B$8:$AG$107,27,FALSE),0)</f>
      </c>
      <c r="N565" s="53">
        <f>IFERROR(VLOOKUP(B565,'วันที่ 4 กะเช้า'!$B$8:$AG$107,27,FALSE),0)</f>
      </c>
      <c r="O565" s="53">
        <f>IFERROR(VLOOKUP(B565,'วันที่ 4 กะเช้า'!$B$8:$AH$106,28,FALSE),0)-IFERROR(VLOOKUP(B565,'วันที่ 4 กะเช้า'!$B$8:$AH$106,27,FALSE),0)</f>
      </c>
      <c r="P565" s="53">
        <f>IFERROR(VLOOKUP(B565,'วันที่ 4 กะเช้า'!$B$8:$AH$106,27,FALSE),0)</f>
      </c>
      <c r="Q565" s="53">
        <f>IFERROR(VLOOKUP(B565,'วันที่ 4 กะเช้า'!$B$8:$AH$106,28,FALSE),0)-IFERROR(VLOOKUP(B565,'วันที่ 4 กะเช้า'!$B$8:$AH$106,27,FALSE),0)</f>
      </c>
      <c r="R565" s="53">
        <f>IFERROR(VLOOKUP(B565,'วันที่ 4 กะเช้า'!$B$8:$AH$106,27,FALSE),0)</f>
      </c>
      <c r="S565" s="53">
        <f>IFERROR(VLOOKUP(B565,'วันที่ 5 กะเช้า'!$B$8:$AH$107,28,FALSE),0)-IFERROR(VLOOKUP(B565,'วันที่ 5 กะเช้า'!$B$8:$AH$107,27,FALSE),0)</f>
      </c>
      <c r="T565" s="53">
        <f>IFERROR(VLOOKUP(B565,'วันที่ 5 กะเช้า'!$B$8:$AH$107,27,FALSE),0)</f>
      </c>
      <c r="U565" s="53">
        <f>IFERROR(VLOOKUP(B565,'วันที่ 5 กะดึก'!$B$8:$AH$106,27,FALSE),0)</f>
      </c>
      <c r="V565" s="53">
        <f>IFERROR(VLOOKUP(B565,'วันที่ 5 กะดึก'!$B$8:$AH$106,27,FALSE),0)</f>
      </c>
      <c r="W565" s="53">
        <f>IFERROR(VLOOKUP(B565,'วันที่ 7'!$B$8:$AH$105,28,FALSE),0)-IFERROR(VLOOKUP(B565,'วันที่ 7'!$B$8:$AH$105,27,FALSE),0)</f>
      </c>
      <c r="X565" s="53">
        <f>IFERROR(VLOOKUP(B565,'วันที่ 7'!$B$8:$AH$105,27,FALSE),0)</f>
      </c>
      <c r="Y565" s="53">
        <f>IFERROR(VLOOKUP(B565,'วันที่ 8'!$B$8:$AH$109,28,FALSE),0)-IFERROR(VLOOKUP(B565,'วันที่ 8'!$B$8:$AH$109,27,FALSE),0)</f>
      </c>
      <c r="Z565" s="53">
        <f>IFERROR(VLOOKUP(B565,'วันที่ 8'!$B$8:$AH$109,27,FALSE),0)</f>
      </c>
      <c r="AA565" s="53">
        <f>IFERROR(VLOOKUP(B565,'กะเช้าวันที่ 12'!$B$8:$AC$102,28,FALSE),0)-IFERROR(VLOOKUP(B565,'กะเช้าวันที่ 12'!$B$8:$AC$102,27,FALSE),0)</f>
      </c>
      <c r="AB565" s="53">
        <f>IFERROR(VLOOKUP(B565,'กะเช้าวันที่ 12'!$B$8:$AC$102,27,FALSE),0)</f>
      </c>
      <c r="AC565" s="53">
        <f>IFERROR(VLOOKUP(B565,'กะเช้าวันที่ 14'!$B$8:$AC$104,28,FALSE),0)-IFERROR(VLOOKUP(B565,'กะเช้าวันที่ 14'!$B$8:$AC$104,27,FALSE),0)</f>
      </c>
      <c r="AD565" s="53">
        <f>IFERROR(VLOOKUP(B565,'กะเช้าวันที่ 14'!$B$8:$AC$104,27,FALSE),0)</f>
      </c>
      <c r="AE565" s="53">
        <f>IFERROR(VLOOKUP(B565,'กะดึกวันที่ 13'!$B$8:$AC$105,28,FALSE),0)-IFERROR(VLOOKUP(B565,'กะดึกวันที่ 13'!$B$8:$AC$105,27,FALSE),0)</f>
      </c>
      <c r="AF565" s="53">
        <f>IFERROR(VLOOKUP(C565,'กะดึกวันที่ 13'!$B$8:$AC$105,27,FALSE),0)</f>
      </c>
      <c r="AG565" s="53">
        <f>IFERROR(VLOOKUP(B565,'วันที่ 12'!$B$8:$AH$105,28,FALSE),0)</f>
      </c>
      <c r="AH565" s="53">
        <f>IFERROR(VLOOKUP(B565,'วันที่ 14'!$B$8:$AH$106,28,FALSE),0)</f>
      </c>
      <c r="AI565" s="53">
        <f>IFERROR(VLOOKUP(B565,'วันที่ 15'!$B$8:$AH$106,28,FALSE),0)</f>
      </c>
      <c r="AJ565" s="53">
        <f>IFERROR(VLOOKUP(B565,'วันที่ 16'!$B$8:$AH$105,28,FALSE),0)</f>
      </c>
      <c r="AK565" s="53">
        <f>IFERROR(VLOOKUP(B565,'วันที่ 17'!$B$8:$AH$105,28,FALSE),0)</f>
      </c>
      <c r="AL565" s="53">
        <f>IFERROR(VLOOKUP(B565,'วันที่ 18'!$B$8:$AH$104,28,FALSE),0)</f>
      </c>
      <c r="AM565" s="53">
        <f>IFERROR(VLOOKUP(B565,'วันที่ 19'!$B$8:$AH$106,28,FALSE),0)</f>
      </c>
      <c r="AN565" s="53">
        <f>IFERROR(VLOOKUP(B565,'วันที่ 20'!$B$8:$AH$105,28,FALSE),0)</f>
      </c>
      <c r="AO565" s="53">
        <f>IFERROR(VLOOKUP(B565,'วันที่ 21'!$B$8:$AH$106,28,FALSE),0)</f>
      </c>
      <c r="AP565" s="53">
        <f>IFERROR(VLOOKUP(B565,'วันที่ 22'!$B$8:$AH$105,28,FALSE),0)</f>
      </c>
      <c r="AQ565" s="53">
        <f>IFERROR(VLOOKUP(B565,'วันที่ 23'!$B$8:$AH$107,28,FALSE),0)</f>
      </c>
      <c r="AR565" s="53">
        <f>IFERROR(VLOOKUP(B565,'วันที่ 24'!$B$8:$AH$104,28,FALSE),0)</f>
      </c>
      <c r="AS565" s="53">
        <f>IFERROR(VLOOKUP(B565,'วันที่ 25'!$B$8:$AH$106,28,FALSE),0)</f>
      </c>
      <c r="AT565" s="53">
        <f>IFERROR(VLOOKUP(B565,'วันที่ 26'!$B$8:$AH$105,28,FALSE),0)</f>
      </c>
      <c r="AU565" s="53">
        <f>IFERROR(VLOOKUP(B565,'วันที่ 26'!$B$8:$AH$104,28,FALSE),0)</f>
      </c>
      <c r="AV565" s="53">
        <f>IFERROR(VLOOKUP(B565,'วันที่ 30'!$B$8:$AH$107,28,FALSE),0)</f>
      </c>
      <c r="AW565" s="53">
        <f>IFERROR(VLOOKUP(B565,'วันที่ 31'!$B$8:$AG$105,28,FALSE),0)</f>
      </c>
      <c r="AX565" s="52">
        <f>SUM(E565:AW565)</f>
      </c>
    </row>
    <row r="566">
      <c r="A566" s="52"/>
      <c r="B566" s="56"/>
      <c r="C566" s="53">
        <f>IFERROR(VLOOKUP(B566,Members!B:C,2,FALSE),0)</f>
      </c>
      <c r="D566" s="53">
        <f>IFERROR(VLOOKUP(B566,Members!$B:$H,7,FALSE),0)</f>
      </c>
      <c r="E566" s="55">
        <f>IFERROR(VLOOKUP(B566,'วันที่ 1'!$B$8:$AH$103,28,FALSE),0) - IFERROR(VLOOKUP(B566,'วันที่ 1'!$B$8:$AH$103,27,FALSE),0)</f>
      </c>
      <c r="F566" s="55">
        <f>IFERROR(VLOOKUP(C566,'วันที่ 1'!$B$8:$AH$103,27,FALSE),0)</f>
      </c>
      <c r="G566" s="53">
        <f>IFERROR(VLOOKUP(B566,'วันที่ 1'!$B$8:$AH$103,28,FALSE),0)-IFERROR(VLOOKUP(B566,'วันที่ 1'!$B$8:$AH$103,27,FALSE),0)</f>
      </c>
      <c r="H566" s="55">
        <f>IFERROR(VLOOKUP(B566,'วันที่ 1'!$B$8:$AH$103,27,FALSE),0)</f>
      </c>
      <c r="I566" s="53">
        <f>IFERROR(VLOOKUP(B566,'วันที่ 2'!$B$8:$AF$106,28,FALSE),0)-IFERROR(VLOOKUP(B566,'วันที่ 2'!$B$8:$AF$106,27,FALSE),0)</f>
      </c>
      <c r="J566" s="53">
        <f>IFERROR(VLOOKUP(B566,'วันที่ 2'!$B$8:$AF$106,27,FALSE),0)</f>
      </c>
      <c r="K566" s="53">
        <f>IFERROR(VLOOKUP(B566,'วันที่ 3 กะเช้า'!$B$8:$AK$106,28,FALSE),0)-IFERROR(VLOOKUP(B566,'วันที่ 3 กะเช้า'!$B$8:$AK$106,27,FALSE),0)</f>
      </c>
      <c r="L566" s="53">
        <f>IFERROR(VLOOKUP(B566,'วันที่ 3 กะเช้า'!$B$8:$AK$106,27,FALSE),0)</f>
      </c>
      <c r="M566" s="53">
        <f>IFERROR(VLOOKUP(B566,'วันที่ 4 กะเช้า'!$B$8:$AG$107,28,FALSE),0)-IFERROR(VLOOKUP(B566,'วันที่ 4 กะเช้า'!$B$8:$AG$107,27,FALSE),0)</f>
      </c>
      <c r="N566" s="53">
        <f>IFERROR(VLOOKUP(B566,'วันที่ 4 กะเช้า'!$B$8:$AG$107,27,FALSE),0)</f>
      </c>
      <c r="O566" s="53">
        <f>IFERROR(VLOOKUP(B566,'วันที่ 4 กะเช้า'!$B$8:$AH$106,28,FALSE),0)-IFERROR(VLOOKUP(B566,'วันที่ 4 กะเช้า'!$B$8:$AH$106,27,FALSE),0)</f>
      </c>
      <c r="P566" s="53">
        <f>IFERROR(VLOOKUP(B566,'วันที่ 4 กะเช้า'!$B$8:$AH$106,27,FALSE),0)</f>
      </c>
      <c r="Q566" s="53">
        <f>IFERROR(VLOOKUP(B566,'วันที่ 4 กะเช้า'!$B$8:$AH$106,28,FALSE),0)-IFERROR(VLOOKUP(B566,'วันที่ 4 กะเช้า'!$B$8:$AH$106,27,FALSE),0)</f>
      </c>
      <c r="R566" s="53">
        <f>IFERROR(VLOOKUP(B566,'วันที่ 4 กะเช้า'!$B$8:$AH$106,27,FALSE),0)</f>
      </c>
      <c r="S566" s="53">
        <f>IFERROR(VLOOKUP(B566,'วันที่ 5 กะเช้า'!$B$8:$AH$107,28,FALSE),0)-IFERROR(VLOOKUP(B566,'วันที่ 5 กะเช้า'!$B$8:$AH$107,27,FALSE),0)</f>
      </c>
      <c r="T566" s="53">
        <f>IFERROR(VLOOKUP(B566,'วันที่ 5 กะเช้า'!$B$8:$AH$107,27,FALSE),0)</f>
      </c>
      <c r="U566" s="53">
        <f>IFERROR(VLOOKUP(B566,'วันที่ 5 กะดึก'!$B$8:$AH$106,27,FALSE),0)</f>
      </c>
      <c r="V566" s="53">
        <f>IFERROR(VLOOKUP(B566,'วันที่ 5 กะดึก'!$B$8:$AH$106,27,FALSE),0)</f>
      </c>
      <c r="W566" s="53">
        <f>IFERROR(VLOOKUP(B566,'วันที่ 7'!$B$8:$AH$105,28,FALSE),0)-IFERROR(VLOOKUP(B566,'วันที่ 7'!$B$8:$AH$105,27,FALSE),0)</f>
      </c>
      <c r="X566" s="53">
        <f>IFERROR(VLOOKUP(B566,'วันที่ 7'!$B$8:$AH$105,27,FALSE),0)</f>
      </c>
      <c r="Y566" s="53">
        <f>IFERROR(VLOOKUP(B566,'วันที่ 8'!$B$8:$AH$109,28,FALSE),0)-IFERROR(VLOOKUP(B566,'วันที่ 8'!$B$8:$AH$109,27,FALSE),0)</f>
      </c>
      <c r="Z566" s="53">
        <f>IFERROR(VLOOKUP(B566,'วันที่ 8'!$B$8:$AH$109,27,FALSE),0)</f>
      </c>
      <c r="AA566" s="53">
        <f>IFERROR(VLOOKUP(B566,'กะเช้าวันที่ 12'!$B$8:$AC$102,28,FALSE),0)-IFERROR(VLOOKUP(B566,'กะเช้าวันที่ 12'!$B$8:$AC$102,27,FALSE),0)</f>
      </c>
      <c r="AB566" s="53">
        <f>IFERROR(VLOOKUP(B566,'กะเช้าวันที่ 12'!$B$8:$AC$102,27,FALSE),0)</f>
      </c>
      <c r="AC566" s="53">
        <f>IFERROR(VLOOKUP(B566,'กะเช้าวันที่ 14'!$B$8:$AC$104,28,FALSE),0)-IFERROR(VLOOKUP(B566,'กะเช้าวันที่ 14'!$B$8:$AC$104,27,FALSE),0)</f>
      </c>
      <c r="AD566" s="53">
        <f>IFERROR(VLOOKUP(B566,'กะเช้าวันที่ 14'!$B$8:$AC$104,27,FALSE),0)</f>
      </c>
      <c r="AE566" s="53">
        <f>IFERROR(VLOOKUP(B566,'กะดึกวันที่ 13'!$B$8:$AC$105,28,FALSE),0)-IFERROR(VLOOKUP(B566,'กะดึกวันที่ 13'!$B$8:$AC$105,27,FALSE),0)</f>
      </c>
      <c r="AF566" s="53">
        <f>IFERROR(VLOOKUP(C566,'กะดึกวันที่ 13'!$B$8:$AC$105,27,FALSE),0)</f>
      </c>
      <c r="AG566" s="53">
        <f>IFERROR(VLOOKUP(B566,'วันที่ 12'!$B$8:$AH$105,28,FALSE),0)</f>
      </c>
      <c r="AH566" s="53">
        <f>IFERROR(VLOOKUP(B566,'วันที่ 14'!$B$8:$AH$106,28,FALSE),0)</f>
      </c>
      <c r="AI566" s="53">
        <f>IFERROR(VLOOKUP(B566,'วันที่ 15'!$B$8:$AH$106,28,FALSE),0)</f>
      </c>
      <c r="AJ566" s="53">
        <f>IFERROR(VLOOKUP(B566,'วันที่ 16'!$B$8:$AH$105,28,FALSE),0)</f>
      </c>
      <c r="AK566" s="53">
        <f>IFERROR(VLOOKUP(B566,'วันที่ 17'!$B$8:$AH$105,28,FALSE),0)</f>
      </c>
      <c r="AL566" s="53">
        <f>IFERROR(VLOOKUP(B566,'วันที่ 18'!$B$8:$AH$104,28,FALSE),0)</f>
      </c>
      <c r="AM566" s="53">
        <f>IFERROR(VLOOKUP(B566,'วันที่ 19'!$B$8:$AH$106,28,FALSE),0)</f>
      </c>
      <c r="AN566" s="53">
        <f>IFERROR(VLOOKUP(B566,'วันที่ 20'!$B$8:$AH$105,28,FALSE),0)</f>
      </c>
      <c r="AO566" s="53">
        <f>IFERROR(VLOOKUP(B566,'วันที่ 21'!$B$8:$AH$106,28,FALSE),0)</f>
      </c>
      <c r="AP566" s="53">
        <f>IFERROR(VLOOKUP(B566,'วันที่ 22'!$B$8:$AH$105,28,FALSE),0)</f>
      </c>
      <c r="AQ566" s="53">
        <f>IFERROR(VLOOKUP(B566,'วันที่ 23'!$B$8:$AH$107,28,FALSE),0)</f>
      </c>
      <c r="AR566" s="53">
        <f>IFERROR(VLOOKUP(B566,'วันที่ 24'!$B$8:$AH$104,28,FALSE),0)</f>
      </c>
      <c r="AS566" s="53">
        <f>IFERROR(VLOOKUP(B566,'วันที่ 25'!$B$8:$AH$106,28,FALSE),0)</f>
      </c>
      <c r="AT566" s="53">
        <f>IFERROR(VLOOKUP(B566,'วันที่ 26'!$B$8:$AH$105,28,FALSE),0)</f>
      </c>
      <c r="AU566" s="53">
        <f>IFERROR(VLOOKUP(B566,'วันที่ 26'!$B$8:$AH$104,28,FALSE),0)</f>
      </c>
      <c r="AV566" s="53">
        <f>IFERROR(VLOOKUP(B566,'วันที่ 30'!$B$8:$AH$107,28,FALSE),0)</f>
      </c>
      <c r="AW566" s="53">
        <f>IFERROR(VLOOKUP(B566,'วันที่ 31'!$B$8:$AG$105,28,FALSE),0)</f>
      </c>
      <c r="AX566" s="52">
        <f>SUM(E566:AW566)</f>
      </c>
    </row>
    <row r="567">
      <c r="A567" s="52"/>
      <c r="B567" s="56"/>
      <c r="C567" s="53">
        <f>IFERROR(VLOOKUP(B567,Members!B:C,2,FALSE),0)</f>
      </c>
      <c r="D567" s="53">
        <f>IFERROR(VLOOKUP(B567,Members!$B:$H,7,FALSE),0)</f>
      </c>
      <c r="E567" s="55">
        <f>IFERROR(VLOOKUP(B567,'วันที่ 1'!$B$8:$AH$103,28,FALSE),0) - IFERROR(VLOOKUP(B567,'วันที่ 1'!$B$8:$AH$103,27,FALSE),0)</f>
      </c>
      <c r="F567" s="55">
        <f>IFERROR(VLOOKUP(C567,'วันที่ 1'!$B$8:$AH$103,27,FALSE),0)</f>
      </c>
      <c r="G567" s="53">
        <f>IFERROR(VLOOKUP(B567,'วันที่ 1'!$B$8:$AH$103,28,FALSE),0)-IFERROR(VLOOKUP(B567,'วันที่ 1'!$B$8:$AH$103,27,FALSE),0)</f>
      </c>
      <c r="H567" s="55">
        <f>IFERROR(VLOOKUP(B567,'วันที่ 1'!$B$8:$AH$103,27,FALSE),0)</f>
      </c>
      <c r="I567" s="53">
        <f>IFERROR(VLOOKUP(B567,'วันที่ 2'!$B$8:$AF$106,28,FALSE),0)-IFERROR(VLOOKUP(B567,'วันที่ 2'!$B$8:$AF$106,27,FALSE),0)</f>
      </c>
      <c r="J567" s="53">
        <f>IFERROR(VLOOKUP(B567,'วันที่ 2'!$B$8:$AF$106,27,FALSE),0)</f>
      </c>
      <c r="K567" s="53">
        <f>IFERROR(VLOOKUP(B567,'วันที่ 3 กะเช้า'!$B$8:$AK$106,28,FALSE),0)-IFERROR(VLOOKUP(B567,'วันที่ 3 กะเช้า'!$B$8:$AK$106,27,FALSE),0)</f>
      </c>
      <c r="L567" s="53">
        <f>IFERROR(VLOOKUP(B567,'วันที่ 3 กะเช้า'!$B$8:$AK$106,27,FALSE),0)</f>
      </c>
      <c r="M567" s="53">
        <f>IFERROR(VLOOKUP(B567,'วันที่ 4 กะเช้า'!$B$8:$AG$107,28,FALSE),0)-IFERROR(VLOOKUP(B567,'วันที่ 4 กะเช้า'!$B$8:$AG$107,27,FALSE),0)</f>
      </c>
      <c r="N567" s="53">
        <f>IFERROR(VLOOKUP(B567,'วันที่ 4 กะเช้า'!$B$8:$AG$107,27,FALSE),0)</f>
      </c>
      <c r="O567" s="53">
        <f>IFERROR(VLOOKUP(B567,'วันที่ 4 กะเช้า'!$B$8:$AH$106,28,FALSE),0)-IFERROR(VLOOKUP(B567,'วันที่ 4 กะเช้า'!$B$8:$AH$106,27,FALSE),0)</f>
      </c>
      <c r="P567" s="53">
        <f>IFERROR(VLOOKUP(B567,'วันที่ 4 กะเช้า'!$B$8:$AH$106,27,FALSE),0)</f>
      </c>
      <c r="Q567" s="53">
        <f>IFERROR(VLOOKUP(B567,'วันที่ 4 กะเช้า'!$B$8:$AH$106,28,FALSE),0)-IFERROR(VLOOKUP(B567,'วันที่ 4 กะเช้า'!$B$8:$AH$106,27,FALSE),0)</f>
      </c>
      <c r="R567" s="53">
        <f>IFERROR(VLOOKUP(B567,'วันที่ 4 กะเช้า'!$B$8:$AH$106,27,FALSE),0)</f>
      </c>
      <c r="S567" s="53">
        <f>IFERROR(VLOOKUP(B567,'วันที่ 5 กะเช้า'!$B$8:$AH$107,28,FALSE),0)-IFERROR(VLOOKUP(B567,'วันที่ 5 กะเช้า'!$B$8:$AH$107,27,FALSE),0)</f>
      </c>
      <c r="T567" s="53">
        <f>IFERROR(VLOOKUP(B567,'วันที่ 5 กะเช้า'!$B$8:$AH$107,27,FALSE),0)</f>
      </c>
      <c r="U567" s="53">
        <f>IFERROR(VLOOKUP(B567,'วันที่ 5 กะดึก'!$B$8:$AH$106,27,FALSE),0)</f>
      </c>
      <c r="V567" s="53">
        <f>IFERROR(VLOOKUP(B567,'วันที่ 5 กะดึก'!$B$8:$AH$106,27,FALSE),0)</f>
      </c>
      <c r="W567" s="53">
        <f>IFERROR(VLOOKUP(B567,'วันที่ 7'!$B$8:$AH$105,28,FALSE),0)-IFERROR(VLOOKUP(B567,'วันที่ 7'!$B$8:$AH$105,27,FALSE),0)</f>
      </c>
      <c r="X567" s="53">
        <f>IFERROR(VLOOKUP(B567,'วันที่ 7'!$B$8:$AH$105,27,FALSE),0)</f>
      </c>
      <c r="Y567" s="53">
        <f>IFERROR(VLOOKUP(B567,'วันที่ 8'!$B$8:$AH$109,28,FALSE),0)-IFERROR(VLOOKUP(B567,'วันที่ 8'!$B$8:$AH$109,27,FALSE),0)</f>
      </c>
      <c r="Z567" s="53">
        <f>IFERROR(VLOOKUP(B567,'วันที่ 8'!$B$8:$AH$109,27,FALSE),0)</f>
      </c>
      <c r="AA567" s="53">
        <f>IFERROR(VLOOKUP(B567,'กะเช้าวันที่ 12'!$B$8:$AC$102,28,FALSE),0)-IFERROR(VLOOKUP(B567,'กะเช้าวันที่ 12'!$B$8:$AC$102,27,FALSE),0)</f>
      </c>
      <c r="AB567" s="53">
        <f>IFERROR(VLOOKUP(B567,'กะเช้าวันที่ 12'!$B$8:$AC$102,27,FALSE),0)</f>
      </c>
      <c r="AC567" s="53">
        <f>IFERROR(VLOOKUP(B567,'กะเช้าวันที่ 14'!$B$8:$AC$104,28,FALSE),0)-IFERROR(VLOOKUP(B567,'กะเช้าวันที่ 14'!$B$8:$AC$104,27,FALSE),0)</f>
      </c>
      <c r="AD567" s="53">
        <f>IFERROR(VLOOKUP(B567,'กะเช้าวันที่ 14'!$B$8:$AC$104,27,FALSE),0)</f>
      </c>
      <c r="AE567" s="53">
        <f>IFERROR(VLOOKUP(B567,'กะดึกวันที่ 13'!$B$8:$AC$105,28,FALSE),0)-IFERROR(VLOOKUP(B567,'กะดึกวันที่ 13'!$B$8:$AC$105,27,FALSE),0)</f>
      </c>
      <c r="AF567" s="53">
        <f>IFERROR(VLOOKUP(C567,'กะดึกวันที่ 13'!$B$8:$AC$105,27,FALSE),0)</f>
      </c>
      <c r="AG567" s="53">
        <f>IFERROR(VLOOKUP(B567,'วันที่ 12'!$B$8:$AH$105,28,FALSE),0)</f>
      </c>
      <c r="AH567" s="53">
        <f>IFERROR(VLOOKUP(B567,'วันที่ 14'!$B$8:$AH$106,28,FALSE),0)</f>
      </c>
      <c r="AI567" s="53">
        <f>IFERROR(VLOOKUP(B567,'วันที่ 15'!$B$8:$AH$106,28,FALSE),0)</f>
      </c>
      <c r="AJ567" s="53">
        <f>IFERROR(VLOOKUP(B567,'วันที่ 16'!$B$8:$AH$105,28,FALSE),0)</f>
      </c>
      <c r="AK567" s="53">
        <f>IFERROR(VLOOKUP(B567,'วันที่ 17'!$B$8:$AH$105,28,FALSE),0)</f>
      </c>
      <c r="AL567" s="53">
        <f>IFERROR(VLOOKUP(B567,'วันที่ 18'!$B$8:$AH$104,28,FALSE),0)</f>
      </c>
      <c r="AM567" s="53">
        <f>IFERROR(VLOOKUP(B567,'วันที่ 19'!$B$8:$AH$106,28,FALSE),0)</f>
      </c>
      <c r="AN567" s="53">
        <f>IFERROR(VLOOKUP(B567,'วันที่ 20'!$B$8:$AH$105,28,FALSE),0)</f>
      </c>
      <c r="AO567" s="53">
        <f>IFERROR(VLOOKUP(B567,'วันที่ 21'!$B$8:$AH$106,28,FALSE),0)</f>
      </c>
      <c r="AP567" s="53">
        <f>IFERROR(VLOOKUP(B567,'วันที่ 22'!$B$8:$AH$105,28,FALSE),0)</f>
      </c>
      <c r="AQ567" s="53">
        <f>IFERROR(VLOOKUP(B567,'วันที่ 23'!$B$8:$AH$107,28,FALSE),0)</f>
      </c>
      <c r="AR567" s="53">
        <f>IFERROR(VLOOKUP(B567,'วันที่ 24'!$B$8:$AH$104,28,FALSE),0)</f>
      </c>
      <c r="AS567" s="53">
        <f>IFERROR(VLOOKUP(B567,'วันที่ 25'!$B$8:$AH$106,28,FALSE),0)</f>
      </c>
      <c r="AT567" s="53">
        <f>IFERROR(VLOOKUP(B567,'วันที่ 26'!$B$8:$AH$105,28,FALSE),0)</f>
      </c>
      <c r="AU567" s="53">
        <f>IFERROR(VLOOKUP(B567,'วันที่ 26'!$B$8:$AH$104,28,FALSE),0)</f>
      </c>
      <c r="AV567" s="53">
        <f>IFERROR(VLOOKUP(B567,'วันที่ 30'!$B$8:$AH$107,28,FALSE),0)</f>
      </c>
      <c r="AW567" s="53">
        <f>IFERROR(VLOOKUP(B567,'วันที่ 31'!$B$8:$AG$105,28,FALSE),0)</f>
      </c>
      <c r="AX567" s="52">
        <f>SUM(E567:AW567)</f>
      </c>
    </row>
    <row r="568">
      <c r="A568" s="52"/>
      <c r="B568" s="56"/>
      <c r="C568" s="53">
        <f>IFERROR(VLOOKUP(B568,Members!B:C,2,FALSE),0)</f>
      </c>
      <c r="D568" s="53">
        <f>IFERROR(VLOOKUP(B568,Members!$B:$H,7,FALSE),0)</f>
      </c>
      <c r="E568" s="55">
        <f>IFERROR(VLOOKUP(B568,'วันที่ 1'!$B$8:$AH$103,28,FALSE),0) - IFERROR(VLOOKUP(B568,'วันที่ 1'!$B$8:$AH$103,27,FALSE),0)</f>
      </c>
      <c r="F568" s="55">
        <f>IFERROR(VLOOKUP(C568,'วันที่ 1'!$B$8:$AH$103,27,FALSE),0)</f>
      </c>
      <c r="G568" s="53">
        <f>IFERROR(VLOOKUP(B568,'วันที่ 1'!$B$8:$AH$103,28,FALSE),0)-IFERROR(VLOOKUP(B568,'วันที่ 1'!$B$8:$AH$103,27,FALSE),0)</f>
      </c>
      <c r="H568" s="55">
        <f>IFERROR(VLOOKUP(B568,'วันที่ 1'!$B$8:$AH$103,27,FALSE),0)</f>
      </c>
      <c r="I568" s="53">
        <f>IFERROR(VLOOKUP(B568,'วันที่ 2'!$B$8:$AF$106,28,FALSE),0)-IFERROR(VLOOKUP(B568,'วันที่ 2'!$B$8:$AF$106,27,FALSE),0)</f>
      </c>
      <c r="J568" s="53">
        <f>IFERROR(VLOOKUP(B568,'วันที่ 2'!$B$8:$AF$106,27,FALSE),0)</f>
      </c>
      <c r="K568" s="53">
        <f>IFERROR(VLOOKUP(B568,'วันที่ 3 กะเช้า'!$B$8:$AK$106,28,FALSE),0)-IFERROR(VLOOKUP(B568,'วันที่ 3 กะเช้า'!$B$8:$AK$106,27,FALSE),0)</f>
      </c>
      <c r="L568" s="53">
        <f>IFERROR(VLOOKUP(B568,'วันที่ 3 กะเช้า'!$B$8:$AK$106,27,FALSE),0)</f>
      </c>
      <c r="M568" s="53">
        <f>IFERROR(VLOOKUP(B568,'วันที่ 4 กะเช้า'!$B$8:$AG$107,28,FALSE),0)-IFERROR(VLOOKUP(B568,'วันที่ 4 กะเช้า'!$B$8:$AG$107,27,FALSE),0)</f>
      </c>
      <c r="N568" s="53">
        <f>IFERROR(VLOOKUP(B568,'วันที่ 4 กะเช้า'!$B$8:$AG$107,27,FALSE),0)</f>
      </c>
      <c r="O568" s="53">
        <f>IFERROR(VLOOKUP(B568,'วันที่ 4 กะเช้า'!$B$8:$AH$106,28,FALSE),0)-IFERROR(VLOOKUP(B568,'วันที่ 4 กะเช้า'!$B$8:$AH$106,27,FALSE),0)</f>
      </c>
      <c r="P568" s="53">
        <f>IFERROR(VLOOKUP(B568,'วันที่ 4 กะเช้า'!$B$8:$AH$106,27,FALSE),0)</f>
      </c>
      <c r="Q568" s="53">
        <f>IFERROR(VLOOKUP(B568,'วันที่ 4 กะเช้า'!$B$8:$AH$106,28,FALSE),0)-IFERROR(VLOOKUP(B568,'วันที่ 4 กะเช้า'!$B$8:$AH$106,27,FALSE),0)</f>
      </c>
      <c r="R568" s="53">
        <f>IFERROR(VLOOKUP(B568,'วันที่ 4 กะเช้า'!$B$8:$AH$106,27,FALSE),0)</f>
      </c>
      <c r="S568" s="53">
        <f>IFERROR(VLOOKUP(B568,'วันที่ 5 กะเช้า'!$B$8:$AH$107,28,FALSE),0)-IFERROR(VLOOKUP(B568,'วันที่ 5 กะเช้า'!$B$8:$AH$107,27,FALSE),0)</f>
      </c>
      <c r="T568" s="53">
        <f>IFERROR(VLOOKUP(B568,'วันที่ 5 กะเช้า'!$B$8:$AH$107,27,FALSE),0)</f>
      </c>
      <c r="U568" s="53">
        <f>IFERROR(VLOOKUP(B568,'วันที่ 5 กะดึก'!$B$8:$AH$106,27,FALSE),0)</f>
      </c>
      <c r="V568" s="53">
        <f>IFERROR(VLOOKUP(B568,'วันที่ 5 กะดึก'!$B$8:$AH$106,27,FALSE),0)</f>
      </c>
      <c r="W568" s="53">
        <f>IFERROR(VLOOKUP(B568,'วันที่ 7'!$B$8:$AH$105,28,FALSE),0)-IFERROR(VLOOKUP(B568,'วันที่ 7'!$B$8:$AH$105,27,FALSE),0)</f>
      </c>
      <c r="X568" s="53">
        <f>IFERROR(VLOOKUP(B568,'วันที่ 7'!$B$8:$AH$105,27,FALSE),0)</f>
      </c>
      <c r="Y568" s="53">
        <f>IFERROR(VLOOKUP(B568,'วันที่ 8'!$B$8:$AH$109,28,FALSE),0)-IFERROR(VLOOKUP(B568,'วันที่ 8'!$B$8:$AH$109,27,FALSE),0)</f>
      </c>
      <c r="Z568" s="53">
        <f>IFERROR(VLOOKUP(B568,'วันที่ 8'!$B$8:$AH$109,27,FALSE),0)</f>
      </c>
      <c r="AA568" s="53">
        <f>IFERROR(VLOOKUP(B568,'กะเช้าวันที่ 12'!$B$8:$AC$102,28,FALSE),0)-IFERROR(VLOOKUP(B568,'กะเช้าวันที่ 12'!$B$8:$AC$102,27,FALSE),0)</f>
      </c>
      <c r="AB568" s="53">
        <f>IFERROR(VLOOKUP(B568,'กะเช้าวันที่ 12'!$B$8:$AC$102,27,FALSE),0)</f>
      </c>
      <c r="AC568" s="53">
        <f>IFERROR(VLOOKUP(B568,'กะเช้าวันที่ 14'!$B$8:$AC$104,28,FALSE),0)-IFERROR(VLOOKUP(B568,'กะเช้าวันที่ 14'!$B$8:$AC$104,27,FALSE),0)</f>
      </c>
      <c r="AD568" s="53">
        <f>IFERROR(VLOOKUP(B568,'กะเช้าวันที่ 14'!$B$8:$AC$104,27,FALSE),0)</f>
      </c>
      <c r="AE568" s="53">
        <f>IFERROR(VLOOKUP(B568,'กะดึกวันที่ 13'!$B$8:$AC$105,28,FALSE),0)-IFERROR(VLOOKUP(B568,'กะดึกวันที่ 13'!$B$8:$AC$105,27,FALSE),0)</f>
      </c>
      <c r="AF568" s="53">
        <f>IFERROR(VLOOKUP(C568,'กะดึกวันที่ 13'!$B$8:$AC$105,27,FALSE),0)</f>
      </c>
      <c r="AG568" s="53">
        <f>IFERROR(VLOOKUP(B568,'วันที่ 12'!$B$8:$AH$105,28,FALSE),0)</f>
      </c>
      <c r="AH568" s="53">
        <f>IFERROR(VLOOKUP(B568,'วันที่ 14'!$B$8:$AH$106,28,FALSE),0)</f>
      </c>
      <c r="AI568" s="53">
        <f>IFERROR(VLOOKUP(B568,'วันที่ 15'!$B$8:$AH$106,28,FALSE),0)</f>
      </c>
      <c r="AJ568" s="53">
        <f>IFERROR(VLOOKUP(B568,'วันที่ 16'!$B$8:$AH$105,28,FALSE),0)</f>
      </c>
      <c r="AK568" s="53">
        <f>IFERROR(VLOOKUP(B568,'วันที่ 17'!$B$8:$AH$105,28,FALSE),0)</f>
      </c>
      <c r="AL568" s="53">
        <f>IFERROR(VLOOKUP(B568,'วันที่ 18'!$B$8:$AH$104,28,FALSE),0)</f>
      </c>
      <c r="AM568" s="53">
        <f>IFERROR(VLOOKUP(B568,'วันที่ 19'!$B$8:$AH$106,28,FALSE),0)</f>
      </c>
      <c r="AN568" s="53">
        <f>IFERROR(VLOOKUP(B568,'วันที่ 20'!$B$8:$AH$105,28,FALSE),0)</f>
      </c>
      <c r="AO568" s="53">
        <f>IFERROR(VLOOKUP(B568,'วันที่ 21'!$B$8:$AH$106,28,FALSE),0)</f>
      </c>
      <c r="AP568" s="53">
        <f>IFERROR(VLOOKUP(B568,'วันที่ 22'!$B$8:$AH$105,28,FALSE),0)</f>
      </c>
      <c r="AQ568" s="53">
        <f>IFERROR(VLOOKUP(B568,'วันที่ 23'!$B$8:$AH$107,28,FALSE),0)</f>
      </c>
      <c r="AR568" s="53">
        <f>IFERROR(VLOOKUP(B568,'วันที่ 24'!$B$8:$AH$104,28,FALSE),0)</f>
      </c>
      <c r="AS568" s="53">
        <f>IFERROR(VLOOKUP(B568,'วันที่ 25'!$B$8:$AH$106,28,FALSE),0)</f>
      </c>
      <c r="AT568" s="53">
        <f>IFERROR(VLOOKUP(B568,'วันที่ 26'!$B$8:$AH$105,28,FALSE),0)</f>
      </c>
      <c r="AU568" s="53">
        <f>IFERROR(VLOOKUP(B568,'วันที่ 26'!$B$8:$AH$104,28,FALSE),0)</f>
      </c>
      <c r="AV568" s="53">
        <f>IFERROR(VLOOKUP(B568,'วันที่ 30'!$B$8:$AH$107,28,FALSE),0)</f>
      </c>
      <c r="AW568" s="53">
        <f>IFERROR(VLOOKUP(B568,'วันที่ 31'!$B$8:$AG$105,28,FALSE),0)</f>
      </c>
      <c r="AX568" s="52">
        <f>SUM(E568:AW568)</f>
      </c>
    </row>
    <row r="569">
      <c r="A569" s="52"/>
      <c r="B569" s="56"/>
      <c r="C569" s="53">
        <f>IFERROR(VLOOKUP(B569,Members!B:C,2,FALSE),0)</f>
      </c>
      <c r="D569" s="53">
        <f>IFERROR(VLOOKUP(B569,Members!$B:$H,7,FALSE),0)</f>
      </c>
      <c r="E569" s="55">
        <f>IFERROR(VLOOKUP(B569,'วันที่ 1'!$B$8:$AH$103,28,FALSE),0) - IFERROR(VLOOKUP(B569,'วันที่ 1'!$B$8:$AH$103,27,FALSE),0)</f>
      </c>
      <c r="F569" s="55">
        <f>IFERROR(VLOOKUP(C569,'วันที่ 1'!$B$8:$AH$103,27,FALSE),0)</f>
      </c>
      <c r="G569" s="53">
        <f>IFERROR(VLOOKUP(B569,'วันที่ 1'!$B$8:$AH$103,28,FALSE),0)-IFERROR(VLOOKUP(B569,'วันที่ 1'!$B$8:$AH$103,27,FALSE),0)</f>
      </c>
      <c r="H569" s="55">
        <f>IFERROR(VLOOKUP(B569,'วันที่ 1'!$B$8:$AH$103,27,FALSE),0)</f>
      </c>
      <c r="I569" s="53">
        <f>IFERROR(VLOOKUP(B569,'วันที่ 2'!$B$8:$AF$106,28,FALSE),0)-IFERROR(VLOOKUP(B569,'วันที่ 2'!$B$8:$AF$106,27,FALSE),0)</f>
      </c>
      <c r="J569" s="53">
        <f>IFERROR(VLOOKUP(B569,'วันที่ 2'!$B$8:$AF$106,27,FALSE),0)</f>
      </c>
      <c r="K569" s="53">
        <f>IFERROR(VLOOKUP(B569,'วันที่ 3 กะเช้า'!$B$8:$AK$106,28,FALSE),0)-IFERROR(VLOOKUP(B569,'วันที่ 3 กะเช้า'!$B$8:$AK$106,27,FALSE),0)</f>
      </c>
      <c r="L569" s="53">
        <f>IFERROR(VLOOKUP(B569,'วันที่ 3 กะเช้า'!$B$8:$AK$106,27,FALSE),0)</f>
      </c>
      <c r="M569" s="53">
        <f>IFERROR(VLOOKUP(B569,'วันที่ 4 กะเช้า'!$B$8:$AG$107,28,FALSE),0)-IFERROR(VLOOKUP(B569,'วันที่ 4 กะเช้า'!$B$8:$AG$107,27,FALSE),0)</f>
      </c>
      <c r="N569" s="53">
        <f>IFERROR(VLOOKUP(B569,'วันที่ 4 กะเช้า'!$B$8:$AG$107,27,FALSE),0)</f>
      </c>
      <c r="O569" s="53">
        <f>IFERROR(VLOOKUP(B569,'วันที่ 4 กะเช้า'!$B$8:$AH$106,28,FALSE),0)-IFERROR(VLOOKUP(B569,'วันที่ 4 กะเช้า'!$B$8:$AH$106,27,FALSE),0)</f>
      </c>
      <c r="P569" s="53">
        <f>IFERROR(VLOOKUP(B569,'วันที่ 4 กะเช้า'!$B$8:$AH$106,27,FALSE),0)</f>
      </c>
      <c r="Q569" s="53">
        <f>IFERROR(VLOOKUP(B569,'วันที่ 4 กะเช้า'!$B$8:$AH$106,28,FALSE),0)-IFERROR(VLOOKUP(B569,'วันที่ 4 กะเช้า'!$B$8:$AH$106,27,FALSE),0)</f>
      </c>
      <c r="R569" s="53">
        <f>IFERROR(VLOOKUP(B569,'วันที่ 4 กะเช้า'!$B$8:$AH$106,27,FALSE),0)</f>
      </c>
      <c r="S569" s="53">
        <f>IFERROR(VLOOKUP(B569,'วันที่ 5 กะเช้า'!$B$8:$AH$107,28,FALSE),0)-IFERROR(VLOOKUP(B569,'วันที่ 5 กะเช้า'!$B$8:$AH$107,27,FALSE),0)</f>
      </c>
      <c r="T569" s="53">
        <f>IFERROR(VLOOKUP(B569,'วันที่ 5 กะเช้า'!$B$8:$AH$107,27,FALSE),0)</f>
      </c>
      <c r="U569" s="53">
        <f>IFERROR(VLOOKUP(B569,'วันที่ 5 กะดึก'!$B$8:$AH$106,27,FALSE),0)</f>
      </c>
      <c r="V569" s="53">
        <f>IFERROR(VLOOKUP(B569,'วันที่ 5 กะดึก'!$B$8:$AH$106,27,FALSE),0)</f>
      </c>
      <c r="W569" s="53">
        <f>IFERROR(VLOOKUP(B569,'วันที่ 7'!$B$8:$AH$105,28,FALSE),0)-IFERROR(VLOOKUP(B569,'วันที่ 7'!$B$8:$AH$105,27,FALSE),0)</f>
      </c>
      <c r="X569" s="53">
        <f>IFERROR(VLOOKUP(B569,'วันที่ 7'!$B$8:$AH$105,27,FALSE),0)</f>
      </c>
      <c r="Y569" s="53">
        <f>IFERROR(VLOOKUP(B569,'วันที่ 8'!$B$8:$AH$109,28,FALSE),0)-IFERROR(VLOOKUP(B569,'วันที่ 8'!$B$8:$AH$109,27,FALSE),0)</f>
      </c>
      <c r="Z569" s="53">
        <f>IFERROR(VLOOKUP(B569,'วันที่ 8'!$B$8:$AH$109,27,FALSE),0)</f>
      </c>
      <c r="AA569" s="53">
        <f>IFERROR(VLOOKUP(B569,'กะเช้าวันที่ 12'!$B$8:$AC$102,28,FALSE),0)-IFERROR(VLOOKUP(B569,'กะเช้าวันที่ 12'!$B$8:$AC$102,27,FALSE),0)</f>
      </c>
      <c r="AB569" s="53">
        <f>IFERROR(VLOOKUP(B569,'กะเช้าวันที่ 12'!$B$8:$AC$102,27,FALSE),0)</f>
      </c>
      <c r="AC569" s="53">
        <f>IFERROR(VLOOKUP(B569,'กะเช้าวันที่ 14'!$B$8:$AC$104,28,FALSE),0)-IFERROR(VLOOKUP(B569,'กะเช้าวันที่ 14'!$B$8:$AC$104,27,FALSE),0)</f>
      </c>
      <c r="AD569" s="53">
        <f>IFERROR(VLOOKUP(B569,'กะเช้าวันที่ 14'!$B$8:$AC$104,27,FALSE),0)</f>
      </c>
      <c r="AE569" s="53">
        <f>IFERROR(VLOOKUP(B569,'กะดึกวันที่ 13'!$B$8:$AC$105,28,FALSE),0)-IFERROR(VLOOKUP(B569,'กะดึกวันที่ 13'!$B$8:$AC$105,27,FALSE),0)</f>
      </c>
      <c r="AF569" s="53">
        <f>IFERROR(VLOOKUP(C569,'กะดึกวันที่ 13'!$B$8:$AC$105,27,FALSE),0)</f>
      </c>
      <c r="AG569" s="53">
        <f>IFERROR(VLOOKUP(B569,'วันที่ 12'!$B$8:$AH$105,28,FALSE),0)</f>
      </c>
      <c r="AH569" s="53">
        <f>IFERROR(VLOOKUP(B569,'วันที่ 14'!$B$8:$AH$106,28,FALSE),0)</f>
      </c>
      <c r="AI569" s="53">
        <f>IFERROR(VLOOKUP(B569,'วันที่ 15'!$B$8:$AH$106,28,FALSE),0)</f>
      </c>
      <c r="AJ569" s="53">
        <f>IFERROR(VLOOKUP(B569,'วันที่ 16'!$B$8:$AH$105,28,FALSE),0)</f>
      </c>
      <c r="AK569" s="53">
        <f>IFERROR(VLOOKUP(B569,'วันที่ 17'!$B$8:$AH$105,28,FALSE),0)</f>
      </c>
      <c r="AL569" s="53">
        <f>IFERROR(VLOOKUP(B569,'วันที่ 18'!$B$8:$AH$104,28,FALSE),0)</f>
      </c>
      <c r="AM569" s="53">
        <f>IFERROR(VLOOKUP(B569,'วันที่ 19'!$B$8:$AH$106,28,FALSE),0)</f>
      </c>
      <c r="AN569" s="53">
        <f>IFERROR(VLOOKUP(B569,'วันที่ 20'!$B$8:$AH$105,28,FALSE),0)</f>
      </c>
      <c r="AO569" s="53">
        <f>IFERROR(VLOOKUP(B569,'วันที่ 21'!$B$8:$AH$106,28,FALSE),0)</f>
      </c>
      <c r="AP569" s="53">
        <f>IFERROR(VLOOKUP(B569,'วันที่ 22'!$B$8:$AH$105,28,FALSE),0)</f>
      </c>
      <c r="AQ569" s="53">
        <f>IFERROR(VLOOKUP(B569,'วันที่ 23'!$B$8:$AH$107,28,FALSE),0)</f>
      </c>
      <c r="AR569" s="53">
        <f>IFERROR(VLOOKUP(B569,'วันที่ 24'!$B$8:$AH$104,28,FALSE),0)</f>
      </c>
      <c r="AS569" s="53">
        <f>IFERROR(VLOOKUP(B569,'วันที่ 25'!$B$8:$AH$106,28,FALSE),0)</f>
      </c>
      <c r="AT569" s="53">
        <f>IFERROR(VLOOKUP(B569,'วันที่ 26'!$B$8:$AH$105,28,FALSE),0)</f>
      </c>
      <c r="AU569" s="53">
        <f>IFERROR(VLOOKUP(B569,'วันที่ 26'!$B$8:$AH$104,28,FALSE),0)</f>
      </c>
      <c r="AV569" s="53">
        <f>IFERROR(VLOOKUP(B569,'วันที่ 30'!$B$8:$AH$107,28,FALSE),0)</f>
      </c>
      <c r="AW569" s="53">
        <f>IFERROR(VLOOKUP(B569,'วันที่ 31'!$B$8:$AG$105,28,FALSE),0)</f>
      </c>
      <c r="AX569" s="52">
        <f>SUM(E569:AW569)</f>
      </c>
    </row>
    <row r="570">
      <c r="A570" s="52"/>
      <c r="B570" s="56"/>
      <c r="C570" s="53">
        <f>IFERROR(VLOOKUP(B570,Members!B:C,2,FALSE),0)</f>
      </c>
      <c r="D570" s="53">
        <f>IFERROR(VLOOKUP(B570,Members!$B:$H,7,FALSE),0)</f>
      </c>
      <c r="E570" s="55">
        <f>IFERROR(VLOOKUP(B570,'วันที่ 1'!$B$8:$AH$103,28,FALSE),0) - IFERROR(VLOOKUP(B570,'วันที่ 1'!$B$8:$AH$103,27,FALSE),0)</f>
      </c>
      <c r="F570" s="55">
        <f>IFERROR(VLOOKUP(C570,'วันที่ 1'!$B$8:$AH$103,27,FALSE),0)</f>
      </c>
      <c r="G570" s="53">
        <f>IFERROR(VLOOKUP(B570,'วันที่ 1'!$B$8:$AH$103,28,FALSE),0)-IFERROR(VLOOKUP(B570,'วันที่ 1'!$B$8:$AH$103,27,FALSE),0)</f>
      </c>
      <c r="H570" s="55">
        <f>IFERROR(VLOOKUP(B570,'วันที่ 1'!$B$8:$AH$103,27,FALSE),0)</f>
      </c>
      <c r="I570" s="53">
        <f>IFERROR(VLOOKUP(B570,'วันที่ 2'!$B$8:$AF$106,28,FALSE),0)-IFERROR(VLOOKUP(B570,'วันที่ 2'!$B$8:$AF$106,27,FALSE),0)</f>
      </c>
      <c r="J570" s="53">
        <f>IFERROR(VLOOKUP(B570,'วันที่ 2'!$B$8:$AF$106,27,FALSE),0)</f>
      </c>
      <c r="K570" s="53">
        <f>IFERROR(VLOOKUP(B570,'วันที่ 3 กะเช้า'!$B$8:$AK$106,28,FALSE),0)-IFERROR(VLOOKUP(B570,'วันที่ 3 กะเช้า'!$B$8:$AK$106,27,FALSE),0)</f>
      </c>
      <c r="L570" s="53">
        <f>IFERROR(VLOOKUP(B570,'วันที่ 3 กะเช้า'!$B$8:$AK$106,27,FALSE),0)</f>
      </c>
      <c r="M570" s="53">
        <f>IFERROR(VLOOKUP(B570,'วันที่ 4 กะเช้า'!$B$8:$AG$107,28,FALSE),0)-IFERROR(VLOOKUP(B570,'วันที่ 4 กะเช้า'!$B$8:$AG$107,27,FALSE),0)</f>
      </c>
      <c r="N570" s="53">
        <f>IFERROR(VLOOKUP(B570,'วันที่ 4 กะเช้า'!$B$8:$AG$107,27,FALSE),0)</f>
      </c>
      <c r="O570" s="53">
        <f>IFERROR(VLOOKUP(B570,'วันที่ 4 กะเช้า'!$B$8:$AH$106,28,FALSE),0)-IFERROR(VLOOKUP(B570,'วันที่ 4 กะเช้า'!$B$8:$AH$106,27,FALSE),0)</f>
      </c>
      <c r="P570" s="53">
        <f>IFERROR(VLOOKUP(B570,'วันที่ 4 กะเช้า'!$B$8:$AH$106,27,FALSE),0)</f>
      </c>
      <c r="Q570" s="53">
        <f>IFERROR(VLOOKUP(B570,'วันที่ 4 กะเช้า'!$B$8:$AH$106,28,FALSE),0)-IFERROR(VLOOKUP(B570,'วันที่ 4 กะเช้า'!$B$8:$AH$106,27,FALSE),0)</f>
      </c>
      <c r="R570" s="53">
        <f>IFERROR(VLOOKUP(B570,'วันที่ 4 กะเช้า'!$B$8:$AH$106,27,FALSE),0)</f>
      </c>
      <c r="S570" s="53">
        <f>IFERROR(VLOOKUP(B570,'วันที่ 5 กะเช้า'!$B$8:$AH$107,28,FALSE),0)-IFERROR(VLOOKUP(B570,'วันที่ 5 กะเช้า'!$B$8:$AH$107,27,FALSE),0)</f>
      </c>
      <c r="T570" s="53">
        <f>IFERROR(VLOOKUP(B570,'วันที่ 5 กะเช้า'!$B$8:$AH$107,27,FALSE),0)</f>
      </c>
      <c r="U570" s="53">
        <f>IFERROR(VLOOKUP(B570,'วันที่ 5 กะดึก'!$B$8:$AH$106,27,FALSE),0)</f>
      </c>
      <c r="V570" s="53">
        <f>IFERROR(VLOOKUP(B570,'วันที่ 5 กะดึก'!$B$8:$AH$106,27,FALSE),0)</f>
      </c>
      <c r="W570" s="53">
        <f>IFERROR(VLOOKUP(B570,'วันที่ 7'!$B$8:$AH$105,28,FALSE),0)-IFERROR(VLOOKUP(B570,'วันที่ 7'!$B$8:$AH$105,27,FALSE),0)</f>
      </c>
      <c r="X570" s="53">
        <f>IFERROR(VLOOKUP(B570,'วันที่ 7'!$B$8:$AH$105,27,FALSE),0)</f>
      </c>
      <c r="Y570" s="53">
        <f>IFERROR(VLOOKUP(B570,'วันที่ 8'!$B$8:$AH$109,28,FALSE),0)-IFERROR(VLOOKUP(B570,'วันที่ 8'!$B$8:$AH$109,27,FALSE),0)</f>
      </c>
      <c r="Z570" s="53">
        <f>IFERROR(VLOOKUP(B570,'วันที่ 8'!$B$8:$AH$109,27,FALSE),0)</f>
      </c>
      <c r="AA570" s="53">
        <f>IFERROR(VLOOKUP(B570,'กะเช้าวันที่ 12'!$B$8:$AC$102,28,FALSE),0)-IFERROR(VLOOKUP(B570,'กะเช้าวันที่ 12'!$B$8:$AC$102,27,FALSE),0)</f>
      </c>
      <c r="AB570" s="53">
        <f>IFERROR(VLOOKUP(B570,'กะเช้าวันที่ 12'!$B$8:$AC$102,27,FALSE),0)</f>
      </c>
      <c r="AC570" s="53">
        <f>IFERROR(VLOOKUP(B570,'กะเช้าวันที่ 14'!$B$8:$AC$104,28,FALSE),0)-IFERROR(VLOOKUP(B570,'กะเช้าวันที่ 14'!$B$8:$AC$104,27,FALSE),0)</f>
      </c>
      <c r="AD570" s="53">
        <f>IFERROR(VLOOKUP(B570,'กะเช้าวันที่ 14'!$B$8:$AC$104,27,FALSE),0)</f>
      </c>
      <c r="AE570" s="53">
        <f>IFERROR(VLOOKUP(B570,'กะดึกวันที่ 13'!$B$8:$AC$105,28,FALSE),0)-IFERROR(VLOOKUP(B570,'กะดึกวันที่ 13'!$B$8:$AC$105,27,FALSE),0)</f>
      </c>
      <c r="AF570" s="53">
        <f>IFERROR(VLOOKUP(C570,'กะดึกวันที่ 13'!$B$8:$AC$105,27,FALSE),0)</f>
      </c>
      <c r="AG570" s="53">
        <f>IFERROR(VLOOKUP(B570,'วันที่ 12'!$B$8:$AH$105,28,FALSE),0)</f>
      </c>
      <c r="AH570" s="53">
        <f>IFERROR(VLOOKUP(B570,'วันที่ 14'!$B$8:$AH$106,28,FALSE),0)</f>
      </c>
      <c r="AI570" s="53">
        <f>IFERROR(VLOOKUP(B570,'วันที่ 15'!$B$8:$AH$106,28,FALSE),0)</f>
      </c>
      <c r="AJ570" s="53">
        <f>IFERROR(VLOOKUP(B570,'วันที่ 16'!$B$8:$AH$105,28,FALSE),0)</f>
      </c>
      <c r="AK570" s="53">
        <f>IFERROR(VLOOKUP(B570,'วันที่ 17'!$B$8:$AH$105,28,FALSE),0)</f>
      </c>
      <c r="AL570" s="53">
        <f>IFERROR(VLOOKUP(B570,'วันที่ 18'!$B$8:$AH$104,28,FALSE),0)</f>
      </c>
      <c r="AM570" s="53">
        <f>IFERROR(VLOOKUP(B570,'วันที่ 19'!$B$8:$AH$106,28,FALSE),0)</f>
      </c>
      <c r="AN570" s="53">
        <f>IFERROR(VLOOKUP(B570,'วันที่ 20'!$B$8:$AH$105,28,FALSE),0)</f>
      </c>
      <c r="AO570" s="53">
        <f>IFERROR(VLOOKUP(B570,'วันที่ 21'!$B$8:$AH$106,28,FALSE),0)</f>
      </c>
      <c r="AP570" s="53">
        <f>IFERROR(VLOOKUP(B570,'วันที่ 22'!$B$8:$AH$105,28,FALSE),0)</f>
      </c>
      <c r="AQ570" s="53">
        <f>IFERROR(VLOOKUP(B570,'วันที่ 23'!$B$8:$AH$107,28,FALSE),0)</f>
      </c>
      <c r="AR570" s="53">
        <f>IFERROR(VLOOKUP(B570,'วันที่ 24'!$B$8:$AH$104,28,FALSE),0)</f>
      </c>
      <c r="AS570" s="53">
        <f>IFERROR(VLOOKUP(B570,'วันที่ 25'!$B$8:$AH$106,28,FALSE),0)</f>
      </c>
      <c r="AT570" s="53">
        <f>IFERROR(VLOOKUP(B570,'วันที่ 26'!$B$8:$AH$105,28,FALSE),0)</f>
      </c>
      <c r="AU570" s="53">
        <f>IFERROR(VLOOKUP(B570,'วันที่ 26'!$B$8:$AH$104,28,FALSE),0)</f>
      </c>
      <c r="AV570" s="53">
        <f>IFERROR(VLOOKUP(B570,'วันที่ 30'!$B$8:$AH$107,28,FALSE),0)</f>
      </c>
      <c r="AW570" s="53">
        <f>IFERROR(VLOOKUP(B570,'วันที่ 31'!$B$8:$AG$105,28,FALSE),0)</f>
      </c>
      <c r="AX570" s="52">
        <f>SUM(E570:AW570)</f>
      </c>
    </row>
    <row r="571">
      <c r="A571" s="52"/>
      <c r="B571" s="56"/>
      <c r="C571" s="53">
        <f>IFERROR(VLOOKUP(B571,Members!B:C,2,FALSE),0)</f>
      </c>
      <c r="D571" s="53">
        <f>IFERROR(VLOOKUP(B571,Members!$B:$H,7,FALSE),0)</f>
      </c>
      <c r="E571" s="55">
        <f>IFERROR(VLOOKUP(B571,'วันที่ 1'!$B$8:$AH$103,28,FALSE),0) - IFERROR(VLOOKUP(B571,'วันที่ 1'!$B$8:$AH$103,27,FALSE),0)</f>
      </c>
      <c r="F571" s="55">
        <f>IFERROR(VLOOKUP(C571,'วันที่ 1'!$B$8:$AH$103,27,FALSE),0)</f>
      </c>
      <c r="G571" s="53">
        <f>IFERROR(VLOOKUP(B571,'วันที่ 1'!$B$8:$AH$103,28,FALSE),0)-IFERROR(VLOOKUP(B571,'วันที่ 1'!$B$8:$AH$103,27,FALSE),0)</f>
      </c>
      <c r="H571" s="55">
        <f>IFERROR(VLOOKUP(B571,'วันที่ 1'!$B$8:$AH$103,27,FALSE),0)</f>
      </c>
      <c r="I571" s="53">
        <f>IFERROR(VLOOKUP(B571,'วันที่ 2'!$B$8:$AF$106,28,FALSE),0)-IFERROR(VLOOKUP(B571,'วันที่ 2'!$B$8:$AF$106,27,FALSE),0)</f>
      </c>
      <c r="J571" s="53">
        <f>IFERROR(VLOOKUP(B571,'วันที่ 2'!$B$8:$AF$106,27,FALSE),0)</f>
      </c>
      <c r="K571" s="53">
        <f>IFERROR(VLOOKUP(B571,'วันที่ 3 กะเช้า'!$B$8:$AK$106,28,FALSE),0)-IFERROR(VLOOKUP(B571,'วันที่ 3 กะเช้า'!$B$8:$AK$106,27,FALSE),0)</f>
      </c>
      <c r="L571" s="53">
        <f>IFERROR(VLOOKUP(B571,'วันที่ 3 กะเช้า'!$B$8:$AK$106,27,FALSE),0)</f>
      </c>
      <c r="M571" s="53">
        <f>IFERROR(VLOOKUP(B571,'วันที่ 4 กะเช้า'!$B$8:$AG$107,28,FALSE),0)-IFERROR(VLOOKUP(B571,'วันที่ 4 กะเช้า'!$B$8:$AG$107,27,FALSE),0)</f>
      </c>
      <c r="N571" s="53">
        <f>IFERROR(VLOOKUP(B571,'วันที่ 4 กะเช้า'!$B$8:$AG$107,27,FALSE),0)</f>
      </c>
      <c r="O571" s="53">
        <f>IFERROR(VLOOKUP(B571,'วันที่ 4 กะเช้า'!$B$8:$AH$106,28,FALSE),0)-IFERROR(VLOOKUP(B571,'วันที่ 4 กะเช้า'!$B$8:$AH$106,27,FALSE),0)</f>
      </c>
      <c r="P571" s="53">
        <f>IFERROR(VLOOKUP(B571,'วันที่ 4 กะเช้า'!$B$8:$AH$106,27,FALSE),0)</f>
      </c>
      <c r="Q571" s="53">
        <f>IFERROR(VLOOKUP(B571,'วันที่ 4 กะเช้า'!$B$8:$AH$106,28,FALSE),0)-IFERROR(VLOOKUP(B571,'วันที่ 4 กะเช้า'!$B$8:$AH$106,27,FALSE),0)</f>
      </c>
      <c r="R571" s="53">
        <f>IFERROR(VLOOKUP(B571,'วันที่ 4 กะเช้า'!$B$8:$AH$106,27,FALSE),0)</f>
      </c>
      <c r="S571" s="53">
        <f>IFERROR(VLOOKUP(B571,'วันที่ 5 กะเช้า'!$B$8:$AH$107,28,FALSE),0)-IFERROR(VLOOKUP(B571,'วันที่ 5 กะเช้า'!$B$8:$AH$107,27,FALSE),0)</f>
      </c>
      <c r="T571" s="53">
        <f>IFERROR(VLOOKUP(B571,'วันที่ 5 กะเช้า'!$B$8:$AH$107,27,FALSE),0)</f>
      </c>
      <c r="U571" s="53">
        <f>IFERROR(VLOOKUP(B571,'วันที่ 5 กะดึก'!$B$8:$AH$106,27,FALSE),0)</f>
      </c>
      <c r="V571" s="53">
        <f>IFERROR(VLOOKUP(B571,'วันที่ 5 กะดึก'!$B$8:$AH$106,27,FALSE),0)</f>
      </c>
      <c r="W571" s="53">
        <f>IFERROR(VLOOKUP(B571,'วันที่ 7'!$B$8:$AH$105,28,FALSE),0)-IFERROR(VLOOKUP(B571,'วันที่ 7'!$B$8:$AH$105,27,FALSE),0)</f>
      </c>
      <c r="X571" s="53">
        <f>IFERROR(VLOOKUP(B571,'วันที่ 7'!$B$8:$AH$105,27,FALSE),0)</f>
      </c>
      <c r="Y571" s="53">
        <f>IFERROR(VLOOKUP(B571,'วันที่ 8'!$B$8:$AH$109,28,FALSE),0)-IFERROR(VLOOKUP(B571,'วันที่ 8'!$B$8:$AH$109,27,FALSE),0)</f>
      </c>
      <c r="Z571" s="53">
        <f>IFERROR(VLOOKUP(B571,'วันที่ 8'!$B$8:$AH$109,27,FALSE),0)</f>
      </c>
      <c r="AA571" s="53">
        <f>IFERROR(VLOOKUP(B571,'กะเช้าวันที่ 12'!$B$8:$AC$102,28,FALSE),0)-IFERROR(VLOOKUP(B571,'กะเช้าวันที่ 12'!$B$8:$AC$102,27,FALSE),0)</f>
      </c>
      <c r="AB571" s="53">
        <f>IFERROR(VLOOKUP(B571,'กะเช้าวันที่ 12'!$B$8:$AC$102,27,FALSE),0)</f>
      </c>
      <c r="AC571" s="53">
        <f>IFERROR(VLOOKUP(B571,'กะเช้าวันที่ 14'!$B$8:$AC$104,28,FALSE),0)-IFERROR(VLOOKUP(B571,'กะเช้าวันที่ 14'!$B$8:$AC$104,27,FALSE),0)</f>
      </c>
      <c r="AD571" s="53">
        <f>IFERROR(VLOOKUP(B571,'กะเช้าวันที่ 14'!$B$8:$AC$104,27,FALSE),0)</f>
      </c>
      <c r="AE571" s="53">
        <f>IFERROR(VLOOKUP(B571,'กะดึกวันที่ 13'!$B$8:$AC$105,28,FALSE),0)-IFERROR(VLOOKUP(B571,'กะดึกวันที่ 13'!$B$8:$AC$105,27,FALSE),0)</f>
      </c>
      <c r="AF571" s="53">
        <f>IFERROR(VLOOKUP(C571,'กะดึกวันที่ 13'!$B$8:$AC$105,27,FALSE),0)</f>
      </c>
      <c r="AG571" s="53">
        <f>IFERROR(VLOOKUP(B571,'วันที่ 12'!$B$8:$AH$105,28,FALSE),0)</f>
      </c>
      <c r="AH571" s="53">
        <f>IFERROR(VLOOKUP(B571,'วันที่ 14'!$B$8:$AH$106,28,FALSE),0)</f>
      </c>
      <c r="AI571" s="53">
        <f>IFERROR(VLOOKUP(B571,'วันที่ 15'!$B$8:$AH$106,28,FALSE),0)</f>
      </c>
      <c r="AJ571" s="53">
        <f>IFERROR(VLOOKUP(B571,'วันที่ 16'!$B$8:$AH$105,28,FALSE),0)</f>
      </c>
      <c r="AK571" s="53">
        <f>IFERROR(VLOOKUP(B571,'วันที่ 17'!$B$8:$AH$105,28,FALSE),0)</f>
      </c>
      <c r="AL571" s="53">
        <f>IFERROR(VLOOKUP(B571,'วันที่ 18'!$B$8:$AH$104,28,FALSE),0)</f>
      </c>
      <c r="AM571" s="53">
        <f>IFERROR(VLOOKUP(B571,'วันที่ 19'!$B$8:$AH$106,28,FALSE),0)</f>
      </c>
      <c r="AN571" s="53">
        <f>IFERROR(VLOOKUP(B571,'วันที่ 20'!$B$8:$AH$105,28,FALSE),0)</f>
      </c>
      <c r="AO571" s="53">
        <f>IFERROR(VLOOKUP(B571,'วันที่ 21'!$B$8:$AH$106,28,FALSE),0)</f>
      </c>
      <c r="AP571" s="53">
        <f>IFERROR(VLOOKUP(B571,'วันที่ 22'!$B$8:$AH$105,28,FALSE),0)</f>
      </c>
      <c r="AQ571" s="53">
        <f>IFERROR(VLOOKUP(B571,'วันที่ 23'!$B$8:$AH$107,28,FALSE),0)</f>
      </c>
      <c r="AR571" s="53">
        <f>IFERROR(VLOOKUP(B571,'วันที่ 24'!$B$8:$AH$104,28,FALSE),0)</f>
      </c>
      <c r="AS571" s="53">
        <f>IFERROR(VLOOKUP(B571,'วันที่ 25'!$B$8:$AH$106,28,FALSE),0)</f>
      </c>
      <c r="AT571" s="53">
        <f>IFERROR(VLOOKUP(B571,'วันที่ 26'!$B$8:$AH$105,28,FALSE),0)</f>
      </c>
      <c r="AU571" s="53">
        <f>IFERROR(VLOOKUP(B571,'วันที่ 26'!$B$8:$AH$104,28,FALSE),0)</f>
      </c>
      <c r="AV571" s="53">
        <f>IFERROR(VLOOKUP(B571,'วันที่ 30'!$B$8:$AH$107,28,FALSE),0)</f>
      </c>
      <c r="AW571" s="53">
        <f>IFERROR(VLOOKUP(B571,'วันที่ 31'!$B$8:$AG$105,28,FALSE),0)</f>
      </c>
      <c r="AX571" s="52">
        <f>SUM(E571:AW571)</f>
      </c>
    </row>
    <row r="572">
      <c r="A572" s="52"/>
      <c r="B572" s="56"/>
      <c r="C572" s="53">
        <f>IFERROR(VLOOKUP(B572,Members!B:C,2,FALSE),0)</f>
      </c>
      <c r="D572" s="53">
        <f>IFERROR(VLOOKUP(B572,Members!$B:$H,7,FALSE),0)</f>
      </c>
      <c r="E572" s="55">
        <f>IFERROR(VLOOKUP(B572,'วันที่ 1'!$B$8:$AH$103,28,FALSE),0) - IFERROR(VLOOKUP(B572,'วันที่ 1'!$B$8:$AH$103,27,FALSE),0)</f>
      </c>
      <c r="F572" s="55">
        <f>IFERROR(VLOOKUP(C572,'วันที่ 1'!$B$8:$AH$103,27,FALSE),0)</f>
      </c>
      <c r="G572" s="53">
        <f>IFERROR(VLOOKUP(B572,'วันที่ 1'!$B$8:$AH$103,28,FALSE),0)-IFERROR(VLOOKUP(B572,'วันที่ 1'!$B$8:$AH$103,27,FALSE),0)</f>
      </c>
      <c r="H572" s="55">
        <f>IFERROR(VLOOKUP(B572,'วันที่ 1'!$B$8:$AH$103,27,FALSE),0)</f>
      </c>
      <c r="I572" s="53">
        <f>IFERROR(VLOOKUP(B572,'วันที่ 2'!$B$8:$AF$106,28,FALSE),0)-IFERROR(VLOOKUP(B572,'วันที่ 2'!$B$8:$AF$106,27,FALSE),0)</f>
      </c>
      <c r="J572" s="53">
        <f>IFERROR(VLOOKUP(B572,'วันที่ 2'!$B$8:$AF$106,27,FALSE),0)</f>
      </c>
      <c r="K572" s="53">
        <f>IFERROR(VLOOKUP(B572,'วันที่ 3 กะเช้า'!$B$8:$AK$106,28,FALSE),0)-IFERROR(VLOOKUP(B572,'วันที่ 3 กะเช้า'!$B$8:$AK$106,27,FALSE),0)</f>
      </c>
      <c r="L572" s="53">
        <f>IFERROR(VLOOKUP(B572,'วันที่ 3 กะเช้า'!$B$8:$AK$106,27,FALSE),0)</f>
      </c>
      <c r="M572" s="53">
        <f>IFERROR(VLOOKUP(B572,'วันที่ 4 กะเช้า'!$B$8:$AG$107,28,FALSE),0)-IFERROR(VLOOKUP(B572,'วันที่ 4 กะเช้า'!$B$8:$AG$107,27,FALSE),0)</f>
      </c>
      <c r="N572" s="53">
        <f>IFERROR(VLOOKUP(B572,'วันที่ 4 กะเช้า'!$B$8:$AG$107,27,FALSE),0)</f>
      </c>
      <c r="O572" s="53">
        <f>IFERROR(VLOOKUP(B572,'วันที่ 4 กะเช้า'!$B$8:$AH$106,28,FALSE),0)-IFERROR(VLOOKUP(B572,'วันที่ 4 กะเช้า'!$B$8:$AH$106,27,FALSE),0)</f>
      </c>
      <c r="P572" s="53">
        <f>IFERROR(VLOOKUP(B572,'วันที่ 4 กะเช้า'!$B$8:$AH$106,27,FALSE),0)</f>
      </c>
      <c r="Q572" s="53">
        <f>IFERROR(VLOOKUP(B572,'วันที่ 4 กะเช้า'!$B$8:$AH$106,28,FALSE),0)-IFERROR(VLOOKUP(B572,'วันที่ 4 กะเช้า'!$B$8:$AH$106,27,FALSE),0)</f>
      </c>
      <c r="R572" s="53">
        <f>IFERROR(VLOOKUP(B572,'วันที่ 4 กะเช้า'!$B$8:$AH$106,27,FALSE),0)</f>
      </c>
      <c r="S572" s="53">
        <f>IFERROR(VLOOKUP(B572,'วันที่ 5 กะเช้า'!$B$8:$AH$107,28,FALSE),0)-IFERROR(VLOOKUP(B572,'วันที่ 5 กะเช้า'!$B$8:$AH$107,27,FALSE),0)</f>
      </c>
      <c r="T572" s="53">
        <f>IFERROR(VLOOKUP(B572,'วันที่ 5 กะเช้า'!$B$8:$AH$107,27,FALSE),0)</f>
      </c>
      <c r="U572" s="53">
        <f>IFERROR(VLOOKUP(B572,'วันที่ 5 กะดึก'!$B$8:$AH$106,27,FALSE),0)</f>
      </c>
      <c r="V572" s="53">
        <f>IFERROR(VLOOKUP(B572,'วันที่ 5 กะดึก'!$B$8:$AH$106,27,FALSE),0)</f>
      </c>
      <c r="W572" s="53">
        <f>IFERROR(VLOOKUP(B572,'วันที่ 7'!$B$8:$AH$105,28,FALSE),0)-IFERROR(VLOOKUP(B572,'วันที่ 7'!$B$8:$AH$105,27,FALSE),0)</f>
      </c>
      <c r="X572" s="53">
        <f>IFERROR(VLOOKUP(B572,'วันที่ 7'!$B$8:$AH$105,27,FALSE),0)</f>
      </c>
      <c r="Y572" s="53">
        <f>IFERROR(VLOOKUP(B572,'วันที่ 8'!$B$8:$AH$109,28,FALSE),0)-IFERROR(VLOOKUP(B572,'วันที่ 8'!$B$8:$AH$109,27,FALSE),0)</f>
      </c>
      <c r="Z572" s="53">
        <f>IFERROR(VLOOKUP(B572,'วันที่ 8'!$B$8:$AH$109,27,FALSE),0)</f>
      </c>
      <c r="AA572" s="53">
        <f>IFERROR(VLOOKUP(B572,'กะเช้าวันที่ 12'!$B$8:$AC$102,28,FALSE),0)-IFERROR(VLOOKUP(B572,'กะเช้าวันที่ 12'!$B$8:$AC$102,27,FALSE),0)</f>
      </c>
      <c r="AB572" s="53">
        <f>IFERROR(VLOOKUP(B572,'กะเช้าวันที่ 12'!$B$8:$AC$102,27,FALSE),0)</f>
      </c>
      <c r="AC572" s="53">
        <f>IFERROR(VLOOKUP(B572,'กะเช้าวันที่ 14'!$B$8:$AC$104,28,FALSE),0)-IFERROR(VLOOKUP(B572,'กะเช้าวันที่ 14'!$B$8:$AC$104,27,FALSE),0)</f>
      </c>
      <c r="AD572" s="53">
        <f>IFERROR(VLOOKUP(B572,'กะเช้าวันที่ 14'!$B$8:$AC$104,27,FALSE),0)</f>
      </c>
      <c r="AE572" s="53">
        <f>IFERROR(VLOOKUP(B572,'กะดึกวันที่ 13'!$B$8:$AC$105,28,FALSE),0)-IFERROR(VLOOKUP(B572,'กะดึกวันที่ 13'!$B$8:$AC$105,27,FALSE),0)</f>
      </c>
      <c r="AF572" s="53">
        <f>IFERROR(VLOOKUP(C572,'กะดึกวันที่ 13'!$B$8:$AC$105,27,FALSE),0)</f>
      </c>
      <c r="AG572" s="53">
        <f>IFERROR(VLOOKUP(B572,'วันที่ 12'!$B$8:$AH$105,28,FALSE),0)</f>
      </c>
      <c r="AH572" s="53">
        <f>IFERROR(VLOOKUP(B572,'วันที่ 14'!$B$8:$AH$106,28,FALSE),0)</f>
      </c>
      <c r="AI572" s="53">
        <f>IFERROR(VLOOKUP(B572,'วันที่ 15'!$B$8:$AH$106,28,FALSE),0)</f>
      </c>
      <c r="AJ572" s="53">
        <f>IFERROR(VLOOKUP(B572,'วันที่ 16'!$B$8:$AH$105,28,FALSE),0)</f>
      </c>
      <c r="AK572" s="53">
        <f>IFERROR(VLOOKUP(B572,'วันที่ 17'!$B$8:$AH$105,28,FALSE),0)</f>
      </c>
      <c r="AL572" s="53">
        <f>IFERROR(VLOOKUP(B572,'วันที่ 18'!$B$8:$AH$104,28,FALSE),0)</f>
      </c>
      <c r="AM572" s="53">
        <f>IFERROR(VLOOKUP(B572,'วันที่ 19'!$B$8:$AH$106,28,FALSE),0)</f>
      </c>
      <c r="AN572" s="53">
        <f>IFERROR(VLOOKUP(B572,'วันที่ 20'!$B$8:$AH$105,28,FALSE),0)</f>
      </c>
      <c r="AO572" s="53">
        <f>IFERROR(VLOOKUP(B572,'วันที่ 21'!$B$8:$AH$106,28,FALSE),0)</f>
      </c>
      <c r="AP572" s="53">
        <f>IFERROR(VLOOKUP(B572,'วันที่ 22'!$B$8:$AH$105,28,FALSE),0)</f>
      </c>
      <c r="AQ572" s="53">
        <f>IFERROR(VLOOKUP(B572,'วันที่ 23'!$B$8:$AH$107,28,FALSE),0)</f>
      </c>
      <c r="AR572" s="53">
        <f>IFERROR(VLOOKUP(B572,'วันที่ 24'!$B$8:$AH$104,28,FALSE),0)</f>
      </c>
      <c r="AS572" s="53">
        <f>IFERROR(VLOOKUP(B572,'วันที่ 25'!$B$8:$AH$106,28,FALSE),0)</f>
      </c>
      <c r="AT572" s="53">
        <f>IFERROR(VLOOKUP(B572,'วันที่ 26'!$B$8:$AH$105,28,FALSE),0)</f>
      </c>
      <c r="AU572" s="53">
        <f>IFERROR(VLOOKUP(B572,'วันที่ 26'!$B$8:$AH$104,28,FALSE),0)</f>
      </c>
      <c r="AV572" s="53">
        <f>IFERROR(VLOOKUP(B572,'วันที่ 30'!$B$8:$AH$107,28,FALSE),0)</f>
      </c>
      <c r="AW572" s="53">
        <f>IFERROR(VLOOKUP(B572,'วันที่ 31'!$B$8:$AG$105,28,FALSE),0)</f>
      </c>
      <c r="AX572" s="52">
        <f>SUM(E572:AW572)</f>
      </c>
    </row>
    <row r="573">
      <c r="A573" s="52"/>
      <c r="B573" s="56"/>
      <c r="C573" s="53">
        <f>IFERROR(VLOOKUP(B573,Members!B:C,2,FALSE),0)</f>
      </c>
      <c r="D573" s="53">
        <f>IFERROR(VLOOKUP(B573,Members!$B:$H,7,FALSE),0)</f>
      </c>
      <c r="E573" s="55">
        <f>IFERROR(VLOOKUP(B573,'วันที่ 1'!$B$8:$AH$103,28,FALSE),0) - IFERROR(VLOOKUP(B573,'วันที่ 1'!$B$8:$AH$103,27,FALSE),0)</f>
      </c>
      <c r="F573" s="55">
        <f>IFERROR(VLOOKUP(C573,'วันที่ 1'!$B$8:$AH$103,27,FALSE),0)</f>
      </c>
      <c r="G573" s="53">
        <f>IFERROR(VLOOKUP(B573,'วันที่ 1'!$B$8:$AH$103,28,FALSE),0)-IFERROR(VLOOKUP(B573,'วันที่ 1'!$B$8:$AH$103,27,FALSE),0)</f>
      </c>
      <c r="H573" s="55">
        <f>IFERROR(VLOOKUP(B573,'วันที่ 1'!$B$8:$AH$103,27,FALSE),0)</f>
      </c>
      <c r="I573" s="53">
        <f>IFERROR(VLOOKUP(B573,'วันที่ 2'!$B$8:$AF$106,28,FALSE),0)-IFERROR(VLOOKUP(B573,'วันที่ 2'!$B$8:$AF$106,27,FALSE),0)</f>
      </c>
      <c r="J573" s="53">
        <f>IFERROR(VLOOKUP(B573,'วันที่ 2'!$B$8:$AF$106,27,FALSE),0)</f>
      </c>
      <c r="K573" s="53">
        <f>IFERROR(VLOOKUP(B573,'วันที่ 3 กะเช้า'!$B$8:$AK$106,28,FALSE),0)-IFERROR(VLOOKUP(B573,'วันที่ 3 กะเช้า'!$B$8:$AK$106,27,FALSE),0)</f>
      </c>
      <c r="L573" s="53">
        <f>IFERROR(VLOOKUP(B573,'วันที่ 3 กะเช้า'!$B$8:$AK$106,27,FALSE),0)</f>
      </c>
      <c r="M573" s="53">
        <f>IFERROR(VLOOKUP(B573,'วันที่ 4 กะเช้า'!$B$8:$AG$107,28,FALSE),0)-IFERROR(VLOOKUP(B573,'วันที่ 4 กะเช้า'!$B$8:$AG$107,27,FALSE),0)</f>
      </c>
      <c r="N573" s="53">
        <f>IFERROR(VLOOKUP(B573,'วันที่ 4 กะเช้า'!$B$8:$AG$107,27,FALSE),0)</f>
      </c>
      <c r="O573" s="53">
        <f>IFERROR(VLOOKUP(B573,'วันที่ 4 กะเช้า'!$B$8:$AH$106,28,FALSE),0)-IFERROR(VLOOKUP(B573,'วันที่ 4 กะเช้า'!$B$8:$AH$106,27,FALSE),0)</f>
      </c>
      <c r="P573" s="53">
        <f>IFERROR(VLOOKUP(B573,'วันที่ 4 กะเช้า'!$B$8:$AH$106,27,FALSE),0)</f>
      </c>
      <c r="Q573" s="53">
        <f>IFERROR(VLOOKUP(B573,'วันที่ 4 กะเช้า'!$B$8:$AH$106,28,FALSE),0)-IFERROR(VLOOKUP(B573,'วันที่ 4 กะเช้า'!$B$8:$AH$106,27,FALSE),0)</f>
      </c>
      <c r="R573" s="53">
        <f>IFERROR(VLOOKUP(B573,'วันที่ 4 กะเช้า'!$B$8:$AH$106,27,FALSE),0)</f>
      </c>
      <c r="S573" s="53">
        <f>IFERROR(VLOOKUP(B573,'วันที่ 5 กะเช้า'!$B$8:$AH$107,28,FALSE),0)-IFERROR(VLOOKUP(B573,'วันที่ 5 กะเช้า'!$B$8:$AH$107,27,FALSE),0)</f>
      </c>
      <c r="T573" s="53">
        <f>IFERROR(VLOOKUP(B573,'วันที่ 5 กะเช้า'!$B$8:$AH$107,27,FALSE),0)</f>
      </c>
      <c r="U573" s="53">
        <f>IFERROR(VLOOKUP(B573,'วันที่ 5 กะดึก'!$B$8:$AH$106,27,FALSE),0)</f>
      </c>
      <c r="V573" s="53">
        <f>IFERROR(VLOOKUP(B573,'วันที่ 5 กะดึก'!$B$8:$AH$106,27,FALSE),0)</f>
      </c>
      <c r="W573" s="53">
        <f>IFERROR(VLOOKUP(B573,'วันที่ 7'!$B$8:$AH$105,28,FALSE),0)-IFERROR(VLOOKUP(B573,'วันที่ 7'!$B$8:$AH$105,27,FALSE),0)</f>
      </c>
      <c r="X573" s="53">
        <f>IFERROR(VLOOKUP(B573,'วันที่ 7'!$B$8:$AH$105,27,FALSE),0)</f>
      </c>
      <c r="Y573" s="53">
        <f>IFERROR(VLOOKUP(B573,'วันที่ 8'!$B$8:$AH$109,28,FALSE),0)-IFERROR(VLOOKUP(B573,'วันที่ 8'!$B$8:$AH$109,27,FALSE),0)</f>
      </c>
      <c r="Z573" s="53">
        <f>IFERROR(VLOOKUP(B573,'วันที่ 8'!$B$8:$AH$109,27,FALSE),0)</f>
      </c>
      <c r="AA573" s="53">
        <f>IFERROR(VLOOKUP(B573,'กะเช้าวันที่ 12'!$B$8:$AC$102,28,FALSE),0)-IFERROR(VLOOKUP(B573,'กะเช้าวันที่ 12'!$B$8:$AC$102,27,FALSE),0)</f>
      </c>
      <c r="AB573" s="53">
        <f>IFERROR(VLOOKUP(B573,'กะเช้าวันที่ 12'!$B$8:$AC$102,27,FALSE),0)</f>
      </c>
      <c r="AC573" s="53">
        <f>IFERROR(VLOOKUP(B573,'กะเช้าวันที่ 14'!$B$8:$AC$104,28,FALSE),0)-IFERROR(VLOOKUP(B573,'กะเช้าวันที่ 14'!$B$8:$AC$104,27,FALSE),0)</f>
      </c>
      <c r="AD573" s="53">
        <f>IFERROR(VLOOKUP(B573,'กะเช้าวันที่ 14'!$B$8:$AC$104,27,FALSE),0)</f>
      </c>
      <c r="AE573" s="53">
        <f>IFERROR(VLOOKUP(B573,'กะดึกวันที่ 13'!$B$8:$AC$105,28,FALSE),0)-IFERROR(VLOOKUP(B573,'กะดึกวันที่ 13'!$B$8:$AC$105,27,FALSE),0)</f>
      </c>
      <c r="AF573" s="53">
        <f>IFERROR(VLOOKUP(C573,'กะดึกวันที่ 13'!$B$8:$AC$105,27,FALSE),0)</f>
      </c>
      <c r="AG573" s="53">
        <f>IFERROR(VLOOKUP(B573,'วันที่ 12'!$B$8:$AH$105,28,FALSE),0)</f>
      </c>
      <c r="AH573" s="53">
        <f>IFERROR(VLOOKUP(B573,'วันที่ 14'!$B$8:$AH$106,28,FALSE),0)</f>
      </c>
      <c r="AI573" s="53">
        <f>IFERROR(VLOOKUP(B573,'วันที่ 15'!$B$8:$AH$106,28,FALSE),0)</f>
      </c>
      <c r="AJ573" s="53">
        <f>IFERROR(VLOOKUP(B573,'วันที่ 16'!$B$8:$AH$105,28,FALSE),0)</f>
      </c>
      <c r="AK573" s="53">
        <f>IFERROR(VLOOKUP(B573,'วันที่ 17'!$B$8:$AH$105,28,FALSE),0)</f>
      </c>
      <c r="AL573" s="53">
        <f>IFERROR(VLOOKUP(B573,'วันที่ 18'!$B$8:$AH$104,28,FALSE),0)</f>
      </c>
      <c r="AM573" s="53">
        <f>IFERROR(VLOOKUP(B573,'วันที่ 19'!$B$8:$AH$106,28,FALSE),0)</f>
      </c>
      <c r="AN573" s="53">
        <f>IFERROR(VLOOKUP(B573,'วันที่ 20'!$B$8:$AH$105,28,FALSE),0)</f>
      </c>
      <c r="AO573" s="53">
        <f>IFERROR(VLOOKUP(B573,'วันที่ 21'!$B$8:$AH$106,28,FALSE),0)</f>
      </c>
      <c r="AP573" s="53">
        <f>IFERROR(VLOOKUP(B573,'วันที่ 22'!$B$8:$AH$105,28,FALSE),0)</f>
      </c>
      <c r="AQ573" s="53">
        <f>IFERROR(VLOOKUP(B573,'วันที่ 23'!$B$8:$AH$107,28,FALSE),0)</f>
      </c>
      <c r="AR573" s="53">
        <f>IFERROR(VLOOKUP(B573,'วันที่ 24'!$B$8:$AH$104,28,FALSE),0)</f>
      </c>
      <c r="AS573" s="53">
        <f>IFERROR(VLOOKUP(B573,'วันที่ 25'!$B$8:$AH$106,28,FALSE),0)</f>
      </c>
      <c r="AT573" s="53">
        <f>IFERROR(VLOOKUP(B573,'วันที่ 26'!$B$8:$AH$105,28,FALSE),0)</f>
      </c>
      <c r="AU573" s="53">
        <f>IFERROR(VLOOKUP(B573,'วันที่ 26'!$B$8:$AH$104,28,FALSE),0)</f>
      </c>
      <c r="AV573" s="53">
        <f>IFERROR(VLOOKUP(B573,'วันที่ 30'!$B$8:$AH$107,28,FALSE),0)</f>
      </c>
      <c r="AW573" s="53">
        <f>IFERROR(VLOOKUP(B573,'วันที่ 31'!$B$8:$AG$105,28,FALSE),0)</f>
      </c>
      <c r="AX573" s="52">
        <f>SUM(E573:AW573)</f>
      </c>
    </row>
    <row r="574">
      <c r="A574" s="52"/>
      <c r="B574" s="56"/>
      <c r="C574" s="53">
        <f>IFERROR(VLOOKUP(B574,Members!B:C,2,FALSE),0)</f>
      </c>
      <c r="D574" s="53">
        <f>IFERROR(VLOOKUP(B574,Members!$B:$H,7,FALSE),0)</f>
      </c>
      <c r="E574" s="55">
        <f>IFERROR(VLOOKUP(B574,'วันที่ 1'!$B$8:$AH$103,28,FALSE),0) - IFERROR(VLOOKUP(B574,'วันที่ 1'!$B$8:$AH$103,27,FALSE),0)</f>
      </c>
      <c r="F574" s="55">
        <f>IFERROR(VLOOKUP(C574,'วันที่ 1'!$B$8:$AH$103,27,FALSE),0)</f>
      </c>
      <c r="G574" s="53">
        <f>IFERROR(VLOOKUP(B574,'วันที่ 1'!$B$8:$AH$103,28,FALSE),0)-IFERROR(VLOOKUP(B574,'วันที่ 1'!$B$8:$AH$103,27,FALSE),0)</f>
      </c>
      <c r="H574" s="55">
        <f>IFERROR(VLOOKUP(B574,'วันที่ 1'!$B$8:$AH$103,27,FALSE),0)</f>
      </c>
      <c r="I574" s="53">
        <f>IFERROR(VLOOKUP(B574,'วันที่ 2'!$B$8:$AF$106,28,FALSE),0)-IFERROR(VLOOKUP(B574,'วันที่ 2'!$B$8:$AF$106,27,FALSE),0)</f>
      </c>
      <c r="J574" s="53">
        <f>IFERROR(VLOOKUP(B574,'วันที่ 2'!$B$8:$AF$106,27,FALSE),0)</f>
      </c>
      <c r="K574" s="53">
        <f>IFERROR(VLOOKUP(B574,'วันที่ 3 กะเช้า'!$B$8:$AK$106,28,FALSE),0)-IFERROR(VLOOKUP(B574,'วันที่ 3 กะเช้า'!$B$8:$AK$106,27,FALSE),0)</f>
      </c>
      <c r="L574" s="53">
        <f>IFERROR(VLOOKUP(B574,'วันที่ 3 กะเช้า'!$B$8:$AK$106,27,FALSE),0)</f>
      </c>
      <c r="M574" s="53">
        <f>IFERROR(VLOOKUP(B574,'วันที่ 4 กะเช้า'!$B$8:$AG$107,28,FALSE),0)-IFERROR(VLOOKUP(B574,'วันที่ 4 กะเช้า'!$B$8:$AG$107,27,FALSE),0)</f>
      </c>
      <c r="N574" s="53">
        <f>IFERROR(VLOOKUP(B574,'วันที่ 4 กะเช้า'!$B$8:$AG$107,27,FALSE),0)</f>
      </c>
      <c r="O574" s="53">
        <f>IFERROR(VLOOKUP(B574,'วันที่ 4 กะเช้า'!$B$8:$AH$106,28,FALSE),0)-IFERROR(VLOOKUP(B574,'วันที่ 4 กะเช้า'!$B$8:$AH$106,27,FALSE),0)</f>
      </c>
      <c r="P574" s="53">
        <f>IFERROR(VLOOKUP(B574,'วันที่ 4 กะเช้า'!$B$8:$AH$106,27,FALSE),0)</f>
      </c>
      <c r="Q574" s="53">
        <f>IFERROR(VLOOKUP(B574,'วันที่ 4 กะเช้า'!$B$8:$AH$106,28,FALSE),0)-IFERROR(VLOOKUP(B574,'วันที่ 4 กะเช้า'!$B$8:$AH$106,27,FALSE),0)</f>
      </c>
      <c r="R574" s="53">
        <f>IFERROR(VLOOKUP(B574,'วันที่ 4 กะเช้า'!$B$8:$AH$106,27,FALSE),0)</f>
      </c>
      <c r="S574" s="53">
        <f>IFERROR(VLOOKUP(B574,'วันที่ 5 กะเช้า'!$B$8:$AH$107,28,FALSE),0)-IFERROR(VLOOKUP(B574,'วันที่ 5 กะเช้า'!$B$8:$AH$107,27,FALSE),0)</f>
      </c>
      <c r="T574" s="53">
        <f>IFERROR(VLOOKUP(B574,'วันที่ 5 กะเช้า'!$B$8:$AH$107,27,FALSE),0)</f>
      </c>
      <c r="U574" s="53">
        <f>IFERROR(VLOOKUP(B574,'วันที่ 5 กะดึก'!$B$8:$AH$106,27,FALSE),0)</f>
      </c>
      <c r="V574" s="53">
        <f>IFERROR(VLOOKUP(B574,'วันที่ 5 กะดึก'!$B$8:$AH$106,27,FALSE),0)</f>
      </c>
      <c r="W574" s="53">
        <f>IFERROR(VLOOKUP(B574,'วันที่ 7'!$B$8:$AH$105,28,FALSE),0)-IFERROR(VLOOKUP(B574,'วันที่ 7'!$B$8:$AH$105,27,FALSE),0)</f>
      </c>
      <c r="X574" s="53">
        <f>IFERROR(VLOOKUP(B574,'วันที่ 7'!$B$8:$AH$105,27,FALSE),0)</f>
      </c>
      <c r="Y574" s="53">
        <f>IFERROR(VLOOKUP(B574,'วันที่ 8'!$B$8:$AH$109,28,FALSE),0)-IFERROR(VLOOKUP(B574,'วันที่ 8'!$B$8:$AH$109,27,FALSE),0)</f>
      </c>
      <c r="Z574" s="53">
        <f>IFERROR(VLOOKUP(B574,'วันที่ 8'!$B$8:$AH$109,27,FALSE),0)</f>
      </c>
      <c r="AA574" s="53">
        <f>IFERROR(VLOOKUP(B574,'กะเช้าวันที่ 12'!$B$8:$AC$102,28,FALSE),0)-IFERROR(VLOOKUP(B574,'กะเช้าวันที่ 12'!$B$8:$AC$102,27,FALSE),0)</f>
      </c>
      <c r="AB574" s="53">
        <f>IFERROR(VLOOKUP(B574,'กะเช้าวันที่ 12'!$B$8:$AC$102,27,FALSE),0)</f>
      </c>
      <c r="AC574" s="53">
        <f>IFERROR(VLOOKUP(B574,'กะเช้าวันที่ 14'!$B$8:$AC$104,28,FALSE),0)-IFERROR(VLOOKUP(B574,'กะเช้าวันที่ 14'!$B$8:$AC$104,27,FALSE),0)</f>
      </c>
      <c r="AD574" s="53">
        <f>IFERROR(VLOOKUP(B574,'กะเช้าวันที่ 14'!$B$8:$AC$104,27,FALSE),0)</f>
      </c>
      <c r="AE574" s="53">
        <f>IFERROR(VLOOKUP(B574,'กะดึกวันที่ 13'!$B$8:$AC$105,28,FALSE),0)-IFERROR(VLOOKUP(B574,'กะดึกวันที่ 13'!$B$8:$AC$105,27,FALSE),0)</f>
      </c>
      <c r="AF574" s="53">
        <f>IFERROR(VLOOKUP(C574,'กะดึกวันที่ 13'!$B$8:$AC$105,27,FALSE),0)</f>
      </c>
      <c r="AG574" s="53">
        <f>IFERROR(VLOOKUP(B574,'วันที่ 12'!$B$8:$AH$105,28,FALSE),0)</f>
      </c>
      <c r="AH574" s="53">
        <f>IFERROR(VLOOKUP(B574,'วันที่ 14'!$B$8:$AH$106,28,FALSE),0)</f>
      </c>
      <c r="AI574" s="53">
        <f>IFERROR(VLOOKUP(B574,'วันที่ 15'!$B$8:$AH$106,28,FALSE),0)</f>
      </c>
      <c r="AJ574" s="53">
        <f>IFERROR(VLOOKUP(B574,'วันที่ 16'!$B$8:$AH$105,28,FALSE),0)</f>
      </c>
      <c r="AK574" s="53">
        <f>IFERROR(VLOOKUP(B574,'วันที่ 17'!$B$8:$AH$105,28,FALSE),0)</f>
      </c>
      <c r="AL574" s="53">
        <f>IFERROR(VLOOKUP(B574,'วันที่ 18'!$B$8:$AH$104,28,FALSE),0)</f>
      </c>
      <c r="AM574" s="53">
        <f>IFERROR(VLOOKUP(B574,'วันที่ 19'!$B$8:$AH$106,28,FALSE),0)</f>
      </c>
      <c r="AN574" s="53">
        <f>IFERROR(VLOOKUP(B574,'วันที่ 20'!$B$8:$AH$105,28,FALSE),0)</f>
      </c>
      <c r="AO574" s="53">
        <f>IFERROR(VLOOKUP(B574,'วันที่ 21'!$B$8:$AH$106,28,FALSE),0)</f>
      </c>
      <c r="AP574" s="53">
        <f>IFERROR(VLOOKUP(B574,'วันที่ 22'!$B$8:$AH$105,28,FALSE),0)</f>
      </c>
      <c r="AQ574" s="53">
        <f>IFERROR(VLOOKUP(B574,'วันที่ 23'!$B$8:$AH$107,28,FALSE),0)</f>
      </c>
      <c r="AR574" s="53">
        <f>IFERROR(VLOOKUP(B574,'วันที่ 24'!$B$8:$AH$104,28,FALSE),0)</f>
      </c>
      <c r="AS574" s="53">
        <f>IFERROR(VLOOKUP(B574,'วันที่ 25'!$B$8:$AH$106,28,FALSE),0)</f>
      </c>
      <c r="AT574" s="53">
        <f>IFERROR(VLOOKUP(B574,'วันที่ 26'!$B$8:$AH$105,28,FALSE),0)</f>
      </c>
      <c r="AU574" s="53">
        <f>IFERROR(VLOOKUP(B574,'วันที่ 26'!$B$8:$AH$104,28,FALSE),0)</f>
      </c>
      <c r="AV574" s="53">
        <f>IFERROR(VLOOKUP(B574,'วันที่ 30'!$B$8:$AH$107,28,FALSE),0)</f>
      </c>
      <c r="AW574" s="53">
        <f>IFERROR(VLOOKUP(B574,'วันที่ 31'!$B$8:$AG$105,28,FALSE),0)</f>
      </c>
      <c r="AX574" s="52">
        <f>SUM(E574:AW574)</f>
      </c>
    </row>
    <row r="575">
      <c r="A575" s="52"/>
      <c r="B575" s="56"/>
      <c r="C575" s="53">
        <f>IFERROR(VLOOKUP(B575,Members!B:C,2,FALSE),0)</f>
      </c>
      <c r="D575" s="53">
        <f>IFERROR(VLOOKUP(B575,Members!$B:$H,7,FALSE),0)</f>
      </c>
      <c r="E575" s="55">
        <f>IFERROR(VLOOKUP(B575,'วันที่ 1'!$B$8:$AH$103,28,FALSE),0) - IFERROR(VLOOKUP(B575,'วันที่ 1'!$B$8:$AH$103,27,FALSE),0)</f>
      </c>
      <c r="F575" s="55">
        <f>IFERROR(VLOOKUP(C575,'วันที่ 1'!$B$8:$AH$103,27,FALSE),0)</f>
      </c>
      <c r="G575" s="53">
        <f>IFERROR(VLOOKUP(B575,'วันที่ 1'!$B$8:$AH$103,28,FALSE),0)-IFERROR(VLOOKUP(B575,'วันที่ 1'!$B$8:$AH$103,27,FALSE),0)</f>
      </c>
      <c r="H575" s="55">
        <f>IFERROR(VLOOKUP(B575,'วันที่ 1'!$B$8:$AH$103,27,FALSE),0)</f>
      </c>
      <c r="I575" s="53">
        <f>IFERROR(VLOOKUP(B575,'วันที่ 2'!$B$8:$AF$106,28,FALSE),0)-IFERROR(VLOOKUP(B575,'วันที่ 2'!$B$8:$AF$106,27,FALSE),0)</f>
      </c>
      <c r="J575" s="53">
        <f>IFERROR(VLOOKUP(B575,'วันที่ 2'!$B$8:$AF$106,27,FALSE),0)</f>
      </c>
      <c r="K575" s="53">
        <f>IFERROR(VLOOKUP(B575,'วันที่ 3 กะเช้า'!$B$8:$AK$106,28,FALSE),0)-IFERROR(VLOOKUP(B575,'วันที่ 3 กะเช้า'!$B$8:$AK$106,27,FALSE),0)</f>
      </c>
      <c r="L575" s="53">
        <f>IFERROR(VLOOKUP(B575,'วันที่ 3 กะเช้า'!$B$8:$AK$106,27,FALSE),0)</f>
      </c>
      <c r="M575" s="53">
        <f>IFERROR(VLOOKUP(B575,'วันที่ 4 กะเช้า'!$B$8:$AG$107,28,FALSE),0)-IFERROR(VLOOKUP(B575,'วันที่ 4 กะเช้า'!$B$8:$AG$107,27,FALSE),0)</f>
      </c>
      <c r="N575" s="53">
        <f>IFERROR(VLOOKUP(B575,'วันที่ 4 กะเช้า'!$B$8:$AG$107,27,FALSE),0)</f>
      </c>
      <c r="O575" s="53">
        <f>IFERROR(VLOOKUP(B575,'วันที่ 4 กะเช้า'!$B$8:$AH$106,28,FALSE),0)-IFERROR(VLOOKUP(B575,'วันที่ 4 กะเช้า'!$B$8:$AH$106,27,FALSE),0)</f>
      </c>
      <c r="P575" s="53">
        <f>IFERROR(VLOOKUP(B575,'วันที่ 4 กะเช้า'!$B$8:$AH$106,27,FALSE),0)</f>
      </c>
      <c r="Q575" s="53">
        <f>IFERROR(VLOOKUP(B575,'วันที่ 4 กะเช้า'!$B$8:$AH$106,28,FALSE),0)-IFERROR(VLOOKUP(B575,'วันที่ 4 กะเช้า'!$B$8:$AH$106,27,FALSE),0)</f>
      </c>
      <c r="R575" s="53">
        <f>IFERROR(VLOOKUP(B575,'วันที่ 4 กะเช้า'!$B$8:$AH$106,27,FALSE),0)</f>
      </c>
      <c r="S575" s="53">
        <f>IFERROR(VLOOKUP(B575,'วันที่ 5 กะเช้า'!$B$8:$AH$107,28,FALSE),0)-IFERROR(VLOOKUP(B575,'วันที่ 5 กะเช้า'!$B$8:$AH$107,27,FALSE),0)</f>
      </c>
      <c r="T575" s="53">
        <f>IFERROR(VLOOKUP(B575,'วันที่ 5 กะเช้า'!$B$8:$AH$107,27,FALSE),0)</f>
      </c>
      <c r="U575" s="53">
        <f>IFERROR(VLOOKUP(B575,'วันที่ 5 กะดึก'!$B$8:$AH$106,27,FALSE),0)</f>
      </c>
      <c r="V575" s="53">
        <f>IFERROR(VLOOKUP(B575,'วันที่ 5 กะดึก'!$B$8:$AH$106,27,FALSE),0)</f>
      </c>
      <c r="W575" s="53">
        <f>IFERROR(VLOOKUP(B575,'วันที่ 7'!$B$8:$AH$105,28,FALSE),0)-IFERROR(VLOOKUP(B575,'วันที่ 7'!$B$8:$AH$105,27,FALSE),0)</f>
      </c>
      <c r="X575" s="53">
        <f>IFERROR(VLOOKUP(B575,'วันที่ 7'!$B$8:$AH$105,27,FALSE),0)</f>
      </c>
      <c r="Y575" s="53">
        <f>IFERROR(VLOOKUP(B575,'วันที่ 8'!$B$8:$AH$109,28,FALSE),0)-IFERROR(VLOOKUP(B575,'วันที่ 8'!$B$8:$AH$109,27,FALSE),0)</f>
      </c>
      <c r="Z575" s="53">
        <f>IFERROR(VLOOKUP(B575,'วันที่ 8'!$B$8:$AH$109,27,FALSE),0)</f>
      </c>
      <c r="AA575" s="53">
        <f>IFERROR(VLOOKUP(B575,'กะเช้าวันที่ 12'!$B$8:$AC$102,28,FALSE),0)-IFERROR(VLOOKUP(B575,'กะเช้าวันที่ 12'!$B$8:$AC$102,27,FALSE),0)</f>
      </c>
      <c r="AB575" s="53">
        <f>IFERROR(VLOOKUP(B575,'กะเช้าวันที่ 12'!$B$8:$AC$102,27,FALSE),0)</f>
      </c>
      <c r="AC575" s="53">
        <f>IFERROR(VLOOKUP(B575,'กะเช้าวันที่ 14'!$B$8:$AC$104,28,FALSE),0)-IFERROR(VLOOKUP(B575,'กะเช้าวันที่ 14'!$B$8:$AC$104,27,FALSE),0)</f>
      </c>
      <c r="AD575" s="53">
        <f>IFERROR(VLOOKUP(B575,'กะเช้าวันที่ 14'!$B$8:$AC$104,27,FALSE),0)</f>
      </c>
      <c r="AE575" s="53">
        <f>IFERROR(VLOOKUP(B575,'กะดึกวันที่ 13'!$B$8:$AC$105,28,FALSE),0)-IFERROR(VLOOKUP(B575,'กะดึกวันที่ 13'!$B$8:$AC$105,27,FALSE),0)</f>
      </c>
      <c r="AF575" s="53">
        <f>IFERROR(VLOOKUP(C575,'กะดึกวันที่ 13'!$B$8:$AC$105,27,FALSE),0)</f>
      </c>
      <c r="AG575" s="53">
        <f>IFERROR(VLOOKUP(B575,'วันที่ 12'!$B$8:$AH$105,28,FALSE),0)</f>
      </c>
      <c r="AH575" s="53">
        <f>IFERROR(VLOOKUP(B575,'วันที่ 14'!$B$8:$AH$106,28,FALSE),0)</f>
      </c>
      <c r="AI575" s="53">
        <f>IFERROR(VLOOKUP(B575,'วันที่ 15'!$B$8:$AH$106,28,FALSE),0)</f>
      </c>
      <c r="AJ575" s="53">
        <f>IFERROR(VLOOKUP(B575,'วันที่ 16'!$B$8:$AH$105,28,FALSE),0)</f>
      </c>
      <c r="AK575" s="53">
        <f>IFERROR(VLOOKUP(B575,'วันที่ 17'!$B$8:$AH$105,28,FALSE),0)</f>
      </c>
      <c r="AL575" s="53">
        <f>IFERROR(VLOOKUP(B575,'วันที่ 18'!$B$8:$AH$104,28,FALSE),0)</f>
      </c>
      <c r="AM575" s="53">
        <f>IFERROR(VLOOKUP(B575,'วันที่ 19'!$B$8:$AH$106,28,FALSE),0)</f>
      </c>
      <c r="AN575" s="53">
        <f>IFERROR(VLOOKUP(B575,'วันที่ 20'!$B$8:$AH$105,28,FALSE),0)</f>
      </c>
      <c r="AO575" s="53">
        <f>IFERROR(VLOOKUP(B575,'วันที่ 21'!$B$8:$AH$106,28,FALSE),0)</f>
      </c>
      <c r="AP575" s="53">
        <f>IFERROR(VLOOKUP(B575,'วันที่ 22'!$B$8:$AH$105,28,FALSE),0)</f>
      </c>
      <c r="AQ575" s="53">
        <f>IFERROR(VLOOKUP(B575,'วันที่ 23'!$B$8:$AH$107,28,FALSE),0)</f>
      </c>
      <c r="AR575" s="53">
        <f>IFERROR(VLOOKUP(B575,'วันที่ 24'!$B$8:$AH$104,28,FALSE),0)</f>
      </c>
      <c r="AS575" s="53">
        <f>IFERROR(VLOOKUP(B575,'วันที่ 25'!$B$8:$AH$106,28,FALSE),0)</f>
      </c>
      <c r="AT575" s="53">
        <f>IFERROR(VLOOKUP(B575,'วันที่ 26'!$B$8:$AH$105,28,FALSE),0)</f>
      </c>
      <c r="AU575" s="53">
        <f>IFERROR(VLOOKUP(B575,'วันที่ 26'!$B$8:$AH$104,28,FALSE),0)</f>
      </c>
      <c r="AV575" s="53">
        <f>IFERROR(VLOOKUP(B575,'วันที่ 30'!$B$8:$AH$107,28,FALSE),0)</f>
      </c>
      <c r="AW575" s="53">
        <f>IFERROR(VLOOKUP(B575,'วันที่ 31'!$B$8:$AG$105,28,FALSE),0)</f>
      </c>
      <c r="AX575" s="52">
        <f>SUM(E575:AW575)</f>
      </c>
    </row>
    <row r="576">
      <c r="A576" s="52"/>
      <c r="B576" s="56"/>
      <c r="C576" s="53">
        <f>IFERROR(VLOOKUP(B576,Members!B:C,2,FALSE),0)</f>
      </c>
      <c r="D576" s="53">
        <f>IFERROR(VLOOKUP(B576,Members!$B:$H,7,FALSE),0)</f>
      </c>
      <c r="E576" s="55">
        <f>IFERROR(VLOOKUP(B576,'วันที่ 1'!$B$8:$AH$103,28,FALSE),0) - IFERROR(VLOOKUP(B576,'วันที่ 1'!$B$8:$AH$103,27,FALSE),0)</f>
      </c>
      <c r="F576" s="55">
        <f>IFERROR(VLOOKUP(C576,'วันที่ 1'!$B$8:$AH$103,27,FALSE),0)</f>
      </c>
      <c r="G576" s="53">
        <f>IFERROR(VLOOKUP(B576,'วันที่ 1'!$B$8:$AH$103,28,FALSE),0)-IFERROR(VLOOKUP(B576,'วันที่ 1'!$B$8:$AH$103,27,FALSE),0)</f>
      </c>
      <c r="H576" s="55">
        <f>IFERROR(VLOOKUP(B576,'วันที่ 1'!$B$8:$AH$103,27,FALSE),0)</f>
      </c>
      <c r="I576" s="53">
        <f>IFERROR(VLOOKUP(B576,'วันที่ 2'!$B$8:$AF$106,28,FALSE),0)-IFERROR(VLOOKUP(B576,'วันที่ 2'!$B$8:$AF$106,27,FALSE),0)</f>
      </c>
      <c r="J576" s="53">
        <f>IFERROR(VLOOKUP(B576,'วันที่ 2'!$B$8:$AF$106,27,FALSE),0)</f>
      </c>
      <c r="K576" s="53">
        <f>IFERROR(VLOOKUP(B576,'วันที่ 3 กะเช้า'!$B$8:$AK$106,28,FALSE),0)-IFERROR(VLOOKUP(B576,'วันที่ 3 กะเช้า'!$B$8:$AK$106,27,FALSE),0)</f>
      </c>
      <c r="L576" s="53">
        <f>IFERROR(VLOOKUP(B576,'วันที่ 3 กะเช้า'!$B$8:$AK$106,27,FALSE),0)</f>
      </c>
      <c r="M576" s="53">
        <f>IFERROR(VLOOKUP(B576,'วันที่ 4 กะเช้า'!$B$8:$AG$107,28,FALSE),0)-IFERROR(VLOOKUP(B576,'วันที่ 4 กะเช้า'!$B$8:$AG$107,27,FALSE),0)</f>
      </c>
      <c r="N576" s="53">
        <f>IFERROR(VLOOKUP(B576,'วันที่ 4 กะเช้า'!$B$8:$AG$107,27,FALSE),0)</f>
      </c>
      <c r="O576" s="53">
        <f>IFERROR(VLOOKUP(B576,'วันที่ 4 กะเช้า'!$B$8:$AH$106,28,FALSE),0)-IFERROR(VLOOKUP(B576,'วันที่ 4 กะเช้า'!$B$8:$AH$106,27,FALSE),0)</f>
      </c>
      <c r="P576" s="53">
        <f>IFERROR(VLOOKUP(B576,'วันที่ 4 กะเช้า'!$B$8:$AH$106,27,FALSE),0)</f>
      </c>
      <c r="Q576" s="53">
        <f>IFERROR(VLOOKUP(B576,'วันที่ 4 กะเช้า'!$B$8:$AH$106,28,FALSE),0)-IFERROR(VLOOKUP(B576,'วันที่ 4 กะเช้า'!$B$8:$AH$106,27,FALSE),0)</f>
      </c>
      <c r="R576" s="53">
        <f>IFERROR(VLOOKUP(B576,'วันที่ 4 กะเช้า'!$B$8:$AH$106,27,FALSE),0)</f>
      </c>
      <c r="S576" s="53">
        <f>IFERROR(VLOOKUP(B576,'วันที่ 5 กะเช้า'!$B$8:$AH$107,28,FALSE),0)-IFERROR(VLOOKUP(B576,'วันที่ 5 กะเช้า'!$B$8:$AH$107,27,FALSE),0)</f>
      </c>
      <c r="T576" s="53">
        <f>IFERROR(VLOOKUP(B576,'วันที่ 5 กะเช้า'!$B$8:$AH$107,27,FALSE),0)</f>
      </c>
      <c r="U576" s="53">
        <f>IFERROR(VLOOKUP(B576,'วันที่ 5 กะดึก'!$B$8:$AH$106,27,FALSE),0)</f>
      </c>
      <c r="V576" s="53">
        <f>IFERROR(VLOOKUP(B576,'วันที่ 5 กะดึก'!$B$8:$AH$106,27,FALSE),0)</f>
      </c>
      <c r="W576" s="53">
        <f>IFERROR(VLOOKUP(B576,'วันที่ 7'!$B$8:$AH$105,28,FALSE),0)-IFERROR(VLOOKUP(B576,'วันที่ 7'!$B$8:$AH$105,27,FALSE),0)</f>
      </c>
      <c r="X576" s="53">
        <f>IFERROR(VLOOKUP(B576,'วันที่ 7'!$B$8:$AH$105,27,FALSE),0)</f>
      </c>
      <c r="Y576" s="53">
        <f>IFERROR(VLOOKUP(B576,'วันที่ 8'!$B$8:$AH$109,28,FALSE),0)-IFERROR(VLOOKUP(B576,'วันที่ 8'!$B$8:$AH$109,27,FALSE),0)</f>
      </c>
      <c r="Z576" s="53">
        <f>IFERROR(VLOOKUP(B576,'วันที่ 8'!$B$8:$AH$109,27,FALSE),0)</f>
      </c>
      <c r="AA576" s="53">
        <f>IFERROR(VLOOKUP(B576,'กะเช้าวันที่ 12'!$B$8:$AC$102,28,FALSE),0)-IFERROR(VLOOKUP(B576,'กะเช้าวันที่ 12'!$B$8:$AC$102,27,FALSE),0)</f>
      </c>
      <c r="AB576" s="53">
        <f>IFERROR(VLOOKUP(B576,'กะเช้าวันที่ 12'!$B$8:$AC$102,27,FALSE),0)</f>
      </c>
      <c r="AC576" s="53">
        <f>IFERROR(VLOOKUP(B576,'กะเช้าวันที่ 14'!$B$8:$AC$104,28,FALSE),0)-IFERROR(VLOOKUP(B576,'กะเช้าวันที่ 14'!$B$8:$AC$104,27,FALSE),0)</f>
      </c>
      <c r="AD576" s="53">
        <f>IFERROR(VLOOKUP(B576,'กะเช้าวันที่ 14'!$B$8:$AC$104,27,FALSE),0)</f>
      </c>
      <c r="AE576" s="53">
        <f>IFERROR(VLOOKUP(B576,'กะดึกวันที่ 13'!$B$8:$AC$105,28,FALSE),0)-IFERROR(VLOOKUP(B576,'กะดึกวันที่ 13'!$B$8:$AC$105,27,FALSE),0)</f>
      </c>
      <c r="AF576" s="53">
        <f>IFERROR(VLOOKUP(C576,'กะดึกวันที่ 13'!$B$8:$AC$105,27,FALSE),0)</f>
      </c>
      <c r="AG576" s="53">
        <f>IFERROR(VLOOKUP(B576,'วันที่ 12'!$B$8:$AH$105,28,FALSE),0)</f>
      </c>
      <c r="AH576" s="53">
        <f>IFERROR(VLOOKUP(B576,'วันที่ 14'!$B$8:$AH$106,28,FALSE),0)</f>
      </c>
      <c r="AI576" s="53">
        <f>IFERROR(VLOOKUP(B576,'วันที่ 15'!$B$8:$AH$106,28,FALSE),0)</f>
      </c>
      <c r="AJ576" s="53">
        <f>IFERROR(VLOOKUP(B576,'วันที่ 16'!$B$8:$AH$105,28,FALSE),0)</f>
      </c>
      <c r="AK576" s="53">
        <f>IFERROR(VLOOKUP(B576,'วันที่ 17'!$B$8:$AH$105,28,FALSE),0)</f>
      </c>
      <c r="AL576" s="53">
        <f>IFERROR(VLOOKUP(B576,'วันที่ 18'!$B$8:$AH$104,28,FALSE),0)</f>
      </c>
      <c r="AM576" s="53">
        <f>IFERROR(VLOOKUP(B576,'วันที่ 19'!$B$8:$AH$106,28,FALSE),0)</f>
      </c>
      <c r="AN576" s="53">
        <f>IFERROR(VLOOKUP(B576,'วันที่ 20'!$B$8:$AH$105,28,FALSE),0)</f>
      </c>
      <c r="AO576" s="53">
        <f>IFERROR(VLOOKUP(B576,'วันที่ 21'!$B$8:$AH$106,28,FALSE),0)</f>
      </c>
      <c r="AP576" s="53">
        <f>IFERROR(VLOOKUP(B576,'วันที่ 22'!$B$8:$AH$105,28,FALSE),0)</f>
      </c>
      <c r="AQ576" s="53">
        <f>IFERROR(VLOOKUP(B576,'วันที่ 23'!$B$8:$AH$107,28,FALSE),0)</f>
      </c>
      <c r="AR576" s="53">
        <f>IFERROR(VLOOKUP(B576,'วันที่ 24'!$B$8:$AH$104,28,FALSE),0)</f>
      </c>
      <c r="AS576" s="53">
        <f>IFERROR(VLOOKUP(B576,'วันที่ 25'!$B$8:$AH$106,28,FALSE),0)</f>
      </c>
      <c r="AT576" s="53">
        <f>IFERROR(VLOOKUP(B576,'วันที่ 26'!$B$8:$AH$105,28,FALSE),0)</f>
      </c>
      <c r="AU576" s="53">
        <f>IFERROR(VLOOKUP(B576,'วันที่ 26'!$B$8:$AH$104,28,FALSE),0)</f>
      </c>
      <c r="AV576" s="53">
        <f>IFERROR(VLOOKUP(B576,'วันที่ 30'!$B$8:$AH$107,28,FALSE),0)</f>
      </c>
      <c r="AW576" s="53">
        <f>IFERROR(VLOOKUP(B576,'วันที่ 31'!$B$8:$AG$105,28,FALSE),0)</f>
      </c>
      <c r="AX576" s="52">
        <f>SUM(E576:AW576)</f>
      </c>
    </row>
    <row r="577">
      <c r="A577" s="52"/>
      <c r="B577" s="56"/>
      <c r="C577" s="53">
        <f>IFERROR(VLOOKUP(B577,Members!B:C,2,FALSE),0)</f>
      </c>
      <c r="D577" s="53">
        <f>IFERROR(VLOOKUP(B577,Members!$B:$H,7,FALSE),0)</f>
      </c>
      <c r="E577" s="55">
        <f>IFERROR(VLOOKUP(B577,'วันที่ 1'!$B$8:$AH$103,28,FALSE),0) - IFERROR(VLOOKUP(B577,'วันที่ 1'!$B$8:$AH$103,27,FALSE),0)</f>
      </c>
      <c r="F577" s="55">
        <f>IFERROR(VLOOKUP(C577,'วันที่ 1'!$B$8:$AH$103,27,FALSE),0)</f>
      </c>
      <c r="G577" s="53">
        <f>IFERROR(VLOOKUP(B577,'วันที่ 1'!$B$8:$AH$103,28,FALSE),0)-IFERROR(VLOOKUP(B577,'วันที่ 1'!$B$8:$AH$103,27,FALSE),0)</f>
      </c>
      <c r="H577" s="55">
        <f>IFERROR(VLOOKUP(B577,'วันที่ 1'!$B$8:$AH$103,27,FALSE),0)</f>
      </c>
      <c r="I577" s="53">
        <f>IFERROR(VLOOKUP(B577,'วันที่ 2'!$B$8:$AF$106,28,FALSE),0)-IFERROR(VLOOKUP(B577,'วันที่ 2'!$B$8:$AF$106,27,FALSE),0)</f>
      </c>
      <c r="J577" s="53">
        <f>IFERROR(VLOOKUP(B577,'วันที่ 2'!$B$8:$AF$106,27,FALSE),0)</f>
      </c>
      <c r="K577" s="53">
        <f>IFERROR(VLOOKUP(B577,'วันที่ 3 กะเช้า'!$B$8:$AK$106,28,FALSE),0)-IFERROR(VLOOKUP(B577,'วันที่ 3 กะเช้า'!$B$8:$AK$106,27,FALSE),0)</f>
      </c>
      <c r="L577" s="53">
        <f>IFERROR(VLOOKUP(B577,'วันที่ 3 กะเช้า'!$B$8:$AK$106,27,FALSE),0)</f>
      </c>
      <c r="M577" s="53">
        <f>IFERROR(VLOOKUP(B577,'วันที่ 4 กะเช้า'!$B$8:$AG$107,28,FALSE),0)-IFERROR(VLOOKUP(B577,'วันที่ 4 กะเช้า'!$B$8:$AG$107,27,FALSE),0)</f>
      </c>
      <c r="N577" s="53">
        <f>IFERROR(VLOOKUP(B577,'วันที่ 4 กะเช้า'!$B$8:$AG$107,27,FALSE),0)</f>
      </c>
      <c r="O577" s="53">
        <f>IFERROR(VLOOKUP(B577,'วันที่ 4 กะเช้า'!$B$8:$AH$106,28,FALSE),0)-IFERROR(VLOOKUP(B577,'วันที่ 4 กะเช้า'!$B$8:$AH$106,27,FALSE),0)</f>
      </c>
      <c r="P577" s="53">
        <f>IFERROR(VLOOKUP(B577,'วันที่ 4 กะเช้า'!$B$8:$AH$106,27,FALSE),0)</f>
      </c>
      <c r="Q577" s="53">
        <f>IFERROR(VLOOKUP(B577,'วันที่ 4 กะเช้า'!$B$8:$AH$106,28,FALSE),0)-IFERROR(VLOOKUP(B577,'วันที่ 4 กะเช้า'!$B$8:$AH$106,27,FALSE),0)</f>
      </c>
      <c r="R577" s="53">
        <f>IFERROR(VLOOKUP(B577,'วันที่ 4 กะเช้า'!$B$8:$AH$106,27,FALSE),0)</f>
      </c>
      <c r="S577" s="53">
        <f>IFERROR(VLOOKUP(B577,'วันที่ 5 กะเช้า'!$B$8:$AH$107,28,FALSE),0)-IFERROR(VLOOKUP(B577,'วันที่ 5 กะเช้า'!$B$8:$AH$107,27,FALSE),0)</f>
      </c>
      <c r="T577" s="53">
        <f>IFERROR(VLOOKUP(B577,'วันที่ 5 กะเช้า'!$B$8:$AH$107,27,FALSE),0)</f>
      </c>
      <c r="U577" s="53">
        <f>IFERROR(VLOOKUP(B577,'วันที่ 5 กะดึก'!$B$8:$AH$106,27,FALSE),0)</f>
      </c>
      <c r="V577" s="53">
        <f>IFERROR(VLOOKUP(B577,'วันที่ 5 กะดึก'!$B$8:$AH$106,27,FALSE),0)</f>
      </c>
      <c r="W577" s="53">
        <f>IFERROR(VLOOKUP(B577,'วันที่ 7'!$B$8:$AH$105,28,FALSE),0)-IFERROR(VLOOKUP(B577,'วันที่ 7'!$B$8:$AH$105,27,FALSE),0)</f>
      </c>
      <c r="X577" s="53">
        <f>IFERROR(VLOOKUP(B577,'วันที่ 7'!$B$8:$AH$105,27,FALSE),0)</f>
      </c>
      <c r="Y577" s="53">
        <f>IFERROR(VLOOKUP(B577,'วันที่ 8'!$B$8:$AH$109,28,FALSE),0)-IFERROR(VLOOKUP(B577,'วันที่ 8'!$B$8:$AH$109,27,FALSE),0)</f>
      </c>
      <c r="Z577" s="53">
        <f>IFERROR(VLOOKUP(B577,'วันที่ 8'!$B$8:$AH$109,27,FALSE),0)</f>
      </c>
      <c r="AA577" s="53">
        <f>IFERROR(VLOOKUP(B577,'กะเช้าวันที่ 12'!$B$8:$AC$102,28,FALSE),0)-IFERROR(VLOOKUP(B577,'กะเช้าวันที่ 12'!$B$8:$AC$102,27,FALSE),0)</f>
      </c>
      <c r="AB577" s="53">
        <f>IFERROR(VLOOKUP(B577,'กะเช้าวันที่ 12'!$B$8:$AC$102,27,FALSE),0)</f>
      </c>
      <c r="AC577" s="53">
        <f>IFERROR(VLOOKUP(B577,'กะเช้าวันที่ 14'!$B$8:$AC$104,28,FALSE),0)-IFERROR(VLOOKUP(B577,'กะเช้าวันที่ 14'!$B$8:$AC$104,27,FALSE),0)</f>
      </c>
      <c r="AD577" s="53">
        <f>IFERROR(VLOOKUP(B577,'กะเช้าวันที่ 14'!$B$8:$AC$104,27,FALSE),0)</f>
      </c>
      <c r="AE577" s="53">
        <f>IFERROR(VLOOKUP(B577,'กะดึกวันที่ 13'!$B$8:$AC$105,28,FALSE),0)-IFERROR(VLOOKUP(B577,'กะดึกวันที่ 13'!$B$8:$AC$105,27,FALSE),0)</f>
      </c>
      <c r="AF577" s="53">
        <f>IFERROR(VLOOKUP(C577,'กะดึกวันที่ 13'!$B$8:$AC$105,27,FALSE),0)</f>
      </c>
      <c r="AG577" s="53">
        <f>IFERROR(VLOOKUP(B577,'วันที่ 12'!$B$8:$AH$105,28,FALSE),0)</f>
      </c>
      <c r="AH577" s="53">
        <f>IFERROR(VLOOKUP(B577,'วันที่ 14'!$B$8:$AH$106,28,FALSE),0)</f>
      </c>
      <c r="AI577" s="53">
        <f>IFERROR(VLOOKUP(B577,'วันที่ 15'!$B$8:$AH$106,28,FALSE),0)</f>
      </c>
      <c r="AJ577" s="53">
        <f>IFERROR(VLOOKUP(B577,'วันที่ 16'!$B$8:$AH$105,28,FALSE),0)</f>
      </c>
      <c r="AK577" s="53">
        <f>IFERROR(VLOOKUP(B577,'วันที่ 17'!$B$8:$AH$105,28,FALSE),0)</f>
      </c>
      <c r="AL577" s="53">
        <f>IFERROR(VLOOKUP(B577,'วันที่ 18'!$B$8:$AH$104,28,FALSE),0)</f>
      </c>
      <c r="AM577" s="53">
        <f>IFERROR(VLOOKUP(B577,'วันที่ 19'!$B$8:$AH$106,28,FALSE),0)</f>
      </c>
      <c r="AN577" s="53">
        <f>IFERROR(VLOOKUP(B577,'วันที่ 20'!$B$8:$AH$105,28,FALSE),0)</f>
      </c>
      <c r="AO577" s="53">
        <f>IFERROR(VLOOKUP(B577,'วันที่ 21'!$B$8:$AH$106,28,FALSE),0)</f>
      </c>
      <c r="AP577" s="53">
        <f>IFERROR(VLOOKUP(B577,'วันที่ 22'!$B$8:$AH$105,28,FALSE),0)</f>
      </c>
      <c r="AQ577" s="53">
        <f>IFERROR(VLOOKUP(B577,'วันที่ 23'!$B$8:$AH$107,28,FALSE),0)</f>
      </c>
      <c r="AR577" s="53">
        <f>IFERROR(VLOOKUP(B577,'วันที่ 24'!$B$8:$AH$104,28,FALSE),0)</f>
      </c>
      <c r="AS577" s="53">
        <f>IFERROR(VLOOKUP(B577,'วันที่ 25'!$B$8:$AH$106,28,FALSE),0)</f>
      </c>
      <c r="AT577" s="53">
        <f>IFERROR(VLOOKUP(B577,'วันที่ 26'!$B$8:$AH$105,28,FALSE),0)</f>
      </c>
      <c r="AU577" s="53">
        <f>IFERROR(VLOOKUP(B577,'วันที่ 26'!$B$8:$AH$104,28,FALSE),0)</f>
      </c>
      <c r="AV577" s="53">
        <f>IFERROR(VLOOKUP(B577,'วันที่ 30'!$B$8:$AH$107,28,FALSE),0)</f>
      </c>
      <c r="AW577" s="53">
        <f>IFERROR(VLOOKUP(B577,'วันที่ 31'!$B$8:$AG$105,28,FALSE),0)</f>
      </c>
      <c r="AX577" s="52">
        <f>SUM(E577:AW577)</f>
      </c>
    </row>
    <row r="578">
      <c r="A578" s="52"/>
      <c r="B578" s="56"/>
      <c r="C578" s="53">
        <f>IFERROR(VLOOKUP(B578,Members!B:C,2,FALSE),0)</f>
      </c>
      <c r="D578" s="53">
        <f>IFERROR(VLOOKUP(B578,Members!$B:$H,7,FALSE),0)</f>
      </c>
      <c r="E578" s="55">
        <f>IFERROR(VLOOKUP(B578,'วันที่ 1'!$B$8:$AH$103,28,FALSE),0) - IFERROR(VLOOKUP(B578,'วันที่ 1'!$B$8:$AH$103,27,FALSE),0)</f>
      </c>
      <c r="F578" s="55">
        <f>IFERROR(VLOOKUP(C578,'วันที่ 1'!$B$8:$AH$103,27,FALSE),0)</f>
      </c>
      <c r="G578" s="53">
        <f>IFERROR(VLOOKUP(B578,'วันที่ 1'!$B$8:$AH$103,28,FALSE),0)-IFERROR(VLOOKUP(B578,'วันที่ 1'!$B$8:$AH$103,27,FALSE),0)</f>
      </c>
      <c r="H578" s="55">
        <f>IFERROR(VLOOKUP(B578,'วันที่ 1'!$B$8:$AH$103,27,FALSE),0)</f>
      </c>
      <c r="I578" s="53">
        <f>IFERROR(VLOOKUP(B578,'วันที่ 2'!$B$8:$AF$106,28,FALSE),0)-IFERROR(VLOOKUP(B578,'วันที่ 2'!$B$8:$AF$106,27,FALSE),0)</f>
      </c>
      <c r="J578" s="53">
        <f>IFERROR(VLOOKUP(B578,'วันที่ 2'!$B$8:$AF$106,27,FALSE),0)</f>
      </c>
      <c r="K578" s="53">
        <f>IFERROR(VLOOKUP(B578,'วันที่ 3 กะเช้า'!$B$8:$AK$106,28,FALSE),0)-IFERROR(VLOOKUP(B578,'วันที่ 3 กะเช้า'!$B$8:$AK$106,27,FALSE),0)</f>
      </c>
      <c r="L578" s="53">
        <f>IFERROR(VLOOKUP(B578,'วันที่ 3 กะเช้า'!$B$8:$AK$106,27,FALSE),0)</f>
      </c>
      <c r="M578" s="53">
        <f>IFERROR(VLOOKUP(B578,'วันที่ 4 กะเช้า'!$B$8:$AG$107,28,FALSE),0)-IFERROR(VLOOKUP(B578,'วันที่ 4 กะเช้า'!$B$8:$AG$107,27,FALSE),0)</f>
      </c>
      <c r="N578" s="53">
        <f>IFERROR(VLOOKUP(B578,'วันที่ 4 กะเช้า'!$B$8:$AG$107,27,FALSE),0)</f>
      </c>
      <c r="O578" s="53">
        <f>IFERROR(VLOOKUP(B578,'วันที่ 4 กะเช้า'!$B$8:$AH$106,28,FALSE),0)-IFERROR(VLOOKUP(B578,'วันที่ 4 กะเช้า'!$B$8:$AH$106,27,FALSE),0)</f>
      </c>
      <c r="P578" s="53">
        <f>IFERROR(VLOOKUP(B578,'วันที่ 4 กะเช้า'!$B$8:$AH$106,27,FALSE),0)</f>
      </c>
      <c r="Q578" s="53">
        <f>IFERROR(VLOOKUP(B578,'วันที่ 4 กะเช้า'!$B$8:$AH$106,28,FALSE),0)-IFERROR(VLOOKUP(B578,'วันที่ 4 กะเช้า'!$B$8:$AH$106,27,FALSE),0)</f>
      </c>
      <c r="R578" s="53">
        <f>IFERROR(VLOOKUP(B578,'วันที่ 4 กะเช้า'!$B$8:$AH$106,27,FALSE),0)</f>
      </c>
      <c r="S578" s="53">
        <f>IFERROR(VLOOKUP(B578,'วันที่ 5 กะเช้า'!$B$8:$AH$107,28,FALSE),0)-IFERROR(VLOOKUP(B578,'วันที่ 5 กะเช้า'!$B$8:$AH$107,27,FALSE),0)</f>
      </c>
      <c r="T578" s="53">
        <f>IFERROR(VLOOKUP(B578,'วันที่ 5 กะเช้า'!$B$8:$AH$107,27,FALSE),0)</f>
      </c>
      <c r="U578" s="53">
        <f>IFERROR(VLOOKUP(B578,'วันที่ 5 กะดึก'!$B$8:$AH$106,27,FALSE),0)</f>
      </c>
      <c r="V578" s="53">
        <f>IFERROR(VLOOKUP(B578,'วันที่ 5 กะดึก'!$B$8:$AH$106,27,FALSE),0)</f>
      </c>
      <c r="W578" s="53">
        <f>IFERROR(VLOOKUP(B578,'วันที่ 7'!$B$8:$AH$105,28,FALSE),0)-IFERROR(VLOOKUP(B578,'วันที่ 7'!$B$8:$AH$105,27,FALSE),0)</f>
      </c>
      <c r="X578" s="53">
        <f>IFERROR(VLOOKUP(B578,'วันที่ 7'!$B$8:$AH$105,27,FALSE),0)</f>
      </c>
      <c r="Y578" s="53">
        <f>IFERROR(VLOOKUP(B578,'วันที่ 8'!$B$8:$AH$109,28,FALSE),0)-IFERROR(VLOOKUP(B578,'วันที่ 8'!$B$8:$AH$109,27,FALSE),0)</f>
      </c>
      <c r="Z578" s="53">
        <f>IFERROR(VLOOKUP(B578,'วันที่ 8'!$B$8:$AH$109,27,FALSE),0)</f>
      </c>
      <c r="AA578" s="53">
        <f>IFERROR(VLOOKUP(B578,'กะเช้าวันที่ 12'!$B$8:$AC$102,28,FALSE),0)-IFERROR(VLOOKUP(B578,'กะเช้าวันที่ 12'!$B$8:$AC$102,27,FALSE),0)</f>
      </c>
      <c r="AB578" s="53">
        <f>IFERROR(VLOOKUP(B578,'กะเช้าวันที่ 12'!$B$8:$AC$102,27,FALSE),0)</f>
      </c>
      <c r="AC578" s="53">
        <f>IFERROR(VLOOKUP(B578,'กะเช้าวันที่ 14'!$B$8:$AC$104,28,FALSE),0)-IFERROR(VLOOKUP(B578,'กะเช้าวันที่ 14'!$B$8:$AC$104,27,FALSE),0)</f>
      </c>
      <c r="AD578" s="53">
        <f>IFERROR(VLOOKUP(B578,'กะเช้าวันที่ 14'!$B$8:$AC$104,27,FALSE),0)</f>
      </c>
      <c r="AE578" s="53">
        <f>IFERROR(VLOOKUP(B578,'กะดึกวันที่ 13'!$B$8:$AC$105,28,FALSE),0)-IFERROR(VLOOKUP(B578,'กะดึกวันที่ 13'!$B$8:$AC$105,27,FALSE),0)</f>
      </c>
      <c r="AF578" s="53">
        <f>IFERROR(VLOOKUP(C578,'กะดึกวันที่ 13'!$B$8:$AC$105,27,FALSE),0)</f>
      </c>
      <c r="AG578" s="53">
        <f>IFERROR(VLOOKUP(B578,'วันที่ 12'!$B$8:$AH$105,28,FALSE),0)</f>
      </c>
      <c r="AH578" s="53">
        <f>IFERROR(VLOOKUP(B578,'วันที่ 14'!$B$8:$AH$106,28,FALSE),0)</f>
      </c>
      <c r="AI578" s="53">
        <f>IFERROR(VLOOKUP(B578,'วันที่ 15'!$B$8:$AH$106,28,FALSE),0)</f>
      </c>
      <c r="AJ578" s="53">
        <f>IFERROR(VLOOKUP(B578,'วันที่ 16'!$B$8:$AH$105,28,FALSE),0)</f>
      </c>
      <c r="AK578" s="53">
        <f>IFERROR(VLOOKUP(B578,'วันที่ 17'!$B$8:$AH$105,28,FALSE),0)</f>
      </c>
      <c r="AL578" s="53">
        <f>IFERROR(VLOOKUP(B578,'วันที่ 18'!$B$8:$AH$104,28,FALSE),0)</f>
      </c>
      <c r="AM578" s="53">
        <f>IFERROR(VLOOKUP(B578,'วันที่ 19'!$B$8:$AH$106,28,FALSE),0)</f>
      </c>
      <c r="AN578" s="53">
        <f>IFERROR(VLOOKUP(B578,'วันที่ 20'!$B$8:$AH$105,28,FALSE),0)</f>
      </c>
      <c r="AO578" s="53">
        <f>IFERROR(VLOOKUP(B578,'วันที่ 21'!$B$8:$AH$106,28,FALSE),0)</f>
      </c>
      <c r="AP578" s="53">
        <f>IFERROR(VLOOKUP(B578,'วันที่ 22'!$B$8:$AH$105,28,FALSE),0)</f>
      </c>
      <c r="AQ578" s="53">
        <f>IFERROR(VLOOKUP(B578,'วันที่ 23'!$B$8:$AH$107,28,FALSE),0)</f>
      </c>
      <c r="AR578" s="53">
        <f>IFERROR(VLOOKUP(B578,'วันที่ 24'!$B$8:$AH$104,28,FALSE),0)</f>
      </c>
      <c r="AS578" s="53">
        <f>IFERROR(VLOOKUP(B578,'วันที่ 25'!$B$8:$AH$106,28,FALSE),0)</f>
      </c>
      <c r="AT578" s="53">
        <f>IFERROR(VLOOKUP(B578,'วันที่ 26'!$B$8:$AH$105,28,FALSE),0)</f>
      </c>
      <c r="AU578" s="53">
        <f>IFERROR(VLOOKUP(B578,'วันที่ 26'!$B$8:$AH$104,28,FALSE),0)</f>
      </c>
      <c r="AV578" s="53">
        <f>IFERROR(VLOOKUP(B578,'วันที่ 30'!$B$8:$AH$107,28,FALSE),0)</f>
      </c>
      <c r="AW578" s="53">
        <f>IFERROR(VLOOKUP(B578,'วันที่ 31'!$B$8:$AG$105,28,FALSE),0)</f>
      </c>
      <c r="AX578" s="52">
        <f>SUM(E578:AW578)</f>
      </c>
    </row>
    <row r="579">
      <c r="A579" s="52"/>
      <c r="B579" s="56"/>
      <c r="C579" s="53">
        <f>IFERROR(VLOOKUP(B579,Members!B:C,2,FALSE),0)</f>
      </c>
      <c r="D579" s="53">
        <f>IFERROR(VLOOKUP(B579,Members!$B:$H,7,FALSE),0)</f>
      </c>
      <c r="E579" s="55">
        <f>IFERROR(VLOOKUP(B579,'วันที่ 1'!$B$8:$AH$103,28,FALSE),0) - IFERROR(VLOOKUP(B579,'วันที่ 1'!$B$8:$AH$103,27,FALSE),0)</f>
      </c>
      <c r="F579" s="55">
        <f>IFERROR(VLOOKUP(C579,'วันที่ 1'!$B$8:$AH$103,27,FALSE),0)</f>
      </c>
      <c r="G579" s="53">
        <f>IFERROR(VLOOKUP(B579,'วันที่ 1'!$B$8:$AH$103,28,FALSE),0)-IFERROR(VLOOKUP(B579,'วันที่ 1'!$B$8:$AH$103,27,FALSE),0)</f>
      </c>
      <c r="H579" s="55">
        <f>IFERROR(VLOOKUP(B579,'วันที่ 1'!$B$8:$AH$103,27,FALSE),0)</f>
      </c>
      <c r="I579" s="53">
        <f>IFERROR(VLOOKUP(B579,'วันที่ 2'!$B$8:$AF$106,28,FALSE),0)-IFERROR(VLOOKUP(B579,'วันที่ 2'!$B$8:$AF$106,27,FALSE),0)</f>
      </c>
      <c r="J579" s="53">
        <f>IFERROR(VLOOKUP(B579,'วันที่ 2'!$B$8:$AF$106,27,FALSE),0)</f>
      </c>
      <c r="K579" s="53">
        <f>IFERROR(VLOOKUP(B579,'วันที่ 3 กะเช้า'!$B$8:$AK$106,28,FALSE),0)-IFERROR(VLOOKUP(B579,'วันที่ 3 กะเช้า'!$B$8:$AK$106,27,FALSE),0)</f>
      </c>
      <c r="L579" s="53">
        <f>IFERROR(VLOOKUP(B579,'วันที่ 3 กะเช้า'!$B$8:$AK$106,27,FALSE),0)</f>
      </c>
      <c r="M579" s="53">
        <f>IFERROR(VLOOKUP(B579,'วันที่ 4 กะเช้า'!$B$8:$AG$107,28,FALSE),0)-IFERROR(VLOOKUP(B579,'วันที่ 4 กะเช้า'!$B$8:$AG$107,27,FALSE),0)</f>
      </c>
      <c r="N579" s="53">
        <f>IFERROR(VLOOKUP(B579,'วันที่ 4 กะเช้า'!$B$8:$AG$107,27,FALSE),0)</f>
      </c>
      <c r="O579" s="53">
        <f>IFERROR(VLOOKUP(B579,'วันที่ 4 กะเช้า'!$B$8:$AH$106,28,FALSE),0)-IFERROR(VLOOKUP(B579,'วันที่ 4 กะเช้า'!$B$8:$AH$106,27,FALSE),0)</f>
      </c>
      <c r="P579" s="53">
        <f>IFERROR(VLOOKUP(B579,'วันที่ 4 กะเช้า'!$B$8:$AH$106,27,FALSE),0)</f>
      </c>
      <c r="Q579" s="53">
        <f>IFERROR(VLOOKUP(B579,'วันที่ 4 กะเช้า'!$B$8:$AH$106,28,FALSE),0)-IFERROR(VLOOKUP(B579,'วันที่ 4 กะเช้า'!$B$8:$AH$106,27,FALSE),0)</f>
      </c>
      <c r="R579" s="53">
        <f>IFERROR(VLOOKUP(B579,'วันที่ 4 กะเช้า'!$B$8:$AH$106,27,FALSE),0)</f>
      </c>
      <c r="S579" s="53">
        <f>IFERROR(VLOOKUP(B579,'วันที่ 5 กะเช้า'!$B$8:$AH$107,28,FALSE),0)-IFERROR(VLOOKUP(B579,'วันที่ 5 กะเช้า'!$B$8:$AH$107,27,FALSE),0)</f>
      </c>
      <c r="T579" s="53">
        <f>IFERROR(VLOOKUP(B579,'วันที่ 5 กะเช้า'!$B$8:$AH$107,27,FALSE),0)</f>
      </c>
      <c r="U579" s="53">
        <f>IFERROR(VLOOKUP(B579,'วันที่ 5 กะดึก'!$B$8:$AH$106,27,FALSE),0)</f>
      </c>
      <c r="V579" s="53">
        <f>IFERROR(VLOOKUP(B579,'วันที่ 5 กะดึก'!$B$8:$AH$106,27,FALSE),0)</f>
      </c>
      <c r="W579" s="53">
        <f>IFERROR(VLOOKUP(B579,'วันที่ 7'!$B$8:$AH$105,28,FALSE),0)-IFERROR(VLOOKUP(B579,'วันที่ 7'!$B$8:$AH$105,27,FALSE),0)</f>
      </c>
      <c r="X579" s="53">
        <f>IFERROR(VLOOKUP(B579,'วันที่ 7'!$B$8:$AH$105,27,FALSE),0)</f>
      </c>
      <c r="Y579" s="53">
        <f>IFERROR(VLOOKUP(B579,'วันที่ 8'!$B$8:$AH$109,28,FALSE),0)-IFERROR(VLOOKUP(B579,'วันที่ 8'!$B$8:$AH$109,27,FALSE),0)</f>
      </c>
      <c r="Z579" s="53">
        <f>IFERROR(VLOOKUP(B579,'วันที่ 8'!$B$8:$AH$109,27,FALSE),0)</f>
      </c>
      <c r="AA579" s="53">
        <f>IFERROR(VLOOKUP(B579,'กะเช้าวันที่ 12'!$B$8:$AC$102,28,FALSE),0)-IFERROR(VLOOKUP(B579,'กะเช้าวันที่ 12'!$B$8:$AC$102,27,FALSE),0)</f>
      </c>
      <c r="AB579" s="53">
        <f>IFERROR(VLOOKUP(B579,'กะเช้าวันที่ 12'!$B$8:$AC$102,27,FALSE),0)</f>
      </c>
      <c r="AC579" s="53">
        <f>IFERROR(VLOOKUP(B579,'กะเช้าวันที่ 14'!$B$8:$AC$104,28,FALSE),0)-IFERROR(VLOOKUP(B579,'กะเช้าวันที่ 14'!$B$8:$AC$104,27,FALSE),0)</f>
      </c>
      <c r="AD579" s="53">
        <f>IFERROR(VLOOKUP(B579,'กะเช้าวันที่ 14'!$B$8:$AC$104,27,FALSE),0)</f>
      </c>
      <c r="AE579" s="53">
        <f>IFERROR(VLOOKUP(B579,'กะดึกวันที่ 13'!$B$8:$AC$105,28,FALSE),0)-IFERROR(VLOOKUP(B579,'กะดึกวันที่ 13'!$B$8:$AC$105,27,FALSE),0)</f>
      </c>
      <c r="AF579" s="53">
        <f>IFERROR(VLOOKUP(C579,'กะดึกวันที่ 13'!$B$8:$AC$105,27,FALSE),0)</f>
      </c>
      <c r="AG579" s="53">
        <f>IFERROR(VLOOKUP(B579,'วันที่ 12'!$B$8:$AH$105,28,FALSE),0)</f>
      </c>
      <c r="AH579" s="53">
        <f>IFERROR(VLOOKUP(B579,'วันที่ 14'!$B$8:$AH$106,28,FALSE),0)</f>
      </c>
      <c r="AI579" s="53">
        <f>IFERROR(VLOOKUP(B579,'วันที่ 15'!$B$8:$AH$106,28,FALSE),0)</f>
      </c>
      <c r="AJ579" s="53">
        <f>IFERROR(VLOOKUP(B579,'วันที่ 16'!$B$8:$AH$105,28,FALSE),0)</f>
      </c>
      <c r="AK579" s="53">
        <f>IFERROR(VLOOKUP(B579,'วันที่ 17'!$B$8:$AH$105,28,FALSE),0)</f>
      </c>
      <c r="AL579" s="53">
        <f>IFERROR(VLOOKUP(B579,'วันที่ 18'!$B$8:$AH$104,28,FALSE),0)</f>
      </c>
      <c r="AM579" s="53">
        <f>IFERROR(VLOOKUP(B579,'วันที่ 19'!$B$8:$AH$106,28,FALSE),0)</f>
      </c>
      <c r="AN579" s="53">
        <f>IFERROR(VLOOKUP(B579,'วันที่ 20'!$B$8:$AH$105,28,FALSE),0)</f>
      </c>
      <c r="AO579" s="53">
        <f>IFERROR(VLOOKUP(B579,'วันที่ 21'!$B$8:$AH$106,28,FALSE),0)</f>
      </c>
      <c r="AP579" s="53">
        <f>IFERROR(VLOOKUP(B579,'วันที่ 22'!$B$8:$AH$105,28,FALSE),0)</f>
      </c>
      <c r="AQ579" s="53">
        <f>IFERROR(VLOOKUP(B579,'วันที่ 23'!$B$8:$AH$107,28,FALSE),0)</f>
      </c>
      <c r="AR579" s="53">
        <f>IFERROR(VLOOKUP(B579,'วันที่ 24'!$B$8:$AH$104,28,FALSE),0)</f>
      </c>
      <c r="AS579" s="53">
        <f>IFERROR(VLOOKUP(B579,'วันที่ 25'!$B$8:$AH$106,28,FALSE),0)</f>
      </c>
      <c r="AT579" s="53">
        <f>IFERROR(VLOOKUP(B579,'วันที่ 26'!$B$8:$AH$105,28,FALSE),0)</f>
      </c>
      <c r="AU579" s="53">
        <f>IFERROR(VLOOKUP(B579,'วันที่ 26'!$B$8:$AH$104,28,FALSE),0)</f>
      </c>
      <c r="AV579" s="53">
        <f>IFERROR(VLOOKUP(B579,'วันที่ 30'!$B$8:$AH$107,28,FALSE),0)</f>
      </c>
      <c r="AW579" s="53">
        <f>IFERROR(VLOOKUP(B579,'วันที่ 31'!$B$8:$AG$105,28,FALSE),0)</f>
      </c>
      <c r="AX579" s="52">
        <f>SUM(E579:AW579)</f>
      </c>
    </row>
    <row r="580">
      <c r="A580" s="52"/>
      <c r="B580" s="56"/>
      <c r="C580" s="53">
        <f>IFERROR(VLOOKUP(B580,Members!B:C,2,FALSE),0)</f>
      </c>
      <c r="D580" s="53">
        <f>IFERROR(VLOOKUP(B580,Members!$B:$H,7,FALSE),0)</f>
      </c>
      <c r="E580" s="55">
        <f>IFERROR(VLOOKUP(B580,'วันที่ 1'!$B$8:$AH$103,28,FALSE),0) - IFERROR(VLOOKUP(B580,'วันที่ 1'!$B$8:$AH$103,27,FALSE),0)</f>
      </c>
      <c r="F580" s="55">
        <f>IFERROR(VLOOKUP(C580,'วันที่ 1'!$B$8:$AH$103,27,FALSE),0)</f>
      </c>
      <c r="G580" s="53">
        <f>IFERROR(VLOOKUP(B580,'วันที่ 1'!$B$8:$AH$103,28,FALSE),0)-IFERROR(VLOOKUP(B580,'วันที่ 1'!$B$8:$AH$103,27,FALSE),0)</f>
      </c>
      <c r="H580" s="55">
        <f>IFERROR(VLOOKUP(B580,'วันที่ 1'!$B$8:$AH$103,27,FALSE),0)</f>
      </c>
      <c r="I580" s="53">
        <f>IFERROR(VLOOKUP(B580,'วันที่ 2'!$B$8:$AF$106,28,FALSE),0)-IFERROR(VLOOKUP(B580,'วันที่ 2'!$B$8:$AF$106,27,FALSE),0)</f>
      </c>
      <c r="J580" s="53">
        <f>IFERROR(VLOOKUP(B580,'วันที่ 2'!$B$8:$AF$106,27,FALSE),0)</f>
      </c>
      <c r="K580" s="53">
        <f>IFERROR(VLOOKUP(B580,'วันที่ 3 กะเช้า'!$B$8:$AK$106,28,FALSE),0)-IFERROR(VLOOKUP(B580,'วันที่ 3 กะเช้า'!$B$8:$AK$106,27,FALSE),0)</f>
      </c>
      <c r="L580" s="53">
        <f>IFERROR(VLOOKUP(B580,'วันที่ 3 กะเช้า'!$B$8:$AK$106,27,FALSE),0)</f>
      </c>
      <c r="M580" s="53">
        <f>IFERROR(VLOOKUP(B580,'วันที่ 4 กะเช้า'!$B$8:$AG$107,28,FALSE),0)-IFERROR(VLOOKUP(B580,'วันที่ 4 กะเช้า'!$B$8:$AG$107,27,FALSE),0)</f>
      </c>
      <c r="N580" s="53">
        <f>IFERROR(VLOOKUP(B580,'วันที่ 4 กะเช้า'!$B$8:$AG$107,27,FALSE),0)</f>
      </c>
      <c r="O580" s="53">
        <f>IFERROR(VLOOKUP(B580,'วันที่ 4 กะเช้า'!$B$8:$AH$106,28,FALSE),0)-IFERROR(VLOOKUP(B580,'วันที่ 4 กะเช้า'!$B$8:$AH$106,27,FALSE),0)</f>
      </c>
      <c r="P580" s="53">
        <f>IFERROR(VLOOKUP(B580,'วันที่ 4 กะเช้า'!$B$8:$AH$106,27,FALSE),0)</f>
      </c>
      <c r="Q580" s="53">
        <f>IFERROR(VLOOKUP(B580,'วันที่ 4 กะเช้า'!$B$8:$AH$106,28,FALSE),0)-IFERROR(VLOOKUP(B580,'วันที่ 4 กะเช้า'!$B$8:$AH$106,27,FALSE),0)</f>
      </c>
      <c r="R580" s="53">
        <f>IFERROR(VLOOKUP(B580,'วันที่ 4 กะเช้า'!$B$8:$AH$106,27,FALSE),0)</f>
      </c>
      <c r="S580" s="53">
        <f>IFERROR(VLOOKUP(B580,'วันที่ 5 กะเช้า'!$B$8:$AH$107,28,FALSE),0)-IFERROR(VLOOKUP(B580,'วันที่ 5 กะเช้า'!$B$8:$AH$107,27,FALSE),0)</f>
      </c>
      <c r="T580" s="53">
        <f>IFERROR(VLOOKUP(B580,'วันที่ 5 กะเช้า'!$B$8:$AH$107,27,FALSE),0)</f>
      </c>
      <c r="U580" s="53">
        <f>IFERROR(VLOOKUP(B580,'วันที่ 5 กะดึก'!$B$8:$AH$106,27,FALSE),0)</f>
      </c>
      <c r="V580" s="53">
        <f>IFERROR(VLOOKUP(B580,'วันที่ 5 กะดึก'!$B$8:$AH$106,27,FALSE),0)</f>
      </c>
      <c r="W580" s="53">
        <f>IFERROR(VLOOKUP(B580,'วันที่ 7'!$B$8:$AH$105,28,FALSE),0)-IFERROR(VLOOKUP(B580,'วันที่ 7'!$B$8:$AH$105,27,FALSE),0)</f>
      </c>
      <c r="X580" s="53">
        <f>IFERROR(VLOOKUP(B580,'วันที่ 7'!$B$8:$AH$105,27,FALSE),0)</f>
      </c>
      <c r="Y580" s="53">
        <f>IFERROR(VLOOKUP(B580,'วันที่ 8'!$B$8:$AH$109,28,FALSE),0)-IFERROR(VLOOKUP(B580,'วันที่ 8'!$B$8:$AH$109,27,FALSE),0)</f>
      </c>
      <c r="Z580" s="53">
        <f>IFERROR(VLOOKUP(B580,'วันที่ 8'!$B$8:$AH$109,27,FALSE),0)</f>
      </c>
      <c r="AA580" s="53">
        <f>IFERROR(VLOOKUP(B580,'กะเช้าวันที่ 12'!$B$8:$AC$102,28,FALSE),0)-IFERROR(VLOOKUP(B580,'กะเช้าวันที่ 12'!$B$8:$AC$102,27,FALSE),0)</f>
      </c>
      <c r="AB580" s="53">
        <f>IFERROR(VLOOKUP(B580,'กะเช้าวันที่ 12'!$B$8:$AC$102,27,FALSE),0)</f>
      </c>
      <c r="AC580" s="53">
        <f>IFERROR(VLOOKUP(B580,'กะเช้าวันที่ 14'!$B$8:$AC$104,28,FALSE),0)-IFERROR(VLOOKUP(B580,'กะเช้าวันที่ 14'!$B$8:$AC$104,27,FALSE),0)</f>
      </c>
      <c r="AD580" s="53">
        <f>IFERROR(VLOOKUP(B580,'กะเช้าวันที่ 14'!$B$8:$AC$104,27,FALSE),0)</f>
      </c>
      <c r="AE580" s="53">
        <f>IFERROR(VLOOKUP(B580,'กะดึกวันที่ 13'!$B$8:$AC$105,28,FALSE),0)-IFERROR(VLOOKUP(B580,'กะดึกวันที่ 13'!$B$8:$AC$105,27,FALSE),0)</f>
      </c>
      <c r="AF580" s="53">
        <f>IFERROR(VLOOKUP(C580,'กะดึกวันที่ 13'!$B$8:$AC$105,27,FALSE),0)</f>
      </c>
      <c r="AG580" s="53">
        <f>IFERROR(VLOOKUP(B580,'วันที่ 12'!$B$8:$AH$105,28,FALSE),0)</f>
      </c>
      <c r="AH580" s="53">
        <f>IFERROR(VLOOKUP(B580,'วันที่ 14'!$B$8:$AH$106,28,FALSE),0)</f>
      </c>
      <c r="AI580" s="53">
        <f>IFERROR(VLOOKUP(B580,'วันที่ 15'!$B$8:$AH$106,28,FALSE),0)</f>
      </c>
      <c r="AJ580" s="53">
        <f>IFERROR(VLOOKUP(B580,'วันที่ 16'!$B$8:$AH$105,28,FALSE),0)</f>
      </c>
      <c r="AK580" s="53">
        <f>IFERROR(VLOOKUP(B580,'วันที่ 17'!$B$8:$AH$105,28,FALSE),0)</f>
      </c>
      <c r="AL580" s="53">
        <f>IFERROR(VLOOKUP(B580,'วันที่ 18'!$B$8:$AH$104,28,FALSE),0)</f>
      </c>
      <c r="AM580" s="53">
        <f>IFERROR(VLOOKUP(B580,'วันที่ 19'!$B$8:$AH$106,28,FALSE),0)</f>
      </c>
      <c r="AN580" s="53">
        <f>IFERROR(VLOOKUP(B580,'วันที่ 20'!$B$8:$AH$105,28,FALSE),0)</f>
      </c>
      <c r="AO580" s="53">
        <f>IFERROR(VLOOKUP(B580,'วันที่ 21'!$B$8:$AH$106,28,FALSE),0)</f>
      </c>
      <c r="AP580" s="53">
        <f>IFERROR(VLOOKUP(B580,'วันที่ 22'!$B$8:$AH$105,28,FALSE),0)</f>
      </c>
      <c r="AQ580" s="53">
        <f>IFERROR(VLOOKUP(B580,'วันที่ 23'!$B$8:$AH$107,28,FALSE),0)</f>
      </c>
      <c r="AR580" s="53">
        <f>IFERROR(VLOOKUP(B580,'วันที่ 24'!$B$8:$AH$104,28,FALSE),0)</f>
      </c>
      <c r="AS580" s="53">
        <f>IFERROR(VLOOKUP(B580,'วันที่ 25'!$B$8:$AH$106,28,FALSE),0)</f>
      </c>
      <c r="AT580" s="53">
        <f>IFERROR(VLOOKUP(B580,'วันที่ 26'!$B$8:$AH$105,28,FALSE),0)</f>
      </c>
      <c r="AU580" s="53">
        <f>IFERROR(VLOOKUP(B580,'วันที่ 26'!$B$8:$AH$104,28,FALSE),0)</f>
      </c>
      <c r="AV580" s="53">
        <f>IFERROR(VLOOKUP(B580,'วันที่ 30'!$B$8:$AH$107,28,FALSE),0)</f>
      </c>
      <c r="AW580" s="53">
        <f>IFERROR(VLOOKUP(B580,'วันที่ 31'!$B$8:$AG$105,28,FALSE),0)</f>
      </c>
      <c r="AX580" s="52">
        <f>SUM(E580:AW580)</f>
      </c>
    </row>
    <row r="581">
      <c r="A581" s="52"/>
      <c r="B581" s="56"/>
      <c r="C581" s="53">
        <f>IFERROR(VLOOKUP(B581,Members!B:C,2,FALSE),0)</f>
      </c>
      <c r="D581" s="53">
        <f>IFERROR(VLOOKUP(B581,Members!$B:$H,7,FALSE),0)</f>
      </c>
      <c r="E581" s="55">
        <f>IFERROR(VLOOKUP(B581,'วันที่ 1'!$B$8:$AH$103,28,FALSE),0) - IFERROR(VLOOKUP(B581,'วันที่ 1'!$B$8:$AH$103,27,FALSE),0)</f>
      </c>
      <c r="F581" s="55">
        <f>IFERROR(VLOOKUP(C581,'วันที่ 1'!$B$8:$AH$103,27,FALSE),0)</f>
      </c>
      <c r="G581" s="53">
        <f>IFERROR(VLOOKUP(B581,'วันที่ 1'!$B$8:$AH$103,28,FALSE),0)-IFERROR(VLOOKUP(B581,'วันที่ 1'!$B$8:$AH$103,27,FALSE),0)</f>
      </c>
      <c r="H581" s="55">
        <f>IFERROR(VLOOKUP(B581,'วันที่ 1'!$B$8:$AH$103,27,FALSE),0)</f>
      </c>
      <c r="I581" s="53">
        <f>IFERROR(VLOOKUP(B581,'วันที่ 2'!$B$8:$AF$106,28,FALSE),0)-IFERROR(VLOOKUP(B581,'วันที่ 2'!$B$8:$AF$106,27,FALSE),0)</f>
      </c>
      <c r="J581" s="53">
        <f>IFERROR(VLOOKUP(B581,'วันที่ 2'!$B$8:$AF$106,27,FALSE),0)</f>
      </c>
      <c r="K581" s="53">
        <f>IFERROR(VLOOKUP(B581,'วันที่ 3 กะเช้า'!$B$8:$AK$106,28,FALSE),0)-IFERROR(VLOOKUP(B581,'วันที่ 3 กะเช้า'!$B$8:$AK$106,27,FALSE),0)</f>
      </c>
      <c r="L581" s="53">
        <f>IFERROR(VLOOKUP(B581,'วันที่ 3 กะเช้า'!$B$8:$AK$106,27,FALSE),0)</f>
      </c>
      <c r="M581" s="53">
        <f>IFERROR(VLOOKUP(B581,'วันที่ 4 กะเช้า'!$B$8:$AG$107,28,FALSE),0)-IFERROR(VLOOKUP(B581,'วันที่ 4 กะเช้า'!$B$8:$AG$107,27,FALSE),0)</f>
      </c>
      <c r="N581" s="53">
        <f>IFERROR(VLOOKUP(B581,'วันที่ 4 กะเช้า'!$B$8:$AG$107,27,FALSE),0)</f>
      </c>
      <c r="O581" s="53">
        <f>IFERROR(VLOOKUP(B581,'วันที่ 4 กะเช้า'!$B$8:$AH$106,28,FALSE),0)-IFERROR(VLOOKUP(B581,'วันที่ 4 กะเช้า'!$B$8:$AH$106,27,FALSE),0)</f>
      </c>
      <c r="P581" s="53">
        <f>IFERROR(VLOOKUP(B581,'วันที่ 4 กะเช้า'!$B$8:$AH$106,27,FALSE),0)</f>
      </c>
      <c r="Q581" s="53">
        <f>IFERROR(VLOOKUP(B581,'วันที่ 4 กะเช้า'!$B$8:$AH$106,28,FALSE),0)-IFERROR(VLOOKUP(B581,'วันที่ 4 กะเช้า'!$B$8:$AH$106,27,FALSE),0)</f>
      </c>
      <c r="R581" s="53">
        <f>IFERROR(VLOOKUP(B581,'วันที่ 4 กะเช้า'!$B$8:$AH$106,27,FALSE),0)</f>
      </c>
      <c r="S581" s="53">
        <f>IFERROR(VLOOKUP(B581,'วันที่ 5 กะเช้า'!$B$8:$AH$107,28,FALSE),0)-IFERROR(VLOOKUP(B581,'วันที่ 5 กะเช้า'!$B$8:$AH$107,27,FALSE),0)</f>
      </c>
      <c r="T581" s="53">
        <f>IFERROR(VLOOKUP(B581,'วันที่ 5 กะเช้า'!$B$8:$AH$107,27,FALSE),0)</f>
      </c>
      <c r="U581" s="53">
        <f>IFERROR(VLOOKUP(B581,'วันที่ 5 กะดึก'!$B$8:$AH$106,27,FALSE),0)</f>
      </c>
      <c r="V581" s="53">
        <f>IFERROR(VLOOKUP(B581,'วันที่ 5 กะดึก'!$B$8:$AH$106,27,FALSE),0)</f>
      </c>
      <c r="W581" s="53">
        <f>IFERROR(VLOOKUP(B581,'วันที่ 7'!$B$8:$AH$105,28,FALSE),0)-IFERROR(VLOOKUP(B581,'วันที่ 7'!$B$8:$AH$105,27,FALSE),0)</f>
      </c>
      <c r="X581" s="53">
        <f>IFERROR(VLOOKUP(B581,'วันที่ 7'!$B$8:$AH$105,27,FALSE),0)</f>
      </c>
      <c r="Y581" s="53">
        <f>IFERROR(VLOOKUP(B581,'วันที่ 8'!$B$8:$AH$109,28,FALSE),0)-IFERROR(VLOOKUP(B581,'วันที่ 8'!$B$8:$AH$109,27,FALSE),0)</f>
      </c>
      <c r="Z581" s="53">
        <f>IFERROR(VLOOKUP(B581,'วันที่ 8'!$B$8:$AH$109,27,FALSE),0)</f>
      </c>
      <c r="AA581" s="53">
        <f>IFERROR(VLOOKUP(B581,'กะเช้าวันที่ 12'!$B$8:$AC$102,28,FALSE),0)-IFERROR(VLOOKUP(B581,'กะเช้าวันที่ 12'!$B$8:$AC$102,27,FALSE),0)</f>
      </c>
      <c r="AB581" s="53">
        <f>IFERROR(VLOOKUP(B581,'กะเช้าวันที่ 12'!$B$8:$AC$102,27,FALSE),0)</f>
      </c>
      <c r="AC581" s="53">
        <f>IFERROR(VLOOKUP(B581,'กะเช้าวันที่ 14'!$B$8:$AC$104,28,FALSE),0)-IFERROR(VLOOKUP(B581,'กะเช้าวันที่ 14'!$B$8:$AC$104,27,FALSE),0)</f>
      </c>
      <c r="AD581" s="53">
        <f>IFERROR(VLOOKUP(B581,'กะเช้าวันที่ 14'!$B$8:$AC$104,27,FALSE),0)</f>
      </c>
      <c r="AE581" s="53">
        <f>IFERROR(VLOOKUP(B581,'กะดึกวันที่ 13'!$B$8:$AC$105,28,FALSE),0)-IFERROR(VLOOKUP(B581,'กะดึกวันที่ 13'!$B$8:$AC$105,27,FALSE),0)</f>
      </c>
      <c r="AF581" s="53">
        <f>IFERROR(VLOOKUP(C581,'กะดึกวันที่ 13'!$B$8:$AC$105,27,FALSE),0)</f>
      </c>
      <c r="AG581" s="53">
        <f>IFERROR(VLOOKUP(B581,'วันที่ 12'!$B$8:$AH$105,28,FALSE),0)</f>
      </c>
      <c r="AH581" s="53">
        <f>IFERROR(VLOOKUP(B581,'วันที่ 14'!$B$8:$AH$106,28,FALSE),0)</f>
      </c>
      <c r="AI581" s="53">
        <f>IFERROR(VLOOKUP(B581,'วันที่ 15'!$B$8:$AH$106,28,FALSE),0)</f>
      </c>
      <c r="AJ581" s="53">
        <f>IFERROR(VLOOKUP(B581,'วันที่ 16'!$B$8:$AH$105,28,FALSE),0)</f>
      </c>
      <c r="AK581" s="53">
        <f>IFERROR(VLOOKUP(B581,'วันที่ 17'!$B$8:$AH$105,28,FALSE),0)</f>
      </c>
      <c r="AL581" s="53">
        <f>IFERROR(VLOOKUP(B581,'วันที่ 18'!$B$8:$AH$104,28,FALSE),0)</f>
      </c>
      <c r="AM581" s="53">
        <f>IFERROR(VLOOKUP(B581,'วันที่ 19'!$B$8:$AH$106,28,FALSE),0)</f>
      </c>
      <c r="AN581" s="53">
        <f>IFERROR(VLOOKUP(B581,'วันที่ 20'!$B$8:$AH$105,28,FALSE),0)</f>
      </c>
      <c r="AO581" s="53">
        <f>IFERROR(VLOOKUP(B581,'วันที่ 21'!$B$8:$AH$106,28,FALSE),0)</f>
      </c>
      <c r="AP581" s="53">
        <f>IFERROR(VLOOKUP(B581,'วันที่ 22'!$B$8:$AH$105,28,FALSE),0)</f>
      </c>
      <c r="AQ581" s="53">
        <f>IFERROR(VLOOKUP(B581,'วันที่ 23'!$B$8:$AH$107,28,FALSE),0)</f>
      </c>
      <c r="AR581" s="53">
        <f>IFERROR(VLOOKUP(B581,'วันที่ 24'!$B$8:$AH$104,28,FALSE),0)</f>
      </c>
      <c r="AS581" s="53">
        <f>IFERROR(VLOOKUP(B581,'วันที่ 25'!$B$8:$AH$106,28,FALSE),0)</f>
      </c>
      <c r="AT581" s="53">
        <f>IFERROR(VLOOKUP(B581,'วันที่ 26'!$B$8:$AH$105,28,FALSE),0)</f>
      </c>
      <c r="AU581" s="53">
        <f>IFERROR(VLOOKUP(B581,'วันที่ 26'!$B$8:$AH$104,28,FALSE),0)</f>
      </c>
      <c r="AV581" s="53">
        <f>IFERROR(VLOOKUP(B581,'วันที่ 30'!$B$8:$AH$107,28,FALSE),0)</f>
      </c>
      <c r="AW581" s="53">
        <f>IFERROR(VLOOKUP(B581,'วันที่ 31'!$B$8:$AG$105,28,FALSE),0)</f>
      </c>
      <c r="AX581" s="52">
        <f>SUM(E581:AW581)</f>
      </c>
    </row>
    <row r="582">
      <c r="A582" s="52"/>
      <c r="B582" s="56"/>
      <c r="C582" s="53">
        <f>IFERROR(VLOOKUP(B582,Members!B:C,2,FALSE),0)</f>
      </c>
      <c r="D582" s="53">
        <f>IFERROR(VLOOKUP(B582,Members!$B:$H,7,FALSE),0)</f>
      </c>
      <c r="E582" s="55">
        <f>IFERROR(VLOOKUP(B582,'วันที่ 1'!$B$8:$AH$103,28,FALSE),0) - IFERROR(VLOOKUP(B582,'วันที่ 1'!$B$8:$AH$103,27,FALSE),0)</f>
      </c>
      <c r="F582" s="55">
        <f>IFERROR(VLOOKUP(C582,'วันที่ 1'!$B$8:$AH$103,27,FALSE),0)</f>
      </c>
      <c r="G582" s="53">
        <f>IFERROR(VLOOKUP(B582,'วันที่ 1'!$B$8:$AH$103,28,FALSE),0)-IFERROR(VLOOKUP(B582,'วันที่ 1'!$B$8:$AH$103,27,FALSE),0)</f>
      </c>
      <c r="H582" s="55">
        <f>IFERROR(VLOOKUP(B582,'วันที่ 1'!$B$8:$AH$103,27,FALSE),0)</f>
      </c>
      <c r="I582" s="53">
        <f>IFERROR(VLOOKUP(B582,'วันที่ 2'!$B$8:$AF$106,28,FALSE),0)-IFERROR(VLOOKUP(B582,'วันที่ 2'!$B$8:$AF$106,27,FALSE),0)</f>
      </c>
      <c r="J582" s="53">
        <f>IFERROR(VLOOKUP(B582,'วันที่ 2'!$B$8:$AF$106,27,FALSE),0)</f>
      </c>
      <c r="K582" s="53">
        <f>IFERROR(VLOOKUP(B582,'วันที่ 3 กะเช้า'!$B$8:$AK$106,28,FALSE),0)-IFERROR(VLOOKUP(B582,'วันที่ 3 กะเช้า'!$B$8:$AK$106,27,FALSE),0)</f>
      </c>
      <c r="L582" s="53">
        <f>IFERROR(VLOOKUP(B582,'วันที่ 3 กะเช้า'!$B$8:$AK$106,27,FALSE),0)</f>
      </c>
      <c r="M582" s="53">
        <f>IFERROR(VLOOKUP(B582,'วันที่ 4 กะเช้า'!$B$8:$AG$107,28,FALSE),0)-IFERROR(VLOOKUP(B582,'วันที่ 4 กะเช้า'!$B$8:$AG$107,27,FALSE),0)</f>
      </c>
      <c r="N582" s="53">
        <f>IFERROR(VLOOKUP(B582,'วันที่ 4 กะเช้า'!$B$8:$AG$107,27,FALSE),0)</f>
      </c>
      <c r="O582" s="53">
        <f>IFERROR(VLOOKUP(B582,'วันที่ 4 กะเช้า'!$B$8:$AH$106,28,FALSE),0)-IFERROR(VLOOKUP(B582,'วันที่ 4 กะเช้า'!$B$8:$AH$106,27,FALSE),0)</f>
      </c>
      <c r="P582" s="53">
        <f>IFERROR(VLOOKUP(B582,'วันที่ 4 กะเช้า'!$B$8:$AH$106,27,FALSE),0)</f>
      </c>
      <c r="Q582" s="53">
        <f>IFERROR(VLOOKUP(B582,'วันที่ 4 กะเช้า'!$B$8:$AH$106,28,FALSE),0)-IFERROR(VLOOKUP(B582,'วันที่ 4 กะเช้า'!$B$8:$AH$106,27,FALSE),0)</f>
      </c>
      <c r="R582" s="53">
        <f>IFERROR(VLOOKUP(B582,'วันที่ 4 กะเช้า'!$B$8:$AH$106,27,FALSE),0)</f>
      </c>
      <c r="S582" s="53">
        <f>IFERROR(VLOOKUP(B582,'วันที่ 5 กะเช้า'!$B$8:$AH$107,28,FALSE),0)-IFERROR(VLOOKUP(B582,'วันที่ 5 กะเช้า'!$B$8:$AH$107,27,FALSE),0)</f>
      </c>
      <c r="T582" s="53">
        <f>IFERROR(VLOOKUP(B582,'วันที่ 5 กะเช้า'!$B$8:$AH$107,27,FALSE),0)</f>
      </c>
      <c r="U582" s="53">
        <f>IFERROR(VLOOKUP(B582,'วันที่ 5 กะดึก'!$B$8:$AH$106,27,FALSE),0)</f>
      </c>
      <c r="V582" s="53">
        <f>IFERROR(VLOOKUP(B582,'วันที่ 5 กะดึก'!$B$8:$AH$106,27,FALSE),0)</f>
      </c>
      <c r="W582" s="53">
        <f>IFERROR(VLOOKUP(B582,'วันที่ 7'!$B$8:$AH$105,28,FALSE),0)-IFERROR(VLOOKUP(B582,'วันที่ 7'!$B$8:$AH$105,27,FALSE),0)</f>
      </c>
      <c r="X582" s="53">
        <f>IFERROR(VLOOKUP(B582,'วันที่ 7'!$B$8:$AH$105,27,FALSE),0)</f>
      </c>
      <c r="Y582" s="53">
        <f>IFERROR(VLOOKUP(B582,'วันที่ 8'!$B$8:$AH$109,28,FALSE),0)-IFERROR(VLOOKUP(B582,'วันที่ 8'!$B$8:$AH$109,27,FALSE),0)</f>
      </c>
      <c r="Z582" s="53">
        <f>IFERROR(VLOOKUP(B582,'วันที่ 8'!$B$8:$AH$109,27,FALSE),0)</f>
      </c>
      <c r="AA582" s="53">
        <f>IFERROR(VLOOKUP(B582,'กะเช้าวันที่ 12'!$B$8:$AC$102,28,FALSE),0)-IFERROR(VLOOKUP(B582,'กะเช้าวันที่ 12'!$B$8:$AC$102,27,FALSE),0)</f>
      </c>
      <c r="AB582" s="53">
        <f>IFERROR(VLOOKUP(B582,'กะเช้าวันที่ 12'!$B$8:$AC$102,27,FALSE),0)</f>
      </c>
      <c r="AC582" s="53">
        <f>IFERROR(VLOOKUP(B582,'กะเช้าวันที่ 14'!$B$8:$AC$104,28,FALSE),0)-IFERROR(VLOOKUP(B582,'กะเช้าวันที่ 14'!$B$8:$AC$104,27,FALSE),0)</f>
      </c>
      <c r="AD582" s="53">
        <f>IFERROR(VLOOKUP(B582,'กะเช้าวันที่ 14'!$B$8:$AC$104,27,FALSE),0)</f>
      </c>
      <c r="AE582" s="53">
        <f>IFERROR(VLOOKUP(B582,'กะดึกวันที่ 13'!$B$8:$AC$105,28,FALSE),0)-IFERROR(VLOOKUP(B582,'กะดึกวันที่ 13'!$B$8:$AC$105,27,FALSE),0)</f>
      </c>
      <c r="AF582" s="53">
        <f>IFERROR(VLOOKUP(C582,'กะดึกวันที่ 13'!$B$8:$AC$105,27,FALSE),0)</f>
      </c>
      <c r="AG582" s="53">
        <f>IFERROR(VLOOKUP(B582,'วันที่ 12'!$B$8:$AH$105,28,FALSE),0)</f>
      </c>
      <c r="AH582" s="53">
        <f>IFERROR(VLOOKUP(B582,'วันที่ 14'!$B$8:$AH$106,28,FALSE),0)</f>
      </c>
      <c r="AI582" s="53">
        <f>IFERROR(VLOOKUP(B582,'วันที่ 15'!$B$8:$AH$106,28,FALSE),0)</f>
      </c>
      <c r="AJ582" s="53">
        <f>IFERROR(VLOOKUP(B582,'วันที่ 16'!$B$8:$AH$105,28,FALSE),0)</f>
      </c>
      <c r="AK582" s="53">
        <f>IFERROR(VLOOKUP(B582,'วันที่ 17'!$B$8:$AH$105,28,FALSE),0)</f>
      </c>
      <c r="AL582" s="53">
        <f>IFERROR(VLOOKUP(B582,'วันที่ 18'!$B$8:$AH$104,28,FALSE),0)</f>
      </c>
      <c r="AM582" s="53">
        <f>IFERROR(VLOOKUP(B582,'วันที่ 19'!$B$8:$AH$106,28,FALSE),0)</f>
      </c>
      <c r="AN582" s="53">
        <f>IFERROR(VLOOKUP(B582,'วันที่ 20'!$B$8:$AH$105,28,FALSE),0)</f>
      </c>
      <c r="AO582" s="53">
        <f>IFERROR(VLOOKUP(B582,'วันที่ 21'!$B$8:$AH$106,28,FALSE),0)</f>
      </c>
      <c r="AP582" s="53">
        <f>IFERROR(VLOOKUP(B582,'วันที่ 22'!$B$8:$AH$105,28,FALSE),0)</f>
      </c>
      <c r="AQ582" s="53">
        <f>IFERROR(VLOOKUP(B582,'วันที่ 23'!$B$8:$AH$107,28,FALSE),0)</f>
      </c>
      <c r="AR582" s="53">
        <f>IFERROR(VLOOKUP(B582,'วันที่ 24'!$B$8:$AH$104,28,FALSE),0)</f>
      </c>
      <c r="AS582" s="53">
        <f>IFERROR(VLOOKUP(B582,'วันที่ 25'!$B$8:$AH$106,28,FALSE),0)</f>
      </c>
      <c r="AT582" s="53">
        <f>IFERROR(VLOOKUP(B582,'วันที่ 26'!$B$8:$AH$105,28,FALSE),0)</f>
      </c>
      <c r="AU582" s="53">
        <f>IFERROR(VLOOKUP(B582,'วันที่ 26'!$B$8:$AH$104,28,FALSE),0)</f>
      </c>
      <c r="AV582" s="53">
        <f>IFERROR(VLOOKUP(B582,'วันที่ 30'!$B$8:$AH$107,28,FALSE),0)</f>
      </c>
      <c r="AW582" s="53">
        <f>IFERROR(VLOOKUP(B582,'วันที่ 31'!$B$8:$AG$105,28,FALSE),0)</f>
      </c>
      <c r="AX582" s="52">
        <f>SUM(E582:AW582)</f>
      </c>
    </row>
    <row r="583">
      <c r="A583" s="52"/>
      <c r="B583" s="56"/>
      <c r="C583" s="53">
        <f>IFERROR(VLOOKUP(B583,Members!B:C,2,FALSE),0)</f>
      </c>
      <c r="D583" s="53">
        <f>IFERROR(VLOOKUP(B583,Members!$B:$H,7,FALSE),0)</f>
      </c>
      <c r="E583" s="55">
        <f>IFERROR(VLOOKUP(B583,'วันที่ 1'!$B$8:$AH$103,28,FALSE),0) - IFERROR(VLOOKUP(B583,'วันที่ 1'!$B$8:$AH$103,27,FALSE),0)</f>
      </c>
      <c r="F583" s="55">
        <f>IFERROR(VLOOKUP(C583,'วันที่ 1'!$B$8:$AH$103,27,FALSE),0)</f>
      </c>
      <c r="G583" s="53">
        <f>IFERROR(VLOOKUP(B583,'วันที่ 1'!$B$8:$AH$103,28,FALSE),0)-IFERROR(VLOOKUP(B583,'วันที่ 1'!$B$8:$AH$103,27,FALSE),0)</f>
      </c>
      <c r="H583" s="55">
        <f>IFERROR(VLOOKUP(B583,'วันที่ 1'!$B$8:$AH$103,27,FALSE),0)</f>
      </c>
      <c r="I583" s="53">
        <f>IFERROR(VLOOKUP(B583,'วันที่ 2'!$B$8:$AF$106,28,FALSE),0)-IFERROR(VLOOKUP(B583,'วันที่ 2'!$B$8:$AF$106,27,FALSE),0)</f>
      </c>
      <c r="J583" s="53">
        <f>IFERROR(VLOOKUP(B583,'วันที่ 2'!$B$8:$AF$106,27,FALSE),0)</f>
      </c>
      <c r="K583" s="53">
        <f>IFERROR(VLOOKUP(B583,'วันที่ 3 กะเช้า'!$B$8:$AK$106,28,FALSE),0)-IFERROR(VLOOKUP(B583,'วันที่ 3 กะเช้า'!$B$8:$AK$106,27,FALSE),0)</f>
      </c>
      <c r="L583" s="53">
        <f>IFERROR(VLOOKUP(B583,'วันที่ 3 กะเช้า'!$B$8:$AK$106,27,FALSE),0)</f>
      </c>
      <c r="M583" s="53">
        <f>IFERROR(VLOOKUP(B583,'วันที่ 4 กะเช้า'!$B$8:$AG$107,28,FALSE),0)-IFERROR(VLOOKUP(B583,'วันที่ 4 กะเช้า'!$B$8:$AG$107,27,FALSE),0)</f>
      </c>
      <c r="N583" s="53">
        <f>IFERROR(VLOOKUP(B583,'วันที่ 4 กะเช้า'!$B$8:$AG$107,27,FALSE),0)</f>
      </c>
      <c r="O583" s="53">
        <f>IFERROR(VLOOKUP(B583,'วันที่ 4 กะเช้า'!$B$8:$AH$106,28,FALSE),0)-IFERROR(VLOOKUP(B583,'วันที่ 4 กะเช้า'!$B$8:$AH$106,27,FALSE),0)</f>
      </c>
      <c r="P583" s="53">
        <f>IFERROR(VLOOKUP(B583,'วันที่ 4 กะเช้า'!$B$8:$AH$106,27,FALSE),0)</f>
      </c>
      <c r="Q583" s="53">
        <f>IFERROR(VLOOKUP(B583,'วันที่ 4 กะเช้า'!$B$8:$AH$106,28,FALSE),0)-IFERROR(VLOOKUP(B583,'วันที่ 4 กะเช้า'!$B$8:$AH$106,27,FALSE),0)</f>
      </c>
      <c r="R583" s="53">
        <f>IFERROR(VLOOKUP(B583,'วันที่ 4 กะเช้า'!$B$8:$AH$106,27,FALSE),0)</f>
      </c>
      <c r="S583" s="53">
        <f>IFERROR(VLOOKUP(B583,'วันที่ 5 กะเช้า'!$B$8:$AH$107,28,FALSE),0)-IFERROR(VLOOKUP(B583,'วันที่ 5 กะเช้า'!$B$8:$AH$107,27,FALSE),0)</f>
      </c>
      <c r="T583" s="53">
        <f>IFERROR(VLOOKUP(B583,'วันที่ 5 กะเช้า'!$B$8:$AH$107,27,FALSE),0)</f>
      </c>
      <c r="U583" s="53">
        <f>IFERROR(VLOOKUP(B583,'วันที่ 5 กะดึก'!$B$8:$AH$106,27,FALSE),0)</f>
      </c>
      <c r="V583" s="53">
        <f>IFERROR(VLOOKUP(B583,'วันที่ 5 กะดึก'!$B$8:$AH$106,27,FALSE),0)</f>
      </c>
      <c r="W583" s="53">
        <f>IFERROR(VLOOKUP(B583,'วันที่ 7'!$B$8:$AH$105,28,FALSE),0)-IFERROR(VLOOKUP(B583,'วันที่ 7'!$B$8:$AH$105,27,FALSE),0)</f>
      </c>
      <c r="X583" s="53">
        <f>IFERROR(VLOOKUP(B583,'วันที่ 7'!$B$8:$AH$105,27,FALSE),0)</f>
      </c>
      <c r="Y583" s="53">
        <f>IFERROR(VLOOKUP(B583,'วันที่ 8'!$B$8:$AH$109,28,FALSE),0)-IFERROR(VLOOKUP(B583,'วันที่ 8'!$B$8:$AH$109,27,FALSE),0)</f>
      </c>
      <c r="Z583" s="53">
        <f>IFERROR(VLOOKUP(B583,'วันที่ 8'!$B$8:$AH$109,27,FALSE),0)</f>
      </c>
      <c r="AA583" s="53">
        <f>IFERROR(VLOOKUP(B583,'กะเช้าวันที่ 12'!$B$8:$AC$102,28,FALSE),0)-IFERROR(VLOOKUP(B583,'กะเช้าวันที่ 12'!$B$8:$AC$102,27,FALSE),0)</f>
      </c>
      <c r="AB583" s="53">
        <f>IFERROR(VLOOKUP(B583,'กะเช้าวันที่ 12'!$B$8:$AC$102,27,FALSE),0)</f>
      </c>
      <c r="AC583" s="53">
        <f>IFERROR(VLOOKUP(B583,'กะเช้าวันที่ 14'!$B$8:$AC$104,28,FALSE),0)-IFERROR(VLOOKUP(B583,'กะเช้าวันที่ 14'!$B$8:$AC$104,27,FALSE),0)</f>
      </c>
      <c r="AD583" s="53">
        <f>IFERROR(VLOOKUP(B583,'กะเช้าวันที่ 14'!$B$8:$AC$104,27,FALSE),0)</f>
      </c>
      <c r="AE583" s="53">
        <f>IFERROR(VLOOKUP(B583,'กะดึกวันที่ 13'!$B$8:$AC$105,28,FALSE),0)-IFERROR(VLOOKUP(B583,'กะดึกวันที่ 13'!$B$8:$AC$105,27,FALSE),0)</f>
      </c>
      <c r="AF583" s="53">
        <f>IFERROR(VLOOKUP(C583,'กะดึกวันที่ 13'!$B$8:$AC$105,27,FALSE),0)</f>
      </c>
      <c r="AG583" s="53">
        <f>IFERROR(VLOOKUP(B583,'วันที่ 12'!$B$8:$AH$105,28,FALSE),0)</f>
      </c>
      <c r="AH583" s="53">
        <f>IFERROR(VLOOKUP(B583,'วันที่ 14'!$B$8:$AH$106,28,FALSE),0)</f>
      </c>
      <c r="AI583" s="53">
        <f>IFERROR(VLOOKUP(B583,'วันที่ 15'!$B$8:$AH$106,28,FALSE),0)</f>
      </c>
      <c r="AJ583" s="53">
        <f>IFERROR(VLOOKUP(B583,'วันที่ 16'!$B$8:$AH$105,28,FALSE),0)</f>
      </c>
      <c r="AK583" s="53">
        <f>IFERROR(VLOOKUP(B583,'วันที่ 17'!$B$8:$AH$105,28,FALSE),0)</f>
      </c>
      <c r="AL583" s="53">
        <f>IFERROR(VLOOKUP(B583,'วันที่ 18'!$B$8:$AH$104,28,FALSE),0)</f>
      </c>
      <c r="AM583" s="53">
        <f>IFERROR(VLOOKUP(B583,'วันที่ 19'!$B$8:$AH$106,28,FALSE),0)</f>
      </c>
      <c r="AN583" s="53">
        <f>IFERROR(VLOOKUP(B583,'วันที่ 20'!$B$8:$AH$105,28,FALSE),0)</f>
      </c>
      <c r="AO583" s="53">
        <f>IFERROR(VLOOKUP(B583,'วันที่ 21'!$B$8:$AH$106,28,FALSE),0)</f>
      </c>
      <c r="AP583" s="53">
        <f>IFERROR(VLOOKUP(B583,'วันที่ 22'!$B$8:$AH$105,28,FALSE),0)</f>
      </c>
      <c r="AQ583" s="53">
        <f>IFERROR(VLOOKUP(B583,'วันที่ 23'!$B$8:$AH$107,28,FALSE),0)</f>
      </c>
      <c r="AR583" s="53">
        <f>IFERROR(VLOOKUP(B583,'วันที่ 24'!$B$8:$AH$104,28,FALSE),0)</f>
      </c>
      <c r="AS583" s="53">
        <f>IFERROR(VLOOKUP(B583,'วันที่ 25'!$B$8:$AH$106,28,FALSE),0)</f>
      </c>
      <c r="AT583" s="53">
        <f>IFERROR(VLOOKUP(B583,'วันที่ 26'!$B$8:$AH$105,28,FALSE),0)</f>
      </c>
      <c r="AU583" s="53">
        <f>IFERROR(VLOOKUP(B583,'วันที่ 26'!$B$8:$AH$104,28,FALSE),0)</f>
      </c>
      <c r="AV583" s="53">
        <f>IFERROR(VLOOKUP(B583,'วันที่ 30'!$B$8:$AH$107,28,FALSE),0)</f>
      </c>
      <c r="AW583" s="53">
        <f>IFERROR(VLOOKUP(B583,'วันที่ 31'!$B$8:$AG$105,28,FALSE),0)</f>
      </c>
      <c r="AX583" s="52">
        <f>SUM(E583:AW583)</f>
      </c>
    </row>
    <row r="584">
      <c r="A584" s="52"/>
      <c r="B584" s="56"/>
      <c r="C584" s="53">
        <f>IFERROR(VLOOKUP(B584,Members!B:C,2,FALSE),0)</f>
      </c>
      <c r="D584" s="53">
        <f>IFERROR(VLOOKUP(B584,Members!$B:$H,7,FALSE),0)</f>
      </c>
      <c r="E584" s="55">
        <f>IFERROR(VLOOKUP(B584,'วันที่ 1'!$B$8:$AH$103,28,FALSE),0) - IFERROR(VLOOKUP(B584,'วันที่ 1'!$B$8:$AH$103,27,FALSE),0)</f>
      </c>
      <c r="F584" s="55">
        <f>IFERROR(VLOOKUP(C584,'วันที่ 1'!$B$8:$AH$103,27,FALSE),0)</f>
      </c>
      <c r="G584" s="53">
        <f>IFERROR(VLOOKUP(B584,'วันที่ 1'!$B$8:$AH$103,28,FALSE),0)-IFERROR(VLOOKUP(B584,'วันที่ 1'!$B$8:$AH$103,27,FALSE),0)</f>
      </c>
      <c r="H584" s="55">
        <f>IFERROR(VLOOKUP(B584,'วันที่ 1'!$B$8:$AH$103,27,FALSE),0)</f>
      </c>
      <c r="I584" s="53">
        <f>IFERROR(VLOOKUP(B584,'วันที่ 2'!$B$8:$AF$106,28,FALSE),0)-IFERROR(VLOOKUP(B584,'วันที่ 2'!$B$8:$AF$106,27,FALSE),0)</f>
      </c>
      <c r="J584" s="53">
        <f>IFERROR(VLOOKUP(B584,'วันที่ 2'!$B$8:$AF$106,27,FALSE),0)</f>
      </c>
      <c r="K584" s="53">
        <f>IFERROR(VLOOKUP(B584,'วันที่ 3 กะเช้า'!$B$8:$AK$106,28,FALSE),0)-IFERROR(VLOOKUP(B584,'วันที่ 3 กะเช้า'!$B$8:$AK$106,27,FALSE),0)</f>
      </c>
      <c r="L584" s="53">
        <f>IFERROR(VLOOKUP(B584,'วันที่ 3 กะเช้า'!$B$8:$AK$106,27,FALSE),0)</f>
      </c>
      <c r="M584" s="53">
        <f>IFERROR(VLOOKUP(B584,'วันที่ 4 กะเช้า'!$B$8:$AG$107,28,FALSE),0)-IFERROR(VLOOKUP(B584,'วันที่ 4 กะเช้า'!$B$8:$AG$107,27,FALSE),0)</f>
      </c>
      <c r="N584" s="53">
        <f>IFERROR(VLOOKUP(B584,'วันที่ 4 กะเช้า'!$B$8:$AG$107,27,FALSE),0)</f>
      </c>
      <c r="O584" s="53">
        <f>IFERROR(VLOOKUP(B584,'วันที่ 4 กะเช้า'!$B$8:$AH$106,28,FALSE),0)-IFERROR(VLOOKUP(B584,'วันที่ 4 กะเช้า'!$B$8:$AH$106,27,FALSE),0)</f>
      </c>
      <c r="P584" s="53">
        <f>IFERROR(VLOOKUP(B584,'วันที่ 4 กะเช้า'!$B$8:$AH$106,27,FALSE),0)</f>
      </c>
      <c r="Q584" s="53">
        <f>IFERROR(VLOOKUP(B584,'วันที่ 4 กะเช้า'!$B$8:$AH$106,28,FALSE),0)-IFERROR(VLOOKUP(B584,'วันที่ 4 กะเช้า'!$B$8:$AH$106,27,FALSE),0)</f>
      </c>
      <c r="R584" s="53">
        <f>IFERROR(VLOOKUP(B584,'วันที่ 4 กะเช้า'!$B$8:$AH$106,27,FALSE),0)</f>
      </c>
      <c r="S584" s="53">
        <f>IFERROR(VLOOKUP(B584,'วันที่ 5 กะเช้า'!$B$8:$AH$107,28,FALSE),0)-IFERROR(VLOOKUP(B584,'วันที่ 5 กะเช้า'!$B$8:$AH$107,27,FALSE),0)</f>
      </c>
      <c r="T584" s="53">
        <f>IFERROR(VLOOKUP(B584,'วันที่ 5 กะเช้า'!$B$8:$AH$107,27,FALSE),0)</f>
      </c>
      <c r="U584" s="53">
        <f>IFERROR(VLOOKUP(B584,'วันที่ 5 กะดึก'!$B$8:$AH$106,27,FALSE),0)</f>
      </c>
      <c r="V584" s="53">
        <f>IFERROR(VLOOKUP(B584,'วันที่ 5 กะดึก'!$B$8:$AH$106,27,FALSE),0)</f>
      </c>
      <c r="W584" s="53">
        <f>IFERROR(VLOOKUP(B584,'วันที่ 7'!$B$8:$AH$105,28,FALSE),0)-IFERROR(VLOOKUP(B584,'วันที่ 7'!$B$8:$AH$105,27,FALSE),0)</f>
      </c>
      <c r="X584" s="53">
        <f>IFERROR(VLOOKUP(B584,'วันที่ 7'!$B$8:$AH$105,27,FALSE),0)</f>
      </c>
      <c r="Y584" s="53">
        <f>IFERROR(VLOOKUP(B584,'วันที่ 8'!$B$8:$AH$109,28,FALSE),0)-IFERROR(VLOOKUP(B584,'วันที่ 8'!$B$8:$AH$109,27,FALSE),0)</f>
      </c>
      <c r="Z584" s="53">
        <f>IFERROR(VLOOKUP(B584,'วันที่ 8'!$B$8:$AH$109,27,FALSE),0)</f>
      </c>
      <c r="AA584" s="53">
        <f>IFERROR(VLOOKUP(B584,'กะเช้าวันที่ 12'!$B$8:$AC$102,28,FALSE),0)-IFERROR(VLOOKUP(B584,'กะเช้าวันที่ 12'!$B$8:$AC$102,27,FALSE),0)</f>
      </c>
      <c r="AB584" s="53">
        <f>IFERROR(VLOOKUP(B584,'กะเช้าวันที่ 12'!$B$8:$AC$102,27,FALSE),0)</f>
      </c>
      <c r="AC584" s="53">
        <f>IFERROR(VLOOKUP(B584,'กะเช้าวันที่ 14'!$B$8:$AC$104,28,FALSE),0)-IFERROR(VLOOKUP(B584,'กะเช้าวันที่ 14'!$B$8:$AC$104,27,FALSE),0)</f>
      </c>
      <c r="AD584" s="53">
        <f>IFERROR(VLOOKUP(B584,'กะเช้าวันที่ 14'!$B$8:$AC$104,27,FALSE),0)</f>
      </c>
      <c r="AE584" s="53">
        <f>IFERROR(VLOOKUP(B584,'กะดึกวันที่ 13'!$B$8:$AC$105,28,FALSE),0)-IFERROR(VLOOKUP(B584,'กะดึกวันที่ 13'!$B$8:$AC$105,27,FALSE),0)</f>
      </c>
      <c r="AF584" s="53">
        <f>IFERROR(VLOOKUP(C584,'กะดึกวันที่ 13'!$B$8:$AC$105,27,FALSE),0)</f>
      </c>
      <c r="AG584" s="53">
        <f>IFERROR(VLOOKUP(B584,'วันที่ 12'!$B$8:$AH$105,28,FALSE),0)</f>
      </c>
      <c r="AH584" s="53">
        <f>IFERROR(VLOOKUP(B584,'วันที่ 14'!$B$8:$AH$106,28,FALSE),0)</f>
      </c>
      <c r="AI584" s="53">
        <f>IFERROR(VLOOKUP(B584,'วันที่ 15'!$B$8:$AH$106,28,FALSE),0)</f>
      </c>
      <c r="AJ584" s="53">
        <f>IFERROR(VLOOKUP(B584,'วันที่ 16'!$B$8:$AH$105,28,FALSE),0)</f>
      </c>
      <c r="AK584" s="53">
        <f>IFERROR(VLOOKUP(B584,'วันที่ 17'!$B$8:$AH$105,28,FALSE),0)</f>
      </c>
      <c r="AL584" s="53">
        <f>IFERROR(VLOOKUP(B584,'วันที่ 18'!$B$8:$AH$104,28,FALSE),0)</f>
      </c>
      <c r="AM584" s="53">
        <f>IFERROR(VLOOKUP(B584,'วันที่ 19'!$B$8:$AH$106,28,FALSE),0)</f>
      </c>
      <c r="AN584" s="53">
        <f>IFERROR(VLOOKUP(B584,'วันที่ 20'!$B$8:$AH$105,28,FALSE),0)</f>
      </c>
      <c r="AO584" s="53">
        <f>IFERROR(VLOOKUP(B584,'วันที่ 21'!$B$8:$AH$106,28,FALSE),0)</f>
      </c>
      <c r="AP584" s="53">
        <f>IFERROR(VLOOKUP(B584,'วันที่ 22'!$B$8:$AH$105,28,FALSE),0)</f>
      </c>
      <c r="AQ584" s="53">
        <f>IFERROR(VLOOKUP(B584,'วันที่ 23'!$B$8:$AH$107,28,FALSE),0)</f>
      </c>
      <c r="AR584" s="53">
        <f>IFERROR(VLOOKUP(B584,'วันที่ 24'!$B$8:$AH$104,28,FALSE),0)</f>
      </c>
      <c r="AS584" s="53">
        <f>IFERROR(VLOOKUP(B584,'วันที่ 25'!$B$8:$AH$106,28,FALSE),0)</f>
      </c>
      <c r="AT584" s="53">
        <f>IFERROR(VLOOKUP(B584,'วันที่ 26'!$B$8:$AH$105,28,FALSE),0)</f>
      </c>
      <c r="AU584" s="53">
        <f>IFERROR(VLOOKUP(B584,'วันที่ 26'!$B$8:$AH$104,28,FALSE),0)</f>
      </c>
      <c r="AV584" s="53">
        <f>IFERROR(VLOOKUP(B584,'วันที่ 30'!$B$8:$AH$107,28,FALSE),0)</f>
      </c>
      <c r="AW584" s="53">
        <f>IFERROR(VLOOKUP(B584,'วันที่ 31'!$B$8:$AG$105,28,FALSE),0)</f>
      </c>
      <c r="AX584" s="52">
        <f>SUM(E584:AW584)</f>
      </c>
    </row>
    <row r="585">
      <c r="A585" s="52"/>
      <c r="B585" s="56"/>
      <c r="C585" s="53">
        <f>IFERROR(VLOOKUP(B585,Members!B:C,2,FALSE),0)</f>
      </c>
      <c r="D585" s="53">
        <f>IFERROR(VLOOKUP(B585,Members!$B:$H,7,FALSE),0)</f>
      </c>
      <c r="E585" s="55">
        <f>IFERROR(VLOOKUP(B585,'วันที่ 1'!$B$8:$AH$103,28,FALSE),0) - IFERROR(VLOOKUP(B585,'วันที่ 1'!$B$8:$AH$103,27,FALSE),0)</f>
      </c>
      <c r="F585" s="55">
        <f>IFERROR(VLOOKUP(C585,'วันที่ 1'!$B$8:$AH$103,27,FALSE),0)</f>
      </c>
      <c r="G585" s="53">
        <f>IFERROR(VLOOKUP(B585,'วันที่ 1'!$B$8:$AH$103,28,FALSE),0)-IFERROR(VLOOKUP(B585,'วันที่ 1'!$B$8:$AH$103,27,FALSE),0)</f>
      </c>
      <c r="H585" s="55">
        <f>IFERROR(VLOOKUP(B585,'วันที่ 1'!$B$8:$AH$103,27,FALSE),0)</f>
      </c>
      <c r="I585" s="53">
        <f>IFERROR(VLOOKUP(B585,'วันที่ 2'!$B$8:$AF$106,28,FALSE),0)-IFERROR(VLOOKUP(B585,'วันที่ 2'!$B$8:$AF$106,27,FALSE),0)</f>
      </c>
      <c r="J585" s="53">
        <f>IFERROR(VLOOKUP(B585,'วันที่ 2'!$B$8:$AF$106,27,FALSE),0)</f>
      </c>
      <c r="K585" s="53">
        <f>IFERROR(VLOOKUP(B585,'วันที่ 3 กะเช้า'!$B$8:$AK$106,28,FALSE),0)-IFERROR(VLOOKUP(B585,'วันที่ 3 กะเช้า'!$B$8:$AK$106,27,FALSE),0)</f>
      </c>
      <c r="L585" s="53">
        <f>IFERROR(VLOOKUP(B585,'วันที่ 3 กะเช้า'!$B$8:$AK$106,27,FALSE),0)</f>
      </c>
      <c r="M585" s="53">
        <f>IFERROR(VLOOKUP(B585,'วันที่ 4 กะเช้า'!$B$8:$AG$107,28,FALSE),0)-IFERROR(VLOOKUP(B585,'วันที่ 4 กะเช้า'!$B$8:$AG$107,27,FALSE),0)</f>
      </c>
      <c r="N585" s="53">
        <f>IFERROR(VLOOKUP(B585,'วันที่ 4 กะเช้า'!$B$8:$AG$107,27,FALSE),0)</f>
      </c>
      <c r="O585" s="53">
        <f>IFERROR(VLOOKUP(B585,'วันที่ 4 กะเช้า'!$B$8:$AH$106,28,FALSE),0)-IFERROR(VLOOKUP(B585,'วันที่ 4 กะเช้า'!$B$8:$AH$106,27,FALSE),0)</f>
      </c>
      <c r="P585" s="53">
        <f>IFERROR(VLOOKUP(B585,'วันที่ 4 กะเช้า'!$B$8:$AH$106,27,FALSE),0)</f>
      </c>
      <c r="Q585" s="53">
        <f>IFERROR(VLOOKUP(B585,'วันที่ 4 กะเช้า'!$B$8:$AH$106,28,FALSE),0)-IFERROR(VLOOKUP(B585,'วันที่ 4 กะเช้า'!$B$8:$AH$106,27,FALSE),0)</f>
      </c>
      <c r="R585" s="53">
        <f>IFERROR(VLOOKUP(B585,'วันที่ 4 กะเช้า'!$B$8:$AH$106,27,FALSE),0)</f>
      </c>
      <c r="S585" s="53">
        <f>IFERROR(VLOOKUP(B585,'วันที่ 5 กะเช้า'!$B$8:$AH$107,28,FALSE),0)-IFERROR(VLOOKUP(B585,'วันที่ 5 กะเช้า'!$B$8:$AH$107,27,FALSE),0)</f>
      </c>
      <c r="T585" s="53">
        <f>IFERROR(VLOOKUP(B585,'วันที่ 5 กะเช้า'!$B$8:$AH$107,27,FALSE),0)</f>
      </c>
      <c r="U585" s="53">
        <f>IFERROR(VLOOKUP(B585,'วันที่ 5 กะดึก'!$B$8:$AH$106,27,FALSE),0)</f>
      </c>
      <c r="V585" s="53">
        <f>IFERROR(VLOOKUP(B585,'วันที่ 5 กะดึก'!$B$8:$AH$106,27,FALSE),0)</f>
      </c>
      <c r="W585" s="53">
        <f>IFERROR(VLOOKUP(B585,'วันที่ 7'!$B$8:$AH$105,28,FALSE),0)-IFERROR(VLOOKUP(B585,'วันที่ 7'!$B$8:$AH$105,27,FALSE),0)</f>
      </c>
      <c r="X585" s="53">
        <f>IFERROR(VLOOKUP(B585,'วันที่ 7'!$B$8:$AH$105,27,FALSE),0)</f>
      </c>
      <c r="Y585" s="53">
        <f>IFERROR(VLOOKUP(B585,'วันที่ 8'!$B$8:$AH$109,28,FALSE),0)-IFERROR(VLOOKUP(B585,'วันที่ 8'!$B$8:$AH$109,27,FALSE),0)</f>
      </c>
      <c r="Z585" s="53">
        <f>IFERROR(VLOOKUP(B585,'วันที่ 8'!$B$8:$AH$109,27,FALSE),0)</f>
      </c>
      <c r="AA585" s="53">
        <f>IFERROR(VLOOKUP(B585,'กะเช้าวันที่ 12'!$B$8:$AC$102,28,FALSE),0)-IFERROR(VLOOKUP(B585,'กะเช้าวันที่ 12'!$B$8:$AC$102,27,FALSE),0)</f>
      </c>
      <c r="AB585" s="53">
        <f>IFERROR(VLOOKUP(B585,'กะเช้าวันที่ 12'!$B$8:$AC$102,27,FALSE),0)</f>
      </c>
      <c r="AC585" s="53">
        <f>IFERROR(VLOOKUP(B585,'กะเช้าวันที่ 14'!$B$8:$AC$104,28,FALSE),0)-IFERROR(VLOOKUP(B585,'กะเช้าวันที่ 14'!$B$8:$AC$104,27,FALSE),0)</f>
      </c>
      <c r="AD585" s="53">
        <f>IFERROR(VLOOKUP(B585,'กะเช้าวันที่ 14'!$B$8:$AC$104,27,FALSE),0)</f>
      </c>
      <c r="AE585" s="53">
        <f>IFERROR(VLOOKUP(B585,'กะดึกวันที่ 13'!$B$8:$AC$105,28,FALSE),0)-IFERROR(VLOOKUP(B585,'กะดึกวันที่ 13'!$B$8:$AC$105,27,FALSE),0)</f>
      </c>
      <c r="AF585" s="53">
        <f>IFERROR(VLOOKUP(C585,'กะดึกวันที่ 13'!$B$8:$AC$105,27,FALSE),0)</f>
      </c>
      <c r="AG585" s="53">
        <f>IFERROR(VLOOKUP(B585,'วันที่ 12'!$B$8:$AH$105,28,FALSE),0)</f>
      </c>
      <c r="AH585" s="53">
        <f>IFERROR(VLOOKUP(B585,'วันที่ 14'!$B$8:$AH$106,28,FALSE),0)</f>
      </c>
      <c r="AI585" s="53">
        <f>IFERROR(VLOOKUP(B585,'วันที่ 15'!$B$8:$AH$106,28,FALSE),0)</f>
      </c>
      <c r="AJ585" s="53">
        <f>IFERROR(VLOOKUP(B585,'วันที่ 16'!$B$8:$AH$105,28,FALSE),0)</f>
      </c>
      <c r="AK585" s="53">
        <f>IFERROR(VLOOKUP(B585,'วันที่ 17'!$B$8:$AH$105,28,FALSE),0)</f>
      </c>
      <c r="AL585" s="53">
        <f>IFERROR(VLOOKUP(B585,'วันที่ 18'!$B$8:$AH$104,28,FALSE),0)</f>
      </c>
      <c r="AM585" s="53">
        <f>IFERROR(VLOOKUP(B585,'วันที่ 19'!$B$8:$AH$106,28,FALSE),0)</f>
      </c>
      <c r="AN585" s="53">
        <f>IFERROR(VLOOKUP(B585,'วันที่ 20'!$B$8:$AH$105,28,FALSE),0)</f>
      </c>
      <c r="AO585" s="53">
        <f>IFERROR(VLOOKUP(B585,'วันที่ 21'!$B$8:$AH$106,28,FALSE),0)</f>
      </c>
      <c r="AP585" s="53">
        <f>IFERROR(VLOOKUP(B585,'วันที่ 22'!$B$8:$AH$105,28,FALSE),0)</f>
      </c>
      <c r="AQ585" s="53">
        <f>IFERROR(VLOOKUP(B585,'วันที่ 23'!$B$8:$AH$107,28,FALSE),0)</f>
      </c>
      <c r="AR585" s="53">
        <f>IFERROR(VLOOKUP(B585,'วันที่ 24'!$B$8:$AH$104,28,FALSE),0)</f>
      </c>
      <c r="AS585" s="53">
        <f>IFERROR(VLOOKUP(B585,'วันที่ 25'!$B$8:$AH$106,28,FALSE),0)</f>
      </c>
      <c r="AT585" s="53">
        <f>IFERROR(VLOOKUP(B585,'วันที่ 26'!$B$8:$AH$105,28,FALSE),0)</f>
      </c>
      <c r="AU585" s="53">
        <f>IFERROR(VLOOKUP(B585,'วันที่ 26'!$B$8:$AH$104,28,FALSE),0)</f>
      </c>
      <c r="AV585" s="53">
        <f>IFERROR(VLOOKUP(B585,'วันที่ 30'!$B$8:$AH$107,28,FALSE),0)</f>
      </c>
      <c r="AW585" s="53">
        <f>IFERROR(VLOOKUP(B585,'วันที่ 31'!$B$8:$AG$105,28,FALSE),0)</f>
      </c>
      <c r="AX585" s="52">
        <f>SUM(E585:AW585)</f>
      </c>
    </row>
    <row r="586">
      <c r="A586" s="52"/>
      <c r="B586" s="56"/>
      <c r="C586" s="53">
        <f>IFERROR(VLOOKUP(B586,Members!B:C,2,FALSE),0)</f>
      </c>
      <c r="D586" s="53">
        <f>IFERROR(VLOOKUP(B586,Members!$B:$H,7,FALSE),0)</f>
      </c>
      <c r="E586" s="55">
        <f>IFERROR(VLOOKUP(B586,'วันที่ 1'!$B$8:$AH$103,28,FALSE),0) - IFERROR(VLOOKUP(B586,'วันที่ 1'!$B$8:$AH$103,27,FALSE),0)</f>
      </c>
      <c r="F586" s="55">
        <f>IFERROR(VLOOKUP(C586,'วันที่ 1'!$B$8:$AH$103,27,FALSE),0)</f>
      </c>
      <c r="G586" s="53">
        <f>IFERROR(VLOOKUP(B586,'วันที่ 1'!$B$8:$AH$103,28,FALSE),0)-IFERROR(VLOOKUP(B586,'วันที่ 1'!$B$8:$AH$103,27,FALSE),0)</f>
      </c>
      <c r="H586" s="55">
        <f>IFERROR(VLOOKUP(B586,'วันที่ 1'!$B$8:$AH$103,27,FALSE),0)</f>
      </c>
      <c r="I586" s="53">
        <f>IFERROR(VLOOKUP(B586,'วันที่ 2'!$B$8:$AF$106,28,FALSE),0)-IFERROR(VLOOKUP(B586,'วันที่ 2'!$B$8:$AF$106,27,FALSE),0)</f>
      </c>
      <c r="J586" s="53">
        <f>IFERROR(VLOOKUP(B586,'วันที่ 2'!$B$8:$AF$106,27,FALSE),0)</f>
      </c>
      <c r="K586" s="53">
        <f>IFERROR(VLOOKUP(B586,'วันที่ 3 กะเช้า'!$B$8:$AK$106,28,FALSE),0)-IFERROR(VLOOKUP(B586,'วันที่ 3 กะเช้า'!$B$8:$AK$106,27,FALSE),0)</f>
      </c>
      <c r="L586" s="53">
        <f>IFERROR(VLOOKUP(B586,'วันที่ 3 กะเช้า'!$B$8:$AK$106,27,FALSE),0)</f>
      </c>
      <c r="M586" s="53">
        <f>IFERROR(VLOOKUP(B586,'วันที่ 4 กะเช้า'!$B$8:$AG$107,28,FALSE),0)-IFERROR(VLOOKUP(B586,'วันที่ 4 กะเช้า'!$B$8:$AG$107,27,FALSE),0)</f>
      </c>
      <c r="N586" s="53">
        <f>IFERROR(VLOOKUP(B586,'วันที่ 4 กะเช้า'!$B$8:$AG$107,27,FALSE),0)</f>
      </c>
      <c r="O586" s="53">
        <f>IFERROR(VLOOKUP(B586,'วันที่ 4 กะเช้า'!$B$8:$AH$106,28,FALSE),0)-IFERROR(VLOOKUP(B586,'วันที่ 4 กะเช้า'!$B$8:$AH$106,27,FALSE),0)</f>
      </c>
      <c r="P586" s="53">
        <f>IFERROR(VLOOKUP(B586,'วันที่ 4 กะเช้า'!$B$8:$AH$106,27,FALSE),0)</f>
      </c>
      <c r="Q586" s="53">
        <f>IFERROR(VLOOKUP(B586,'วันที่ 4 กะเช้า'!$B$8:$AH$106,28,FALSE),0)-IFERROR(VLOOKUP(B586,'วันที่ 4 กะเช้า'!$B$8:$AH$106,27,FALSE),0)</f>
      </c>
      <c r="R586" s="53">
        <f>IFERROR(VLOOKUP(B586,'วันที่ 4 กะเช้า'!$B$8:$AH$106,27,FALSE),0)</f>
      </c>
      <c r="S586" s="53">
        <f>IFERROR(VLOOKUP(B586,'วันที่ 5 กะเช้า'!$B$8:$AH$107,28,FALSE),0)-IFERROR(VLOOKUP(B586,'วันที่ 5 กะเช้า'!$B$8:$AH$107,27,FALSE),0)</f>
      </c>
      <c r="T586" s="53">
        <f>IFERROR(VLOOKUP(B586,'วันที่ 5 กะเช้า'!$B$8:$AH$107,27,FALSE),0)</f>
      </c>
      <c r="U586" s="53">
        <f>IFERROR(VLOOKUP(B586,'วันที่ 5 กะดึก'!$B$8:$AH$106,27,FALSE),0)</f>
      </c>
      <c r="V586" s="53">
        <f>IFERROR(VLOOKUP(B586,'วันที่ 5 กะดึก'!$B$8:$AH$106,27,FALSE),0)</f>
      </c>
      <c r="W586" s="53">
        <f>IFERROR(VLOOKUP(B586,'วันที่ 7'!$B$8:$AH$105,28,FALSE),0)-IFERROR(VLOOKUP(B586,'วันที่ 7'!$B$8:$AH$105,27,FALSE),0)</f>
      </c>
      <c r="X586" s="53">
        <f>IFERROR(VLOOKUP(B586,'วันที่ 7'!$B$8:$AH$105,27,FALSE),0)</f>
      </c>
      <c r="Y586" s="53">
        <f>IFERROR(VLOOKUP(B586,'วันที่ 8'!$B$8:$AH$109,28,FALSE),0)-IFERROR(VLOOKUP(B586,'วันที่ 8'!$B$8:$AH$109,27,FALSE),0)</f>
      </c>
      <c r="Z586" s="53">
        <f>IFERROR(VLOOKUP(B586,'วันที่ 8'!$B$8:$AH$109,27,FALSE),0)</f>
      </c>
      <c r="AA586" s="53">
        <f>IFERROR(VLOOKUP(B586,'กะเช้าวันที่ 12'!$B$8:$AC$102,28,FALSE),0)-IFERROR(VLOOKUP(B586,'กะเช้าวันที่ 12'!$B$8:$AC$102,27,FALSE),0)</f>
      </c>
      <c r="AB586" s="53">
        <f>IFERROR(VLOOKUP(B586,'กะเช้าวันที่ 12'!$B$8:$AC$102,27,FALSE),0)</f>
      </c>
      <c r="AC586" s="53">
        <f>IFERROR(VLOOKUP(B586,'กะเช้าวันที่ 14'!$B$8:$AC$104,28,FALSE),0)-IFERROR(VLOOKUP(B586,'กะเช้าวันที่ 14'!$B$8:$AC$104,27,FALSE),0)</f>
      </c>
      <c r="AD586" s="53">
        <f>IFERROR(VLOOKUP(B586,'กะเช้าวันที่ 14'!$B$8:$AC$104,27,FALSE),0)</f>
      </c>
      <c r="AE586" s="53">
        <f>IFERROR(VLOOKUP(B586,'กะดึกวันที่ 13'!$B$8:$AC$105,28,FALSE),0)-IFERROR(VLOOKUP(B586,'กะดึกวันที่ 13'!$B$8:$AC$105,27,FALSE),0)</f>
      </c>
      <c r="AF586" s="53">
        <f>IFERROR(VLOOKUP(C586,'กะดึกวันที่ 13'!$B$8:$AC$105,27,FALSE),0)</f>
      </c>
      <c r="AG586" s="53">
        <f>IFERROR(VLOOKUP(B586,'วันที่ 12'!$B$8:$AH$105,28,FALSE),0)</f>
      </c>
      <c r="AH586" s="53">
        <f>IFERROR(VLOOKUP(B586,'วันที่ 14'!$B$8:$AH$106,28,FALSE),0)</f>
      </c>
      <c r="AI586" s="53">
        <f>IFERROR(VLOOKUP(B586,'วันที่ 15'!$B$8:$AH$106,28,FALSE),0)</f>
      </c>
      <c r="AJ586" s="53">
        <f>IFERROR(VLOOKUP(B586,'วันที่ 16'!$B$8:$AH$105,28,FALSE),0)</f>
      </c>
      <c r="AK586" s="53">
        <f>IFERROR(VLOOKUP(B586,'วันที่ 17'!$B$8:$AH$105,28,FALSE),0)</f>
      </c>
      <c r="AL586" s="53">
        <f>IFERROR(VLOOKUP(B586,'วันที่ 18'!$B$8:$AH$104,28,FALSE),0)</f>
      </c>
      <c r="AM586" s="53">
        <f>IFERROR(VLOOKUP(B586,'วันที่ 19'!$B$8:$AH$106,28,FALSE),0)</f>
      </c>
      <c r="AN586" s="53">
        <f>IFERROR(VLOOKUP(B586,'วันที่ 20'!$B$8:$AH$105,28,FALSE),0)</f>
      </c>
      <c r="AO586" s="53">
        <f>IFERROR(VLOOKUP(B586,'วันที่ 21'!$B$8:$AH$106,28,FALSE),0)</f>
      </c>
      <c r="AP586" s="53">
        <f>IFERROR(VLOOKUP(B586,'วันที่ 22'!$B$8:$AH$105,28,FALSE),0)</f>
      </c>
      <c r="AQ586" s="53">
        <f>IFERROR(VLOOKUP(B586,'วันที่ 23'!$B$8:$AH$107,28,FALSE),0)</f>
      </c>
      <c r="AR586" s="53">
        <f>IFERROR(VLOOKUP(B586,'วันที่ 24'!$B$8:$AH$104,28,FALSE),0)</f>
      </c>
      <c r="AS586" s="53">
        <f>IFERROR(VLOOKUP(B586,'วันที่ 25'!$B$8:$AH$106,28,FALSE),0)</f>
      </c>
      <c r="AT586" s="53">
        <f>IFERROR(VLOOKUP(B586,'วันที่ 26'!$B$8:$AH$105,28,FALSE),0)</f>
      </c>
      <c r="AU586" s="53">
        <f>IFERROR(VLOOKUP(B586,'วันที่ 26'!$B$8:$AH$104,28,FALSE),0)</f>
      </c>
      <c r="AV586" s="53">
        <f>IFERROR(VLOOKUP(B586,'วันที่ 30'!$B$8:$AH$107,28,FALSE),0)</f>
      </c>
      <c r="AW586" s="53">
        <f>IFERROR(VLOOKUP(B586,'วันที่ 31'!$B$8:$AG$105,28,FALSE),0)</f>
      </c>
      <c r="AX586" s="52">
        <f>SUM(E586:AW586)</f>
      </c>
    </row>
    <row r="587">
      <c r="A587" s="52"/>
      <c r="B587" s="56"/>
      <c r="C587" s="53">
        <f>IFERROR(VLOOKUP(B587,Members!B:C,2,FALSE),0)</f>
      </c>
      <c r="D587" s="53">
        <f>IFERROR(VLOOKUP(B587,Members!$B:$H,7,FALSE),0)</f>
      </c>
      <c r="E587" s="55">
        <f>IFERROR(VLOOKUP(B587,'วันที่ 1'!$B$8:$AH$103,28,FALSE),0) - IFERROR(VLOOKUP(B587,'วันที่ 1'!$B$8:$AH$103,27,FALSE),0)</f>
      </c>
      <c r="F587" s="55">
        <f>IFERROR(VLOOKUP(C587,'วันที่ 1'!$B$8:$AH$103,27,FALSE),0)</f>
      </c>
      <c r="G587" s="53">
        <f>IFERROR(VLOOKUP(B587,'วันที่ 1'!$B$8:$AH$103,28,FALSE),0)-IFERROR(VLOOKUP(B587,'วันที่ 1'!$B$8:$AH$103,27,FALSE),0)</f>
      </c>
      <c r="H587" s="55">
        <f>IFERROR(VLOOKUP(B587,'วันที่ 1'!$B$8:$AH$103,27,FALSE),0)</f>
      </c>
      <c r="I587" s="53">
        <f>IFERROR(VLOOKUP(B587,'วันที่ 2'!$B$8:$AF$106,28,FALSE),0)-IFERROR(VLOOKUP(B587,'วันที่ 2'!$B$8:$AF$106,27,FALSE),0)</f>
      </c>
      <c r="J587" s="53">
        <f>IFERROR(VLOOKUP(B587,'วันที่ 2'!$B$8:$AF$106,27,FALSE),0)</f>
      </c>
      <c r="K587" s="53">
        <f>IFERROR(VLOOKUP(B587,'วันที่ 3 กะเช้า'!$B$8:$AK$106,28,FALSE),0)-IFERROR(VLOOKUP(B587,'วันที่ 3 กะเช้า'!$B$8:$AK$106,27,FALSE),0)</f>
      </c>
      <c r="L587" s="53">
        <f>IFERROR(VLOOKUP(B587,'วันที่ 3 กะเช้า'!$B$8:$AK$106,27,FALSE),0)</f>
      </c>
      <c r="M587" s="53">
        <f>IFERROR(VLOOKUP(B587,'วันที่ 4 กะเช้า'!$B$8:$AG$107,28,FALSE),0)-IFERROR(VLOOKUP(B587,'วันที่ 4 กะเช้า'!$B$8:$AG$107,27,FALSE),0)</f>
      </c>
      <c r="N587" s="53">
        <f>IFERROR(VLOOKUP(B587,'วันที่ 4 กะเช้า'!$B$8:$AG$107,27,FALSE),0)</f>
      </c>
      <c r="O587" s="53">
        <f>IFERROR(VLOOKUP(B587,'วันที่ 4 กะเช้า'!$B$8:$AH$106,28,FALSE),0)-IFERROR(VLOOKUP(B587,'วันที่ 4 กะเช้า'!$B$8:$AH$106,27,FALSE),0)</f>
      </c>
      <c r="P587" s="53">
        <f>IFERROR(VLOOKUP(B587,'วันที่ 4 กะเช้า'!$B$8:$AH$106,27,FALSE),0)</f>
      </c>
      <c r="Q587" s="53">
        <f>IFERROR(VLOOKUP(B587,'วันที่ 4 กะเช้า'!$B$8:$AH$106,28,FALSE),0)-IFERROR(VLOOKUP(B587,'วันที่ 4 กะเช้า'!$B$8:$AH$106,27,FALSE),0)</f>
      </c>
      <c r="R587" s="53">
        <f>IFERROR(VLOOKUP(B587,'วันที่ 4 กะเช้า'!$B$8:$AH$106,27,FALSE),0)</f>
      </c>
      <c r="S587" s="53">
        <f>IFERROR(VLOOKUP(B587,'วันที่ 5 กะเช้า'!$B$8:$AH$107,28,FALSE),0)-IFERROR(VLOOKUP(B587,'วันที่ 5 กะเช้า'!$B$8:$AH$107,27,FALSE),0)</f>
      </c>
      <c r="T587" s="53">
        <f>IFERROR(VLOOKUP(B587,'วันที่ 5 กะเช้า'!$B$8:$AH$107,27,FALSE),0)</f>
      </c>
      <c r="U587" s="53">
        <f>IFERROR(VLOOKUP(B587,'วันที่ 5 กะดึก'!$B$8:$AH$106,27,FALSE),0)</f>
      </c>
      <c r="V587" s="53">
        <f>IFERROR(VLOOKUP(B587,'วันที่ 5 กะดึก'!$B$8:$AH$106,27,FALSE),0)</f>
      </c>
      <c r="W587" s="53">
        <f>IFERROR(VLOOKUP(B587,'วันที่ 7'!$B$8:$AH$105,28,FALSE),0)-IFERROR(VLOOKUP(B587,'วันที่ 7'!$B$8:$AH$105,27,FALSE),0)</f>
      </c>
      <c r="X587" s="53">
        <f>IFERROR(VLOOKUP(B587,'วันที่ 7'!$B$8:$AH$105,27,FALSE),0)</f>
      </c>
      <c r="Y587" s="53">
        <f>IFERROR(VLOOKUP(B587,'วันที่ 8'!$B$8:$AH$109,28,FALSE),0)-IFERROR(VLOOKUP(B587,'วันที่ 8'!$B$8:$AH$109,27,FALSE),0)</f>
      </c>
      <c r="Z587" s="53">
        <f>IFERROR(VLOOKUP(B587,'วันที่ 8'!$B$8:$AH$109,27,FALSE),0)</f>
      </c>
      <c r="AA587" s="53">
        <f>IFERROR(VLOOKUP(B587,'กะเช้าวันที่ 12'!$B$8:$AC$102,28,FALSE),0)-IFERROR(VLOOKUP(B587,'กะเช้าวันที่ 12'!$B$8:$AC$102,27,FALSE),0)</f>
      </c>
      <c r="AB587" s="53">
        <f>IFERROR(VLOOKUP(B587,'กะเช้าวันที่ 12'!$B$8:$AC$102,27,FALSE),0)</f>
      </c>
      <c r="AC587" s="53">
        <f>IFERROR(VLOOKUP(B587,'กะเช้าวันที่ 14'!$B$8:$AC$104,28,FALSE),0)-IFERROR(VLOOKUP(B587,'กะเช้าวันที่ 14'!$B$8:$AC$104,27,FALSE),0)</f>
      </c>
      <c r="AD587" s="53">
        <f>IFERROR(VLOOKUP(B587,'กะเช้าวันที่ 14'!$B$8:$AC$104,27,FALSE),0)</f>
      </c>
      <c r="AE587" s="53">
        <f>IFERROR(VLOOKUP(B587,'กะดึกวันที่ 13'!$B$8:$AC$105,28,FALSE),0)-IFERROR(VLOOKUP(B587,'กะดึกวันที่ 13'!$B$8:$AC$105,27,FALSE),0)</f>
      </c>
      <c r="AF587" s="53">
        <f>IFERROR(VLOOKUP(C587,'กะดึกวันที่ 13'!$B$8:$AC$105,27,FALSE),0)</f>
      </c>
      <c r="AG587" s="53">
        <f>IFERROR(VLOOKUP(B587,'วันที่ 12'!$B$8:$AH$105,28,FALSE),0)</f>
      </c>
      <c r="AH587" s="53">
        <f>IFERROR(VLOOKUP(B587,'วันที่ 14'!$B$8:$AH$106,28,FALSE),0)</f>
      </c>
      <c r="AI587" s="53">
        <f>IFERROR(VLOOKUP(B587,'วันที่ 15'!$B$8:$AH$106,28,FALSE),0)</f>
      </c>
      <c r="AJ587" s="53">
        <f>IFERROR(VLOOKUP(B587,'วันที่ 16'!$B$8:$AH$105,28,FALSE),0)</f>
      </c>
      <c r="AK587" s="53">
        <f>IFERROR(VLOOKUP(B587,'วันที่ 17'!$B$8:$AH$105,28,FALSE),0)</f>
      </c>
      <c r="AL587" s="53">
        <f>IFERROR(VLOOKUP(B587,'วันที่ 18'!$B$8:$AH$104,28,FALSE),0)</f>
      </c>
      <c r="AM587" s="53">
        <f>IFERROR(VLOOKUP(B587,'วันที่ 19'!$B$8:$AH$106,28,FALSE),0)</f>
      </c>
      <c r="AN587" s="53">
        <f>IFERROR(VLOOKUP(B587,'วันที่ 20'!$B$8:$AH$105,28,FALSE),0)</f>
      </c>
      <c r="AO587" s="53">
        <f>IFERROR(VLOOKUP(B587,'วันที่ 21'!$B$8:$AH$106,28,FALSE),0)</f>
      </c>
      <c r="AP587" s="53">
        <f>IFERROR(VLOOKUP(B587,'วันที่ 22'!$B$8:$AH$105,28,FALSE),0)</f>
      </c>
      <c r="AQ587" s="53">
        <f>IFERROR(VLOOKUP(B587,'วันที่ 23'!$B$8:$AH$107,28,FALSE),0)</f>
      </c>
      <c r="AR587" s="53">
        <f>IFERROR(VLOOKUP(B587,'วันที่ 24'!$B$8:$AH$104,28,FALSE),0)</f>
      </c>
      <c r="AS587" s="53">
        <f>IFERROR(VLOOKUP(B587,'วันที่ 25'!$B$8:$AH$106,28,FALSE),0)</f>
      </c>
      <c r="AT587" s="53">
        <f>IFERROR(VLOOKUP(B587,'วันที่ 26'!$B$8:$AH$105,28,FALSE),0)</f>
      </c>
      <c r="AU587" s="53">
        <f>IFERROR(VLOOKUP(B587,'วันที่ 26'!$B$8:$AH$104,28,FALSE),0)</f>
      </c>
      <c r="AV587" s="53">
        <f>IFERROR(VLOOKUP(B587,'วันที่ 30'!$B$8:$AH$107,28,FALSE),0)</f>
      </c>
      <c r="AW587" s="53">
        <f>IFERROR(VLOOKUP(B587,'วันที่ 31'!$B$8:$AG$105,28,FALSE),0)</f>
      </c>
      <c r="AX587" s="52">
        <f>SUM(E587:AW587)</f>
      </c>
    </row>
    <row r="588">
      <c r="A588" s="52"/>
      <c r="B588" s="56"/>
      <c r="C588" s="53">
        <f>IFERROR(VLOOKUP(B588,Members!B:C,2,FALSE),0)</f>
      </c>
      <c r="D588" s="53">
        <f>IFERROR(VLOOKUP(B588,Members!$B:$H,7,FALSE),0)</f>
      </c>
      <c r="E588" s="55">
        <f>IFERROR(VLOOKUP(B588,'วันที่ 1'!$B$8:$AH$103,28,FALSE),0) - IFERROR(VLOOKUP(B588,'วันที่ 1'!$B$8:$AH$103,27,FALSE),0)</f>
      </c>
      <c r="F588" s="55">
        <f>IFERROR(VLOOKUP(C588,'วันที่ 1'!$B$8:$AH$103,27,FALSE),0)</f>
      </c>
      <c r="G588" s="53">
        <f>IFERROR(VLOOKUP(B588,'วันที่ 1'!$B$8:$AH$103,28,FALSE),0)-IFERROR(VLOOKUP(B588,'วันที่ 1'!$B$8:$AH$103,27,FALSE),0)</f>
      </c>
      <c r="H588" s="55">
        <f>IFERROR(VLOOKUP(B588,'วันที่ 1'!$B$8:$AH$103,27,FALSE),0)</f>
      </c>
      <c r="I588" s="53">
        <f>IFERROR(VLOOKUP(B588,'วันที่ 2'!$B$8:$AF$106,28,FALSE),0)-IFERROR(VLOOKUP(B588,'วันที่ 2'!$B$8:$AF$106,27,FALSE),0)</f>
      </c>
      <c r="J588" s="53">
        <f>IFERROR(VLOOKUP(B588,'วันที่ 2'!$B$8:$AF$106,27,FALSE),0)</f>
      </c>
      <c r="K588" s="53">
        <f>IFERROR(VLOOKUP(B588,'วันที่ 3 กะเช้า'!$B$8:$AK$106,28,FALSE),0)-IFERROR(VLOOKUP(B588,'วันที่ 3 กะเช้า'!$B$8:$AK$106,27,FALSE),0)</f>
      </c>
      <c r="L588" s="53">
        <f>IFERROR(VLOOKUP(B588,'วันที่ 3 กะเช้า'!$B$8:$AK$106,27,FALSE),0)</f>
      </c>
      <c r="M588" s="53">
        <f>IFERROR(VLOOKUP(B588,'วันที่ 4 กะเช้า'!$B$8:$AG$107,28,FALSE),0)-IFERROR(VLOOKUP(B588,'วันที่ 4 กะเช้า'!$B$8:$AG$107,27,FALSE),0)</f>
      </c>
      <c r="N588" s="53">
        <f>IFERROR(VLOOKUP(B588,'วันที่ 4 กะเช้า'!$B$8:$AG$107,27,FALSE),0)</f>
      </c>
      <c r="O588" s="53">
        <f>IFERROR(VLOOKUP(B588,'วันที่ 4 กะเช้า'!$B$8:$AH$106,28,FALSE),0)-IFERROR(VLOOKUP(B588,'วันที่ 4 กะเช้า'!$B$8:$AH$106,27,FALSE),0)</f>
      </c>
      <c r="P588" s="53">
        <f>IFERROR(VLOOKUP(B588,'วันที่ 4 กะเช้า'!$B$8:$AH$106,27,FALSE),0)</f>
      </c>
      <c r="Q588" s="53">
        <f>IFERROR(VLOOKUP(B588,'วันที่ 4 กะเช้า'!$B$8:$AH$106,28,FALSE),0)-IFERROR(VLOOKUP(B588,'วันที่ 4 กะเช้า'!$B$8:$AH$106,27,FALSE),0)</f>
      </c>
      <c r="R588" s="53">
        <f>IFERROR(VLOOKUP(B588,'วันที่ 4 กะเช้า'!$B$8:$AH$106,27,FALSE),0)</f>
      </c>
      <c r="S588" s="53">
        <f>IFERROR(VLOOKUP(B588,'วันที่ 5 กะเช้า'!$B$8:$AH$107,28,FALSE),0)-IFERROR(VLOOKUP(B588,'วันที่ 5 กะเช้า'!$B$8:$AH$107,27,FALSE),0)</f>
      </c>
      <c r="T588" s="53">
        <f>IFERROR(VLOOKUP(B588,'วันที่ 5 กะเช้า'!$B$8:$AH$107,27,FALSE),0)</f>
      </c>
      <c r="U588" s="53">
        <f>IFERROR(VLOOKUP(B588,'วันที่ 5 กะดึก'!$B$8:$AH$106,27,FALSE),0)</f>
      </c>
      <c r="V588" s="53">
        <f>IFERROR(VLOOKUP(B588,'วันที่ 5 กะดึก'!$B$8:$AH$106,27,FALSE),0)</f>
      </c>
      <c r="W588" s="53">
        <f>IFERROR(VLOOKUP(B588,'วันที่ 7'!$B$8:$AH$105,28,FALSE),0)-IFERROR(VLOOKUP(B588,'วันที่ 7'!$B$8:$AH$105,27,FALSE),0)</f>
      </c>
      <c r="X588" s="53">
        <f>IFERROR(VLOOKUP(B588,'วันที่ 7'!$B$8:$AH$105,27,FALSE),0)</f>
      </c>
      <c r="Y588" s="53">
        <f>IFERROR(VLOOKUP(B588,'วันที่ 8'!$B$8:$AH$109,28,FALSE),0)-IFERROR(VLOOKUP(B588,'วันที่ 8'!$B$8:$AH$109,27,FALSE),0)</f>
      </c>
      <c r="Z588" s="53">
        <f>IFERROR(VLOOKUP(B588,'วันที่ 8'!$B$8:$AH$109,27,FALSE),0)</f>
      </c>
      <c r="AA588" s="53">
        <f>IFERROR(VLOOKUP(B588,'กะเช้าวันที่ 12'!$B$8:$AC$102,28,FALSE),0)-IFERROR(VLOOKUP(B588,'กะเช้าวันที่ 12'!$B$8:$AC$102,27,FALSE),0)</f>
      </c>
      <c r="AB588" s="53">
        <f>IFERROR(VLOOKUP(B588,'กะเช้าวันที่ 12'!$B$8:$AC$102,27,FALSE),0)</f>
      </c>
      <c r="AC588" s="53">
        <f>IFERROR(VLOOKUP(B588,'กะเช้าวันที่ 14'!$B$8:$AC$104,28,FALSE),0)-IFERROR(VLOOKUP(B588,'กะเช้าวันที่ 14'!$B$8:$AC$104,27,FALSE),0)</f>
      </c>
      <c r="AD588" s="53">
        <f>IFERROR(VLOOKUP(B588,'กะเช้าวันที่ 14'!$B$8:$AC$104,27,FALSE),0)</f>
      </c>
      <c r="AE588" s="53">
        <f>IFERROR(VLOOKUP(B588,'กะดึกวันที่ 13'!$B$8:$AC$105,28,FALSE),0)-IFERROR(VLOOKUP(B588,'กะดึกวันที่ 13'!$B$8:$AC$105,27,FALSE),0)</f>
      </c>
      <c r="AF588" s="53">
        <f>IFERROR(VLOOKUP(C588,'กะดึกวันที่ 13'!$B$8:$AC$105,27,FALSE),0)</f>
      </c>
      <c r="AG588" s="53">
        <f>IFERROR(VLOOKUP(B588,'วันที่ 12'!$B$8:$AH$105,28,FALSE),0)</f>
      </c>
      <c r="AH588" s="53">
        <f>IFERROR(VLOOKUP(B588,'วันที่ 14'!$B$8:$AH$106,28,FALSE),0)</f>
      </c>
      <c r="AI588" s="53">
        <f>IFERROR(VLOOKUP(B588,'วันที่ 15'!$B$8:$AH$106,28,FALSE),0)</f>
      </c>
      <c r="AJ588" s="53">
        <f>IFERROR(VLOOKUP(B588,'วันที่ 16'!$B$8:$AH$105,28,FALSE),0)</f>
      </c>
      <c r="AK588" s="53">
        <f>IFERROR(VLOOKUP(B588,'วันที่ 17'!$B$8:$AH$105,28,FALSE),0)</f>
      </c>
      <c r="AL588" s="53">
        <f>IFERROR(VLOOKUP(B588,'วันที่ 18'!$B$8:$AH$104,28,FALSE),0)</f>
      </c>
      <c r="AM588" s="53">
        <f>IFERROR(VLOOKUP(B588,'วันที่ 19'!$B$8:$AH$106,28,FALSE),0)</f>
      </c>
      <c r="AN588" s="53">
        <f>IFERROR(VLOOKUP(B588,'วันที่ 20'!$B$8:$AH$105,28,FALSE),0)</f>
      </c>
      <c r="AO588" s="53">
        <f>IFERROR(VLOOKUP(B588,'วันที่ 21'!$B$8:$AH$106,28,FALSE),0)</f>
      </c>
      <c r="AP588" s="53">
        <f>IFERROR(VLOOKUP(B588,'วันที่ 22'!$B$8:$AH$105,28,FALSE),0)</f>
      </c>
      <c r="AQ588" s="53">
        <f>IFERROR(VLOOKUP(B588,'วันที่ 23'!$B$8:$AH$107,28,FALSE),0)</f>
      </c>
      <c r="AR588" s="53">
        <f>IFERROR(VLOOKUP(B588,'วันที่ 24'!$B$8:$AH$104,28,FALSE),0)</f>
      </c>
      <c r="AS588" s="53">
        <f>IFERROR(VLOOKUP(B588,'วันที่ 25'!$B$8:$AH$106,28,FALSE),0)</f>
      </c>
      <c r="AT588" s="53">
        <f>IFERROR(VLOOKUP(B588,'วันที่ 26'!$B$8:$AH$105,28,FALSE),0)</f>
      </c>
      <c r="AU588" s="53">
        <f>IFERROR(VLOOKUP(B588,'วันที่ 26'!$B$8:$AH$104,28,FALSE),0)</f>
      </c>
      <c r="AV588" s="53">
        <f>IFERROR(VLOOKUP(B588,'วันที่ 30'!$B$8:$AH$107,28,FALSE),0)</f>
      </c>
      <c r="AW588" s="53">
        <f>IFERROR(VLOOKUP(B588,'วันที่ 31'!$B$8:$AG$105,28,FALSE),0)</f>
      </c>
      <c r="AX588" s="52">
        <f>SUM(E588:AW588)</f>
      </c>
    </row>
    <row r="589">
      <c r="A589" s="52"/>
      <c r="B589" s="56"/>
      <c r="C589" s="53">
        <f>IFERROR(VLOOKUP(B589,Members!B:C,2,FALSE),0)</f>
      </c>
      <c r="D589" s="53">
        <f>IFERROR(VLOOKUP(B589,Members!$B:$H,7,FALSE),0)</f>
      </c>
      <c r="E589" s="55">
        <f>IFERROR(VLOOKUP(B589,'วันที่ 1'!$B$8:$AH$103,28,FALSE),0) - IFERROR(VLOOKUP(B589,'วันที่ 1'!$B$8:$AH$103,27,FALSE),0)</f>
      </c>
      <c r="F589" s="55">
        <f>IFERROR(VLOOKUP(C589,'วันที่ 1'!$B$8:$AH$103,27,FALSE),0)</f>
      </c>
      <c r="G589" s="53">
        <f>IFERROR(VLOOKUP(B589,'วันที่ 1'!$B$8:$AH$103,28,FALSE),0)-IFERROR(VLOOKUP(B589,'วันที่ 1'!$B$8:$AH$103,27,FALSE),0)</f>
      </c>
      <c r="H589" s="55">
        <f>IFERROR(VLOOKUP(B589,'วันที่ 1'!$B$8:$AH$103,27,FALSE),0)</f>
      </c>
      <c r="I589" s="53">
        <f>IFERROR(VLOOKUP(B589,'วันที่ 2'!$B$8:$AF$106,28,FALSE),0)-IFERROR(VLOOKUP(B589,'วันที่ 2'!$B$8:$AF$106,27,FALSE),0)</f>
      </c>
      <c r="J589" s="53">
        <f>IFERROR(VLOOKUP(B589,'วันที่ 2'!$B$8:$AF$106,27,FALSE),0)</f>
      </c>
      <c r="K589" s="53">
        <f>IFERROR(VLOOKUP(B589,'วันที่ 3 กะเช้า'!$B$8:$AK$106,28,FALSE),0)-IFERROR(VLOOKUP(B589,'วันที่ 3 กะเช้า'!$B$8:$AK$106,27,FALSE),0)</f>
      </c>
      <c r="L589" s="53">
        <f>IFERROR(VLOOKUP(B589,'วันที่ 3 กะเช้า'!$B$8:$AK$106,27,FALSE),0)</f>
      </c>
      <c r="M589" s="53">
        <f>IFERROR(VLOOKUP(B589,'วันที่ 4 กะเช้า'!$B$8:$AG$107,28,FALSE),0)-IFERROR(VLOOKUP(B589,'วันที่ 4 กะเช้า'!$B$8:$AG$107,27,FALSE),0)</f>
      </c>
      <c r="N589" s="53">
        <f>IFERROR(VLOOKUP(B589,'วันที่ 4 กะเช้า'!$B$8:$AG$107,27,FALSE),0)</f>
      </c>
      <c r="O589" s="53">
        <f>IFERROR(VLOOKUP(B589,'วันที่ 4 กะเช้า'!$B$8:$AH$106,28,FALSE),0)-IFERROR(VLOOKUP(B589,'วันที่ 4 กะเช้า'!$B$8:$AH$106,27,FALSE),0)</f>
      </c>
      <c r="P589" s="53">
        <f>IFERROR(VLOOKUP(B589,'วันที่ 4 กะเช้า'!$B$8:$AH$106,27,FALSE),0)</f>
      </c>
      <c r="Q589" s="53">
        <f>IFERROR(VLOOKUP(B589,'วันที่ 4 กะเช้า'!$B$8:$AH$106,28,FALSE),0)-IFERROR(VLOOKUP(B589,'วันที่ 4 กะเช้า'!$B$8:$AH$106,27,FALSE),0)</f>
      </c>
      <c r="R589" s="53">
        <f>IFERROR(VLOOKUP(B589,'วันที่ 4 กะเช้า'!$B$8:$AH$106,27,FALSE),0)</f>
      </c>
      <c r="S589" s="53">
        <f>IFERROR(VLOOKUP(B589,'วันที่ 5 กะเช้า'!$B$8:$AH$107,28,FALSE),0)-IFERROR(VLOOKUP(B589,'วันที่ 5 กะเช้า'!$B$8:$AH$107,27,FALSE),0)</f>
      </c>
      <c r="T589" s="53">
        <f>IFERROR(VLOOKUP(B589,'วันที่ 5 กะเช้า'!$B$8:$AH$107,27,FALSE),0)</f>
      </c>
      <c r="U589" s="53">
        <f>IFERROR(VLOOKUP(B589,'วันที่ 5 กะดึก'!$B$8:$AH$106,27,FALSE),0)</f>
      </c>
      <c r="V589" s="53">
        <f>IFERROR(VLOOKUP(B589,'วันที่ 5 กะดึก'!$B$8:$AH$106,27,FALSE),0)</f>
      </c>
      <c r="W589" s="53">
        <f>IFERROR(VLOOKUP(B589,'วันที่ 7'!$B$8:$AH$105,28,FALSE),0)-IFERROR(VLOOKUP(B589,'วันที่ 7'!$B$8:$AH$105,27,FALSE),0)</f>
      </c>
      <c r="X589" s="53">
        <f>IFERROR(VLOOKUP(B589,'วันที่ 7'!$B$8:$AH$105,27,FALSE),0)</f>
      </c>
      <c r="Y589" s="53">
        <f>IFERROR(VLOOKUP(B589,'วันที่ 8'!$B$8:$AH$109,28,FALSE),0)-IFERROR(VLOOKUP(B589,'วันที่ 8'!$B$8:$AH$109,27,FALSE),0)</f>
      </c>
      <c r="Z589" s="53">
        <f>IFERROR(VLOOKUP(B589,'วันที่ 8'!$B$8:$AH$109,27,FALSE),0)</f>
      </c>
      <c r="AA589" s="53">
        <f>IFERROR(VLOOKUP(B589,'กะเช้าวันที่ 12'!$B$8:$AC$102,28,FALSE),0)-IFERROR(VLOOKUP(B589,'กะเช้าวันที่ 12'!$B$8:$AC$102,27,FALSE),0)</f>
      </c>
      <c r="AB589" s="53">
        <f>IFERROR(VLOOKUP(B589,'กะเช้าวันที่ 12'!$B$8:$AC$102,27,FALSE),0)</f>
      </c>
      <c r="AC589" s="53">
        <f>IFERROR(VLOOKUP(B589,'กะเช้าวันที่ 14'!$B$8:$AC$104,28,FALSE),0)-IFERROR(VLOOKUP(B589,'กะเช้าวันที่ 14'!$B$8:$AC$104,27,FALSE),0)</f>
      </c>
      <c r="AD589" s="53">
        <f>IFERROR(VLOOKUP(B589,'กะเช้าวันที่ 14'!$B$8:$AC$104,27,FALSE),0)</f>
      </c>
      <c r="AE589" s="53">
        <f>IFERROR(VLOOKUP(B589,'กะดึกวันที่ 13'!$B$8:$AC$105,28,FALSE),0)-IFERROR(VLOOKUP(B589,'กะดึกวันที่ 13'!$B$8:$AC$105,27,FALSE),0)</f>
      </c>
      <c r="AF589" s="53">
        <f>IFERROR(VLOOKUP(C589,'กะดึกวันที่ 13'!$B$8:$AC$105,27,FALSE),0)</f>
      </c>
      <c r="AG589" s="53">
        <f>IFERROR(VLOOKUP(B589,'วันที่ 12'!$B$8:$AH$105,28,FALSE),0)</f>
      </c>
      <c r="AH589" s="53">
        <f>IFERROR(VLOOKUP(B589,'วันที่ 14'!$B$8:$AH$106,28,FALSE),0)</f>
      </c>
      <c r="AI589" s="53">
        <f>IFERROR(VLOOKUP(B589,'วันที่ 15'!$B$8:$AH$106,28,FALSE),0)</f>
      </c>
      <c r="AJ589" s="53">
        <f>IFERROR(VLOOKUP(B589,'วันที่ 16'!$B$8:$AH$105,28,FALSE),0)</f>
      </c>
      <c r="AK589" s="53">
        <f>IFERROR(VLOOKUP(B589,'วันที่ 17'!$B$8:$AH$105,28,FALSE),0)</f>
      </c>
      <c r="AL589" s="53">
        <f>IFERROR(VLOOKUP(B589,'วันที่ 18'!$B$8:$AH$104,28,FALSE),0)</f>
      </c>
      <c r="AM589" s="53">
        <f>IFERROR(VLOOKUP(B589,'วันที่ 19'!$B$8:$AH$106,28,FALSE),0)</f>
      </c>
      <c r="AN589" s="53">
        <f>IFERROR(VLOOKUP(B589,'วันที่ 20'!$B$8:$AH$105,28,FALSE),0)</f>
      </c>
      <c r="AO589" s="53">
        <f>IFERROR(VLOOKUP(B589,'วันที่ 21'!$B$8:$AH$106,28,FALSE),0)</f>
      </c>
      <c r="AP589" s="53">
        <f>IFERROR(VLOOKUP(B589,'วันที่ 22'!$B$8:$AH$105,28,FALSE),0)</f>
      </c>
      <c r="AQ589" s="53">
        <f>IFERROR(VLOOKUP(B589,'วันที่ 23'!$B$8:$AH$107,28,FALSE),0)</f>
      </c>
      <c r="AR589" s="53">
        <f>IFERROR(VLOOKUP(B589,'วันที่ 24'!$B$8:$AH$104,28,FALSE),0)</f>
      </c>
      <c r="AS589" s="53">
        <f>IFERROR(VLOOKUP(B589,'วันที่ 25'!$B$8:$AH$106,28,FALSE),0)</f>
      </c>
      <c r="AT589" s="53">
        <f>IFERROR(VLOOKUP(B589,'วันที่ 26'!$B$8:$AH$105,28,FALSE),0)</f>
      </c>
      <c r="AU589" s="53">
        <f>IFERROR(VLOOKUP(B589,'วันที่ 26'!$B$8:$AH$104,28,FALSE),0)</f>
      </c>
      <c r="AV589" s="53">
        <f>IFERROR(VLOOKUP(B589,'วันที่ 30'!$B$8:$AH$107,28,FALSE),0)</f>
      </c>
      <c r="AW589" s="53">
        <f>IFERROR(VLOOKUP(B589,'วันที่ 31'!$B$8:$AG$105,28,FALSE),0)</f>
      </c>
      <c r="AX589" s="52">
        <f>SUM(E589:AW589)</f>
      </c>
    </row>
    <row r="590">
      <c r="A590" s="52"/>
      <c r="B590" s="56"/>
      <c r="C590" s="53">
        <f>IFERROR(VLOOKUP(B590,Members!B:C,2,FALSE),0)</f>
      </c>
      <c r="D590" s="53">
        <f>IFERROR(VLOOKUP(B590,Members!$B:$H,7,FALSE),0)</f>
      </c>
      <c r="E590" s="55">
        <f>IFERROR(VLOOKUP(B590,'วันที่ 1'!$B$8:$AH$103,28,FALSE),0) - IFERROR(VLOOKUP(B590,'วันที่ 1'!$B$8:$AH$103,27,FALSE),0)</f>
      </c>
      <c r="F590" s="55">
        <f>IFERROR(VLOOKUP(C590,'วันที่ 1'!$B$8:$AH$103,27,FALSE),0)</f>
      </c>
      <c r="G590" s="53">
        <f>IFERROR(VLOOKUP(B590,'วันที่ 1'!$B$8:$AH$103,28,FALSE),0)-IFERROR(VLOOKUP(B590,'วันที่ 1'!$B$8:$AH$103,27,FALSE),0)</f>
      </c>
      <c r="H590" s="55">
        <f>IFERROR(VLOOKUP(B590,'วันที่ 1'!$B$8:$AH$103,27,FALSE),0)</f>
      </c>
      <c r="I590" s="53">
        <f>IFERROR(VLOOKUP(B590,'วันที่ 2'!$B$8:$AF$106,28,FALSE),0)-IFERROR(VLOOKUP(B590,'วันที่ 2'!$B$8:$AF$106,27,FALSE),0)</f>
      </c>
      <c r="J590" s="53">
        <f>IFERROR(VLOOKUP(B590,'วันที่ 2'!$B$8:$AF$106,27,FALSE),0)</f>
      </c>
      <c r="K590" s="53">
        <f>IFERROR(VLOOKUP(B590,'วันที่ 3 กะเช้า'!$B$8:$AK$106,28,FALSE),0)-IFERROR(VLOOKUP(B590,'วันที่ 3 กะเช้า'!$B$8:$AK$106,27,FALSE),0)</f>
      </c>
      <c r="L590" s="53">
        <f>IFERROR(VLOOKUP(B590,'วันที่ 3 กะเช้า'!$B$8:$AK$106,27,FALSE),0)</f>
      </c>
      <c r="M590" s="53">
        <f>IFERROR(VLOOKUP(B590,'วันที่ 4 กะเช้า'!$B$8:$AG$107,28,FALSE),0)-IFERROR(VLOOKUP(B590,'วันที่ 4 กะเช้า'!$B$8:$AG$107,27,FALSE),0)</f>
      </c>
      <c r="N590" s="53">
        <f>IFERROR(VLOOKUP(B590,'วันที่ 4 กะเช้า'!$B$8:$AG$107,27,FALSE),0)</f>
      </c>
      <c r="O590" s="53">
        <f>IFERROR(VLOOKUP(B590,'วันที่ 4 กะเช้า'!$B$8:$AH$106,28,FALSE),0)-IFERROR(VLOOKUP(B590,'วันที่ 4 กะเช้า'!$B$8:$AH$106,27,FALSE),0)</f>
      </c>
      <c r="P590" s="53">
        <f>IFERROR(VLOOKUP(B590,'วันที่ 4 กะเช้า'!$B$8:$AH$106,27,FALSE),0)</f>
      </c>
      <c r="Q590" s="53">
        <f>IFERROR(VLOOKUP(B590,'วันที่ 4 กะเช้า'!$B$8:$AH$106,28,FALSE),0)-IFERROR(VLOOKUP(B590,'วันที่ 4 กะเช้า'!$B$8:$AH$106,27,FALSE),0)</f>
      </c>
      <c r="R590" s="53">
        <f>IFERROR(VLOOKUP(B590,'วันที่ 4 กะเช้า'!$B$8:$AH$106,27,FALSE),0)</f>
      </c>
      <c r="S590" s="53">
        <f>IFERROR(VLOOKUP(B590,'วันที่ 5 กะเช้า'!$B$8:$AH$107,28,FALSE),0)-IFERROR(VLOOKUP(B590,'วันที่ 5 กะเช้า'!$B$8:$AH$107,27,FALSE),0)</f>
      </c>
      <c r="T590" s="53">
        <f>IFERROR(VLOOKUP(B590,'วันที่ 5 กะเช้า'!$B$8:$AH$107,27,FALSE),0)</f>
      </c>
      <c r="U590" s="53">
        <f>IFERROR(VLOOKUP(B590,'วันที่ 5 กะดึก'!$B$8:$AH$106,27,FALSE),0)</f>
      </c>
      <c r="V590" s="53">
        <f>IFERROR(VLOOKUP(B590,'วันที่ 5 กะดึก'!$B$8:$AH$106,27,FALSE),0)</f>
      </c>
      <c r="W590" s="53">
        <f>IFERROR(VLOOKUP(B590,'วันที่ 7'!$B$8:$AH$105,28,FALSE),0)-IFERROR(VLOOKUP(B590,'วันที่ 7'!$B$8:$AH$105,27,FALSE),0)</f>
      </c>
      <c r="X590" s="53">
        <f>IFERROR(VLOOKUP(B590,'วันที่ 7'!$B$8:$AH$105,27,FALSE),0)</f>
      </c>
      <c r="Y590" s="53">
        <f>IFERROR(VLOOKUP(B590,'วันที่ 8'!$B$8:$AH$109,28,FALSE),0)-IFERROR(VLOOKUP(B590,'วันที่ 8'!$B$8:$AH$109,27,FALSE),0)</f>
      </c>
      <c r="Z590" s="53">
        <f>IFERROR(VLOOKUP(B590,'วันที่ 8'!$B$8:$AH$109,27,FALSE),0)</f>
      </c>
      <c r="AA590" s="53">
        <f>IFERROR(VLOOKUP(B590,'กะเช้าวันที่ 12'!$B$8:$AC$102,28,FALSE),0)-IFERROR(VLOOKUP(B590,'กะเช้าวันที่ 12'!$B$8:$AC$102,27,FALSE),0)</f>
      </c>
      <c r="AB590" s="53">
        <f>IFERROR(VLOOKUP(B590,'กะเช้าวันที่ 12'!$B$8:$AC$102,27,FALSE),0)</f>
      </c>
      <c r="AC590" s="53">
        <f>IFERROR(VLOOKUP(B590,'กะเช้าวันที่ 14'!$B$8:$AC$104,28,FALSE),0)-IFERROR(VLOOKUP(B590,'กะเช้าวันที่ 14'!$B$8:$AC$104,27,FALSE),0)</f>
      </c>
      <c r="AD590" s="53">
        <f>IFERROR(VLOOKUP(B590,'กะเช้าวันที่ 14'!$B$8:$AC$104,27,FALSE),0)</f>
      </c>
      <c r="AE590" s="53">
        <f>IFERROR(VLOOKUP(B590,'กะดึกวันที่ 13'!$B$8:$AC$105,28,FALSE),0)-IFERROR(VLOOKUP(B590,'กะดึกวันที่ 13'!$B$8:$AC$105,27,FALSE),0)</f>
      </c>
      <c r="AF590" s="53">
        <f>IFERROR(VLOOKUP(C590,'กะดึกวันที่ 13'!$B$8:$AC$105,27,FALSE),0)</f>
      </c>
      <c r="AG590" s="53">
        <f>IFERROR(VLOOKUP(B590,'วันที่ 12'!$B$8:$AH$105,28,FALSE),0)</f>
      </c>
      <c r="AH590" s="53">
        <f>IFERROR(VLOOKUP(B590,'วันที่ 14'!$B$8:$AH$106,28,FALSE),0)</f>
      </c>
      <c r="AI590" s="53">
        <f>IFERROR(VLOOKUP(B590,'วันที่ 15'!$B$8:$AH$106,28,FALSE),0)</f>
      </c>
      <c r="AJ590" s="53">
        <f>IFERROR(VLOOKUP(B590,'วันที่ 16'!$B$8:$AH$105,28,FALSE),0)</f>
      </c>
      <c r="AK590" s="53">
        <f>IFERROR(VLOOKUP(B590,'วันที่ 17'!$B$8:$AH$105,28,FALSE),0)</f>
      </c>
      <c r="AL590" s="53">
        <f>IFERROR(VLOOKUP(B590,'วันที่ 18'!$B$8:$AH$104,28,FALSE),0)</f>
      </c>
      <c r="AM590" s="53">
        <f>IFERROR(VLOOKUP(B590,'วันที่ 19'!$B$8:$AH$106,28,FALSE),0)</f>
      </c>
      <c r="AN590" s="53">
        <f>IFERROR(VLOOKUP(B590,'วันที่ 20'!$B$8:$AH$105,28,FALSE),0)</f>
      </c>
      <c r="AO590" s="53">
        <f>IFERROR(VLOOKUP(B590,'วันที่ 21'!$B$8:$AH$106,28,FALSE),0)</f>
      </c>
      <c r="AP590" s="53">
        <f>IFERROR(VLOOKUP(B590,'วันที่ 22'!$B$8:$AH$105,28,FALSE),0)</f>
      </c>
      <c r="AQ590" s="53">
        <f>IFERROR(VLOOKUP(B590,'วันที่ 23'!$B$8:$AH$107,28,FALSE),0)</f>
      </c>
      <c r="AR590" s="53">
        <f>IFERROR(VLOOKUP(B590,'วันที่ 24'!$B$8:$AH$104,28,FALSE),0)</f>
      </c>
      <c r="AS590" s="53">
        <f>IFERROR(VLOOKUP(B590,'วันที่ 25'!$B$8:$AH$106,28,FALSE),0)</f>
      </c>
      <c r="AT590" s="53">
        <f>IFERROR(VLOOKUP(B590,'วันที่ 26'!$B$8:$AH$105,28,FALSE),0)</f>
      </c>
      <c r="AU590" s="53">
        <f>IFERROR(VLOOKUP(B590,'วันที่ 26'!$B$8:$AH$104,28,FALSE),0)</f>
      </c>
      <c r="AV590" s="53">
        <f>IFERROR(VLOOKUP(B590,'วันที่ 30'!$B$8:$AH$107,28,FALSE),0)</f>
      </c>
      <c r="AW590" s="53">
        <f>IFERROR(VLOOKUP(B590,'วันที่ 31'!$B$8:$AG$105,28,FALSE),0)</f>
      </c>
      <c r="AX590" s="52">
        <f>SUM(E590:AW590)</f>
      </c>
    </row>
    <row r="591">
      <c r="A591" s="52"/>
      <c r="B591" s="56"/>
      <c r="C591" s="53">
        <f>IFERROR(VLOOKUP(B591,Members!B:C,2,FALSE),0)</f>
      </c>
      <c r="D591" s="53">
        <f>IFERROR(VLOOKUP(B591,Members!$B:$H,7,FALSE),0)</f>
      </c>
      <c r="E591" s="55">
        <f>IFERROR(VLOOKUP(B591,'วันที่ 1'!$B$8:$AH$103,28,FALSE),0) - IFERROR(VLOOKUP(B591,'วันที่ 1'!$B$8:$AH$103,27,FALSE),0)</f>
      </c>
      <c r="F591" s="55">
        <f>IFERROR(VLOOKUP(C591,'วันที่ 1'!$B$8:$AH$103,27,FALSE),0)</f>
      </c>
      <c r="G591" s="53">
        <f>IFERROR(VLOOKUP(B591,'วันที่ 1'!$B$8:$AH$103,28,FALSE),0)-IFERROR(VLOOKUP(B591,'วันที่ 1'!$B$8:$AH$103,27,FALSE),0)</f>
      </c>
      <c r="H591" s="55">
        <f>IFERROR(VLOOKUP(B591,'วันที่ 1'!$B$8:$AH$103,27,FALSE),0)</f>
      </c>
      <c r="I591" s="53">
        <f>IFERROR(VLOOKUP(B591,'วันที่ 2'!$B$8:$AF$106,28,FALSE),0)-IFERROR(VLOOKUP(B591,'วันที่ 2'!$B$8:$AF$106,27,FALSE),0)</f>
      </c>
      <c r="J591" s="53">
        <f>IFERROR(VLOOKUP(B591,'วันที่ 2'!$B$8:$AF$106,27,FALSE),0)</f>
      </c>
      <c r="K591" s="53">
        <f>IFERROR(VLOOKUP(B591,'วันที่ 3 กะเช้า'!$B$8:$AK$106,28,FALSE),0)-IFERROR(VLOOKUP(B591,'วันที่ 3 กะเช้า'!$B$8:$AK$106,27,FALSE),0)</f>
      </c>
      <c r="L591" s="53">
        <f>IFERROR(VLOOKUP(B591,'วันที่ 3 กะเช้า'!$B$8:$AK$106,27,FALSE),0)</f>
      </c>
      <c r="M591" s="53">
        <f>IFERROR(VLOOKUP(B591,'วันที่ 4 กะเช้า'!$B$8:$AG$107,28,FALSE),0)-IFERROR(VLOOKUP(B591,'วันที่ 4 กะเช้า'!$B$8:$AG$107,27,FALSE),0)</f>
      </c>
      <c r="N591" s="53">
        <f>IFERROR(VLOOKUP(B591,'วันที่ 4 กะเช้า'!$B$8:$AG$107,27,FALSE),0)</f>
      </c>
      <c r="O591" s="53">
        <f>IFERROR(VLOOKUP(B591,'วันที่ 4 กะเช้า'!$B$8:$AH$106,28,FALSE),0)-IFERROR(VLOOKUP(B591,'วันที่ 4 กะเช้า'!$B$8:$AH$106,27,FALSE),0)</f>
      </c>
      <c r="P591" s="53">
        <f>IFERROR(VLOOKUP(B591,'วันที่ 4 กะเช้า'!$B$8:$AH$106,27,FALSE),0)</f>
      </c>
      <c r="Q591" s="53">
        <f>IFERROR(VLOOKUP(B591,'วันที่ 4 กะเช้า'!$B$8:$AH$106,28,FALSE),0)-IFERROR(VLOOKUP(B591,'วันที่ 4 กะเช้า'!$B$8:$AH$106,27,FALSE),0)</f>
      </c>
      <c r="R591" s="53">
        <f>IFERROR(VLOOKUP(B591,'วันที่ 4 กะเช้า'!$B$8:$AH$106,27,FALSE),0)</f>
      </c>
      <c r="S591" s="53">
        <f>IFERROR(VLOOKUP(B591,'วันที่ 5 กะเช้า'!$B$8:$AH$107,28,FALSE),0)-IFERROR(VLOOKUP(B591,'วันที่ 5 กะเช้า'!$B$8:$AH$107,27,FALSE),0)</f>
      </c>
      <c r="T591" s="53">
        <f>IFERROR(VLOOKUP(B591,'วันที่ 5 กะเช้า'!$B$8:$AH$107,27,FALSE),0)</f>
      </c>
      <c r="U591" s="53">
        <f>IFERROR(VLOOKUP(B591,'วันที่ 5 กะดึก'!$B$8:$AH$106,27,FALSE),0)</f>
      </c>
      <c r="V591" s="53">
        <f>IFERROR(VLOOKUP(B591,'วันที่ 5 กะดึก'!$B$8:$AH$106,27,FALSE),0)</f>
      </c>
      <c r="W591" s="53">
        <f>IFERROR(VLOOKUP(B591,'วันที่ 7'!$B$8:$AH$105,28,FALSE),0)-IFERROR(VLOOKUP(B591,'วันที่ 7'!$B$8:$AH$105,27,FALSE),0)</f>
      </c>
      <c r="X591" s="53">
        <f>IFERROR(VLOOKUP(B591,'วันที่ 7'!$B$8:$AH$105,27,FALSE),0)</f>
      </c>
      <c r="Y591" s="53">
        <f>IFERROR(VLOOKUP(B591,'วันที่ 8'!$B$8:$AH$109,28,FALSE),0)-IFERROR(VLOOKUP(B591,'วันที่ 8'!$B$8:$AH$109,27,FALSE),0)</f>
      </c>
      <c r="Z591" s="53">
        <f>IFERROR(VLOOKUP(B591,'วันที่ 8'!$B$8:$AH$109,27,FALSE),0)</f>
      </c>
      <c r="AA591" s="53">
        <f>IFERROR(VLOOKUP(B591,'กะเช้าวันที่ 12'!$B$8:$AC$102,28,FALSE),0)-IFERROR(VLOOKUP(B591,'กะเช้าวันที่ 12'!$B$8:$AC$102,27,FALSE),0)</f>
      </c>
      <c r="AB591" s="53">
        <f>IFERROR(VLOOKUP(B591,'กะเช้าวันที่ 12'!$B$8:$AC$102,27,FALSE),0)</f>
      </c>
      <c r="AC591" s="53">
        <f>IFERROR(VLOOKUP(B591,'กะเช้าวันที่ 14'!$B$8:$AC$104,28,FALSE),0)-IFERROR(VLOOKUP(B591,'กะเช้าวันที่ 14'!$B$8:$AC$104,27,FALSE),0)</f>
      </c>
      <c r="AD591" s="53">
        <f>IFERROR(VLOOKUP(B591,'กะเช้าวันที่ 14'!$B$8:$AC$104,27,FALSE),0)</f>
      </c>
      <c r="AE591" s="53">
        <f>IFERROR(VLOOKUP(B591,'กะดึกวันที่ 13'!$B$8:$AC$105,28,FALSE),0)-IFERROR(VLOOKUP(B591,'กะดึกวันที่ 13'!$B$8:$AC$105,27,FALSE),0)</f>
      </c>
      <c r="AF591" s="53">
        <f>IFERROR(VLOOKUP(C591,'กะดึกวันที่ 13'!$B$8:$AC$105,27,FALSE),0)</f>
      </c>
      <c r="AG591" s="53">
        <f>IFERROR(VLOOKUP(B591,'วันที่ 12'!$B$8:$AH$105,28,FALSE),0)</f>
      </c>
      <c r="AH591" s="53">
        <f>IFERROR(VLOOKUP(B591,'วันที่ 14'!$B$8:$AH$106,28,FALSE),0)</f>
      </c>
      <c r="AI591" s="53">
        <f>IFERROR(VLOOKUP(B591,'วันที่ 15'!$B$8:$AH$106,28,FALSE),0)</f>
      </c>
      <c r="AJ591" s="53">
        <f>IFERROR(VLOOKUP(B591,'วันที่ 16'!$B$8:$AH$105,28,FALSE),0)</f>
      </c>
      <c r="AK591" s="53">
        <f>IFERROR(VLOOKUP(B591,'วันที่ 17'!$B$8:$AH$105,28,FALSE),0)</f>
      </c>
      <c r="AL591" s="53">
        <f>IFERROR(VLOOKUP(B591,'วันที่ 18'!$B$8:$AH$104,28,FALSE),0)</f>
      </c>
      <c r="AM591" s="53">
        <f>IFERROR(VLOOKUP(B591,'วันที่ 19'!$B$8:$AH$106,28,FALSE),0)</f>
      </c>
      <c r="AN591" s="53">
        <f>IFERROR(VLOOKUP(B591,'วันที่ 20'!$B$8:$AH$105,28,FALSE),0)</f>
      </c>
      <c r="AO591" s="53">
        <f>IFERROR(VLOOKUP(B591,'วันที่ 21'!$B$8:$AH$106,28,FALSE),0)</f>
      </c>
      <c r="AP591" s="53">
        <f>IFERROR(VLOOKUP(B591,'วันที่ 22'!$B$8:$AH$105,28,FALSE),0)</f>
      </c>
      <c r="AQ591" s="53">
        <f>IFERROR(VLOOKUP(B591,'วันที่ 23'!$B$8:$AH$107,28,FALSE),0)</f>
      </c>
      <c r="AR591" s="53">
        <f>IFERROR(VLOOKUP(B591,'วันที่ 24'!$B$8:$AH$104,28,FALSE),0)</f>
      </c>
      <c r="AS591" s="53">
        <f>IFERROR(VLOOKUP(B591,'วันที่ 25'!$B$8:$AH$106,28,FALSE),0)</f>
      </c>
      <c r="AT591" s="53">
        <f>IFERROR(VLOOKUP(B591,'วันที่ 26'!$B$8:$AH$105,28,FALSE),0)</f>
      </c>
      <c r="AU591" s="53">
        <f>IFERROR(VLOOKUP(B591,'วันที่ 26'!$B$8:$AH$104,28,FALSE),0)</f>
      </c>
      <c r="AV591" s="53">
        <f>IFERROR(VLOOKUP(B591,'วันที่ 30'!$B$8:$AH$107,28,FALSE),0)</f>
      </c>
      <c r="AW591" s="53">
        <f>IFERROR(VLOOKUP(B591,'วันที่ 31'!$B$8:$AG$105,28,FALSE),0)</f>
      </c>
      <c r="AX591" s="52">
        <f>SUM(E591:AW591)</f>
      </c>
    </row>
    <row r="592">
      <c r="A592" s="52"/>
      <c r="B592" s="56"/>
      <c r="C592" s="53">
        <f>IFERROR(VLOOKUP(B592,Members!B:C,2,FALSE),0)</f>
      </c>
      <c r="D592" s="53">
        <f>IFERROR(VLOOKUP(B592,Members!$B:$H,7,FALSE),0)</f>
      </c>
      <c r="E592" s="55">
        <f>IFERROR(VLOOKUP(B592,'วันที่ 1'!$B$8:$AH$103,28,FALSE),0) - IFERROR(VLOOKUP(B592,'วันที่ 1'!$B$8:$AH$103,27,FALSE),0)</f>
      </c>
      <c r="F592" s="55">
        <f>IFERROR(VLOOKUP(C592,'วันที่ 1'!$B$8:$AH$103,27,FALSE),0)</f>
      </c>
      <c r="G592" s="53">
        <f>IFERROR(VLOOKUP(B592,'วันที่ 1'!$B$8:$AH$103,28,FALSE),0)-IFERROR(VLOOKUP(B592,'วันที่ 1'!$B$8:$AH$103,27,FALSE),0)</f>
      </c>
      <c r="H592" s="55">
        <f>IFERROR(VLOOKUP(B592,'วันที่ 1'!$B$8:$AH$103,27,FALSE),0)</f>
      </c>
      <c r="I592" s="53">
        <f>IFERROR(VLOOKUP(B592,'วันที่ 2'!$B$8:$AF$106,28,FALSE),0)-IFERROR(VLOOKUP(B592,'วันที่ 2'!$B$8:$AF$106,27,FALSE),0)</f>
      </c>
      <c r="J592" s="53">
        <f>IFERROR(VLOOKUP(B592,'วันที่ 2'!$B$8:$AF$106,27,FALSE),0)</f>
      </c>
      <c r="K592" s="53">
        <f>IFERROR(VLOOKUP(B592,'วันที่ 3 กะเช้า'!$B$8:$AK$106,28,FALSE),0)-IFERROR(VLOOKUP(B592,'วันที่ 3 กะเช้า'!$B$8:$AK$106,27,FALSE),0)</f>
      </c>
      <c r="L592" s="53">
        <f>IFERROR(VLOOKUP(B592,'วันที่ 3 กะเช้า'!$B$8:$AK$106,27,FALSE),0)</f>
      </c>
      <c r="M592" s="53">
        <f>IFERROR(VLOOKUP(B592,'วันที่ 4 กะเช้า'!$B$8:$AG$107,28,FALSE),0)-IFERROR(VLOOKUP(B592,'วันที่ 4 กะเช้า'!$B$8:$AG$107,27,FALSE),0)</f>
      </c>
      <c r="N592" s="53">
        <f>IFERROR(VLOOKUP(B592,'วันที่ 4 กะเช้า'!$B$8:$AG$107,27,FALSE),0)</f>
      </c>
      <c r="O592" s="53">
        <f>IFERROR(VLOOKUP(B592,'วันที่ 4 กะเช้า'!$B$8:$AH$106,28,FALSE),0)-IFERROR(VLOOKUP(B592,'วันที่ 4 กะเช้า'!$B$8:$AH$106,27,FALSE),0)</f>
      </c>
      <c r="P592" s="53">
        <f>IFERROR(VLOOKUP(B592,'วันที่ 4 กะเช้า'!$B$8:$AH$106,27,FALSE),0)</f>
      </c>
      <c r="Q592" s="53">
        <f>IFERROR(VLOOKUP(B592,'วันที่ 4 กะเช้า'!$B$8:$AH$106,28,FALSE),0)-IFERROR(VLOOKUP(B592,'วันที่ 4 กะเช้า'!$B$8:$AH$106,27,FALSE),0)</f>
      </c>
      <c r="R592" s="53">
        <f>IFERROR(VLOOKUP(B592,'วันที่ 4 กะเช้า'!$B$8:$AH$106,27,FALSE),0)</f>
      </c>
      <c r="S592" s="53">
        <f>IFERROR(VLOOKUP(B592,'วันที่ 5 กะเช้า'!$B$8:$AH$107,28,FALSE),0)-IFERROR(VLOOKUP(B592,'วันที่ 5 กะเช้า'!$B$8:$AH$107,27,FALSE),0)</f>
      </c>
      <c r="T592" s="53">
        <f>IFERROR(VLOOKUP(B592,'วันที่ 5 กะเช้า'!$B$8:$AH$107,27,FALSE),0)</f>
      </c>
      <c r="U592" s="53">
        <f>IFERROR(VLOOKUP(B592,'วันที่ 5 กะดึก'!$B$8:$AH$106,27,FALSE),0)</f>
      </c>
      <c r="V592" s="53">
        <f>IFERROR(VLOOKUP(B592,'วันที่ 5 กะดึก'!$B$8:$AH$106,27,FALSE),0)</f>
      </c>
      <c r="W592" s="53">
        <f>IFERROR(VLOOKUP(B592,'วันที่ 7'!$B$8:$AH$105,28,FALSE),0)-IFERROR(VLOOKUP(B592,'วันที่ 7'!$B$8:$AH$105,27,FALSE),0)</f>
      </c>
      <c r="X592" s="53">
        <f>IFERROR(VLOOKUP(B592,'วันที่ 7'!$B$8:$AH$105,27,FALSE),0)</f>
      </c>
      <c r="Y592" s="53">
        <f>IFERROR(VLOOKUP(B592,'วันที่ 8'!$B$8:$AH$109,28,FALSE),0)-IFERROR(VLOOKUP(B592,'วันที่ 8'!$B$8:$AH$109,27,FALSE),0)</f>
      </c>
      <c r="Z592" s="53">
        <f>IFERROR(VLOOKUP(B592,'วันที่ 8'!$B$8:$AH$109,27,FALSE),0)</f>
      </c>
      <c r="AA592" s="53">
        <f>IFERROR(VLOOKUP(B592,'กะเช้าวันที่ 12'!$B$8:$AC$102,28,FALSE),0)-IFERROR(VLOOKUP(B592,'กะเช้าวันที่ 12'!$B$8:$AC$102,27,FALSE),0)</f>
      </c>
      <c r="AB592" s="53">
        <f>IFERROR(VLOOKUP(B592,'กะเช้าวันที่ 12'!$B$8:$AC$102,27,FALSE),0)</f>
      </c>
      <c r="AC592" s="53">
        <f>IFERROR(VLOOKUP(B592,'กะเช้าวันที่ 14'!$B$8:$AC$104,28,FALSE),0)-IFERROR(VLOOKUP(B592,'กะเช้าวันที่ 14'!$B$8:$AC$104,27,FALSE),0)</f>
      </c>
      <c r="AD592" s="53">
        <f>IFERROR(VLOOKUP(B592,'กะเช้าวันที่ 14'!$B$8:$AC$104,27,FALSE),0)</f>
      </c>
      <c r="AE592" s="53">
        <f>IFERROR(VLOOKUP(B592,'กะดึกวันที่ 13'!$B$8:$AC$105,28,FALSE),0)-IFERROR(VLOOKUP(B592,'กะดึกวันที่ 13'!$B$8:$AC$105,27,FALSE),0)</f>
      </c>
      <c r="AF592" s="53">
        <f>IFERROR(VLOOKUP(C592,'กะดึกวันที่ 13'!$B$8:$AC$105,27,FALSE),0)</f>
      </c>
      <c r="AG592" s="53">
        <f>IFERROR(VLOOKUP(B592,'วันที่ 12'!$B$8:$AH$105,28,FALSE),0)</f>
      </c>
      <c r="AH592" s="53">
        <f>IFERROR(VLOOKUP(B592,'วันที่ 14'!$B$8:$AH$106,28,FALSE),0)</f>
      </c>
      <c r="AI592" s="53">
        <f>IFERROR(VLOOKUP(B592,'วันที่ 15'!$B$8:$AH$106,28,FALSE),0)</f>
      </c>
      <c r="AJ592" s="53">
        <f>IFERROR(VLOOKUP(B592,'วันที่ 16'!$B$8:$AH$105,28,FALSE),0)</f>
      </c>
      <c r="AK592" s="53">
        <f>IFERROR(VLOOKUP(B592,'วันที่ 17'!$B$8:$AH$105,28,FALSE),0)</f>
      </c>
      <c r="AL592" s="53">
        <f>IFERROR(VLOOKUP(B592,'วันที่ 18'!$B$8:$AH$104,28,FALSE),0)</f>
      </c>
      <c r="AM592" s="53">
        <f>IFERROR(VLOOKUP(B592,'วันที่ 19'!$B$8:$AH$106,28,FALSE),0)</f>
      </c>
      <c r="AN592" s="53">
        <f>IFERROR(VLOOKUP(B592,'วันที่ 20'!$B$8:$AH$105,28,FALSE),0)</f>
      </c>
      <c r="AO592" s="53">
        <f>IFERROR(VLOOKUP(B592,'วันที่ 21'!$B$8:$AH$106,28,FALSE),0)</f>
      </c>
      <c r="AP592" s="53">
        <f>IFERROR(VLOOKUP(B592,'วันที่ 22'!$B$8:$AH$105,28,FALSE),0)</f>
      </c>
      <c r="AQ592" s="53">
        <f>IFERROR(VLOOKUP(B592,'วันที่ 23'!$B$8:$AH$107,28,FALSE),0)</f>
      </c>
      <c r="AR592" s="53">
        <f>IFERROR(VLOOKUP(B592,'วันที่ 24'!$B$8:$AH$104,28,FALSE),0)</f>
      </c>
      <c r="AS592" s="53">
        <f>IFERROR(VLOOKUP(B592,'วันที่ 25'!$B$8:$AH$106,28,FALSE),0)</f>
      </c>
      <c r="AT592" s="53">
        <f>IFERROR(VLOOKUP(B592,'วันที่ 26'!$B$8:$AH$105,28,FALSE),0)</f>
      </c>
      <c r="AU592" s="53">
        <f>IFERROR(VLOOKUP(B592,'วันที่ 26'!$B$8:$AH$104,28,FALSE),0)</f>
      </c>
      <c r="AV592" s="53">
        <f>IFERROR(VLOOKUP(B592,'วันที่ 30'!$B$8:$AH$107,28,FALSE),0)</f>
      </c>
      <c r="AW592" s="53">
        <f>IFERROR(VLOOKUP(B592,'วันที่ 31'!$B$8:$AG$105,28,FALSE),0)</f>
      </c>
      <c r="AX592" s="52">
        <f>SUM(E592:AW592)</f>
      </c>
    </row>
    <row r="593">
      <c r="A593" s="52"/>
      <c r="B593" s="56"/>
      <c r="C593" s="53">
        <f>IFERROR(VLOOKUP(B593,Members!B:C,2,FALSE),0)</f>
      </c>
      <c r="D593" s="53">
        <f>IFERROR(VLOOKUP(B593,Members!$B:$H,7,FALSE),0)</f>
      </c>
      <c r="E593" s="55">
        <f>IFERROR(VLOOKUP(B593,'วันที่ 1'!$B$8:$AH$103,28,FALSE),0) - IFERROR(VLOOKUP(B593,'วันที่ 1'!$B$8:$AH$103,27,FALSE),0)</f>
      </c>
      <c r="F593" s="55">
        <f>IFERROR(VLOOKUP(C593,'วันที่ 1'!$B$8:$AH$103,27,FALSE),0)</f>
      </c>
      <c r="G593" s="53">
        <f>IFERROR(VLOOKUP(B593,'วันที่ 1'!$B$8:$AH$103,28,FALSE),0)-IFERROR(VLOOKUP(B593,'วันที่ 1'!$B$8:$AH$103,27,FALSE),0)</f>
      </c>
      <c r="H593" s="55">
        <f>IFERROR(VLOOKUP(B593,'วันที่ 1'!$B$8:$AH$103,27,FALSE),0)</f>
      </c>
      <c r="I593" s="53">
        <f>IFERROR(VLOOKUP(B593,'วันที่ 2'!$B$8:$AF$106,28,FALSE),0)-IFERROR(VLOOKUP(B593,'วันที่ 2'!$B$8:$AF$106,27,FALSE),0)</f>
      </c>
      <c r="J593" s="53">
        <f>IFERROR(VLOOKUP(B593,'วันที่ 2'!$B$8:$AF$106,27,FALSE),0)</f>
      </c>
      <c r="K593" s="53">
        <f>IFERROR(VLOOKUP(B593,'วันที่ 3 กะเช้า'!$B$8:$AK$106,28,FALSE),0)-IFERROR(VLOOKUP(B593,'วันที่ 3 กะเช้า'!$B$8:$AK$106,27,FALSE),0)</f>
      </c>
      <c r="L593" s="53">
        <f>IFERROR(VLOOKUP(B593,'วันที่ 3 กะเช้า'!$B$8:$AK$106,27,FALSE),0)</f>
      </c>
      <c r="M593" s="53">
        <f>IFERROR(VLOOKUP(B593,'วันที่ 4 กะเช้า'!$B$8:$AG$107,28,FALSE),0)-IFERROR(VLOOKUP(B593,'วันที่ 4 กะเช้า'!$B$8:$AG$107,27,FALSE),0)</f>
      </c>
      <c r="N593" s="53">
        <f>IFERROR(VLOOKUP(B593,'วันที่ 4 กะเช้า'!$B$8:$AG$107,27,FALSE),0)</f>
      </c>
      <c r="O593" s="53">
        <f>IFERROR(VLOOKUP(B593,'วันที่ 4 กะเช้า'!$B$8:$AH$106,28,FALSE),0)-IFERROR(VLOOKUP(B593,'วันที่ 4 กะเช้า'!$B$8:$AH$106,27,FALSE),0)</f>
      </c>
      <c r="P593" s="53">
        <f>IFERROR(VLOOKUP(B593,'วันที่ 4 กะเช้า'!$B$8:$AH$106,27,FALSE),0)</f>
      </c>
      <c r="Q593" s="53">
        <f>IFERROR(VLOOKUP(B593,'วันที่ 4 กะเช้า'!$B$8:$AH$106,28,FALSE),0)-IFERROR(VLOOKUP(B593,'วันที่ 4 กะเช้า'!$B$8:$AH$106,27,FALSE),0)</f>
      </c>
      <c r="R593" s="53">
        <f>IFERROR(VLOOKUP(B593,'วันที่ 4 กะเช้า'!$B$8:$AH$106,27,FALSE),0)</f>
      </c>
      <c r="S593" s="53">
        <f>IFERROR(VLOOKUP(B593,'วันที่ 5 กะเช้า'!$B$8:$AH$107,28,FALSE),0)-IFERROR(VLOOKUP(B593,'วันที่ 5 กะเช้า'!$B$8:$AH$107,27,FALSE),0)</f>
      </c>
      <c r="T593" s="53">
        <f>IFERROR(VLOOKUP(B593,'วันที่ 5 กะเช้า'!$B$8:$AH$107,27,FALSE),0)</f>
      </c>
      <c r="U593" s="53">
        <f>IFERROR(VLOOKUP(B593,'วันที่ 5 กะดึก'!$B$8:$AH$106,27,FALSE),0)</f>
      </c>
      <c r="V593" s="53">
        <f>IFERROR(VLOOKUP(B593,'วันที่ 5 กะดึก'!$B$8:$AH$106,27,FALSE),0)</f>
      </c>
      <c r="W593" s="53">
        <f>IFERROR(VLOOKUP(B593,'วันที่ 7'!$B$8:$AH$105,28,FALSE),0)-IFERROR(VLOOKUP(B593,'วันที่ 7'!$B$8:$AH$105,27,FALSE),0)</f>
      </c>
      <c r="X593" s="53">
        <f>IFERROR(VLOOKUP(B593,'วันที่ 7'!$B$8:$AH$105,27,FALSE),0)</f>
      </c>
      <c r="Y593" s="53">
        <f>IFERROR(VLOOKUP(B593,'วันที่ 8'!$B$8:$AH$109,28,FALSE),0)-IFERROR(VLOOKUP(B593,'วันที่ 8'!$B$8:$AH$109,27,FALSE),0)</f>
      </c>
      <c r="Z593" s="53">
        <f>IFERROR(VLOOKUP(B593,'วันที่ 8'!$B$8:$AH$109,27,FALSE),0)</f>
      </c>
      <c r="AA593" s="53">
        <f>IFERROR(VLOOKUP(B593,'กะเช้าวันที่ 12'!$B$8:$AC$102,28,FALSE),0)-IFERROR(VLOOKUP(B593,'กะเช้าวันที่ 12'!$B$8:$AC$102,27,FALSE),0)</f>
      </c>
      <c r="AB593" s="53">
        <f>IFERROR(VLOOKUP(B593,'กะเช้าวันที่ 12'!$B$8:$AC$102,27,FALSE),0)</f>
      </c>
      <c r="AC593" s="53">
        <f>IFERROR(VLOOKUP(B593,'กะเช้าวันที่ 14'!$B$8:$AC$104,28,FALSE),0)-IFERROR(VLOOKUP(B593,'กะเช้าวันที่ 14'!$B$8:$AC$104,27,FALSE),0)</f>
      </c>
      <c r="AD593" s="53">
        <f>IFERROR(VLOOKUP(B593,'กะเช้าวันที่ 14'!$B$8:$AC$104,27,FALSE),0)</f>
      </c>
      <c r="AE593" s="53">
        <f>IFERROR(VLOOKUP(B593,'กะดึกวันที่ 13'!$B$8:$AC$105,28,FALSE),0)-IFERROR(VLOOKUP(B593,'กะดึกวันที่ 13'!$B$8:$AC$105,27,FALSE),0)</f>
      </c>
      <c r="AF593" s="53">
        <f>IFERROR(VLOOKUP(C593,'กะดึกวันที่ 13'!$B$8:$AC$105,27,FALSE),0)</f>
      </c>
      <c r="AG593" s="53">
        <f>IFERROR(VLOOKUP(B593,'วันที่ 12'!$B$8:$AH$105,28,FALSE),0)</f>
      </c>
      <c r="AH593" s="53">
        <f>IFERROR(VLOOKUP(B593,'วันที่ 14'!$B$8:$AH$106,28,FALSE),0)</f>
      </c>
      <c r="AI593" s="53">
        <f>IFERROR(VLOOKUP(B593,'วันที่ 15'!$B$8:$AH$106,28,FALSE),0)</f>
      </c>
      <c r="AJ593" s="53">
        <f>IFERROR(VLOOKUP(B593,'วันที่ 16'!$B$8:$AH$105,28,FALSE),0)</f>
      </c>
      <c r="AK593" s="53">
        <f>IFERROR(VLOOKUP(B593,'วันที่ 17'!$B$8:$AH$105,28,FALSE),0)</f>
      </c>
      <c r="AL593" s="53">
        <f>IFERROR(VLOOKUP(B593,'วันที่ 18'!$B$8:$AH$104,28,FALSE),0)</f>
      </c>
      <c r="AM593" s="53">
        <f>IFERROR(VLOOKUP(B593,'วันที่ 19'!$B$8:$AH$106,28,FALSE),0)</f>
      </c>
      <c r="AN593" s="53">
        <f>IFERROR(VLOOKUP(B593,'วันที่ 20'!$B$8:$AH$105,28,FALSE),0)</f>
      </c>
      <c r="AO593" s="53">
        <f>IFERROR(VLOOKUP(B593,'วันที่ 21'!$B$8:$AH$106,28,FALSE),0)</f>
      </c>
      <c r="AP593" s="53">
        <f>IFERROR(VLOOKUP(B593,'วันที่ 22'!$B$8:$AH$105,28,FALSE),0)</f>
      </c>
      <c r="AQ593" s="53">
        <f>IFERROR(VLOOKUP(B593,'วันที่ 23'!$B$8:$AH$107,28,FALSE),0)</f>
      </c>
      <c r="AR593" s="53">
        <f>IFERROR(VLOOKUP(B593,'วันที่ 24'!$B$8:$AH$104,28,FALSE),0)</f>
      </c>
      <c r="AS593" s="53">
        <f>IFERROR(VLOOKUP(B593,'วันที่ 25'!$B$8:$AH$106,28,FALSE),0)</f>
      </c>
      <c r="AT593" s="53">
        <f>IFERROR(VLOOKUP(B593,'วันที่ 26'!$B$8:$AH$105,28,FALSE),0)</f>
      </c>
      <c r="AU593" s="53">
        <f>IFERROR(VLOOKUP(B593,'วันที่ 26'!$B$8:$AH$104,28,FALSE),0)</f>
      </c>
      <c r="AV593" s="53">
        <f>IFERROR(VLOOKUP(B593,'วันที่ 30'!$B$8:$AH$107,28,FALSE),0)</f>
      </c>
      <c r="AW593" s="53">
        <f>IFERROR(VLOOKUP(B593,'วันที่ 31'!$B$8:$AG$105,28,FALSE),0)</f>
      </c>
      <c r="AX593" s="52">
        <f>SUM(E593:AW593)</f>
      </c>
    </row>
    <row r="594">
      <c r="A594" s="52"/>
      <c r="B594" s="56"/>
      <c r="C594" s="53">
        <f>IFERROR(VLOOKUP(B594,Members!B:C,2,FALSE),0)</f>
      </c>
      <c r="D594" s="53">
        <f>IFERROR(VLOOKUP(B594,Members!$B:$H,7,FALSE),0)</f>
      </c>
      <c r="E594" s="55">
        <f>IFERROR(VLOOKUP(B594,'วันที่ 1'!$B$8:$AH$103,28,FALSE),0) - IFERROR(VLOOKUP(B594,'วันที่ 1'!$B$8:$AH$103,27,FALSE),0)</f>
      </c>
      <c r="F594" s="55">
        <f>IFERROR(VLOOKUP(C594,'วันที่ 1'!$B$8:$AH$103,27,FALSE),0)</f>
      </c>
      <c r="G594" s="53">
        <f>IFERROR(VLOOKUP(B594,'วันที่ 1'!$B$8:$AH$103,28,FALSE),0)-IFERROR(VLOOKUP(B594,'วันที่ 1'!$B$8:$AH$103,27,FALSE),0)</f>
      </c>
      <c r="H594" s="55">
        <f>IFERROR(VLOOKUP(B594,'วันที่ 1'!$B$8:$AH$103,27,FALSE),0)</f>
      </c>
      <c r="I594" s="53">
        <f>IFERROR(VLOOKUP(B594,'วันที่ 2'!$B$8:$AF$106,28,FALSE),0)-IFERROR(VLOOKUP(B594,'วันที่ 2'!$B$8:$AF$106,27,FALSE),0)</f>
      </c>
      <c r="J594" s="53">
        <f>IFERROR(VLOOKUP(B594,'วันที่ 2'!$B$8:$AF$106,27,FALSE),0)</f>
      </c>
      <c r="K594" s="53">
        <f>IFERROR(VLOOKUP(B594,'วันที่ 3 กะเช้า'!$B$8:$AK$106,28,FALSE),0)-IFERROR(VLOOKUP(B594,'วันที่ 3 กะเช้า'!$B$8:$AK$106,27,FALSE),0)</f>
      </c>
      <c r="L594" s="53">
        <f>IFERROR(VLOOKUP(B594,'วันที่ 3 กะเช้า'!$B$8:$AK$106,27,FALSE),0)</f>
      </c>
      <c r="M594" s="53">
        <f>IFERROR(VLOOKUP(B594,'วันที่ 4 กะเช้า'!$B$8:$AG$107,28,FALSE),0)-IFERROR(VLOOKUP(B594,'วันที่ 4 กะเช้า'!$B$8:$AG$107,27,FALSE),0)</f>
      </c>
      <c r="N594" s="53">
        <f>IFERROR(VLOOKUP(B594,'วันที่ 4 กะเช้า'!$B$8:$AG$107,27,FALSE),0)</f>
      </c>
      <c r="O594" s="53">
        <f>IFERROR(VLOOKUP(B594,'วันที่ 4 กะเช้า'!$B$8:$AH$106,28,FALSE),0)-IFERROR(VLOOKUP(B594,'วันที่ 4 กะเช้า'!$B$8:$AH$106,27,FALSE),0)</f>
      </c>
      <c r="P594" s="53">
        <f>IFERROR(VLOOKUP(B594,'วันที่ 4 กะเช้า'!$B$8:$AH$106,27,FALSE),0)</f>
      </c>
      <c r="Q594" s="53">
        <f>IFERROR(VLOOKUP(B594,'วันที่ 4 กะเช้า'!$B$8:$AH$106,28,FALSE),0)-IFERROR(VLOOKUP(B594,'วันที่ 4 กะเช้า'!$B$8:$AH$106,27,FALSE),0)</f>
      </c>
      <c r="R594" s="53">
        <f>IFERROR(VLOOKUP(B594,'วันที่ 4 กะเช้า'!$B$8:$AH$106,27,FALSE),0)</f>
      </c>
      <c r="S594" s="53">
        <f>IFERROR(VLOOKUP(B594,'วันที่ 5 กะเช้า'!$B$8:$AH$107,28,FALSE),0)-IFERROR(VLOOKUP(B594,'วันที่ 5 กะเช้า'!$B$8:$AH$107,27,FALSE),0)</f>
      </c>
      <c r="T594" s="53">
        <f>IFERROR(VLOOKUP(B594,'วันที่ 5 กะเช้า'!$B$8:$AH$107,27,FALSE),0)</f>
      </c>
      <c r="U594" s="53">
        <f>IFERROR(VLOOKUP(B594,'วันที่ 5 กะดึก'!$B$8:$AH$106,27,FALSE),0)</f>
      </c>
      <c r="V594" s="53">
        <f>IFERROR(VLOOKUP(B594,'วันที่ 5 กะดึก'!$B$8:$AH$106,27,FALSE),0)</f>
      </c>
      <c r="W594" s="53">
        <f>IFERROR(VLOOKUP(B594,'วันที่ 7'!$B$8:$AH$105,28,FALSE),0)-IFERROR(VLOOKUP(B594,'วันที่ 7'!$B$8:$AH$105,27,FALSE),0)</f>
      </c>
      <c r="X594" s="53">
        <f>IFERROR(VLOOKUP(B594,'วันที่ 7'!$B$8:$AH$105,27,FALSE),0)</f>
      </c>
      <c r="Y594" s="53">
        <f>IFERROR(VLOOKUP(B594,'วันที่ 8'!$B$8:$AH$109,28,FALSE),0)-IFERROR(VLOOKUP(B594,'วันที่ 8'!$B$8:$AH$109,27,FALSE),0)</f>
      </c>
      <c r="Z594" s="53">
        <f>IFERROR(VLOOKUP(B594,'วันที่ 8'!$B$8:$AH$109,27,FALSE),0)</f>
      </c>
      <c r="AA594" s="53">
        <f>IFERROR(VLOOKUP(B594,'กะเช้าวันที่ 12'!$B$8:$AC$102,28,FALSE),0)-IFERROR(VLOOKUP(B594,'กะเช้าวันที่ 12'!$B$8:$AC$102,27,FALSE),0)</f>
      </c>
      <c r="AB594" s="53">
        <f>IFERROR(VLOOKUP(B594,'กะเช้าวันที่ 12'!$B$8:$AC$102,27,FALSE),0)</f>
      </c>
      <c r="AC594" s="53">
        <f>IFERROR(VLOOKUP(B594,'กะเช้าวันที่ 14'!$B$8:$AC$104,28,FALSE),0)-IFERROR(VLOOKUP(B594,'กะเช้าวันที่ 14'!$B$8:$AC$104,27,FALSE),0)</f>
      </c>
      <c r="AD594" s="53">
        <f>IFERROR(VLOOKUP(B594,'กะเช้าวันที่ 14'!$B$8:$AC$104,27,FALSE),0)</f>
      </c>
      <c r="AE594" s="53">
        <f>IFERROR(VLOOKUP(B594,'กะดึกวันที่ 13'!$B$8:$AC$105,28,FALSE),0)-IFERROR(VLOOKUP(B594,'กะดึกวันที่ 13'!$B$8:$AC$105,27,FALSE),0)</f>
      </c>
      <c r="AF594" s="53">
        <f>IFERROR(VLOOKUP(C594,'กะดึกวันที่ 13'!$B$8:$AC$105,27,FALSE),0)</f>
      </c>
      <c r="AG594" s="53">
        <f>IFERROR(VLOOKUP(B594,'วันที่ 12'!$B$8:$AH$105,28,FALSE),0)</f>
      </c>
      <c r="AH594" s="53">
        <f>IFERROR(VLOOKUP(B594,'วันที่ 14'!$B$8:$AH$106,28,FALSE),0)</f>
      </c>
      <c r="AI594" s="53">
        <f>IFERROR(VLOOKUP(B594,'วันที่ 15'!$B$8:$AH$106,28,FALSE),0)</f>
      </c>
      <c r="AJ594" s="53">
        <f>IFERROR(VLOOKUP(B594,'วันที่ 16'!$B$8:$AH$105,28,FALSE),0)</f>
      </c>
      <c r="AK594" s="53">
        <f>IFERROR(VLOOKUP(B594,'วันที่ 17'!$B$8:$AH$105,28,FALSE),0)</f>
      </c>
      <c r="AL594" s="53">
        <f>IFERROR(VLOOKUP(B594,'วันที่ 18'!$B$8:$AH$104,28,FALSE),0)</f>
      </c>
      <c r="AM594" s="53">
        <f>IFERROR(VLOOKUP(B594,'วันที่ 19'!$B$8:$AH$106,28,FALSE),0)</f>
      </c>
      <c r="AN594" s="53">
        <f>IFERROR(VLOOKUP(B594,'วันที่ 20'!$B$8:$AH$105,28,FALSE),0)</f>
      </c>
      <c r="AO594" s="53">
        <f>IFERROR(VLOOKUP(B594,'วันที่ 21'!$B$8:$AH$106,28,FALSE),0)</f>
      </c>
      <c r="AP594" s="53">
        <f>IFERROR(VLOOKUP(B594,'วันที่ 22'!$B$8:$AH$105,28,FALSE),0)</f>
      </c>
      <c r="AQ594" s="53">
        <f>IFERROR(VLOOKUP(B594,'วันที่ 23'!$B$8:$AH$107,28,FALSE),0)</f>
      </c>
      <c r="AR594" s="53">
        <f>IFERROR(VLOOKUP(B594,'วันที่ 24'!$B$8:$AH$104,28,FALSE),0)</f>
      </c>
      <c r="AS594" s="53">
        <f>IFERROR(VLOOKUP(B594,'วันที่ 25'!$B$8:$AH$106,28,FALSE),0)</f>
      </c>
      <c r="AT594" s="53">
        <f>IFERROR(VLOOKUP(B594,'วันที่ 26'!$B$8:$AH$105,28,FALSE),0)</f>
      </c>
      <c r="AU594" s="53">
        <f>IFERROR(VLOOKUP(B594,'วันที่ 26'!$B$8:$AH$104,28,FALSE),0)</f>
      </c>
      <c r="AV594" s="53">
        <f>IFERROR(VLOOKUP(B594,'วันที่ 30'!$B$8:$AH$107,28,FALSE),0)</f>
      </c>
      <c r="AW594" s="53">
        <f>IFERROR(VLOOKUP(B594,'วันที่ 31'!$B$8:$AG$105,28,FALSE),0)</f>
      </c>
      <c r="AX594" s="52">
        <f>SUM(E594:AW594)</f>
      </c>
    </row>
    <row r="595">
      <c r="A595" s="52"/>
      <c r="B595" s="56"/>
      <c r="C595" s="53">
        <f>IFERROR(VLOOKUP(B595,Members!B:C,2,FALSE),0)</f>
      </c>
      <c r="D595" s="53">
        <f>IFERROR(VLOOKUP(B595,Members!$B:$H,7,FALSE),0)</f>
      </c>
      <c r="E595" s="55">
        <f>IFERROR(VLOOKUP(B595,'วันที่ 1'!$B$8:$AH$103,28,FALSE),0) - IFERROR(VLOOKUP(B595,'วันที่ 1'!$B$8:$AH$103,27,FALSE),0)</f>
      </c>
      <c r="F595" s="55">
        <f>IFERROR(VLOOKUP(C595,'วันที่ 1'!$B$8:$AH$103,27,FALSE),0)</f>
      </c>
      <c r="G595" s="53">
        <f>IFERROR(VLOOKUP(B595,'วันที่ 1'!$B$8:$AH$103,28,FALSE),0)-IFERROR(VLOOKUP(B595,'วันที่ 1'!$B$8:$AH$103,27,FALSE),0)</f>
      </c>
      <c r="H595" s="55">
        <f>IFERROR(VLOOKUP(B595,'วันที่ 1'!$B$8:$AH$103,27,FALSE),0)</f>
      </c>
      <c r="I595" s="53">
        <f>IFERROR(VLOOKUP(B595,'วันที่ 2'!$B$8:$AF$106,28,FALSE),0)-IFERROR(VLOOKUP(B595,'วันที่ 2'!$B$8:$AF$106,27,FALSE),0)</f>
      </c>
      <c r="J595" s="53">
        <f>IFERROR(VLOOKUP(B595,'วันที่ 2'!$B$8:$AF$106,27,FALSE),0)</f>
      </c>
      <c r="K595" s="53">
        <f>IFERROR(VLOOKUP(B595,'วันที่ 3 กะเช้า'!$B$8:$AK$106,28,FALSE),0)-IFERROR(VLOOKUP(B595,'วันที่ 3 กะเช้า'!$B$8:$AK$106,27,FALSE),0)</f>
      </c>
      <c r="L595" s="53">
        <f>IFERROR(VLOOKUP(B595,'วันที่ 3 กะเช้า'!$B$8:$AK$106,27,FALSE),0)</f>
      </c>
      <c r="M595" s="53">
        <f>IFERROR(VLOOKUP(B595,'วันที่ 4 กะเช้า'!$B$8:$AG$107,28,FALSE),0)-IFERROR(VLOOKUP(B595,'วันที่ 4 กะเช้า'!$B$8:$AG$107,27,FALSE),0)</f>
      </c>
      <c r="N595" s="53">
        <f>IFERROR(VLOOKUP(B595,'วันที่ 4 กะเช้า'!$B$8:$AG$107,27,FALSE),0)</f>
      </c>
      <c r="O595" s="53">
        <f>IFERROR(VLOOKUP(B595,'วันที่ 4 กะเช้า'!$B$8:$AH$106,28,FALSE),0)-IFERROR(VLOOKUP(B595,'วันที่ 4 กะเช้า'!$B$8:$AH$106,27,FALSE),0)</f>
      </c>
      <c r="P595" s="53">
        <f>IFERROR(VLOOKUP(B595,'วันที่ 4 กะเช้า'!$B$8:$AH$106,27,FALSE),0)</f>
      </c>
      <c r="Q595" s="53">
        <f>IFERROR(VLOOKUP(B595,'วันที่ 4 กะเช้า'!$B$8:$AH$106,28,FALSE),0)-IFERROR(VLOOKUP(B595,'วันที่ 4 กะเช้า'!$B$8:$AH$106,27,FALSE),0)</f>
      </c>
      <c r="R595" s="53">
        <f>IFERROR(VLOOKUP(B595,'วันที่ 4 กะเช้า'!$B$8:$AH$106,27,FALSE),0)</f>
      </c>
      <c r="S595" s="53">
        <f>IFERROR(VLOOKUP(B595,'วันที่ 5 กะเช้า'!$B$8:$AH$107,28,FALSE),0)-IFERROR(VLOOKUP(B595,'วันที่ 5 กะเช้า'!$B$8:$AH$107,27,FALSE),0)</f>
      </c>
      <c r="T595" s="53">
        <f>IFERROR(VLOOKUP(B595,'วันที่ 5 กะเช้า'!$B$8:$AH$107,27,FALSE),0)</f>
      </c>
      <c r="U595" s="53">
        <f>IFERROR(VLOOKUP(B595,'วันที่ 5 กะดึก'!$B$8:$AH$106,27,FALSE),0)</f>
      </c>
      <c r="V595" s="53">
        <f>IFERROR(VLOOKUP(B595,'วันที่ 5 กะดึก'!$B$8:$AH$106,27,FALSE),0)</f>
      </c>
      <c r="W595" s="53">
        <f>IFERROR(VLOOKUP(B595,'วันที่ 7'!$B$8:$AH$105,28,FALSE),0)-IFERROR(VLOOKUP(B595,'วันที่ 7'!$B$8:$AH$105,27,FALSE),0)</f>
      </c>
      <c r="X595" s="53">
        <f>IFERROR(VLOOKUP(B595,'วันที่ 7'!$B$8:$AH$105,27,FALSE),0)</f>
      </c>
      <c r="Y595" s="53">
        <f>IFERROR(VLOOKUP(B595,'วันที่ 8'!$B$8:$AH$109,28,FALSE),0)-IFERROR(VLOOKUP(B595,'วันที่ 8'!$B$8:$AH$109,27,FALSE),0)</f>
      </c>
      <c r="Z595" s="53">
        <f>IFERROR(VLOOKUP(B595,'วันที่ 8'!$B$8:$AH$109,27,FALSE),0)</f>
      </c>
      <c r="AA595" s="53">
        <f>IFERROR(VLOOKUP(B595,'กะเช้าวันที่ 12'!$B$8:$AC$102,28,FALSE),0)-IFERROR(VLOOKUP(B595,'กะเช้าวันที่ 12'!$B$8:$AC$102,27,FALSE),0)</f>
      </c>
      <c r="AB595" s="53">
        <f>IFERROR(VLOOKUP(B595,'กะเช้าวันที่ 12'!$B$8:$AC$102,27,FALSE),0)</f>
      </c>
      <c r="AC595" s="53">
        <f>IFERROR(VLOOKUP(B595,'กะเช้าวันที่ 14'!$B$8:$AC$104,28,FALSE),0)-IFERROR(VLOOKUP(B595,'กะเช้าวันที่ 14'!$B$8:$AC$104,27,FALSE),0)</f>
      </c>
      <c r="AD595" s="53">
        <f>IFERROR(VLOOKUP(B595,'กะเช้าวันที่ 14'!$B$8:$AC$104,27,FALSE),0)</f>
      </c>
      <c r="AE595" s="53">
        <f>IFERROR(VLOOKUP(B595,'กะดึกวันที่ 13'!$B$8:$AC$105,28,FALSE),0)-IFERROR(VLOOKUP(B595,'กะดึกวันที่ 13'!$B$8:$AC$105,27,FALSE),0)</f>
      </c>
      <c r="AF595" s="53">
        <f>IFERROR(VLOOKUP(C595,'กะดึกวันที่ 13'!$B$8:$AC$105,27,FALSE),0)</f>
      </c>
      <c r="AG595" s="53">
        <f>IFERROR(VLOOKUP(B595,'วันที่ 12'!$B$8:$AH$105,28,FALSE),0)</f>
      </c>
      <c r="AH595" s="53">
        <f>IFERROR(VLOOKUP(B595,'วันที่ 14'!$B$8:$AH$106,28,FALSE),0)</f>
      </c>
      <c r="AI595" s="53">
        <f>IFERROR(VLOOKUP(B595,'วันที่ 15'!$B$8:$AH$106,28,FALSE),0)</f>
      </c>
      <c r="AJ595" s="53">
        <f>IFERROR(VLOOKUP(B595,'วันที่ 16'!$B$8:$AH$105,28,FALSE),0)</f>
      </c>
      <c r="AK595" s="53">
        <f>IFERROR(VLOOKUP(B595,'วันที่ 17'!$B$8:$AH$105,28,FALSE),0)</f>
      </c>
      <c r="AL595" s="53">
        <f>IFERROR(VLOOKUP(B595,'วันที่ 18'!$B$8:$AH$104,28,FALSE),0)</f>
      </c>
      <c r="AM595" s="53">
        <f>IFERROR(VLOOKUP(B595,'วันที่ 19'!$B$8:$AH$106,28,FALSE),0)</f>
      </c>
      <c r="AN595" s="53">
        <f>IFERROR(VLOOKUP(B595,'วันที่ 20'!$B$8:$AH$105,28,FALSE),0)</f>
      </c>
      <c r="AO595" s="53">
        <f>IFERROR(VLOOKUP(B595,'วันที่ 21'!$B$8:$AH$106,28,FALSE),0)</f>
      </c>
      <c r="AP595" s="53">
        <f>IFERROR(VLOOKUP(B595,'วันที่ 22'!$B$8:$AH$105,28,FALSE),0)</f>
      </c>
      <c r="AQ595" s="53">
        <f>IFERROR(VLOOKUP(B595,'วันที่ 23'!$B$8:$AH$107,28,FALSE),0)</f>
      </c>
      <c r="AR595" s="53">
        <f>IFERROR(VLOOKUP(B595,'วันที่ 24'!$B$8:$AH$104,28,FALSE),0)</f>
      </c>
      <c r="AS595" s="53">
        <f>IFERROR(VLOOKUP(B595,'วันที่ 25'!$B$8:$AH$106,28,FALSE),0)</f>
      </c>
      <c r="AT595" s="53">
        <f>IFERROR(VLOOKUP(B595,'วันที่ 26'!$B$8:$AH$105,28,FALSE),0)</f>
      </c>
      <c r="AU595" s="53">
        <f>IFERROR(VLOOKUP(B595,'วันที่ 26'!$B$8:$AH$104,28,FALSE),0)</f>
      </c>
      <c r="AV595" s="53">
        <f>IFERROR(VLOOKUP(B595,'วันที่ 30'!$B$8:$AH$107,28,FALSE),0)</f>
      </c>
      <c r="AW595" s="53">
        <f>IFERROR(VLOOKUP(B595,'วันที่ 31'!$B$8:$AG$105,28,FALSE),0)</f>
      </c>
      <c r="AX595" s="52">
        <f>SUM(E595:AW595)</f>
      </c>
    </row>
  </sheetData>
  <mergeCells>
    <mergeCell ref="A1:D1"/>
  </mergeCells>
  <conditionalFormatting sqref="B1:B1048576">
    <cfRule dxfId="1" priority="2" stopIfTrue="true" type="duplicateValues"/>
  </conditionalFormatting>
  <conditionalFormatting sqref="B1:B1048576">
    <cfRule dxfId="2" priority="3" stopIfTrue="true" type="duplicateValues"/>
  </conditionalFormatting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f8800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45"/>
    <col collapsed="false" customWidth="true" hidden="false" max="4" min="4" style="0" width="29"/>
    <col collapsed="false" customWidth="true" hidden="false" max="5" min="5" style="0" width="25"/>
    <col collapsed="false" customWidth="true" hidden="false" max="7" min="7" style="0" width="20"/>
    <col collapsed="false" customWidth="true" hidden="false" max="8" min="8" style="0" width="32"/>
    <col collapsed="false" customWidth="true" hidden="false" max="9" min="9" style="0" width="94"/>
  </cols>
  <sheetData>
    <row r="1">
      <c r="A1" s="81" t="str">
        <v>ลำดับ</v>
      </c>
      <c r="B1" s="79" t="str">
        <v>ชื่อ - นามสกุล</v>
      </c>
      <c r="C1" s="81" t="str">
        <v>ชื่อเล่น</v>
      </c>
      <c r="D1" s="79" t="str">
        <v>สังกัด</v>
      </c>
      <c r="E1" s="82" t="str">
        <v>ค่าเสียหาย (บาท)</v>
      </c>
      <c r="F1" s="77" t="str">
        <v>คลังที่</v>
      </c>
      <c r="G1" s="80" t="str">
        <v>สถานะ</v>
      </c>
      <c r="H1" s="80" t="str">
        <v>วันที่ทำผิด</v>
      </c>
      <c r="I1" s="80" t="str">
        <v>วันที่หักค่าเสียหาย</v>
      </c>
      <c r="J1" s="78"/>
      <c r="K1" s="78"/>
      <c r="L1" s="78"/>
      <c r="M1" s="78"/>
      <c r="N1" s="78"/>
      <c r="O1" s="78"/>
      <c r="P1" s="78"/>
      <c r="Q1" s="78"/>
      <c r="R1" s="78"/>
    </row>
    <row r="2">
      <c r="A2" s="52">
        <v>1</v>
      </c>
      <c r="B2" s="56" t="str">
        <v>ธัญชนก เรืองฤทธิ์</v>
      </c>
      <c r="C2" s="52" t="str">
        <v>ธัญ</v>
      </c>
      <c r="D2" s="52" t="str">
        <v>BM1</v>
      </c>
      <c r="E2" s="70">
        <v>35</v>
      </c>
      <c r="F2" s="52">
        <v>2</v>
      </c>
      <c r="G2" s="52"/>
      <c r="H2" s="52"/>
      <c r="I2" s="71"/>
      <c r="J2" s="71"/>
      <c r="K2" s="71"/>
      <c r="L2" s="71"/>
      <c r="M2" s="71"/>
      <c r="N2" s="71"/>
      <c r="O2" s="71"/>
      <c r="P2" s="71"/>
      <c r="Q2" s="71"/>
      <c r="R2" s="71"/>
    </row>
    <row r="3">
      <c r="A3" s="52">
        <v>2</v>
      </c>
      <c r="B3" s="56" t="str">
        <v>สุภาดา อินทร์ไพร</v>
      </c>
      <c r="C3" s="52" t="str">
        <v>น้ำ</v>
      </c>
      <c r="D3" s="52" t="str">
        <v>BM3</v>
      </c>
      <c r="E3" s="70">
        <v>83</v>
      </c>
      <c r="F3" s="52">
        <v>1</v>
      </c>
      <c r="G3" s="52"/>
      <c r="H3" s="52"/>
      <c r="I3" s="71"/>
      <c r="J3" s="71"/>
      <c r="K3" s="71"/>
      <c r="L3" s="71"/>
      <c r="M3" s="71"/>
      <c r="N3" s="71"/>
      <c r="O3" s="71"/>
      <c r="P3" s="71"/>
      <c r="Q3" s="71"/>
      <c r="R3" s="71"/>
    </row>
    <row r="4">
      <c r="A4" s="52">
        <v>3</v>
      </c>
      <c r="B4" s="56" t="str">
        <v>กัณญาณัฐ เพรชจำรัส</v>
      </c>
      <c r="C4" s="52" t="str">
        <v>ปลา</v>
      </c>
      <c r="D4" s="52" t="str">
        <v>BM1</v>
      </c>
      <c r="E4" s="70">
        <v>179</v>
      </c>
      <c r="F4" s="52">
        <v>2</v>
      </c>
      <c r="G4" s="52"/>
      <c r="H4" s="52"/>
      <c r="I4" s="71"/>
      <c r="J4" s="71"/>
      <c r="K4" s="71"/>
      <c r="L4" s="71"/>
      <c r="M4" s="71"/>
      <c r="N4" s="71"/>
      <c r="O4" s="71"/>
      <c r="P4" s="71"/>
      <c r="Q4" s="71"/>
      <c r="R4" s="71"/>
    </row>
    <row r="5">
      <c r="A5" s="52">
        <v>4</v>
      </c>
      <c r="B5" s="72" t="str">
        <v>สาธิกา ชาญกล</v>
      </c>
      <c r="C5" s="52" t="str">
        <v>ลูกอิน</v>
      </c>
      <c r="D5" s="52" t="str">
        <v>BM2</v>
      </c>
      <c r="E5" s="70">
        <v>81.08</v>
      </c>
      <c r="F5" s="52">
        <v>1</v>
      </c>
      <c r="G5" s="52"/>
      <c r="H5" s="52"/>
      <c r="I5" s="71"/>
      <c r="J5" s="71"/>
      <c r="K5" s="71"/>
      <c r="L5" s="71"/>
      <c r="M5" s="71"/>
      <c r="N5" s="71"/>
      <c r="O5" s="71"/>
      <c r="P5" s="71"/>
      <c r="Q5" s="71"/>
      <c r="R5" s="71"/>
    </row>
    <row r="6">
      <c r="A6" s="52">
        <v>5</v>
      </c>
      <c r="B6" s="92" t="str">
        <v>ขวัญดารา จีนารัตน์</v>
      </c>
      <c r="C6" s="52" t="str">
        <v>ขวัญ</v>
      </c>
      <c r="D6" s="52" t="str">
        <v>BM3</v>
      </c>
      <c r="E6" s="70">
        <v>34.62</v>
      </c>
      <c r="F6" s="52">
        <v>2</v>
      </c>
      <c r="G6" s="52"/>
      <c r="H6" s="52"/>
      <c r="I6" s="71"/>
      <c r="J6" s="71"/>
      <c r="K6" s="71"/>
      <c r="L6" s="71"/>
      <c r="M6" s="71"/>
      <c r="N6" s="71"/>
      <c r="O6" s="71"/>
      <c r="P6" s="71"/>
      <c r="Q6" s="71"/>
      <c r="R6" s="71"/>
    </row>
    <row r="7">
      <c r="A7" s="52">
        <v>6</v>
      </c>
      <c r="B7" s="56" t="str">
        <v>ฉัตรมงคล มาลี</v>
      </c>
      <c r="C7" s="52" t="str">
        <v>เก้า</v>
      </c>
      <c r="D7" s="52" t="str">
        <v>BM1</v>
      </c>
      <c r="E7" s="70">
        <v>124.14</v>
      </c>
      <c r="F7" s="52"/>
      <c r="G7" s="52" t="str">
        <v>หักเงินแล้ว</v>
      </c>
      <c r="H7" s="52" t="str">
        <v>แพ็คผิด</v>
      </c>
      <c r="I7" s="71"/>
      <c r="J7" s="71"/>
      <c r="K7" s="71"/>
      <c r="L7" s="71"/>
      <c r="M7" s="71"/>
      <c r="N7" s="71"/>
      <c r="O7" s="71"/>
      <c r="P7" s="71"/>
      <c r="Q7" s="71"/>
      <c r="R7" s="71"/>
    </row>
    <row r="8">
      <c r="A8" s="52">
        <v>7</v>
      </c>
      <c r="B8" s="61" t="str">
        <v>ธนาธิป ควรสำโรง</v>
      </c>
      <c r="C8" s="52" t="str">
        <v>ดรีม</v>
      </c>
      <c r="D8" s="52" t="str">
        <v>BM1</v>
      </c>
      <c r="E8" s="70">
        <v>34.62</v>
      </c>
      <c r="F8" s="52"/>
      <c r="G8" s="52" t="str">
        <v>หักเงินแล้ว</v>
      </c>
      <c r="H8" s="52" t="str">
        <v>แพ็คผิดวันที่ 13/11</v>
      </c>
      <c r="I8" s="76" t="str">
        <v>หักวันจันทร์ที่ 24.11.68</v>
      </c>
      <c r="J8" s="71"/>
      <c r="K8" s="71"/>
      <c r="L8" s="71"/>
      <c r="M8" s="71"/>
      <c r="N8" s="71"/>
      <c r="O8" s="71"/>
      <c r="P8" s="71"/>
      <c r="Q8" s="71"/>
      <c r="R8" s="71"/>
    </row>
    <row r="9">
      <c r="A9" s="52">
        <v>8</v>
      </c>
      <c r="B9" s="56" t="str" xml:space="preserve">
        <v>พีรพล จำนงค์เวช </v>
      </c>
      <c r="C9" s="52" t="str">
        <v>พี</v>
      </c>
      <c r="D9" s="52" t="str">
        <v>BM1</v>
      </c>
      <c r="E9" s="70">
        <v>34.62</v>
      </c>
      <c r="F9" s="52"/>
      <c r="G9" s="52" t="str">
        <v>หักเงินแล้ว</v>
      </c>
      <c r="H9" s="52" t="str">
        <v>แพ็คผิดวันที่ 13/11</v>
      </c>
      <c r="I9" s="76"/>
      <c r="J9" s="71"/>
      <c r="K9" s="71"/>
      <c r="L9" s="71"/>
      <c r="M9" s="71"/>
      <c r="N9" s="71"/>
      <c r="O9" s="71"/>
      <c r="P9" s="71"/>
      <c r="Q9" s="71"/>
      <c r="R9" s="71"/>
    </row>
    <row r="10">
      <c r="A10" s="52">
        <v>9</v>
      </c>
      <c r="B10" s="56" t="str">
        <v>เกณิกา ฐาณัตตระกูล</v>
      </c>
      <c r="C10" s="52" t="str">
        <v>เก</v>
      </c>
      <c r="D10" s="52" t="str">
        <v>BM1</v>
      </c>
      <c r="E10" s="70">
        <v>33.05</v>
      </c>
      <c r="F10" s="52"/>
      <c r="G10" s="52" t="str">
        <v>หักเงินแล้ว</v>
      </c>
      <c r="H10" s="52" t="str">
        <v>แพ็คผิดวันที่ 06/12</v>
      </c>
      <c r="I10" s="76" t="str">
        <v>หักเงินวันพุธที่ 17.12.68</v>
      </c>
      <c r="J10" s="71"/>
      <c r="K10" s="71"/>
      <c r="L10" s="71"/>
      <c r="M10" s="71"/>
      <c r="N10" s="71"/>
      <c r="O10" s="71"/>
      <c r="P10" s="71"/>
      <c r="Q10" s="71"/>
      <c r="R10" s="71"/>
    </row>
    <row r="11">
      <c r="A11" s="52">
        <v>10</v>
      </c>
      <c r="B11" s="56" t="str">
        <v>ธนสิน จินดามณี</v>
      </c>
      <c r="C11" s="52" t="str">
        <v>ออม</v>
      </c>
      <c r="D11" s="52" t="str">
        <v>BM1</v>
      </c>
      <c r="E11" s="70">
        <v>63</v>
      </c>
      <c r="F11" s="52"/>
      <c r="G11" s="52" t="str">
        <v>หักเงินแล้ว</v>
      </c>
      <c r="H11" s="52" t="str">
        <v>ทำของเสียหาย</v>
      </c>
      <c r="I11" s="76" t="str">
        <v>หักเงินวันศุกร์ที่ 19.12.68</v>
      </c>
      <c r="J11" s="86"/>
      <c r="K11" s="71"/>
      <c r="L11" s="71"/>
      <c r="M11" s="71"/>
      <c r="N11" s="71"/>
      <c r="O11" s="71"/>
      <c r="P11" s="71"/>
      <c r="Q11" s="71"/>
      <c r="R11" s="71"/>
    </row>
    <row r="12">
      <c r="A12" s="52">
        <v>11</v>
      </c>
      <c r="B12" s="56" t="str">
        <v>ชลิตา แซ่อึ้ง</v>
      </c>
      <c r="C12" s="52" t="str">
        <v>นุ่น</v>
      </c>
      <c r="D12" s="52" t="str">
        <v>BM1</v>
      </c>
      <c r="E12" s="70">
        <v>34.12</v>
      </c>
      <c r="F12" s="52"/>
      <c r="G12" s="52" t="str">
        <v>หักเงินแล้ว</v>
      </c>
      <c r="H12" s="52" t="str">
        <v>แพ็คผิด 14/12/68</v>
      </c>
      <c r="I12" s="76" t="str">
        <v>หักเงินวันศุกร์ที่ 19.12.68</v>
      </c>
      <c r="J12" s="71"/>
      <c r="K12" s="71"/>
      <c r="L12" s="71"/>
      <c r="M12" s="71"/>
      <c r="N12" s="71"/>
      <c r="O12" s="71"/>
      <c r="P12" s="71"/>
      <c r="Q12" s="71"/>
      <c r="R12" s="71"/>
    </row>
    <row r="13">
      <c r="A13" s="52">
        <v>12</v>
      </c>
      <c r="B13" s="56" t="str">
        <v>รวินท์นิภา คงทะเล</v>
      </c>
      <c r="C13" s="52" t="str">
        <v>นุ่น</v>
      </c>
      <c r="D13" s="52" t="str">
        <v>BM1</v>
      </c>
      <c r="E13" s="70">
        <v>30</v>
      </c>
      <c r="F13" s="52"/>
      <c r="G13" s="52" t="str">
        <v>ยังไม่ได้หักเงิน</v>
      </c>
      <c r="H13" s="52" t="str">
        <v>แพ็คผิดวันที่ 30/09/2025</v>
      </c>
      <c r="I13" s="76" t="str">
        <v>หักเงินวันจันทร์ที่ 12.01.69</v>
      </c>
      <c r="J13" s="71"/>
      <c r="K13" s="71"/>
      <c r="L13" s="71"/>
      <c r="M13" s="71"/>
      <c r="N13" s="71"/>
      <c r="O13" s="71"/>
      <c r="P13" s="71"/>
      <c r="Q13" s="71"/>
      <c r="R13" s="71"/>
    </row>
    <row r="14">
      <c r="A14" s="52">
        <v>13</v>
      </c>
      <c r="B14" s="56" t="str" xml:space="preserve">
        <v> </v>
      </c>
      <c r="C14" s="52" t="str">
        <v>ปลา</v>
      </c>
      <c r="D14" s="52" t="str">
        <v>BM1</v>
      </c>
      <c r="E14" s="70">
        <v>34.62</v>
      </c>
      <c r="F14" s="52"/>
      <c r="G14" s="52" t="str">
        <v>ยังไม่ได้หักเงิน</v>
      </c>
      <c r="H14" s="52" t="str">
        <v>แพ็คผิดวันที่ 5/10/2025</v>
      </c>
      <c r="I14" s="83" t="str">
        <v>ไม่ได้หักเนื่องจากลาออกไปแล้ว</v>
      </c>
      <c r="J14" s="71"/>
      <c r="K14" s="71"/>
      <c r="L14" s="71"/>
      <c r="M14" s="71"/>
      <c r="N14" s="71"/>
      <c r="O14" s="71"/>
      <c r="P14" s="71"/>
      <c r="Q14" s="71"/>
      <c r="R14" s="71"/>
    </row>
    <row r="15">
      <c r="A15" s="32">
        <v>14</v>
      </c>
      <c r="B15" s="74" t="str">
        <v>จุฬาลักษณ์ ทิพย์สมบัติ</v>
      </c>
      <c r="C15" s="32" t="str">
        <v>ดิว</v>
      </c>
      <c r="D15" s="52" t="str">
        <v>BM1</v>
      </c>
      <c r="E15" s="75">
        <v>69</v>
      </c>
      <c r="F15" s="32"/>
      <c r="G15" s="32" t="str">
        <v>ยังไม่ได้หักเงิน</v>
      </c>
      <c r="H15" s="32"/>
      <c r="I15" s="73"/>
      <c r="J15" s="73"/>
      <c r="K15" s="73"/>
      <c r="L15" s="73"/>
      <c r="M15" s="73"/>
      <c r="N15" s="73"/>
      <c r="O15" s="73"/>
      <c r="P15" s="73"/>
      <c r="Q15" s="73"/>
      <c r="R15" s="73"/>
    </row>
    <row r="16">
      <c r="A16" s="32">
        <v>15</v>
      </c>
      <c r="B16" s="74" t="str">
        <v>อัจฉรา สังข์ทอง</v>
      </c>
      <c r="C16" s="32" t="str">
        <v>หยก</v>
      </c>
      <c r="D16" s="52" t="str">
        <v>BM1</v>
      </c>
      <c r="E16" s="84">
        <v>913.82</v>
      </c>
      <c r="F16" s="32"/>
      <c r="G16" s="32" t="str">
        <v>หักเงินแล้ว</v>
      </c>
      <c r="H16" s="32" t="str">
        <v>แพ็คผิดวันที่ 25/02/69</v>
      </c>
      <c r="I16" s="85" t="str">
        <v>913.82 ให้หัก 3 วัน วันที่ 11.03.69 หักแล้ว 294.60 ต้องหักอีก 619.22 หักวันที่ 12-13.03.69 วันละ 309.61</v>
      </c>
      <c r="J16" s="85"/>
      <c r="K16" s="73"/>
      <c r="L16" s="73"/>
      <c r="M16" s="73"/>
      <c r="N16" s="73"/>
      <c r="O16" s="73"/>
      <c r="P16" s="73"/>
      <c r="Q16" s="73"/>
      <c r="R16" s="73"/>
    </row>
    <row r="17">
      <c r="A17" s="52">
        <v>16</v>
      </c>
      <c r="B17" s="74" t="str" xml:space="preserve">
        <v>นันทกานต์ นาคำ </v>
      </c>
      <c r="C17" s="32" t="str">
        <v>นัท</v>
      </c>
      <c r="D17" s="52" t="str">
        <v>BM1</v>
      </c>
      <c r="E17" s="84">
        <v>119</v>
      </c>
      <c r="F17" s="32"/>
      <c r="G17" s="32" t="str">
        <v>หักเงินแล้ว</v>
      </c>
      <c r="H17" s="32" t="str">
        <v>แพ็คผิดวันที่ 04/03/69 &amp; 28/02/69</v>
      </c>
      <c r="I17" s="85" t="str">
        <v>หักวันที่ 13.03.2569</v>
      </c>
      <c r="J17" s="73"/>
      <c r="K17" s="73"/>
      <c r="L17" s="73"/>
      <c r="M17" s="73"/>
      <c r="N17" s="73"/>
      <c r="O17" s="73"/>
      <c r="P17" s="73"/>
      <c r="Q17" s="73"/>
      <c r="R17" s="73"/>
    </row>
    <row r="18">
      <c r="A18" s="32">
        <v>17</v>
      </c>
      <c r="B18" s="74" t="str" xml:space="preserve">
        <v>สาธิกา ชาญกล </v>
      </c>
      <c r="C18" s="32" t="str">
        <v>ลูกอิน</v>
      </c>
      <c r="D18" s="52" t="str">
        <v>BM1</v>
      </c>
      <c r="E18" s="75">
        <v>80.03</v>
      </c>
      <c r="F18" s="32"/>
      <c r="G18" s="32" t="str">
        <v>หักเงินแล้ว</v>
      </c>
      <c r="H18" s="32" t="str">
        <v>แพ็คผิด 17/12/2025</v>
      </c>
      <c r="I18" s="73" t="str" xml:space="preserve">
        <v>หักเงิน วันที่ 7 มีนาคม </v>
      </c>
      <c r="J18" s="73"/>
      <c r="K18" s="73"/>
      <c r="L18" s="73"/>
      <c r="M18" s="73"/>
      <c r="N18" s="73"/>
      <c r="O18" s="73"/>
      <c r="P18" s="73"/>
      <c r="Q18" s="73"/>
      <c r="R18" s="73"/>
    </row>
    <row r="19">
      <c r="A19" s="52">
        <v>19</v>
      </c>
      <c r="B19" s="74" t="str">
        <v>สิริลักษณ์ แก้วเกร็ด</v>
      </c>
      <c r="C19" s="32" t="str">
        <v>ยุ้ย</v>
      </c>
      <c r="D19" s="32" t="str">
        <v>BM3</v>
      </c>
      <c r="E19" s="75">
        <v>1030.05</v>
      </c>
      <c r="F19" s="32"/>
      <c r="G19" s="32" t="str">
        <v>ยังไม่ได้หักเงิน</v>
      </c>
      <c r="H19" s="32" t="str">
        <v>แพ็คผิดเมื่อวันที่ 01/04/69</v>
      </c>
      <c r="I19" s="73" t="str">
        <v>หักในค่าแรง 500 ขาดอีก530.05</v>
      </c>
      <c r="J19" s="73"/>
      <c r="K19" s="73"/>
      <c r="L19" s="73"/>
      <c r="M19" s="73"/>
      <c r="N19" s="73"/>
      <c r="O19" s="73"/>
      <c r="P19" s="73"/>
      <c r="Q19" s="73"/>
      <c r="R19" s="73"/>
    </row>
    <row r="20">
      <c r="A20" s="32">
        <v>20</v>
      </c>
      <c r="B20" s="88" t="str">
        <v>ชลิตา แซ่อึ๊ง</v>
      </c>
      <c r="C20" s="52" t="str">
        <v>นุ่น</v>
      </c>
      <c r="D20" s="52" t="str">
        <v>BM1</v>
      </c>
      <c r="E20" s="89">
        <v>852.72</v>
      </c>
      <c r="F20" s="52"/>
      <c r="G20" s="52" t="str">
        <v>หักเงินแล้ว</v>
      </c>
      <c r="H20" s="87" t="str">
        <v>17/03/2569</v>
      </c>
      <c r="I20" s="91" t="str">
        <v>16/04/2569</v>
      </c>
      <c r="J20" s="73"/>
      <c r="K20" s="73"/>
      <c r="L20" s="73"/>
      <c r="M20" s="73"/>
      <c r="N20" s="73"/>
      <c r="O20" s="73"/>
      <c r="P20" s="73"/>
      <c r="Q20" s="73"/>
      <c r="R20" s="73"/>
    </row>
    <row r="21">
      <c r="A21" s="32">
        <v>21</v>
      </c>
      <c r="B21" s="88" t="str">
        <v>ณัฐกาญจน์ พิสัยพันธ์</v>
      </c>
      <c r="C21" s="52" t="str">
        <v>สแตมป์</v>
      </c>
      <c r="D21" s="52" t="str">
        <v>BM3</v>
      </c>
      <c r="E21" s="89">
        <v>354</v>
      </c>
      <c r="F21" s="52"/>
      <c r="G21" s="52" t="str">
        <v>หักเงินแล้ว</v>
      </c>
      <c r="H21" s="87" t="str">
        <v>24/03/2569</v>
      </c>
      <c r="I21" s="90">
        <v>244596</v>
      </c>
      <c r="J21" s="73"/>
      <c r="K21" s="73"/>
      <c r="L21" s="73"/>
      <c r="M21" s="73"/>
      <c r="N21" s="73"/>
      <c r="O21" s="73"/>
      <c r="P21" s="73"/>
      <c r="Q21" s="73"/>
      <c r="R21" s="73"/>
    </row>
    <row r="22">
      <c r="A22" s="32"/>
      <c r="B22" s="74"/>
      <c r="C22" s="32"/>
      <c r="D22" s="32"/>
      <c r="E22" s="75"/>
      <c r="F22" s="32"/>
      <c r="G22" s="32"/>
      <c r="H22" s="32"/>
      <c r="I22" s="73"/>
      <c r="J22" s="73"/>
      <c r="K22" s="73"/>
      <c r="L22" s="73"/>
      <c r="M22" s="73"/>
      <c r="N22" s="73"/>
      <c r="O22" s="73"/>
      <c r="P22" s="73"/>
      <c r="Q22" s="73"/>
      <c r="R22" s="73"/>
    </row>
    <row r="23">
      <c r="A23" s="32"/>
      <c r="B23" s="74"/>
      <c r="C23" s="32"/>
      <c r="D23" s="32"/>
      <c r="E23" s="75"/>
      <c r="F23" s="32"/>
      <c r="G23" s="32"/>
      <c r="H23" s="32"/>
      <c r="I23" s="73"/>
      <c r="J23" s="73"/>
      <c r="K23" s="73"/>
      <c r="L23" s="73"/>
      <c r="M23" s="73"/>
      <c r="N23" s="73"/>
      <c r="O23" s="73"/>
      <c r="P23" s="73"/>
      <c r="Q23" s="73"/>
      <c r="R23" s="73"/>
    </row>
    <row r="24">
      <c r="A24" s="32"/>
      <c r="B24" s="74"/>
      <c r="C24" s="32"/>
      <c r="D24" s="32"/>
      <c r="E24" s="75"/>
      <c r="F24" s="32"/>
      <c r="G24" s="32"/>
      <c r="H24" s="32"/>
      <c r="I24" s="73"/>
      <c r="J24" s="73"/>
      <c r="K24" s="73"/>
      <c r="L24" s="73"/>
      <c r="M24" s="73"/>
      <c r="N24" s="73"/>
      <c r="O24" s="73"/>
      <c r="P24" s="73"/>
      <c r="Q24" s="73"/>
      <c r="R24" s="73"/>
    </row>
    <row r="25">
      <c r="A25" s="32"/>
      <c r="B25" s="74"/>
      <c r="C25" s="32"/>
      <c r="D25" s="32"/>
      <c r="E25" s="75"/>
      <c r="F25" s="32"/>
      <c r="G25" s="32"/>
      <c r="H25" s="32"/>
      <c r="I25" s="73"/>
      <c r="J25" s="73"/>
      <c r="K25" s="73"/>
      <c r="L25" s="73"/>
      <c r="M25" s="73"/>
      <c r="N25" s="73"/>
      <c r="O25" s="73"/>
      <c r="P25" s="73"/>
      <c r="Q25" s="73"/>
      <c r="R25" s="73"/>
    </row>
    <row r="26">
      <c r="A26" s="32"/>
      <c r="B26" s="74"/>
      <c r="C26" s="32"/>
      <c r="D26" s="32"/>
      <c r="E26" s="75"/>
      <c r="F26" s="32"/>
      <c r="G26" s="32"/>
      <c r="H26" s="32"/>
      <c r="I26" s="73"/>
      <c r="J26" s="73"/>
      <c r="K26" s="73"/>
      <c r="L26" s="73"/>
      <c r="M26" s="73"/>
      <c r="N26" s="73"/>
      <c r="O26" s="73"/>
      <c r="P26" s="73"/>
      <c r="Q26" s="73"/>
      <c r="R26" s="73"/>
    </row>
    <row r="27">
      <c r="A27" s="32"/>
      <c r="B27" s="74"/>
      <c r="C27" s="32"/>
      <c r="D27" s="32"/>
      <c r="E27" s="75"/>
      <c r="F27" s="32"/>
      <c r="G27" s="32"/>
      <c r="H27" s="32"/>
      <c r="I27" s="73"/>
      <c r="J27" s="73"/>
      <c r="K27" s="73"/>
      <c r="L27" s="73"/>
      <c r="M27" s="73"/>
      <c r="N27" s="73"/>
      <c r="O27" s="73"/>
      <c r="P27" s="73"/>
      <c r="Q27" s="73"/>
      <c r="R27" s="73"/>
    </row>
    <row r="28">
      <c r="A28" s="32"/>
      <c r="B28" s="74"/>
      <c r="C28" s="32"/>
      <c r="D28" s="32"/>
      <c r="E28" s="75"/>
      <c r="F28" s="32"/>
      <c r="G28" s="32"/>
      <c r="H28" s="32"/>
      <c r="I28" s="73"/>
      <c r="J28" s="73"/>
      <c r="K28" s="73"/>
      <c r="L28" s="73"/>
      <c r="M28" s="73"/>
      <c r="N28" s="73"/>
      <c r="O28" s="73"/>
      <c r="P28" s="73"/>
      <c r="Q28" s="73"/>
      <c r="R28" s="73"/>
    </row>
    <row r="29">
      <c r="A29" s="32"/>
      <c r="B29" s="74"/>
      <c r="C29" s="32"/>
      <c r="D29" s="32"/>
      <c r="E29" s="75"/>
      <c r="F29" s="32"/>
      <c r="G29" s="32"/>
      <c r="H29" s="32"/>
      <c r="I29" s="73"/>
      <c r="J29" s="73"/>
      <c r="K29" s="73"/>
      <c r="L29" s="73"/>
      <c r="M29" s="73"/>
      <c r="N29" s="73"/>
      <c r="O29" s="73"/>
      <c r="P29" s="73"/>
      <c r="Q29" s="73"/>
      <c r="R29" s="73"/>
    </row>
    <row r="30">
      <c r="A30" s="32"/>
      <c r="B30" s="74"/>
      <c r="C30" s="32"/>
      <c r="D30" s="32"/>
      <c r="E30" s="75"/>
      <c r="F30" s="32"/>
      <c r="G30" s="32"/>
      <c r="H30" s="32"/>
      <c r="I30" s="73"/>
      <c r="J30" s="73"/>
      <c r="K30" s="73"/>
      <c r="L30" s="73"/>
      <c r="M30" s="73"/>
      <c r="N30" s="73"/>
      <c r="O30" s="73"/>
      <c r="P30" s="73"/>
      <c r="Q30" s="73"/>
      <c r="R30" s="73"/>
    </row>
    <row r="31">
      <c r="A31" s="32"/>
      <c r="B31" s="74"/>
      <c r="C31" s="32"/>
      <c r="D31" s="32"/>
      <c r="E31" s="75"/>
      <c r="F31" s="32"/>
      <c r="G31" s="32"/>
      <c r="H31" s="32"/>
      <c r="I31" s="73"/>
      <c r="J31" s="73"/>
      <c r="K31" s="73"/>
      <c r="L31" s="73"/>
      <c r="M31" s="73"/>
      <c r="N31" s="73"/>
      <c r="O31" s="73"/>
      <c r="P31" s="73"/>
      <c r="Q31" s="73"/>
      <c r="R31" s="73"/>
    </row>
    <row r="32">
      <c r="A32" s="32"/>
      <c r="B32" s="74"/>
      <c r="C32" s="32"/>
      <c r="D32" s="32"/>
      <c r="E32" s="75"/>
      <c r="F32" s="32"/>
      <c r="G32" s="32"/>
      <c r="H32" s="32"/>
      <c r="I32" s="73"/>
      <c r="J32" s="73"/>
      <c r="K32" s="73"/>
      <c r="L32" s="73"/>
      <c r="M32" s="73"/>
      <c r="N32" s="73"/>
      <c r="O32" s="73"/>
      <c r="P32" s="73"/>
      <c r="Q32" s="73"/>
      <c r="R32" s="73"/>
    </row>
    <row r="33">
      <c r="A33" s="32"/>
      <c r="B33" s="74"/>
      <c r="C33" s="32"/>
      <c r="D33" s="32"/>
      <c r="E33" s="75"/>
      <c r="F33" s="32"/>
      <c r="G33" s="32"/>
      <c r="H33" s="32"/>
      <c r="I33" s="73"/>
      <c r="J33" s="73"/>
      <c r="K33" s="73"/>
      <c r="L33" s="73"/>
      <c r="M33" s="73"/>
      <c r="N33" s="73"/>
      <c r="O33" s="73"/>
      <c r="P33" s="73"/>
      <c r="Q33" s="73"/>
      <c r="R33" s="73"/>
    </row>
    <row r="34">
      <c r="A34" s="32"/>
      <c r="B34" s="74"/>
      <c r="C34" s="32"/>
      <c r="D34" s="32"/>
      <c r="E34" s="75"/>
      <c r="F34" s="32"/>
      <c r="G34" s="32"/>
      <c r="H34" s="32"/>
      <c r="I34" s="73"/>
      <c r="J34" s="73"/>
      <c r="K34" s="73"/>
      <c r="L34" s="73"/>
      <c r="M34" s="73"/>
      <c r="N34" s="73"/>
      <c r="O34" s="73"/>
      <c r="P34" s="73"/>
      <c r="Q34" s="73"/>
      <c r="R34" s="73"/>
    </row>
    <row r="35">
      <c r="A35" s="32"/>
      <c r="B35" s="74"/>
      <c r="C35" s="32"/>
      <c r="D35" s="32"/>
      <c r="E35" s="75"/>
      <c r="F35" s="32"/>
      <c r="G35" s="32"/>
      <c r="H35" s="32"/>
      <c r="I35" s="73"/>
      <c r="J35" s="73"/>
      <c r="K35" s="73"/>
      <c r="L35" s="73"/>
      <c r="M35" s="73"/>
      <c r="N35" s="73"/>
      <c r="O35" s="73"/>
      <c r="P35" s="73"/>
      <c r="Q35" s="73"/>
      <c r="R35" s="73"/>
    </row>
    <row r="36">
      <c r="A36" s="32"/>
      <c r="B36" s="74"/>
      <c r="C36" s="32"/>
      <c r="D36" s="32"/>
      <c r="E36" s="75"/>
      <c r="F36" s="32"/>
      <c r="G36" s="32"/>
      <c r="H36" s="32"/>
      <c r="I36" s="73"/>
      <c r="J36" s="73"/>
      <c r="K36" s="73"/>
      <c r="L36" s="73"/>
      <c r="M36" s="73"/>
      <c r="N36" s="73"/>
      <c r="O36" s="73"/>
      <c r="P36" s="73"/>
      <c r="Q36" s="73"/>
      <c r="R36" s="73"/>
    </row>
    <row r="37">
      <c r="A37" s="32"/>
      <c r="B37" s="74"/>
      <c r="C37" s="32"/>
      <c r="D37" s="32"/>
      <c r="E37" s="75"/>
      <c r="F37" s="32"/>
      <c r="G37" s="32"/>
      <c r="H37" s="32"/>
      <c r="I37" s="73"/>
      <c r="J37" s="73"/>
      <c r="K37" s="73"/>
      <c r="L37" s="73"/>
      <c r="M37" s="73"/>
      <c r="N37" s="73"/>
      <c r="O37" s="73"/>
      <c r="P37" s="73"/>
      <c r="Q37" s="73"/>
      <c r="R37" s="73"/>
    </row>
    <row r="38">
      <c r="A38" s="32"/>
      <c r="B38" s="74"/>
      <c r="C38" s="32"/>
      <c r="D38" s="32"/>
      <c r="E38" s="75"/>
      <c r="F38" s="32"/>
      <c r="G38" s="32"/>
      <c r="H38" s="32"/>
      <c r="I38" s="73"/>
      <c r="J38" s="73"/>
      <c r="K38" s="73"/>
      <c r="L38" s="73"/>
      <c r="M38" s="73"/>
      <c r="N38" s="73"/>
      <c r="O38" s="73"/>
      <c r="P38" s="73"/>
      <c r="Q38" s="73"/>
      <c r="R38" s="73"/>
    </row>
    <row r="39">
      <c r="A39" s="32"/>
      <c r="B39" s="74"/>
      <c r="C39" s="32"/>
      <c r="D39" s="32"/>
      <c r="E39" s="75"/>
      <c r="F39" s="32"/>
      <c r="G39" s="32"/>
      <c r="H39" s="32"/>
      <c r="I39" s="73"/>
      <c r="J39" s="73"/>
      <c r="K39" s="73"/>
      <c r="L39" s="73"/>
      <c r="M39" s="73"/>
      <c r="N39" s="73"/>
      <c r="O39" s="73"/>
      <c r="P39" s="73"/>
      <c r="Q39" s="73"/>
      <c r="R39" s="73"/>
    </row>
    <row r="40">
      <c r="A40" s="32"/>
      <c r="B40" s="74"/>
      <c r="C40" s="32"/>
      <c r="D40" s="32"/>
      <c r="E40" s="75"/>
      <c r="F40" s="32"/>
      <c r="G40" s="32"/>
      <c r="H40" s="32"/>
      <c r="I40" s="73"/>
      <c r="J40" s="73"/>
      <c r="K40" s="73"/>
      <c r="L40" s="73"/>
      <c r="M40" s="73"/>
      <c r="N40" s="73"/>
      <c r="O40" s="73"/>
      <c r="P40" s="73"/>
      <c r="Q40" s="73"/>
      <c r="R40" s="73"/>
    </row>
    <row r="41">
      <c r="A41" s="32"/>
      <c r="B41" s="74"/>
      <c r="C41" s="32"/>
      <c r="D41" s="32"/>
      <c r="E41" s="75"/>
      <c r="F41" s="32"/>
      <c r="G41" s="32"/>
      <c r="H41" s="32"/>
      <c r="I41" s="73"/>
      <c r="J41" s="73"/>
      <c r="K41" s="73"/>
      <c r="L41" s="73"/>
      <c r="M41" s="73"/>
      <c r="N41" s="73"/>
      <c r="O41" s="73"/>
      <c r="P41" s="73"/>
      <c r="Q41" s="73"/>
      <c r="R41" s="73"/>
    </row>
    <row r="42">
      <c r="A42" s="32"/>
      <c r="B42" s="74"/>
      <c r="C42" s="32"/>
      <c r="D42" s="32"/>
      <c r="E42" s="75"/>
      <c r="F42" s="32"/>
      <c r="G42" s="32"/>
      <c r="H42" s="32"/>
      <c r="I42" s="73"/>
      <c r="J42" s="73"/>
      <c r="K42" s="73"/>
      <c r="L42" s="73"/>
      <c r="M42" s="73"/>
      <c r="N42" s="73"/>
      <c r="O42" s="73"/>
      <c r="P42" s="73"/>
      <c r="Q42" s="73"/>
      <c r="R42" s="73"/>
    </row>
    <row r="43">
      <c r="A43" s="32"/>
      <c r="B43" s="74"/>
      <c r="C43" s="32"/>
      <c r="D43" s="32"/>
      <c r="E43" s="75"/>
      <c r="F43" s="32"/>
      <c r="G43" s="32"/>
      <c r="H43" s="32"/>
      <c r="I43" s="73"/>
      <c r="J43" s="73"/>
      <c r="K43" s="73"/>
      <c r="L43" s="73"/>
      <c r="M43" s="73"/>
      <c r="N43" s="73"/>
      <c r="O43" s="73"/>
      <c r="P43" s="73"/>
      <c r="Q43" s="73"/>
      <c r="R43" s="73"/>
    </row>
    <row r="44">
      <c r="A44" s="32"/>
      <c r="B44" s="74"/>
      <c r="C44" s="32"/>
      <c r="D44" s="32"/>
      <c r="E44" s="75"/>
      <c r="F44" s="32"/>
      <c r="G44" s="32"/>
      <c r="H44" s="32"/>
      <c r="I44" s="73"/>
      <c r="J44" s="73"/>
      <c r="K44" s="73"/>
      <c r="L44" s="73"/>
      <c r="M44" s="73"/>
      <c r="N44" s="73"/>
      <c r="O44" s="73"/>
      <c r="P44" s="73"/>
      <c r="Q44" s="73"/>
      <c r="R44" s="73"/>
    </row>
    <row r="45">
      <c r="A45" s="32"/>
      <c r="B45" s="74"/>
      <c r="C45" s="32"/>
      <c r="D45" s="32"/>
      <c r="E45" s="75"/>
      <c r="F45" s="32"/>
      <c r="G45" s="32"/>
      <c r="H45" s="32"/>
      <c r="I45" s="73"/>
      <c r="J45" s="73"/>
      <c r="K45" s="73"/>
      <c r="L45" s="73"/>
      <c r="M45" s="73"/>
      <c r="N45" s="73"/>
      <c r="O45" s="73"/>
      <c r="P45" s="73"/>
      <c r="Q45" s="73"/>
      <c r="R45" s="73"/>
    </row>
    <row r="46">
      <c r="A46" s="32"/>
      <c r="B46" s="74"/>
      <c r="C46" s="32"/>
      <c r="D46" s="32"/>
      <c r="E46" s="75"/>
      <c r="F46" s="32"/>
      <c r="G46" s="32"/>
      <c r="H46" s="32"/>
      <c r="I46" s="73"/>
      <c r="J46" s="73"/>
      <c r="K46" s="73"/>
      <c r="L46" s="73"/>
      <c r="M46" s="73"/>
      <c r="N46" s="73"/>
      <c r="O46" s="73"/>
      <c r="P46" s="73"/>
      <c r="Q46" s="73"/>
      <c r="R46" s="73"/>
    </row>
    <row r="47">
      <c r="A47" s="32"/>
      <c r="B47" s="74"/>
      <c r="C47" s="32"/>
      <c r="D47" s="32"/>
      <c r="E47" s="75"/>
      <c r="F47" s="32"/>
      <c r="G47" s="32"/>
      <c r="H47" s="32"/>
      <c r="I47" s="73"/>
      <c r="J47" s="73"/>
      <c r="K47" s="73"/>
      <c r="L47" s="73"/>
      <c r="M47" s="73"/>
      <c r="N47" s="73"/>
      <c r="O47" s="73"/>
      <c r="P47" s="73"/>
      <c r="Q47" s="73"/>
      <c r="R47" s="73"/>
    </row>
    <row r="48">
      <c r="A48" s="32"/>
      <c r="B48" s="74"/>
      <c r="C48" s="32"/>
      <c r="D48" s="32"/>
      <c r="E48" s="75"/>
      <c r="F48" s="32"/>
      <c r="G48" s="32"/>
      <c r="H48" s="32"/>
      <c r="I48" s="73"/>
      <c r="J48" s="73"/>
      <c r="K48" s="73"/>
      <c r="L48" s="73"/>
      <c r="M48" s="73"/>
      <c r="N48" s="73"/>
      <c r="O48" s="73"/>
      <c r="P48" s="73"/>
      <c r="Q48" s="73"/>
      <c r="R48" s="73"/>
    </row>
    <row r="49">
      <c r="A49" s="32"/>
      <c r="B49" s="74"/>
      <c r="C49" s="32"/>
      <c r="D49" s="32"/>
      <c r="E49" s="75"/>
      <c r="F49" s="32"/>
      <c r="G49" s="32"/>
      <c r="H49" s="32"/>
      <c r="I49" s="73"/>
      <c r="J49" s="73"/>
      <c r="K49" s="73"/>
      <c r="L49" s="73"/>
      <c r="M49" s="73"/>
      <c r="N49" s="73"/>
      <c r="O49" s="73"/>
      <c r="P49" s="73"/>
      <c r="Q49" s="73"/>
      <c r="R49" s="73"/>
    </row>
    <row r="50">
      <c r="A50" s="32"/>
      <c r="B50" s="74"/>
      <c r="C50" s="32"/>
      <c r="D50" s="32"/>
      <c r="E50" s="75"/>
      <c r="F50" s="32"/>
      <c r="G50" s="32"/>
      <c r="H50" s="32"/>
      <c r="I50" s="73"/>
      <c r="J50" s="73"/>
      <c r="K50" s="73"/>
      <c r="L50" s="73"/>
      <c r="M50" s="73"/>
      <c r="N50" s="73"/>
      <c r="O50" s="73"/>
      <c r="P50" s="73"/>
      <c r="Q50" s="73"/>
      <c r="R50" s="73"/>
    </row>
    <row r="51">
      <c r="A51" s="32"/>
      <c r="B51" s="74"/>
      <c r="C51" s="32"/>
      <c r="D51" s="32"/>
      <c r="E51" s="75"/>
      <c r="F51" s="32"/>
      <c r="G51" s="32"/>
      <c r="H51" s="32"/>
      <c r="I51" s="73"/>
      <c r="J51" s="73"/>
      <c r="K51" s="73"/>
      <c r="L51" s="73"/>
      <c r="M51" s="73"/>
      <c r="N51" s="73"/>
      <c r="O51" s="73"/>
      <c r="P51" s="73"/>
      <c r="Q51" s="73"/>
      <c r="R51" s="73"/>
    </row>
    <row r="52">
      <c r="A52" s="32"/>
      <c r="B52" s="74"/>
      <c r="C52" s="32"/>
      <c r="D52" s="32"/>
      <c r="E52" s="75"/>
      <c r="F52" s="32"/>
      <c r="G52" s="32"/>
      <c r="H52" s="32"/>
      <c r="I52" s="73"/>
      <c r="J52" s="73"/>
      <c r="K52" s="73"/>
      <c r="L52" s="73"/>
      <c r="M52" s="73"/>
      <c r="N52" s="73"/>
      <c r="O52" s="73"/>
      <c r="P52" s="73"/>
      <c r="Q52" s="73"/>
      <c r="R52" s="73"/>
    </row>
    <row r="53">
      <c r="A53" s="32"/>
      <c r="B53" s="74"/>
      <c r="C53" s="32"/>
      <c r="D53" s="32"/>
      <c r="E53" s="75"/>
      <c r="F53" s="32"/>
      <c r="G53" s="32"/>
      <c r="H53" s="32"/>
      <c r="I53" s="73"/>
      <c r="J53" s="73"/>
      <c r="K53" s="73"/>
      <c r="L53" s="73"/>
      <c r="M53" s="73"/>
      <c r="N53" s="73"/>
      <c r="O53" s="73"/>
      <c r="P53" s="73"/>
      <c r="Q53" s="73"/>
      <c r="R53" s="73"/>
    </row>
    <row r="54">
      <c r="A54" s="32"/>
      <c r="B54" s="74"/>
      <c r="C54" s="32"/>
      <c r="D54" s="32"/>
      <c r="E54" s="75"/>
      <c r="F54" s="32"/>
      <c r="G54" s="32"/>
      <c r="H54" s="32"/>
      <c r="I54" s="73"/>
      <c r="J54" s="73"/>
      <c r="K54" s="73"/>
      <c r="L54" s="73"/>
      <c r="M54" s="73"/>
      <c r="N54" s="73"/>
      <c r="O54" s="73"/>
      <c r="P54" s="73"/>
      <c r="Q54" s="73"/>
      <c r="R54" s="73"/>
    </row>
    <row r="55">
      <c r="A55" s="32"/>
      <c r="B55" s="74"/>
      <c r="C55" s="32"/>
      <c r="D55" s="32"/>
      <c r="E55" s="75"/>
      <c r="F55" s="32"/>
      <c r="G55" s="32"/>
      <c r="H55" s="32"/>
      <c r="I55" s="73"/>
      <c r="J55" s="73"/>
      <c r="K55" s="73"/>
      <c r="L55" s="73"/>
      <c r="M55" s="73"/>
      <c r="N55" s="73"/>
      <c r="O55" s="73"/>
      <c r="P55" s="73"/>
      <c r="Q55" s="73"/>
      <c r="R55" s="73"/>
    </row>
    <row r="56">
      <c r="A56" s="32"/>
      <c r="B56" s="74"/>
      <c r="C56" s="32"/>
      <c r="D56" s="32"/>
      <c r="E56" s="75"/>
      <c r="F56" s="32"/>
      <c r="G56" s="32"/>
      <c r="H56" s="32"/>
      <c r="I56" s="73"/>
      <c r="J56" s="73"/>
      <c r="K56" s="73"/>
      <c r="L56" s="73"/>
      <c r="M56" s="73"/>
      <c r="N56" s="73"/>
      <c r="O56" s="73"/>
      <c r="P56" s="73"/>
      <c r="Q56" s="73"/>
      <c r="R56" s="73"/>
    </row>
    <row r="57">
      <c r="A57" s="32"/>
      <c r="B57" s="74"/>
      <c r="C57" s="32"/>
      <c r="D57" s="32"/>
      <c r="E57" s="75"/>
      <c r="F57" s="32"/>
      <c r="G57" s="32"/>
      <c r="H57" s="32"/>
      <c r="I57" s="73"/>
      <c r="J57" s="73"/>
      <c r="K57" s="73"/>
      <c r="L57" s="73"/>
      <c r="M57" s="73"/>
      <c r="N57" s="73"/>
      <c r="O57" s="73"/>
      <c r="P57" s="73"/>
      <c r="Q57" s="73"/>
      <c r="R57" s="73"/>
    </row>
    <row r="58">
      <c r="A58" s="32"/>
      <c r="B58" s="74"/>
      <c r="C58" s="32"/>
      <c r="D58" s="32"/>
      <c r="E58" s="75"/>
      <c r="F58" s="32"/>
      <c r="G58" s="32"/>
      <c r="H58" s="32"/>
      <c r="I58" s="73"/>
      <c r="J58" s="73"/>
      <c r="K58" s="73"/>
      <c r="L58" s="73"/>
      <c r="M58" s="73"/>
      <c r="N58" s="73"/>
      <c r="O58" s="73"/>
      <c r="P58" s="73"/>
      <c r="Q58" s="73"/>
      <c r="R58" s="73"/>
    </row>
    <row r="59">
      <c r="A59" s="32"/>
      <c r="B59" s="74"/>
      <c r="C59" s="32"/>
      <c r="D59" s="32"/>
      <c r="E59" s="75"/>
      <c r="F59" s="32"/>
      <c r="G59" s="32"/>
      <c r="H59" s="32"/>
      <c r="I59" s="73"/>
      <c r="J59" s="73"/>
      <c r="K59" s="73"/>
      <c r="L59" s="73"/>
      <c r="M59" s="73"/>
      <c r="N59" s="73"/>
      <c r="O59" s="73"/>
      <c r="P59" s="73"/>
      <c r="Q59" s="73"/>
      <c r="R59" s="73"/>
    </row>
    <row r="60">
      <c r="A60" s="32"/>
      <c r="B60" s="74"/>
      <c r="C60" s="32"/>
      <c r="D60" s="32"/>
      <c r="E60" s="75"/>
      <c r="F60" s="32"/>
      <c r="G60" s="32"/>
      <c r="H60" s="32"/>
      <c r="I60" s="73"/>
      <c r="J60" s="73"/>
      <c r="K60" s="73"/>
      <c r="L60" s="73"/>
      <c r="M60" s="73"/>
      <c r="N60" s="73"/>
      <c r="O60" s="73"/>
      <c r="P60" s="73"/>
      <c r="Q60" s="73"/>
      <c r="R60" s="73"/>
    </row>
    <row r="61">
      <c r="A61" s="32"/>
      <c r="B61" s="74"/>
      <c r="C61" s="32"/>
      <c r="D61" s="32"/>
      <c r="E61" s="75"/>
      <c r="F61" s="32"/>
      <c r="G61" s="32"/>
      <c r="H61" s="32"/>
      <c r="I61" s="73"/>
      <c r="J61" s="73"/>
      <c r="K61" s="73"/>
      <c r="L61" s="73"/>
      <c r="M61" s="73"/>
      <c r="N61" s="73"/>
      <c r="O61" s="73"/>
      <c r="P61" s="73"/>
      <c r="Q61" s="73"/>
      <c r="R61" s="73"/>
    </row>
    <row r="62">
      <c r="A62" s="32"/>
      <c r="B62" s="74"/>
      <c r="C62" s="32"/>
      <c r="D62" s="32"/>
      <c r="E62" s="75"/>
      <c r="F62" s="32"/>
      <c r="G62" s="32"/>
      <c r="H62" s="32"/>
      <c r="I62" s="73"/>
      <c r="J62" s="73"/>
      <c r="K62" s="73"/>
      <c r="L62" s="73"/>
      <c r="M62" s="73"/>
      <c r="N62" s="73"/>
      <c r="O62" s="73"/>
      <c r="P62" s="73"/>
      <c r="Q62" s="73"/>
      <c r="R62" s="73"/>
    </row>
    <row r="63">
      <c r="A63" s="32"/>
      <c r="B63" s="74"/>
      <c r="C63" s="32"/>
      <c r="D63" s="32"/>
      <c r="E63" s="75"/>
      <c r="F63" s="32"/>
      <c r="G63" s="32"/>
      <c r="H63" s="32"/>
      <c r="I63" s="73"/>
      <c r="J63" s="73"/>
      <c r="K63" s="73"/>
      <c r="L63" s="73"/>
      <c r="M63" s="73"/>
      <c r="N63" s="73"/>
      <c r="O63" s="73"/>
      <c r="P63" s="73"/>
      <c r="Q63" s="73"/>
      <c r="R63" s="73"/>
    </row>
    <row r="64">
      <c r="A64" s="32"/>
      <c r="B64" s="74"/>
      <c r="C64" s="32"/>
      <c r="D64" s="32"/>
      <c r="E64" s="75"/>
      <c r="F64" s="32"/>
      <c r="G64" s="32"/>
      <c r="H64" s="32"/>
      <c r="I64" s="73"/>
      <c r="J64" s="73"/>
      <c r="K64" s="73"/>
      <c r="L64" s="73"/>
      <c r="M64" s="73"/>
      <c r="N64" s="73"/>
      <c r="O64" s="73"/>
      <c r="P64" s="73"/>
      <c r="Q64" s="73"/>
      <c r="R64" s="73"/>
    </row>
    <row r="65">
      <c r="A65" s="32"/>
      <c r="B65" s="74"/>
      <c r="C65" s="32"/>
      <c r="D65" s="32"/>
      <c r="E65" s="75"/>
      <c r="F65" s="32"/>
      <c r="G65" s="32"/>
      <c r="H65" s="32"/>
      <c r="I65" s="73"/>
      <c r="J65" s="73"/>
      <c r="K65" s="73"/>
      <c r="L65" s="73"/>
      <c r="M65" s="73"/>
      <c r="N65" s="73"/>
      <c r="O65" s="73"/>
      <c r="P65" s="73"/>
      <c r="Q65" s="73"/>
      <c r="R65" s="73"/>
    </row>
    <row r="66">
      <c r="A66" s="32"/>
      <c r="B66" s="74"/>
      <c r="C66" s="32"/>
      <c r="D66" s="32"/>
      <c r="E66" s="75"/>
      <c r="F66" s="32"/>
      <c r="G66" s="32"/>
      <c r="H66" s="32"/>
      <c r="I66" s="73"/>
      <c r="J66" s="73"/>
      <c r="K66" s="73"/>
      <c r="L66" s="73"/>
      <c r="M66" s="73"/>
      <c r="N66" s="73"/>
      <c r="O66" s="73"/>
      <c r="P66" s="73"/>
      <c r="Q66" s="73"/>
      <c r="R66" s="73"/>
    </row>
    <row r="67">
      <c r="A67" s="32"/>
      <c r="B67" s="74"/>
      <c r="C67" s="32"/>
      <c r="D67" s="32"/>
      <c r="E67" s="75"/>
      <c r="F67" s="32"/>
      <c r="G67" s="32"/>
      <c r="H67" s="32"/>
      <c r="I67" s="73"/>
      <c r="J67" s="73"/>
      <c r="K67" s="73"/>
      <c r="L67" s="73"/>
      <c r="M67" s="73"/>
      <c r="N67" s="73"/>
      <c r="O67" s="73"/>
      <c r="P67" s="73"/>
      <c r="Q67" s="73"/>
      <c r="R67" s="73"/>
    </row>
    <row r="68">
      <c r="A68" s="32"/>
      <c r="B68" s="74"/>
      <c r="C68" s="32"/>
      <c r="D68" s="32"/>
      <c r="E68" s="75"/>
      <c r="F68" s="32"/>
      <c r="G68" s="32"/>
      <c r="H68" s="32"/>
      <c r="I68" s="73"/>
      <c r="J68" s="73"/>
      <c r="K68" s="73"/>
      <c r="L68" s="73"/>
      <c r="M68" s="73"/>
      <c r="N68" s="73"/>
      <c r="O68" s="73"/>
      <c r="P68" s="73"/>
      <c r="Q68" s="73"/>
      <c r="R68" s="73"/>
    </row>
    <row r="69">
      <c r="A69" s="32"/>
      <c r="B69" s="74"/>
      <c r="C69" s="32"/>
      <c r="D69" s="32"/>
      <c r="E69" s="75"/>
      <c r="F69" s="32"/>
      <c r="G69" s="32"/>
      <c r="H69" s="32"/>
      <c r="I69" s="73"/>
      <c r="J69" s="73"/>
      <c r="K69" s="73"/>
      <c r="L69" s="73"/>
      <c r="M69" s="73"/>
      <c r="N69" s="73"/>
      <c r="O69" s="73"/>
      <c r="P69" s="73"/>
      <c r="Q69" s="73"/>
      <c r="R69" s="73"/>
    </row>
    <row r="70">
      <c r="A70" s="32"/>
      <c r="B70" s="74"/>
      <c r="C70" s="32"/>
      <c r="D70" s="32"/>
      <c r="E70" s="75"/>
      <c r="F70" s="32"/>
      <c r="G70" s="32"/>
      <c r="H70" s="32"/>
      <c r="I70" s="73"/>
      <c r="J70" s="73"/>
      <c r="K70" s="73"/>
      <c r="L70" s="73"/>
      <c r="M70" s="73"/>
      <c r="N70" s="73"/>
      <c r="O70" s="73"/>
      <c r="P70" s="73"/>
      <c r="Q70" s="73"/>
      <c r="R70" s="73"/>
    </row>
    <row r="71">
      <c r="A71" s="32"/>
      <c r="B71" s="74"/>
      <c r="C71" s="32"/>
      <c r="D71" s="32"/>
      <c r="E71" s="75"/>
      <c r="F71" s="32"/>
      <c r="G71" s="32"/>
      <c r="H71" s="32"/>
      <c r="I71" s="73"/>
      <c r="J71" s="73"/>
      <c r="K71" s="73"/>
      <c r="L71" s="73"/>
      <c r="M71" s="73"/>
      <c r="N71" s="73"/>
      <c r="O71" s="73"/>
      <c r="P71" s="73"/>
      <c r="Q71" s="73"/>
      <c r="R71" s="73"/>
    </row>
    <row r="72">
      <c r="A72" s="32"/>
      <c r="B72" s="74"/>
      <c r="C72" s="32"/>
      <c r="D72" s="32"/>
      <c r="E72" s="75"/>
      <c r="F72" s="32"/>
      <c r="G72" s="32"/>
      <c r="H72" s="32"/>
      <c r="I72" s="73"/>
      <c r="J72" s="73"/>
      <c r="K72" s="73"/>
      <c r="L72" s="73"/>
      <c r="M72" s="73"/>
      <c r="N72" s="73"/>
      <c r="O72" s="73"/>
      <c r="P72" s="73"/>
      <c r="Q72" s="73"/>
      <c r="R72" s="73"/>
    </row>
    <row r="73">
      <c r="A73" s="32"/>
      <c r="B73" s="74"/>
      <c r="C73" s="32"/>
      <c r="D73" s="32"/>
      <c r="E73" s="75"/>
      <c r="F73" s="32"/>
      <c r="G73" s="32"/>
      <c r="H73" s="32"/>
      <c r="I73" s="73"/>
      <c r="J73" s="73"/>
      <c r="K73" s="73"/>
      <c r="L73" s="73"/>
      <c r="M73" s="73"/>
      <c r="N73" s="73"/>
      <c r="O73" s="73"/>
      <c r="P73" s="73"/>
      <c r="Q73" s="73"/>
      <c r="R73" s="73"/>
    </row>
    <row r="74">
      <c r="A74" s="32"/>
      <c r="B74" s="74"/>
      <c r="C74" s="32"/>
      <c r="D74" s="32"/>
      <c r="E74" s="75"/>
      <c r="F74" s="32"/>
      <c r="G74" s="32"/>
      <c r="H74" s="32"/>
      <c r="I74" s="73"/>
      <c r="J74" s="73"/>
      <c r="K74" s="73"/>
      <c r="L74" s="73"/>
      <c r="M74" s="73"/>
      <c r="N74" s="73"/>
      <c r="O74" s="73"/>
      <c r="P74" s="73"/>
      <c r="Q74" s="73"/>
      <c r="R74" s="73"/>
    </row>
    <row r="75">
      <c r="A75" s="32"/>
      <c r="B75" s="74"/>
      <c r="C75" s="32"/>
      <c r="D75" s="32"/>
      <c r="E75" s="75"/>
      <c r="F75" s="32"/>
      <c r="G75" s="32"/>
      <c r="H75" s="32"/>
      <c r="I75" s="73"/>
      <c r="J75" s="73"/>
      <c r="K75" s="73"/>
      <c r="L75" s="73"/>
      <c r="M75" s="73"/>
      <c r="N75" s="73"/>
      <c r="O75" s="73"/>
      <c r="P75" s="73"/>
      <c r="Q75" s="73"/>
      <c r="R75" s="73"/>
    </row>
    <row r="76">
      <c r="A76" s="32"/>
      <c r="B76" s="74"/>
      <c r="C76" s="32"/>
      <c r="D76" s="32"/>
      <c r="E76" s="75"/>
      <c r="F76" s="32"/>
      <c r="G76" s="32"/>
      <c r="H76" s="32"/>
      <c r="I76" s="73"/>
      <c r="J76" s="73"/>
      <c r="K76" s="73"/>
      <c r="L76" s="73"/>
      <c r="M76" s="73"/>
      <c r="N76" s="73"/>
      <c r="O76" s="73"/>
      <c r="P76" s="73"/>
      <c r="Q76" s="73"/>
      <c r="R76" s="73"/>
    </row>
    <row r="77">
      <c r="A77" s="32"/>
      <c r="B77" s="74"/>
      <c r="C77" s="32"/>
      <c r="D77" s="32"/>
      <c r="E77" s="75"/>
      <c r="F77" s="32"/>
      <c r="G77" s="32"/>
      <c r="H77" s="32"/>
      <c r="I77" s="73"/>
      <c r="J77" s="73"/>
      <c r="K77" s="73"/>
      <c r="L77" s="73"/>
      <c r="M77" s="73"/>
      <c r="N77" s="73"/>
      <c r="O77" s="73"/>
      <c r="P77" s="73"/>
      <c r="Q77" s="73"/>
      <c r="R77" s="73"/>
    </row>
    <row r="78">
      <c r="A78" s="32"/>
      <c r="B78" s="74"/>
      <c r="C78" s="32"/>
      <c r="D78" s="32"/>
      <c r="E78" s="75"/>
      <c r="F78" s="32"/>
      <c r="G78" s="32"/>
      <c r="H78" s="32"/>
      <c r="I78" s="73"/>
      <c r="J78" s="73"/>
      <c r="K78" s="73"/>
      <c r="L78" s="73"/>
      <c r="M78" s="73"/>
      <c r="N78" s="73"/>
      <c r="O78" s="73"/>
      <c r="P78" s="73"/>
      <c r="Q78" s="73"/>
      <c r="R78" s="73"/>
    </row>
    <row r="79">
      <c r="A79" s="32"/>
      <c r="B79" s="74"/>
      <c r="C79" s="32"/>
      <c r="D79" s="32"/>
      <c r="E79" s="75"/>
      <c r="F79" s="32"/>
      <c r="G79" s="32"/>
      <c r="H79" s="32"/>
      <c r="I79" s="73"/>
      <c r="J79" s="73"/>
      <c r="K79" s="73"/>
      <c r="L79" s="73"/>
      <c r="M79" s="73"/>
      <c r="N79" s="73"/>
      <c r="O79" s="73"/>
      <c r="P79" s="73"/>
      <c r="Q79" s="73"/>
      <c r="R79" s="73"/>
    </row>
    <row r="80">
      <c r="A80" s="32"/>
      <c r="B80" s="74"/>
      <c r="C80" s="32"/>
      <c r="D80" s="32"/>
      <c r="E80" s="75"/>
      <c r="F80" s="32"/>
      <c r="G80" s="32"/>
      <c r="H80" s="32"/>
      <c r="I80" s="73"/>
      <c r="J80" s="73"/>
      <c r="K80" s="73"/>
      <c r="L80" s="73"/>
      <c r="M80" s="73"/>
      <c r="N80" s="73"/>
      <c r="O80" s="73"/>
      <c r="P80" s="73"/>
      <c r="Q80" s="73"/>
      <c r="R80" s="73"/>
    </row>
    <row r="81">
      <c r="A81" s="32"/>
      <c r="B81" s="74"/>
      <c r="C81" s="32"/>
      <c r="D81" s="32"/>
      <c r="E81" s="75"/>
      <c r="F81" s="32"/>
      <c r="G81" s="32"/>
      <c r="H81" s="32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>
      <c r="A82" s="32"/>
      <c r="B82" s="74"/>
      <c r="C82" s="32"/>
      <c r="D82" s="32"/>
      <c r="E82" s="75"/>
      <c r="F82" s="32"/>
      <c r="G82" s="32"/>
      <c r="H82" s="32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>
      <c r="A83" s="32"/>
      <c r="B83" s="74"/>
      <c r="C83" s="32"/>
      <c r="D83" s="32"/>
      <c r="E83" s="75"/>
      <c r="F83" s="32"/>
      <c r="G83" s="32"/>
      <c r="H83" s="32"/>
      <c r="I83" s="73"/>
      <c r="J83" s="73"/>
      <c r="K83" s="73"/>
      <c r="L83" s="73"/>
      <c r="M83" s="73"/>
      <c r="N83" s="73"/>
      <c r="O83" s="73"/>
      <c r="P83" s="73"/>
      <c r="Q83" s="73"/>
      <c r="R83" s="73"/>
    </row>
    <row r="84">
      <c r="A84" s="32"/>
      <c r="B84" s="74"/>
      <c r="C84" s="32"/>
      <c r="D84" s="32"/>
      <c r="E84" s="75"/>
      <c r="F84" s="32"/>
      <c r="G84" s="32"/>
      <c r="H84" s="32"/>
      <c r="I84" s="73"/>
      <c r="J84" s="73"/>
      <c r="K84" s="73"/>
      <c r="L84" s="73"/>
      <c r="M84" s="73"/>
      <c r="N84" s="73"/>
      <c r="O84" s="73"/>
      <c r="P84" s="73"/>
      <c r="Q84" s="73"/>
      <c r="R84" s="73"/>
    </row>
    <row r="85">
      <c r="A85" s="32"/>
      <c r="B85" s="74"/>
      <c r="C85" s="32"/>
      <c r="D85" s="32"/>
      <c r="E85" s="75"/>
      <c r="F85" s="32"/>
      <c r="G85" s="32"/>
      <c r="H85" s="32"/>
      <c r="I85" s="73"/>
      <c r="J85" s="73"/>
      <c r="K85" s="73"/>
      <c r="L85" s="73"/>
      <c r="M85" s="73"/>
      <c r="N85" s="73"/>
      <c r="O85" s="73"/>
      <c r="P85" s="73"/>
      <c r="Q85" s="73"/>
      <c r="R85" s="73"/>
    </row>
    <row r="86">
      <c r="A86" s="32"/>
      <c r="B86" s="74"/>
      <c r="C86" s="32"/>
      <c r="D86" s="32"/>
      <c r="E86" s="75"/>
      <c r="F86" s="32"/>
      <c r="G86" s="32"/>
      <c r="H86" s="32"/>
      <c r="I86" s="73"/>
      <c r="J86" s="73"/>
      <c r="K86" s="73"/>
      <c r="L86" s="73"/>
      <c r="M86" s="73"/>
      <c r="N86" s="73"/>
      <c r="O86" s="73"/>
      <c r="P86" s="73"/>
      <c r="Q86" s="73"/>
      <c r="R86" s="73"/>
    </row>
    <row r="87">
      <c r="A87" s="32"/>
      <c r="B87" s="74"/>
      <c r="C87" s="32"/>
      <c r="D87" s="32"/>
      <c r="E87" s="75"/>
      <c r="F87" s="32"/>
      <c r="G87" s="32"/>
      <c r="H87" s="32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>
      <c r="A88" s="32"/>
      <c r="B88" s="74"/>
      <c r="C88" s="32"/>
      <c r="D88" s="32"/>
      <c r="E88" s="75"/>
      <c r="F88" s="32"/>
      <c r="G88" s="32"/>
      <c r="H88" s="32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>
      <c r="A89" s="32"/>
      <c r="B89" s="74"/>
      <c r="C89" s="32"/>
      <c r="D89" s="32"/>
      <c r="E89" s="75"/>
      <c r="F89" s="32"/>
      <c r="G89" s="32"/>
      <c r="H89" s="32"/>
      <c r="I89" s="73"/>
      <c r="J89" s="73"/>
      <c r="K89" s="73"/>
      <c r="L89" s="73"/>
      <c r="M89" s="73"/>
      <c r="N89" s="73"/>
      <c r="O89" s="73"/>
      <c r="P89" s="73"/>
      <c r="Q89" s="73"/>
      <c r="R89" s="73"/>
    </row>
    <row r="90">
      <c r="A90" s="32"/>
      <c r="B90" s="74"/>
      <c r="C90" s="32"/>
      <c r="D90" s="32"/>
      <c r="E90" s="75"/>
      <c r="F90" s="32"/>
      <c r="G90" s="32"/>
      <c r="H90" s="32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>
      <c r="A91" s="32"/>
      <c r="B91" s="74"/>
      <c r="C91" s="32"/>
      <c r="D91" s="32"/>
      <c r="E91" s="75"/>
      <c r="F91" s="32"/>
      <c r="G91" s="32"/>
      <c r="H91" s="32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>
      <c r="A92" s="32"/>
      <c r="B92" s="74"/>
      <c r="C92" s="32"/>
      <c r="D92" s="32"/>
      <c r="E92" s="75"/>
      <c r="F92" s="32"/>
      <c r="G92" s="32"/>
      <c r="H92" s="32"/>
      <c r="I92" s="73"/>
      <c r="J92" s="73"/>
      <c r="K92" s="73"/>
      <c r="L92" s="73"/>
      <c r="M92" s="73"/>
      <c r="N92" s="73"/>
      <c r="O92" s="73"/>
      <c r="P92" s="73"/>
      <c r="Q92" s="73"/>
      <c r="R92" s="73"/>
    </row>
    <row r="93">
      <c r="A93" s="32"/>
      <c r="B93" s="74"/>
      <c r="C93" s="32"/>
      <c r="D93" s="32"/>
      <c r="E93" s="75"/>
      <c r="F93" s="32"/>
      <c r="G93" s="32"/>
      <c r="H93" s="32"/>
      <c r="I93" s="73"/>
      <c r="J93" s="73"/>
      <c r="K93" s="73"/>
      <c r="L93" s="73"/>
      <c r="M93" s="73"/>
      <c r="N93" s="73"/>
      <c r="O93" s="73"/>
      <c r="P93" s="73"/>
      <c r="Q93" s="73"/>
      <c r="R93" s="73"/>
    </row>
    <row r="94">
      <c r="A94" s="32"/>
      <c r="B94" s="74"/>
      <c r="C94" s="32"/>
      <c r="D94" s="32"/>
      <c r="E94" s="75"/>
      <c r="F94" s="32"/>
      <c r="G94" s="32"/>
      <c r="H94" s="32"/>
      <c r="I94" s="73"/>
      <c r="J94" s="73"/>
      <c r="K94" s="73"/>
      <c r="L94" s="73"/>
      <c r="M94" s="73"/>
      <c r="N94" s="73"/>
      <c r="O94" s="73"/>
      <c r="P94" s="73"/>
      <c r="Q94" s="73"/>
      <c r="R94" s="73"/>
    </row>
    <row r="95">
      <c r="A95" s="32"/>
      <c r="B95" s="74"/>
      <c r="C95" s="32"/>
      <c r="D95" s="32"/>
      <c r="E95" s="75"/>
      <c r="F95" s="32"/>
      <c r="G95" s="32"/>
      <c r="H95" s="32"/>
      <c r="I95" s="73"/>
      <c r="J95" s="73"/>
      <c r="K95" s="73"/>
      <c r="L95" s="73"/>
      <c r="M95" s="73"/>
      <c r="N95" s="73"/>
      <c r="O95" s="73"/>
      <c r="P95" s="73"/>
      <c r="Q95" s="73"/>
      <c r="R95" s="73"/>
    </row>
    <row r="96">
      <c r="A96" s="32"/>
      <c r="B96" s="74"/>
      <c r="C96" s="32"/>
      <c r="D96" s="32"/>
      <c r="E96" s="75"/>
      <c r="F96" s="32"/>
      <c r="G96" s="32"/>
      <c r="H96" s="32"/>
      <c r="I96" s="73"/>
      <c r="J96" s="73"/>
      <c r="K96" s="73"/>
      <c r="L96" s="73"/>
      <c r="M96" s="73"/>
      <c r="N96" s="73"/>
      <c r="O96" s="73"/>
      <c r="P96" s="73"/>
      <c r="Q96" s="73"/>
      <c r="R96" s="73"/>
    </row>
    <row r="97">
      <c r="A97" s="32"/>
      <c r="B97" s="74"/>
      <c r="C97" s="32"/>
      <c r="D97" s="32"/>
      <c r="E97" s="75"/>
      <c r="F97" s="32"/>
      <c r="G97" s="32"/>
      <c r="H97" s="32"/>
      <c r="I97" s="73"/>
      <c r="J97" s="73"/>
      <c r="K97" s="73"/>
      <c r="L97" s="73"/>
      <c r="M97" s="73"/>
      <c r="N97" s="73"/>
      <c r="O97" s="73"/>
      <c r="P97" s="73"/>
      <c r="Q97" s="73"/>
      <c r="R97" s="73"/>
    </row>
    <row r="98">
      <c r="A98" s="32"/>
      <c r="B98" s="74"/>
      <c r="C98" s="32"/>
      <c r="D98" s="32"/>
      <c r="E98" s="75"/>
      <c r="F98" s="32"/>
      <c r="G98" s="32"/>
      <c r="H98" s="32"/>
      <c r="I98" s="73"/>
      <c r="J98" s="73"/>
      <c r="K98" s="73"/>
      <c r="L98" s="73"/>
      <c r="M98" s="73"/>
      <c r="N98" s="73"/>
      <c r="O98" s="73"/>
      <c r="P98" s="73"/>
      <c r="Q98" s="73"/>
      <c r="R98" s="73"/>
    </row>
    <row r="99">
      <c r="A99" s="32"/>
      <c r="B99" s="74"/>
      <c r="C99" s="32"/>
      <c r="D99" s="32"/>
      <c r="E99" s="75"/>
      <c r="F99" s="32"/>
      <c r="G99" s="32"/>
      <c r="H99" s="32"/>
      <c r="I99" s="73"/>
      <c r="J99" s="73"/>
      <c r="K99" s="73"/>
      <c r="L99" s="73"/>
      <c r="M99" s="73"/>
      <c r="N99" s="73"/>
      <c r="O99" s="73"/>
      <c r="P99" s="73"/>
      <c r="Q99" s="73"/>
      <c r="R99" s="73"/>
    </row>
    <row r="100">
      <c r="A100" s="32"/>
      <c r="B100" s="74"/>
      <c r="C100" s="32"/>
      <c r="D100" s="32"/>
      <c r="E100" s="75"/>
      <c r="F100" s="32"/>
      <c r="G100" s="32"/>
      <c r="H100" s="32"/>
      <c r="I100" s="73"/>
      <c r="J100" s="73"/>
      <c r="K100" s="73"/>
      <c r="L100" s="73"/>
      <c r="M100" s="73"/>
      <c r="N100" s="73"/>
      <c r="O100" s="73"/>
      <c r="P100" s="73"/>
      <c r="Q100" s="73"/>
      <c r="R100" s="73"/>
    </row>
    <row r="101">
      <c r="A101" s="32"/>
      <c r="B101" s="74"/>
      <c r="C101" s="32"/>
      <c r="D101" s="32"/>
      <c r="E101" s="75"/>
      <c r="F101" s="32"/>
      <c r="G101" s="32"/>
      <c r="H101" s="32"/>
      <c r="I101" s="73"/>
      <c r="J101" s="73"/>
      <c r="K101" s="73"/>
      <c r="L101" s="73"/>
      <c r="M101" s="73"/>
      <c r="N101" s="73"/>
      <c r="O101" s="73"/>
      <c r="P101" s="73"/>
      <c r="Q101" s="73"/>
      <c r="R101" s="73"/>
    </row>
    <row r="102">
      <c r="A102" s="32"/>
      <c r="B102" s="74"/>
      <c r="C102" s="32"/>
      <c r="D102" s="32"/>
      <c r="E102" s="75"/>
      <c r="F102" s="32"/>
      <c r="G102" s="32"/>
      <c r="H102" s="32"/>
      <c r="I102" s="73"/>
      <c r="J102" s="73"/>
      <c r="K102" s="73"/>
      <c r="L102" s="73"/>
      <c r="M102" s="73"/>
      <c r="N102" s="73"/>
      <c r="O102" s="73"/>
      <c r="P102" s="73"/>
      <c r="Q102" s="73"/>
      <c r="R102" s="73"/>
    </row>
    <row r="103">
      <c r="A103" s="32"/>
      <c r="B103" s="74"/>
      <c r="C103" s="32"/>
      <c r="D103" s="32"/>
      <c r="E103" s="75"/>
      <c r="F103" s="32"/>
      <c r="G103" s="32"/>
      <c r="H103" s="32"/>
      <c r="I103" s="73"/>
      <c r="J103" s="73"/>
      <c r="K103" s="73"/>
      <c r="L103" s="73"/>
      <c r="M103" s="73"/>
      <c r="N103" s="73"/>
      <c r="O103" s="73"/>
      <c r="P103" s="73"/>
      <c r="Q103" s="73"/>
      <c r="R103" s="73"/>
    </row>
    <row r="104">
      <c r="A104" s="32"/>
      <c r="B104" s="74"/>
      <c r="C104" s="32"/>
      <c r="D104" s="32"/>
      <c r="E104" s="75"/>
      <c r="F104" s="32"/>
      <c r="G104" s="32"/>
      <c r="H104" s="32"/>
      <c r="I104" s="73"/>
      <c r="J104" s="73"/>
      <c r="K104" s="73"/>
      <c r="L104" s="73"/>
      <c r="M104" s="73"/>
      <c r="N104" s="73"/>
      <c r="O104" s="73"/>
      <c r="P104" s="73"/>
      <c r="Q104" s="73"/>
      <c r="R104" s="73"/>
    </row>
    <row r="105">
      <c r="A105" s="32"/>
      <c r="B105" s="74"/>
      <c r="C105" s="32"/>
      <c r="D105" s="32"/>
      <c r="E105" s="75"/>
      <c r="F105" s="32"/>
      <c r="G105" s="32"/>
      <c r="H105" s="32"/>
      <c r="I105" s="73"/>
      <c r="J105" s="73"/>
      <c r="K105" s="73"/>
      <c r="L105" s="73"/>
      <c r="M105" s="73"/>
      <c r="N105" s="73"/>
      <c r="O105" s="73"/>
      <c r="P105" s="73"/>
      <c r="Q105" s="73"/>
      <c r="R105" s="73"/>
    </row>
    <row r="106">
      <c r="A106" s="32"/>
      <c r="B106" s="74"/>
      <c r="C106" s="32"/>
      <c r="D106" s="32"/>
      <c r="E106" s="75"/>
      <c r="F106" s="32"/>
      <c r="G106" s="32"/>
      <c r="H106" s="32"/>
      <c r="I106" s="73"/>
      <c r="J106" s="73"/>
      <c r="K106" s="73"/>
      <c r="L106" s="73"/>
      <c r="M106" s="73"/>
      <c r="N106" s="73"/>
      <c r="O106" s="73"/>
      <c r="P106" s="73"/>
      <c r="Q106" s="73"/>
      <c r="R106" s="73"/>
    </row>
    <row r="107">
      <c r="A107" s="32"/>
      <c r="B107" s="74"/>
      <c r="C107" s="32"/>
      <c r="D107" s="32"/>
      <c r="E107" s="75"/>
      <c r="F107" s="32"/>
      <c r="G107" s="32"/>
      <c r="H107" s="32"/>
      <c r="I107" s="73"/>
      <c r="J107" s="73"/>
      <c r="K107" s="73"/>
      <c r="L107" s="73"/>
      <c r="M107" s="73"/>
      <c r="N107" s="73"/>
      <c r="O107" s="73"/>
      <c r="P107" s="73"/>
      <c r="Q107" s="73"/>
      <c r="R107" s="73"/>
    </row>
    <row r="108">
      <c r="A108" s="32"/>
      <c r="B108" s="74"/>
      <c r="C108" s="32"/>
      <c r="D108" s="32"/>
      <c r="E108" s="75"/>
      <c r="F108" s="32"/>
      <c r="G108" s="32"/>
      <c r="H108" s="32"/>
      <c r="I108" s="73"/>
      <c r="J108" s="73"/>
      <c r="K108" s="73"/>
      <c r="L108" s="73"/>
      <c r="M108" s="73"/>
      <c r="N108" s="73"/>
      <c r="O108" s="73"/>
      <c r="P108" s="73"/>
      <c r="Q108" s="73"/>
      <c r="R108" s="73"/>
    </row>
    <row r="109">
      <c r="A109" s="32"/>
      <c r="B109" s="74"/>
      <c r="C109" s="32"/>
      <c r="D109" s="32"/>
      <c r="E109" s="75"/>
      <c r="F109" s="32"/>
      <c r="G109" s="32"/>
      <c r="H109" s="32"/>
      <c r="I109" s="73"/>
      <c r="J109" s="73"/>
      <c r="K109" s="73"/>
      <c r="L109" s="73"/>
      <c r="M109" s="73"/>
      <c r="N109" s="73"/>
      <c r="O109" s="73"/>
      <c r="P109" s="73"/>
      <c r="Q109" s="73"/>
      <c r="R109" s="73"/>
    </row>
    <row r="110">
      <c r="A110" s="32"/>
      <c r="B110" s="74"/>
      <c r="C110" s="32"/>
      <c r="D110" s="32"/>
      <c r="E110" s="75"/>
      <c r="F110" s="32"/>
      <c r="G110" s="32"/>
      <c r="H110" s="32"/>
      <c r="I110" s="73"/>
      <c r="J110" s="73"/>
      <c r="K110" s="73"/>
      <c r="L110" s="73"/>
      <c r="M110" s="73"/>
      <c r="N110" s="73"/>
      <c r="O110" s="73"/>
      <c r="P110" s="73"/>
      <c r="Q110" s="73"/>
      <c r="R110" s="73"/>
    </row>
    <row r="111">
      <c r="A111" s="32"/>
      <c r="B111" s="74"/>
      <c r="C111" s="32"/>
      <c r="D111" s="32"/>
      <c r="E111" s="75"/>
      <c r="F111" s="32"/>
      <c r="G111" s="32"/>
      <c r="H111" s="32"/>
      <c r="I111" s="73"/>
      <c r="J111" s="73"/>
      <c r="K111" s="73"/>
      <c r="L111" s="73"/>
      <c r="M111" s="73"/>
      <c r="N111" s="73"/>
      <c r="O111" s="73"/>
      <c r="P111" s="73"/>
      <c r="Q111" s="73"/>
      <c r="R111" s="73"/>
    </row>
    <row r="112">
      <c r="A112" s="32"/>
      <c r="B112" s="74"/>
      <c r="C112" s="32"/>
      <c r="D112" s="32"/>
      <c r="E112" s="75"/>
      <c r="F112" s="32"/>
      <c r="G112" s="32"/>
      <c r="H112" s="32"/>
      <c r="I112" s="73"/>
      <c r="J112" s="73"/>
      <c r="K112" s="73"/>
      <c r="L112" s="73"/>
      <c r="M112" s="73"/>
      <c r="N112" s="73"/>
      <c r="O112" s="73"/>
      <c r="P112" s="73"/>
      <c r="Q112" s="73"/>
      <c r="R112" s="73"/>
    </row>
    <row r="113">
      <c r="A113" s="32"/>
      <c r="B113" s="74"/>
      <c r="C113" s="32"/>
      <c r="D113" s="32"/>
      <c r="E113" s="75"/>
      <c r="F113" s="32"/>
      <c r="G113" s="32"/>
      <c r="H113" s="32"/>
      <c r="I113" s="73"/>
      <c r="J113" s="73"/>
      <c r="K113" s="73"/>
      <c r="L113" s="73"/>
      <c r="M113" s="73"/>
      <c r="N113" s="73"/>
      <c r="O113" s="73"/>
      <c r="P113" s="73"/>
      <c r="Q113" s="73"/>
      <c r="R113" s="73"/>
    </row>
    <row r="114">
      <c r="A114" s="32"/>
      <c r="B114" s="74"/>
      <c r="C114" s="32"/>
      <c r="D114" s="32"/>
      <c r="E114" s="75"/>
      <c r="F114" s="32"/>
      <c r="G114" s="32"/>
      <c r="H114" s="32"/>
      <c r="I114" s="73"/>
      <c r="J114" s="73"/>
      <c r="K114" s="73"/>
      <c r="L114" s="73"/>
      <c r="M114" s="73"/>
      <c r="N114" s="73"/>
      <c r="O114" s="73"/>
      <c r="P114" s="73"/>
      <c r="Q114" s="73"/>
      <c r="R114" s="73"/>
    </row>
    <row r="115">
      <c r="A115" s="32"/>
      <c r="B115" s="74"/>
      <c r="C115" s="32"/>
      <c r="D115" s="32"/>
      <c r="E115" s="75"/>
      <c r="F115" s="32"/>
      <c r="G115" s="32"/>
      <c r="H115" s="32"/>
      <c r="I115" s="73"/>
      <c r="J115" s="73"/>
      <c r="K115" s="73"/>
      <c r="L115" s="73"/>
      <c r="M115" s="73"/>
      <c r="N115" s="73"/>
      <c r="O115" s="73"/>
      <c r="P115" s="73"/>
      <c r="Q115" s="73"/>
      <c r="R115" s="73"/>
    </row>
    <row r="116">
      <c r="A116" s="32"/>
      <c r="B116" s="74"/>
      <c r="C116" s="32"/>
      <c r="D116" s="32"/>
      <c r="E116" s="75"/>
      <c r="F116" s="32"/>
      <c r="G116" s="32"/>
      <c r="H116" s="32"/>
      <c r="I116" s="73"/>
      <c r="J116" s="73"/>
      <c r="K116" s="73"/>
      <c r="L116" s="73"/>
      <c r="M116" s="73"/>
      <c r="N116" s="73"/>
      <c r="O116" s="73"/>
      <c r="P116" s="73"/>
      <c r="Q116" s="73"/>
      <c r="R116" s="73"/>
    </row>
    <row r="117">
      <c r="A117" s="32"/>
      <c r="B117" s="74"/>
      <c r="C117" s="32"/>
      <c r="D117" s="32"/>
      <c r="E117" s="75"/>
      <c r="F117" s="32"/>
      <c r="G117" s="32"/>
      <c r="H117" s="32"/>
      <c r="I117" s="73"/>
      <c r="J117" s="73"/>
      <c r="K117" s="73"/>
      <c r="L117" s="73"/>
      <c r="M117" s="73"/>
      <c r="N117" s="73"/>
      <c r="O117" s="73"/>
      <c r="P117" s="73"/>
      <c r="Q117" s="73"/>
      <c r="R117" s="73"/>
    </row>
    <row r="118">
      <c r="A118" s="32"/>
      <c r="B118" s="74"/>
      <c r="C118" s="32"/>
      <c r="D118" s="32"/>
      <c r="E118" s="75"/>
      <c r="F118" s="32"/>
      <c r="G118" s="32"/>
      <c r="H118" s="32"/>
      <c r="I118" s="73"/>
      <c r="J118" s="73"/>
      <c r="K118" s="73"/>
      <c r="L118" s="73"/>
      <c r="M118" s="73"/>
      <c r="N118" s="73"/>
      <c r="O118" s="73"/>
      <c r="P118" s="73"/>
      <c r="Q118" s="73"/>
      <c r="R118" s="73"/>
    </row>
    <row r="119">
      <c r="A119" s="32"/>
      <c r="B119" s="74"/>
      <c r="C119" s="32"/>
      <c r="D119" s="32"/>
      <c r="E119" s="75"/>
      <c r="F119" s="32"/>
      <c r="G119" s="32"/>
      <c r="H119" s="32"/>
      <c r="I119" s="73"/>
      <c r="J119" s="73"/>
      <c r="K119" s="73"/>
      <c r="L119" s="73"/>
      <c r="M119" s="73"/>
      <c r="N119" s="73"/>
      <c r="O119" s="73"/>
      <c r="P119" s="73"/>
      <c r="Q119" s="73"/>
      <c r="R119" s="73"/>
    </row>
    <row r="120">
      <c r="A120" s="32"/>
      <c r="B120" s="74"/>
      <c r="C120" s="32"/>
      <c r="D120" s="32"/>
      <c r="E120" s="75"/>
      <c r="F120" s="32"/>
      <c r="G120" s="32"/>
      <c r="H120" s="32"/>
      <c r="I120" s="73"/>
      <c r="J120" s="73"/>
      <c r="K120" s="73"/>
      <c r="L120" s="73"/>
      <c r="M120" s="73"/>
      <c r="N120" s="73"/>
      <c r="O120" s="73"/>
      <c r="P120" s="73"/>
      <c r="Q120" s="73"/>
      <c r="R120" s="73"/>
    </row>
    <row r="121">
      <c r="A121" s="32"/>
      <c r="B121" s="74"/>
      <c r="C121" s="32"/>
      <c r="D121" s="32"/>
      <c r="E121" s="75"/>
      <c r="F121" s="32"/>
      <c r="G121" s="32"/>
      <c r="H121" s="32"/>
      <c r="I121" s="73"/>
      <c r="J121" s="73"/>
      <c r="K121" s="73"/>
      <c r="L121" s="73"/>
      <c r="M121" s="73"/>
      <c r="N121" s="73"/>
      <c r="O121" s="73"/>
      <c r="P121" s="73"/>
      <c r="Q121" s="73"/>
      <c r="R121" s="73"/>
    </row>
    <row r="122">
      <c r="A122" s="32"/>
      <c r="B122" s="74"/>
      <c r="C122" s="32"/>
      <c r="D122" s="32"/>
      <c r="E122" s="75"/>
      <c r="F122" s="32"/>
      <c r="G122" s="32"/>
      <c r="H122" s="32"/>
      <c r="I122" s="73"/>
      <c r="J122" s="73"/>
      <c r="K122" s="73"/>
      <c r="L122" s="73"/>
      <c r="M122" s="73"/>
      <c r="N122" s="73"/>
      <c r="O122" s="73"/>
      <c r="P122" s="73"/>
      <c r="Q122" s="73"/>
      <c r="R122" s="73"/>
    </row>
    <row r="123">
      <c r="A123" s="32"/>
      <c r="B123" s="74"/>
      <c r="C123" s="32"/>
      <c r="D123" s="32"/>
      <c r="E123" s="75"/>
      <c r="F123" s="32"/>
      <c r="G123" s="32"/>
      <c r="H123" s="32"/>
      <c r="I123" s="73"/>
      <c r="J123" s="73"/>
      <c r="K123" s="73"/>
      <c r="L123" s="73"/>
      <c r="M123" s="73"/>
      <c r="N123" s="73"/>
      <c r="O123" s="73"/>
      <c r="P123" s="73"/>
      <c r="Q123" s="73"/>
      <c r="R123" s="73"/>
    </row>
    <row r="124">
      <c r="A124" s="32"/>
      <c r="B124" s="74"/>
      <c r="C124" s="32"/>
      <c r="D124" s="32"/>
      <c r="E124" s="75"/>
      <c r="F124" s="32"/>
      <c r="G124" s="32"/>
      <c r="H124" s="32"/>
      <c r="I124" s="73"/>
      <c r="J124" s="73"/>
      <c r="K124" s="73"/>
      <c r="L124" s="73"/>
      <c r="M124" s="73"/>
      <c r="N124" s="73"/>
      <c r="O124" s="73"/>
      <c r="P124" s="73"/>
      <c r="Q124" s="73"/>
      <c r="R124" s="73"/>
    </row>
    <row r="125">
      <c r="A125" s="32"/>
      <c r="B125" s="74"/>
      <c r="C125" s="32"/>
      <c r="D125" s="32"/>
      <c r="E125" s="75"/>
      <c r="F125" s="32"/>
      <c r="G125" s="32"/>
      <c r="H125" s="32"/>
      <c r="I125" s="73"/>
      <c r="J125" s="73"/>
      <c r="K125" s="73"/>
      <c r="L125" s="73"/>
      <c r="M125" s="73"/>
      <c r="N125" s="73"/>
      <c r="O125" s="73"/>
      <c r="P125" s="73"/>
      <c r="Q125" s="73"/>
      <c r="R125" s="73"/>
    </row>
    <row r="126">
      <c r="A126" s="32"/>
      <c r="B126" s="74"/>
      <c r="C126" s="32"/>
      <c r="D126" s="32"/>
      <c r="E126" s="75"/>
      <c r="F126" s="32"/>
      <c r="G126" s="32"/>
      <c r="H126" s="32"/>
      <c r="I126" s="73"/>
      <c r="J126" s="73"/>
      <c r="K126" s="73"/>
      <c r="L126" s="73"/>
      <c r="M126" s="73"/>
      <c r="N126" s="73"/>
      <c r="O126" s="73"/>
      <c r="P126" s="73"/>
      <c r="Q126" s="73"/>
      <c r="R126" s="73"/>
    </row>
    <row r="127">
      <c r="A127" s="32"/>
      <c r="B127" s="74"/>
      <c r="C127" s="32"/>
      <c r="D127" s="32"/>
      <c r="E127" s="75"/>
      <c r="F127" s="32"/>
      <c r="G127" s="32"/>
      <c r="H127" s="32"/>
      <c r="I127" s="73"/>
      <c r="J127" s="73"/>
      <c r="K127" s="73"/>
      <c r="L127" s="73"/>
      <c r="M127" s="73"/>
      <c r="N127" s="73"/>
      <c r="O127" s="73"/>
      <c r="P127" s="73"/>
      <c r="Q127" s="73"/>
      <c r="R127" s="73"/>
    </row>
    <row r="128">
      <c r="A128" s="32"/>
      <c r="B128" s="74"/>
      <c r="C128" s="32"/>
      <c r="D128" s="32"/>
      <c r="E128" s="75"/>
      <c r="F128" s="32"/>
      <c r="G128" s="32"/>
      <c r="H128" s="32"/>
      <c r="I128" s="73"/>
      <c r="J128" s="73"/>
      <c r="K128" s="73"/>
      <c r="L128" s="73"/>
      <c r="M128" s="73"/>
      <c r="N128" s="73"/>
      <c r="O128" s="73"/>
      <c r="P128" s="73"/>
      <c r="Q128" s="73"/>
      <c r="R128" s="73"/>
    </row>
    <row r="129">
      <c r="A129" s="32"/>
      <c r="B129" s="74"/>
      <c r="C129" s="32"/>
      <c r="D129" s="32"/>
      <c r="E129" s="75"/>
      <c r="F129" s="32"/>
      <c r="G129" s="32"/>
      <c r="H129" s="32"/>
      <c r="I129" s="73"/>
      <c r="J129" s="73"/>
      <c r="K129" s="73"/>
      <c r="L129" s="73"/>
      <c r="M129" s="73"/>
      <c r="N129" s="73"/>
      <c r="O129" s="73"/>
      <c r="P129" s="73"/>
      <c r="Q129" s="73"/>
      <c r="R129" s="73"/>
    </row>
    <row r="130">
      <c r="A130" s="32"/>
      <c r="B130" s="74"/>
      <c r="C130" s="32"/>
      <c r="D130" s="32"/>
      <c r="E130" s="75"/>
      <c r="F130" s="32"/>
      <c r="G130" s="32"/>
      <c r="H130" s="32"/>
      <c r="I130" s="73"/>
      <c r="J130" s="73"/>
      <c r="K130" s="73"/>
      <c r="L130" s="73"/>
      <c r="M130" s="73"/>
      <c r="N130" s="73"/>
      <c r="O130" s="73"/>
      <c r="P130" s="73"/>
      <c r="Q130" s="73"/>
      <c r="R130" s="73"/>
    </row>
    <row r="131">
      <c r="A131" s="32"/>
      <c r="B131" s="74"/>
      <c r="C131" s="32"/>
      <c r="D131" s="32"/>
      <c r="E131" s="75"/>
      <c r="F131" s="32"/>
      <c r="G131" s="32"/>
      <c r="H131" s="32"/>
      <c r="I131" s="73"/>
      <c r="J131" s="73"/>
      <c r="K131" s="73"/>
      <c r="L131" s="73"/>
      <c r="M131" s="73"/>
      <c r="N131" s="73"/>
      <c r="O131" s="73"/>
      <c r="P131" s="73"/>
      <c r="Q131" s="73"/>
      <c r="R131" s="73"/>
    </row>
    <row r="132">
      <c r="A132" s="32"/>
      <c r="B132" s="74"/>
      <c r="C132" s="32"/>
      <c r="D132" s="32"/>
      <c r="E132" s="75"/>
      <c r="F132" s="32"/>
      <c r="G132" s="32"/>
      <c r="H132" s="32"/>
      <c r="I132" s="73"/>
      <c r="J132" s="73"/>
      <c r="K132" s="73"/>
      <c r="L132" s="73"/>
      <c r="M132" s="73"/>
      <c r="N132" s="73"/>
      <c r="O132" s="73"/>
      <c r="P132" s="73"/>
      <c r="Q132" s="73"/>
      <c r="R132" s="73"/>
    </row>
    <row r="133">
      <c r="A133" s="32"/>
      <c r="B133" s="74"/>
      <c r="C133" s="32"/>
      <c r="D133" s="32"/>
      <c r="E133" s="75"/>
      <c r="F133" s="32"/>
      <c r="G133" s="32"/>
      <c r="H133" s="32"/>
      <c r="I133" s="73"/>
      <c r="J133" s="73"/>
      <c r="K133" s="73"/>
      <c r="L133" s="73"/>
      <c r="M133" s="73"/>
      <c r="N133" s="73"/>
      <c r="O133" s="73"/>
      <c r="P133" s="73"/>
      <c r="Q133" s="73"/>
      <c r="R133" s="73"/>
    </row>
    <row r="134">
      <c r="A134" s="32"/>
      <c r="B134" s="74"/>
      <c r="C134" s="32"/>
      <c r="D134" s="32"/>
      <c r="E134" s="75"/>
      <c r="F134" s="32"/>
      <c r="G134" s="32"/>
      <c r="H134" s="32"/>
      <c r="I134" s="73"/>
      <c r="J134" s="73"/>
      <c r="K134" s="73"/>
      <c r="L134" s="73"/>
      <c r="M134" s="73"/>
      <c r="N134" s="73"/>
      <c r="O134" s="73"/>
      <c r="P134" s="73"/>
      <c r="Q134" s="73"/>
      <c r="R134" s="73"/>
    </row>
    <row r="135">
      <c r="A135" s="32"/>
      <c r="B135" s="74"/>
      <c r="C135" s="32"/>
      <c r="D135" s="32"/>
      <c r="E135" s="75"/>
      <c r="F135" s="32"/>
      <c r="G135" s="32"/>
      <c r="H135" s="32"/>
      <c r="I135" s="73"/>
      <c r="J135" s="73"/>
      <c r="K135" s="73"/>
      <c r="L135" s="73"/>
      <c r="M135" s="73"/>
      <c r="N135" s="73"/>
      <c r="O135" s="73"/>
      <c r="P135" s="73"/>
      <c r="Q135" s="73"/>
      <c r="R135" s="73"/>
    </row>
    <row r="136">
      <c r="A136" s="32"/>
      <c r="B136" s="74"/>
      <c r="C136" s="32"/>
      <c r="D136" s="32"/>
      <c r="E136" s="75"/>
      <c r="F136" s="32"/>
      <c r="G136" s="32"/>
      <c r="H136" s="32"/>
      <c r="I136" s="73"/>
      <c r="J136" s="73"/>
      <c r="K136" s="73"/>
      <c r="L136" s="73"/>
      <c r="M136" s="73"/>
      <c r="N136" s="73"/>
      <c r="O136" s="73"/>
      <c r="P136" s="73"/>
      <c r="Q136" s="73"/>
      <c r="R136" s="73"/>
    </row>
    <row r="137">
      <c r="A137" s="32"/>
      <c r="B137" s="74"/>
      <c r="C137" s="32"/>
      <c r="D137" s="32"/>
      <c r="E137" s="75"/>
      <c r="F137" s="32"/>
      <c r="G137" s="32"/>
      <c r="H137" s="32"/>
      <c r="I137" s="73"/>
      <c r="J137" s="73"/>
      <c r="K137" s="73"/>
      <c r="L137" s="73"/>
      <c r="M137" s="73"/>
      <c r="N137" s="73"/>
      <c r="O137" s="73"/>
      <c r="P137" s="73"/>
      <c r="Q137" s="73"/>
      <c r="R137" s="73"/>
    </row>
    <row r="138">
      <c r="A138" s="32"/>
      <c r="B138" s="74"/>
      <c r="C138" s="32"/>
      <c r="D138" s="32"/>
      <c r="E138" s="75"/>
      <c r="F138" s="32"/>
      <c r="G138" s="32"/>
      <c r="H138" s="32"/>
      <c r="I138" s="73"/>
      <c r="J138" s="73"/>
      <c r="K138" s="73"/>
      <c r="L138" s="73"/>
      <c r="M138" s="73"/>
      <c r="N138" s="73"/>
      <c r="O138" s="73"/>
      <c r="P138" s="73"/>
      <c r="Q138" s="73"/>
      <c r="R138" s="73"/>
    </row>
    <row r="139">
      <c r="A139" s="32"/>
      <c r="B139" s="74"/>
      <c r="C139" s="32"/>
      <c r="D139" s="32"/>
      <c r="E139" s="75"/>
      <c r="F139" s="32"/>
      <c r="G139" s="32"/>
      <c r="H139" s="32"/>
      <c r="I139" s="73"/>
      <c r="J139" s="73"/>
      <c r="K139" s="73"/>
      <c r="L139" s="73"/>
      <c r="M139" s="73"/>
      <c r="N139" s="73"/>
      <c r="O139" s="73"/>
      <c r="P139" s="73"/>
      <c r="Q139" s="73"/>
      <c r="R139" s="73"/>
    </row>
    <row r="140">
      <c r="A140" s="32"/>
      <c r="B140" s="74"/>
      <c r="C140" s="32"/>
      <c r="D140" s="32"/>
      <c r="E140" s="75"/>
      <c r="F140" s="32"/>
      <c r="G140" s="32"/>
      <c r="H140" s="32"/>
      <c r="I140" s="73"/>
      <c r="J140" s="73"/>
      <c r="K140" s="73"/>
      <c r="L140" s="73"/>
      <c r="M140" s="73"/>
      <c r="N140" s="73"/>
      <c r="O140" s="73"/>
      <c r="P140" s="73"/>
      <c r="Q140" s="73"/>
      <c r="R140" s="73"/>
    </row>
    <row r="141">
      <c r="A141" s="32"/>
      <c r="B141" s="74"/>
      <c r="C141" s="32"/>
      <c r="D141" s="32"/>
      <c r="E141" s="75"/>
      <c r="F141" s="32"/>
      <c r="G141" s="32"/>
      <c r="H141" s="32"/>
      <c r="I141" s="73"/>
      <c r="J141" s="73"/>
      <c r="K141" s="73"/>
      <c r="L141" s="73"/>
      <c r="M141" s="73"/>
      <c r="N141" s="73"/>
      <c r="O141" s="73"/>
      <c r="P141" s="73"/>
      <c r="Q141" s="73"/>
      <c r="R141" s="73"/>
    </row>
    <row r="142">
      <c r="A142" s="32"/>
      <c r="B142" s="74"/>
      <c r="C142" s="32"/>
      <c r="D142" s="32"/>
      <c r="E142" s="75"/>
      <c r="F142" s="32"/>
      <c r="G142" s="32"/>
      <c r="H142" s="32"/>
      <c r="I142" s="73"/>
      <c r="J142" s="73"/>
      <c r="K142" s="73"/>
      <c r="L142" s="73"/>
      <c r="M142" s="73"/>
      <c r="N142" s="73"/>
      <c r="O142" s="73"/>
      <c r="P142" s="73"/>
      <c r="Q142" s="73"/>
      <c r="R142" s="73"/>
    </row>
    <row r="143">
      <c r="A143" s="32"/>
      <c r="B143" s="74"/>
      <c r="C143" s="32"/>
      <c r="D143" s="32"/>
      <c r="E143" s="75"/>
      <c r="F143" s="32"/>
      <c r="G143" s="32"/>
      <c r="H143" s="32"/>
      <c r="I143" s="73"/>
      <c r="J143" s="73"/>
      <c r="K143" s="73"/>
      <c r="L143" s="73"/>
      <c r="M143" s="73"/>
      <c r="N143" s="73"/>
      <c r="O143" s="73"/>
      <c r="P143" s="73"/>
      <c r="Q143" s="73"/>
      <c r="R143" s="73"/>
    </row>
    <row r="144">
      <c r="A144" s="32"/>
      <c r="B144" s="74"/>
      <c r="C144" s="32"/>
      <c r="D144" s="32"/>
      <c r="E144" s="75"/>
      <c r="F144" s="32"/>
      <c r="G144" s="32"/>
      <c r="H144" s="32"/>
      <c r="I144" s="73"/>
      <c r="J144" s="73"/>
      <c r="K144" s="73"/>
      <c r="L144" s="73"/>
      <c r="M144" s="73"/>
      <c r="N144" s="73"/>
      <c r="O144" s="73"/>
      <c r="P144" s="73"/>
      <c r="Q144" s="73"/>
      <c r="R144" s="73"/>
    </row>
    <row r="145">
      <c r="A145" s="32"/>
      <c r="B145" s="74"/>
      <c r="C145" s="32"/>
      <c r="D145" s="32"/>
      <c r="E145" s="75"/>
      <c r="F145" s="32"/>
      <c r="G145" s="32"/>
      <c r="H145" s="32"/>
      <c r="I145" s="73"/>
      <c r="J145" s="73"/>
      <c r="K145" s="73"/>
      <c r="L145" s="73"/>
      <c r="M145" s="73"/>
      <c r="N145" s="73"/>
      <c r="O145" s="73"/>
      <c r="P145" s="73"/>
      <c r="Q145" s="73"/>
      <c r="R145" s="73"/>
    </row>
    <row r="146">
      <c r="A146" s="32"/>
      <c r="B146" s="74"/>
      <c r="C146" s="32"/>
      <c r="D146" s="32"/>
      <c r="E146" s="75"/>
      <c r="F146" s="32"/>
      <c r="G146" s="32"/>
      <c r="H146" s="32"/>
      <c r="I146" s="73"/>
      <c r="J146" s="73"/>
      <c r="K146" s="73"/>
      <c r="L146" s="73"/>
      <c r="M146" s="73"/>
      <c r="N146" s="73"/>
      <c r="O146" s="73"/>
      <c r="P146" s="73"/>
      <c r="Q146" s="73"/>
      <c r="R146" s="73"/>
    </row>
    <row r="147">
      <c r="A147" s="32"/>
      <c r="B147" s="74"/>
      <c r="C147" s="32"/>
      <c r="D147" s="32"/>
      <c r="E147" s="75"/>
      <c r="F147" s="32"/>
      <c r="G147" s="32"/>
      <c r="H147" s="32"/>
      <c r="I147" s="73"/>
      <c r="J147" s="73"/>
      <c r="K147" s="73"/>
      <c r="L147" s="73"/>
      <c r="M147" s="73"/>
      <c r="N147" s="73"/>
      <c r="O147" s="73"/>
      <c r="P147" s="73"/>
      <c r="Q147" s="73"/>
      <c r="R147" s="73"/>
    </row>
    <row r="148">
      <c r="A148" s="32"/>
      <c r="B148" s="74"/>
      <c r="C148" s="32"/>
      <c r="D148" s="32"/>
      <c r="E148" s="75"/>
      <c r="F148" s="32"/>
      <c r="G148" s="32"/>
      <c r="H148" s="32"/>
      <c r="I148" s="73"/>
      <c r="J148" s="73"/>
      <c r="K148" s="73"/>
      <c r="L148" s="73"/>
      <c r="M148" s="73"/>
      <c r="N148" s="73"/>
      <c r="O148" s="73"/>
      <c r="P148" s="73"/>
      <c r="Q148" s="73"/>
      <c r="R148" s="73"/>
    </row>
    <row r="149">
      <c r="A149" s="32"/>
      <c r="B149" s="74"/>
      <c r="C149" s="32"/>
      <c r="D149" s="32"/>
      <c r="E149" s="75"/>
      <c r="F149" s="32"/>
      <c r="G149" s="32"/>
      <c r="H149" s="32"/>
      <c r="I149" s="73"/>
      <c r="J149" s="73"/>
      <c r="K149" s="73"/>
      <c r="L149" s="73"/>
      <c r="M149" s="73"/>
      <c r="N149" s="73"/>
      <c r="O149" s="73"/>
      <c r="P149" s="73"/>
      <c r="Q149" s="73"/>
      <c r="R149" s="73"/>
    </row>
    <row r="150">
      <c r="A150" s="32"/>
      <c r="B150" s="74"/>
      <c r="C150" s="32"/>
      <c r="D150" s="32"/>
      <c r="E150" s="75"/>
      <c r="F150" s="32"/>
      <c r="G150" s="32"/>
      <c r="H150" s="32"/>
      <c r="I150" s="73"/>
      <c r="J150" s="73"/>
      <c r="K150" s="73"/>
      <c r="L150" s="73"/>
      <c r="M150" s="73"/>
      <c r="N150" s="73"/>
      <c r="O150" s="73"/>
      <c r="P150" s="73"/>
      <c r="Q150" s="73"/>
      <c r="R150" s="73"/>
    </row>
    <row r="151">
      <c r="A151" s="32"/>
      <c r="B151" s="74"/>
      <c r="C151" s="32"/>
      <c r="D151" s="32"/>
      <c r="E151" s="75"/>
      <c r="F151" s="32"/>
      <c r="G151" s="32"/>
      <c r="H151" s="32"/>
      <c r="I151" s="73"/>
      <c r="J151" s="73"/>
      <c r="K151" s="73"/>
      <c r="L151" s="73"/>
      <c r="M151" s="73"/>
      <c r="N151" s="73"/>
      <c r="O151" s="73"/>
      <c r="P151" s="73"/>
      <c r="Q151" s="73"/>
      <c r="R151" s="73"/>
    </row>
    <row r="152">
      <c r="A152" s="32"/>
      <c r="B152" s="74"/>
      <c r="C152" s="32"/>
      <c r="D152" s="32"/>
      <c r="E152" s="75"/>
      <c r="F152" s="32"/>
      <c r="G152" s="32"/>
      <c r="H152" s="32"/>
      <c r="I152" s="73"/>
      <c r="J152" s="73"/>
      <c r="K152" s="73"/>
      <c r="L152" s="73"/>
      <c r="M152" s="73"/>
      <c r="N152" s="73"/>
      <c r="O152" s="73"/>
      <c r="P152" s="73"/>
      <c r="Q152" s="73"/>
      <c r="R152" s="73"/>
    </row>
    <row r="153">
      <c r="A153" s="32"/>
      <c r="B153" s="74"/>
      <c r="C153" s="32"/>
      <c r="D153" s="32"/>
      <c r="E153" s="75"/>
      <c r="F153" s="32"/>
      <c r="G153" s="32"/>
      <c r="H153" s="32"/>
      <c r="I153" s="73"/>
      <c r="J153" s="73"/>
      <c r="K153" s="73"/>
      <c r="L153" s="73"/>
      <c r="M153" s="73"/>
      <c r="N153" s="73"/>
      <c r="O153" s="73"/>
      <c r="P153" s="73"/>
      <c r="Q153" s="73"/>
      <c r="R153" s="73"/>
    </row>
    <row r="154">
      <c r="A154" s="32"/>
      <c r="B154" s="74"/>
      <c r="C154" s="32"/>
      <c r="D154" s="32"/>
      <c r="E154" s="75"/>
      <c r="F154" s="32"/>
      <c r="G154" s="32"/>
      <c r="H154" s="32"/>
      <c r="I154" s="73"/>
      <c r="J154" s="73"/>
      <c r="K154" s="73"/>
      <c r="L154" s="73"/>
      <c r="M154" s="73"/>
      <c r="N154" s="73"/>
      <c r="O154" s="73"/>
      <c r="P154" s="73"/>
      <c r="Q154" s="73"/>
      <c r="R154" s="73"/>
    </row>
    <row r="155">
      <c r="A155" s="32"/>
      <c r="B155" s="74"/>
      <c r="C155" s="32"/>
      <c r="D155" s="32"/>
      <c r="E155" s="75"/>
      <c r="F155" s="32"/>
      <c r="G155" s="32"/>
      <c r="H155" s="32"/>
      <c r="I155" s="73"/>
      <c r="J155" s="73"/>
      <c r="K155" s="73"/>
      <c r="L155" s="73"/>
      <c r="M155" s="73"/>
      <c r="N155" s="73"/>
      <c r="O155" s="73"/>
      <c r="P155" s="73"/>
      <c r="Q155" s="73"/>
      <c r="R155" s="73"/>
    </row>
    <row r="156">
      <c r="A156" s="32"/>
      <c r="B156" s="74"/>
      <c r="C156" s="32"/>
      <c r="D156" s="32"/>
      <c r="E156" s="75"/>
      <c r="F156" s="32"/>
      <c r="G156" s="32"/>
      <c r="H156" s="32"/>
      <c r="I156" s="73"/>
      <c r="J156" s="73"/>
      <c r="K156" s="73"/>
      <c r="L156" s="73"/>
      <c r="M156" s="73"/>
      <c r="N156" s="73"/>
      <c r="O156" s="73"/>
      <c r="P156" s="73"/>
      <c r="Q156" s="73"/>
      <c r="R156" s="73"/>
    </row>
    <row r="157">
      <c r="A157" s="32"/>
      <c r="B157" s="74"/>
      <c r="C157" s="32"/>
      <c r="D157" s="32"/>
      <c r="E157" s="75"/>
      <c r="F157" s="32"/>
      <c r="G157" s="32"/>
      <c r="H157" s="32"/>
      <c r="I157" s="73"/>
      <c r="J157" s="73"/>
      <c r="K157" s="73"/>
      <c r="L157" s="73"/>
      <c r="M157" s="73"/>
      <c r="N157" s="73"/>
      <c r="O157" s="73"/>
      <c r="P157" s="73"/>
      <c r="Q157" s="73"/>
      <c r="R157" s="73"/>
    </row>
    <row r="158">
      <c r="A158" s="32"/>
      <c r="B158" s="74"/>
      <c r="C158" s="32"/>
      <c r="D158" s="32"/>
      <c r="E158" s="75"/>
      <c r="F158" s="32"/>
      <c r="G158" s="32"/>
      <c r="H158" s="32"/>
      <c r="I158" s="73"/>
      <c r="J158" s="73"/>
      <c r="K158" s="73"/>
      <c r="L158" s="73"/>
      <c r="M158" s="73"/>
      <c r="N158" s="73"/>
      <c r="O158" s="73"/>
      <c r="P158" s="73"/>
      <c r="Q158" s="73"/>
      <c r="R158" s="73"/>
    </row>
    <row r="159">
      <c r="A159" s="32"/>
      <c r="B159" s="74"/>
      <c r="C159" s="32"/>
      <c r="D159" s="32"/>
      <c r="E159" s="75"/>
      <c r="F159" s="32"/>
      <c r="G159" s="32"/>
      <c r="H159" s="32"/>
      <c r="I159" s="73"/>
      <c r="J159" s="73"/>
      <c r="K159" s="73"/>
      <c r="L159" s="73"/>
      <c r="M159" s="73"/>
      <c r="N159" s="73"/>
      <c r="O159" s="73"/>
      <c r="P159" s="73"/>
      <c r="Q159" s="73"/>
      <c r="R159" s="73"/>
    </row>
    <row r="160">
      <c r="A160" s="32"/>
      <c r="B160" s="74"/>
      <c r="C160" s="32"/>
      <c r="D160" s="32"/>
      <c r="E160" s="75"/>
      <c r="F160" s="32"/>
      <c r="G160" s="32"/>
      <c r="H160" s="32"/>
      <c r="I160" s="73"/>
      <c r="J160" s="73"/>
      <c r="K160" s="73"/>
      <c r="L160" s="73"/>
      <c r="M160" s="73"/>
      <c r="N160" s="73"/>
      <c r="O160" s="73"/>
      <c r="P160" s="73"/>
      <c r="Q160" s="73"/>
      <c r="R160" s="73"/>
    </row>
    <row r="161">
      <c r="A161" s="32"/>
      <c r="B161" s="74"/>
      <c r="C161" s="32"/>
      <c r="D161" s="32"/>
      <c r="E161" s="75"/>
      <c r="F161" s="32"/>
      <c r="G161" s="32"/>
      <c r="H161" s="32"/>
      <c r="I161" s="73"/>
      <c r="J161" s="73"/>
      <c r="K161" s="73"/>
      <c r="L161" s="73"/>
      <c r="M161" s="73"/>
      <c r="N161" s="73"/>
      <c r="O161" s="73"/>
      <c r="P161" s="73"/>
      <c r="Q161" s="73"/>
      <c r="R161" s="73"/>
    </row>
    <row r="162">
      <c r="A162" s="32"/>
      <c r="B162" s="74"/>
      <c r="C162" s="32"/>
      <c r="D162" s="32"/>
      <c r="E162" s="75"/>
      <c r="F162" s="32"/>
      <c r="G162" s="32"/>
      <c r="H162" s="32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>
      <c r="A163" s="32"/>
      <c r="B163" s="74"/>
      <c r="C163" s="32"/>
      <c r="D163" s="32"/>
      <c r="E163" s="75"/>
      <c r="F163" s="32"/>
      <c r="G163" s="32"/>
      <c r="H163" s="32"/>
      <c r="I163" s="73"/>
      <c r="J163" s="73"/>
      <c r="K163" s="73"/>
      <c r="L163" s="73"/>
      <c r="M163" s="73"/>
      <c r="N163" s="73"/>
      <c r="O163" s="73"/>
      <c r="P163" s="73"/>
      <c r="Q163" s="73"/>
      <c r="R163" s="73"/>
    </row>
    <row r="164">
      <c r="A164" s="32"/>
      <c r="B164" s="74"/>
      <c r="C164" s="32"/>
      <c r="D164" s="32"/>
      <c r="E164" s="75"/>
      <c r="F164" s="32"/>
      <c r="G164" s="32"/>
      <c r="H164" s="32"/>
      <c r="I164" s="73"/>
      <c r="J164" s="73"/>
      <c r="K164" s="73"/>
      <c r="L164" s="73"/>
      <c r="M164" s="73"/>
      <c r="N164" s="73"/>
      <c r="O164" s="73"/>
      <c r="P164" s="73"/>
      <c r="Q164" s="73"/>
      <c r="R164" s="73"/>
    </row>
    <row r="165">
      <c r="A165" s="32"/>
      <c r="B165" s="74"/>
      <c r="C165" s="32"/>
      <c r="D165" s="32"/>
      <c r="E165" s="75"/>
      <c r="F165" s="32"/>
      <c r="G165" s="32"/>
      <c r="H165" s="32"/>
      <c r="I165" s="73"/>
      <c r="J165" s="73"/>
      <c r="K165" s="73"/>
      <c r="L165" s="73"/>
      <c r="M165" s="73"/>
      <c r="N165" s="73"/>
      <c r="O165" s="73"/>
      <c r="P165" s="73"/>
      <c r="Q165" s="73"/>
      <c r="R165" s="73"/>
    </row>
    <row r="166">
      <c r="A166" s="32"/>
      <c r="B166" s="74"/>
      <c r="C166" s="32"/>
      <c r="D166" s="32"/>
      <c r="E166" s="75"/>
      <c r="F166" s="32"/>
      <c r="G166" s="32"/>
      <c r="H166" s="32"/>
      <c r="I166" s="73"/>
      <c r="J166" s="73"/>
      <c r="K166" s="73"/>
      <c r="L166" s="73"/>
      <c r="M166" s="73"/>
      <c r="N166" s="73"/>
      <c r="O166" s="73"/>
      <c r="P166" s="73"/>
      <c r="Q166" s="73"/>
      <c r="R166" s="73"/>
    </row>
    <row r="167">
      <c r="A167" s="32"/>
      <c r="B167" s="74"/>
      <c r="C167" s="32"/>
      <c r="D167" s="32"/>
      <c r="E167" s="75"/>
      <c r="F167" s="32"/>
      <c r="G167" s="32"/>
      <c r="H167" s="32"/>
      <c r="I167" s="73"/>
      <c r="J167" s="73"/>
      <c r="K167" s="73"/>
      <c r="L167" s="73"/>
      <c r="M167" s="73"/>
      <c r="N167" s="73"/>
      <c r="O167" s="73"/>
      <c r="P167" s="73"/>
      <c r="Q167" s="73"/>
      <c r="R167" s="73"/>
    </row>
    <row r="168">
      <c r="A168" s="32"/>
      <c r="B168" s="74"/>
      <c r="C168" s="32"/>
      <c r="D168" s="32"/>
      <c r="E168" s="75"/>
      <c r="F168" s="32"/>
      <c r="G168" s="32"/>
      <c r="H168" s="32"/>
      <c r="I168" s="73"/>
      <c r="J168" s="73"/>
      <c r="K168" s="73"/>
      <c r="L168" s="73"/>
      <c r="M168" s="73"/>
      <c r="N168" s="73"/>
      <c r="O168" s="73"/>
      <c r="P168" s="73"/>
      <c r="Q168" s="73"/>
      <c r="R168" s="73"/>
    </row>
    <row r="169">
      <c r="A169" s="32"/>
      <c r="B169" s="74"/>
      <c r="C169" s="32"/>
      <c r="D169" s="32"/>
      <c r="E169" s="75"/>
      <c r="F169" s="32"/>
      <c r="G169" s="32"/>
      <c r="H169" s="32"/>
      <c r="I169" s="73"/>
      <c r="J169" s="73"/>
      <c r="K169" s="73"/>
      <c r="L169" s="73"/>
      <c r="M169" s="73"/>
      <c r="N169" s="73"/>
      <c r="O169" s="73"/>
      <c r="P169" s="73"/>
      <c r="Q169" s="73"/>
      <c r="R169" s="73"/>
    </row>
    <row r="170">
      <c r="A170" s="32"/>
      <c r="B170" s="74"/>
      <c r="C170" s="32"/>
      <c r="D170" s="32"/>
      <c r="E170" s="75"/>
      <c r="F170" s="32"/>
      <c r="G170" s="32"/>
      <c r="H170" s="32"/>
      <c r="I170" s="73"/>
      <c r="J170" s="73"/>
      <c r="K170" s="73"/>
      <c r="L170" s="73"/>
      <c r="M170" s="73"/>
      <c r="N170" s="73"/>
      <c r="O170" s="73"/>
      <c r="P170" s="73"/>
      <c r="Q170" s="73"/>
      <c r="R170" s="73"/>
    </row>
    <row r="171">
      <c r="A171" s="32"/>
      <c r="B171" s="74"/>
      <c r="C171" s="32"/>
      <c r="D171" s="32"/>
      <c r="E171" s="75"/>
      <c r="F171" s="32"/>
      <c r="G171" s="32"/>
      <c r="H171" s="32"/>
      <c r="I171" s="73"/>
      <c r="J171" s="73"/>
      <c r="K171" s="73"/>
      <c r="L171" s="73"/>
      <c r="M171" s="73"/>
      <c r="N171" s="73"/>
      <c r="O171" s="73"/>
      <c r="P171" s="73"/>
      <c r="Q171" s="73"/>
      <c r="R171" s="73"/>
    </row>
    <row r="172">
      <c r="A172" s="32"/>
      <c r="B172" s="74"/>
      <c r="C172" s="32"/>
      <c r="D172" s="32"/>
      <c r="E172" s="75"/>
      <c r="F172" s="32"/>
      <c r="G172" s="32"/>
      <c r="H172" s="32"/>
      <c r="I172" s="73"/>
      <c r="J172" s="73"/>
      <c r="K172" s="73"/>
      <c r="L172" s="73"/>
      <c r="M172" s="73"/>
      <c r="N172" s="73"/>
      <c r="O172" s="73"/>
      <c r="P172" s="73"/>
      <c r="Q172" s="73"/>
      <c r="R172" s="73"/>
    </row>
    <row r="173">
      <c r="A173" s="32"/>
      <c r="B173" s="74"/>
      <c r="C173" s="32"/>
      <c r="D173" s="32"/>
      <c r="E173" s="75"/>
      <c r="F173" s="32"/>
      <c r="G173" s="32"/>
      <c r="H173" s="32"/>
      <c r="I173" s="73"/>
      <c r="J173" s="73"/>
      <c r="K173" s="73"/>
      <c r="L173" s="73"/>
      <c r="M173" s="73"/>
      <c r="N173" s="73"/>
      <c r="O173" s="73"/>
      <c r="P173" s="73"/>
      <c r="Q173" s="73"/>
      <c r="R173" s="73"/>
    </row>
    <row r="174">
      <c r="A174" s="32"/>
      <c r="B174" s="74"/>
      <c r="C174" s="32"/>
      <c r="D174" s="32"/>
      <c r="E174" s="75"/>
      <c r="F174" s="32"/>
      <c r="G174" s="32"/>
      <c r="H174" s="32"/>
      <c r="I174" s="73"/>
      <c r="J174" s="73"/>
      <c r="K174" s="73"/>
      <c r="L174" s="73"/>
      <c r="M174" s="73"/>
      <c r="N174" s="73"/>
      <c r="O174" s="73"/>
      <c r="P174" s="73"/>
      <c r="Q174" s="73"/>
      <c r="R174" s="73"/>
    </row>
    <row r="175">
      <c r="A175" s="32"/>
      <c r="B175" s="74"/>
      <c r="C175" s="32"/>
      <c r="D175" s="32"/>
      <c r="E175" s="75"/>
      <c r="F175" s="32"/>
      <c r="G175" s="32"/>
      <c r="H175" s="32"/>
      <c r="I175" s="73"/>
      <c r="J175" s="73"/>
      <c r="K175" s="73"/>
      <c r="L175" s="73"/>
      <c r="M175" s="73"/>
      <c r="N175" s="73"/>
      <c r="O175" s="73"/>
      <c r="P175" s="73"/>
      <c r="Q175" s="73"/>
      <c r="R175" s="73"/>
    </row>
    <row r="176">
      <c r="A176" s="32"/>
      <c r="B176" s="74"/>
      <c r="C176" s="32"/>
      <c r="D176" s="32"/>
      <c r="E176" s="75"/>
      <c r="F176" s="32"/>
      <c r="G176" s="32"/>
      <c r="H176" s="32"/>
      <c r="I176" s="73"/>
      <c r="J176" s="73"/>
      <c r="K176" s="73"/>
      <c r="L176" s="73"/>
      <c r="M176" s="73"/>
      <c r="N176" s="73"/>
      <c r="O176" s="73"/>
      <c r="P176" s="73"/>
      <c r="Q176" s="73"/>
      <c r="R176" s="73"/>
    </row>
    <row r="177">
      <c r="A177" s="32"/>
      <c r="B177" s="74"/>
      <c r="C177" s="32"/>
      <c r="D177" s="32"/>
      <c r="E177" s="75"/>
      <c r="F177" s="32"/>
      <c r="G177" s="32"/>
      <c r="H177" s="32"/>
      <c r="I177" s="73"/>
      <c r="J177" s="73"/>
      <c r="K177" s="73"/>
      <c r="L177" s="73"/>
      <c r="M177" s="73"/>
      <c r="N177" s="73"/>
      <c r="O177" s="73"/>
      <c r="P177" s="73"/>
      <c r="Q177" s="73"/>
      <c r="R177" s="73"/>
    </row>
    <row r="178">
      <c r="A178" s="32"/>
      <c r="B178" s="74"/>
      <c r="C178" s="32"/>
      <c r="D178" s="32"/>
      <c r="E178" s="75"/>
      <c r="F178" s="32"/>
      <c r="G178" s="32"/>
      <c r="H178" s="32"/>
      <c r="I178" s="73"/>
      <c r="J178" s="73"/>
      <c r="K178" s="73"/>
      <c r="L178" s="73"/>
      <c r="M178" s="73"/>
      <c r="N178" s="73"/>
      <c r="O178" s="73"/>
      <c r="P178" s="73"/>
      <c r="Q178" s="73"/>
      <c r="R178" s="73"/>
    </row>
    <row r="179">
      <c r="A179" s="32"/>
      <c r="B179" s="74"/>
      <c r="C179" s="32"/>
      <c r="D179" s="32"/>
      <c r="E179" s="75"/>
      <c r="F179" s="32"/>
      <c r="G179" s="32"/>
      <c r="H179" s="32"/>
      <c r="I179" s="73"/>
      <c r="J179" s="73"/>
      <c r="K179" s="73"/>
      <c r="L179" s="73"/>
      <c r="M179" s="73"/>
      <c r="N179" s="73"/>
      <c r="O179" s="73"/>
      <c r="P179" s="73"/>
      <c r="Q179" s="73"/>
      <c r="R179" s="73"/>
    </row>
    <row r="180">
      <c r="A180" s="32"/>
      <c r="B180" s="74"/>
      <c r="C180" s="32"/>
      <c r="D180" s="32"/>
      <c r="E180" s="75"/>
      <c r="F180" s="32"/>
      <c r="G180" s="32"/>
      <c r="H180" s="32"/>
      <c r="I180" s="73"/>
      <c r="J180" s="73"/>
      <c r="K180" s="73"/>
      <c r="L180" s="73"/>
      <c r="M180" s="73"/>
      <c r="N180" s="73"/>
      <c r="O180" s="73"/>
      <c r="P180" s="73"/>
      <c r="Q180" s="73"/>
      <c r="R180" s="73"/>
    </row>
    <row r="181">
      <c r="A181" s="32"/>
      <c r="B181" s="74"/>
      <c r="C181" s="32"/>
      <c r="D181" s="32"/>
      <c r="E181" s="75"/>
      <c r="F181" s="32"/>
      <c r="G181" s="32"/>
      <c r="H181" s="32"/>
      <c r="I181" s="73"/>
      <c r="J181" s="73"/>
      <c r="K181" s="73"/>
      <c r="L181" s="73"/>
      <c r="M181" s="73"/>
      <c r="N181" s="73"/>
      <c r="O181" s="73"/>
      <c r="P181" s="73"/>
      <c r="Q181" s="73"/>
      <c r="R181" s="73"/>
    </row>
    <row r="182">
      <c r="A182" s="32"/>
      <c r="B182" s="74"/>
      <c r="C182" s="32"/>
      <c r="D182" s="32"/>
      <c r="E182" s="75"/>
      <c r="F182" s="32"/>
      <c r="G182" s="32"/>
      <c r="H182" s="32"/>
      <c r="I182" s="73"/>
      <c r="J182" s="73"/>
      <c r="K182" s="73"/>
      <c r="L182" s="73"/>
      <c r="M182" s="73"/>
      <c r="N182" s="73"/>
      <c r="O182" s="73"/>
      <c r="P182" s="73"/>
      <c r="Q182" s="73"/>
      <c r="R182" s="73"/>
    </row>
    <row r="183">
      <c r="A183" s="32"/>
      <c r="B183" s="74"/>
      <c r="C183" s="32"/>
      <c r="D183" s="32"/>
      <c r="E183" s="75"/>
      <c r="F183" s="32"/>
      <c r="G183" s="32"/>
      <c r="H183" s="32"/>
      <c r="I183" s="73"/>
      <c r="J183" s="73"/>
      <c r="K183" s="73"/>
      <c r="L183" s="73"/>
      <c r="M183" s="73"/>
      <c r="N183" s="73"/>
      <c r="O183" s="73"/>
      <c r="P183" s="73"/>
      <c r="Q183" s="73"/>
      <c r="R183" s="73"/>
    </row>
    <row r="184">
      <c r="A184" s="32"/>
      <c r="B184" s="74"/>
      <c r="C184" s="32"/>
      <c r="D184" s="32"/>
      <c r="E184" s="75"/>
      <c r="F184" s="32"/>
      <c r="G184" s="32"/>
      <c r="H184" s="32"/>
      <c r="I184" s="73"/>
      <c r="J184" s="73"/>
      <c r="K184" s="73"/>
      <c r="L184" s="73"/>
      <c r="M184" s="73"/>
      <c r="N184" s="73"/>
      <c r="O184" s="73"/>
      <c r="P184" s="73"/>
      <c r="Q184" s="73"/>
      <c r="R184" s="73"/>
    </row>
    <row r="185">
      <c r="A185" s="32"/>
      <c r="B185" s="74"/>
      <c r="C185" s="32"/>
      <c r="D185" s="32"/>
      <c r="E185" s="75"/>
      <c r="F185" s="32"/>
      <c r="G185" s="32"/>
      <c r="H185" s="32"/>
      <c r="I185" s="73"/>
      <c r="J185" s="73"/>
      <c r="K185" s="73"/>
      <c r="L185" s="73"/>
      <c r="M185" s="73"/>
      <c r="N185" s="73"/>
      <c r="O185" s="73"/>
      <c r="P185" s="73"/>
      <c r="Q185" s="73"/>
      <c r="R185" s="73"/>
    </row>
    <row r="186">
      <c r="A186" s="32"/>
      <c r="B186" s="74"/>
      <c r="C186" s="32"/>
      <c r="D186" s="32"/>
      <c r="E186" s="75"/>
      <c r="F186" s="32"/>
      <c r="G186" s="32"/>
      <c r="H186" s="32"/>
      <c r="I186" s="73"/>
      <c r="J186" s="73"/>
      <c r="K186" s="73"/>
      <c r="L186" s="73"/>
      <c r="M186" s="73"/>
      <c r="N186" s="73"/>
      <c r="O186" s="73"/>
      <c r="P186" s="73"/>
      <c r="Q186" s="73"/>
      <c r="R186" s="73"/>
    </row>
    <row r="187">
      <c r="A187" s="32"/>
      <c r="B187" s="74"/>
      <c r="C187" s="32"/>
      <c r="D187" s="32"/>
      <c r="E187" s="75"/>
      <c r="F187" s="32"/>
      <c r="G187" s="32"/>
      <c r="H187" s="32"/>
      <c r="I187" s="73"/>
      <c r="J187" s="73"/>
      <c r="K187" s="73"/>
      <c r="L187" s="73"/>
      <c r="M187" s="73"/>
      <c r="N187" s="73"/>
      <c r="O187" s="73"/>
      <c r="P187" s="73"/>
      <c r="Q187" s="73"/>
      <c r="R187" s="73"/>
    </row>
    <row r="188">
      <c r="A188" s="32"/>
      <c r="B188" s="74"/>
      <c r="C188" s="32"/>
      <c r="D188" s="32"/>
      <c r="E188" s="75"/>
      <c r="F188" s="32"/>
      <c r="G188" s="32"/>
      <c r="H188" s="32"/>
      <c r="I188" s="73"/>
      <c r="J188" s="73"/>
      <c r="K188" s="73"/>
      <c r="L188" s="73"/>
      <c r="M188" s="73"/>
      <c r="N188" s="73"/>
      <c r="O188" s="73"/>
      <c r="P188" s="73"/>
      <c r="Q188" s="73"/>
      <c r="R188" s="73"/>
    </row>
    <row r="189">
      <c r="A189" s="32"/>
      <c r="B189" s="74"/>
      <c r="C189" s="32"/>
      <c r="D189" s="32"/>
      <c r="E189" s="75"/>
      <c r="F189" s="32"/>
      <c r="G189" s="32"/>
      <c r="H189" s="32"/>
      <c r="I189" s="73"/>
      <c r="J189" s="73"/>
      <c r="K189" s="73"/>
      <c r="L189" s="73"/>
      <c r="M189" s="73"/>
      <c r="N189" s="73"/>
      <c r="O189" s="73"/>
      <c r="P189" s="73"/>
      <c r="Q189" s="73"/>
      <c r="R189" s="73"/>
    </row>
    <row r="190">
      <c r="A190" s="32"/>
      <c r="B190" s="74"/>
      <c r="C190" s="32"/>
      <c r="D190" s="32"/>
      <c r="E190" s="75"/>
      <c r="F190" s="32"/>
      <c r="G190" s="32"/>
      <c r="H190" s="32"/>
      <c r="I190" s="73"/>
      <c r="J190" s="73"/>
      <c r="K190" s="73"/>
      <c r="L190" s="73"/>
      <c r="M190" s="73"/>
      <c r="N190" s="73"/>
      <c r="O190" s="73"/>
      <c r="P190" s="73"/>
      <c r="Q190" s="73"/>
      <c r="R190" s="73"/>
    </row>
    <row r="191">
      <c r="A191" s="32"/>
      <c r="B191" s="74"/>
      <c r="C191" s="32"/>
      <c r="D191" s="32"/>
      <c r="E191" s="75"/>
      <c r="F191" s="32"/>
      <c r="G191" s="32"/>
      <c r="H191" s="32"/>
      <c r="I191" s="73"/>
      <c r="J191" s="73"/>
      <c r="K191" s="73"/>
      <c r="L191" s="73"/>
      <c r="M191" s="73"/>
      <c r="N191" s="73"/>
      <c r="O191" s="73"/>
      <c r="P191" s="73"/>
      <c r="Q191" s="73"/>
      <c r="R191" s="73"/>
    </row>
    <row r="192">
      <c r="A192" s="32"/>
      <c r="B192" s="74"/>
      <c r="C192" s="32"/>
      <c r="D192" s="32"/>
      <c r="E192" s="75"/>
      <c r="F192" s="32"/>
      <c r="G192" s="32"/>
      <c r="H192" s="32"/>
      <c r="I192" s="73"/>
      <c r="J192" s="73"/>
      <c r="K192" s="73"/>
      <c r="L192" s="73"/>
      <c r="M192" s="73"/>
      <c r="N192" s="73"/>
      <c r="O192" s="73"/>
      <c r="P192" s="73"/>
      <c r="Q192" s="73"/>
      <c r="R192" s="73"/>
    </row>
    <row r="193">
      <c r="A193" s="32"/>
      <c r="B193" s="74"/>
      <c r="C193" s="32"/>
      <c r="D193" s="32"/>
      <c r="E193" s="75"/>
      <c r="F193" s="32"/>
      <c r="G193" s="32"/>
      <c r="H193" s="32"/>
      <c r="I193" s="73"/>
      <c r="J193" s="73"/>
      <c r="K193" s="73"/>
      <c r="L193" s="73"/>
      <c r="M193" s="73"/>
      <c r="N193" s="73"/>
      <c r="O193" s="73"/>
      <c r="P193" s="73"/>
      <c r="Q193" s="73"/>
      <c r="R193" s="73"/>
    </row>
    <row r="194">
      <c r="A194" s="32"/>
      <c r="B194" s="74"/>
      <c r="C194" s="32"/>
      <c r="D194" s="32"/>
      <c r="E194" s="75"/>
      <c r="F194" s="32"/>
      <c r="G194" s="32"/>
      <c r="H194" s="32"/>
      <c r="I194" s="73"/>
      <c r="J194" s="73"/>
      <c r="K194" s="73"/>
      <c r="L194" s="73"/>
      <c r="M194" s="73"/>
      <c r="N194" s="73"/>
      <c r="O194" s="73"/>
      <c r="P194" s="73"/>
      <c r="Q194" s="73"/>
      <c r="R194" s="73"/>
    </row>
    <row r="195">
      <c r="A195" s="32"/>
      <c r="B195" s="74"/>
      <c r="C195" s="32"/>
      <c r="D195" s="32"/>
      <c r="E195" s="75"/>
      <c r="F195" s="32"/>
      <c r="G195" s="32"/>
      <c r="H195" s="32"/>
      <c r="I195" s="73"/>
      <c r="J195" s="73"/>
      <c r="K195" s="73"/>
      <c r="L195" s="73"/>
      <c r="M195" s="73"/>
      <c r="N195" s="73"/>
      <c r="O195" s="73"/>
      <c r="P195" s="73"/>
      <c r="Q195" s="73"/>
      <c r="R195" s="73"/>
    </row>
    <row r="196">
      <c r="A196" s="32"/>
      <c r="B196" s="74"/>
      <c r="C196" s="32"/>
      <c r="D196" s="32"/>
      <c r="E196" s="75"/>
      <c r="F196" s="32"/>
      <c r="G196" s="32"/>
      <c r="H196" s="32"/>
      <c r="I196" s="73"/>
      <c r="J196" s="73"/>
      <c r="K196" s="73"/>
      <c r="L196" s="73"/>
      <c r="M196" s="73"/>
      <c r="N196" s="73"/>
      <c r="O196" s="73"/>
      <c r="P196" s="73"/>
      <c r="Q196" s="73"/>
      <c r="R196" s="73"/>
    </row>
    <row r="197">
      <c r="A197" s="32"/>
      <c r="B197" s="74"/>
      <c r="C197" s="32"/>
      <c r="D197" s="32"/>
      <c r="E197" s="75"/>
      <c r="F197" s="32"/>
      <c r="G197" s="32"/>
      <c r="H197" s="32"/>
      <c r="I197" s="73"/>
      <c r="J197" s="73"/>
      <c r="K197" s="73"/>
      <c r="L197" s="73"/>
      <c r="M197" s="73"/>
      <c r="N197" s="73"/>
      <c r="O197" s="73"/>
      <c r="P197" s="73"/>
      <c r="Q197" s="73"/>
      <c r="R197" s="73"/>
    </row>
    <row r="198">
      <c r="A198" s="32"/>
      <c r="B198" s="74"/>
      <c r="C198" s="32"/>
      <c r="D198" s="32"/>
      <c r="E198" s="75"/>
      <c r="F198" s="32"/>
      <c r="G198" s="32"/>
      <c r="H198" s="32"/>
      <c r="I198" s="73"/>
      <c r="J198" s="73"/>
      <c r="K198" s="73"/>
      <c r="L198" s="73"/>
      <c r="M198" s="73"/>
      <c r="N198" s="73"/>
      <c r="O198" s="73"/>
      <c r="P198" s="73"/>
      <c r="Q198" s="73"/>
      <c r="R198" s="73"/>
    </row>
    <row r="199">
      <c r="A199" s="32"/>
      <c r="B199" s="74"/>
      <c r="C199" s="32"/>
      <c r="D199" s="32"/>
      <c r="E199" s="75"/>
      <c r="F199" s="32"/>
      <c r="G199" s="32"/>
      <c r="H199" s="32"/>
      <c r="I199" s="73"/>
      <c r="J199" s="73"/>
      <c r="K199" s="73"/>
      <c r="L199" s="73"/>
      <c r="M199" s="73"/>
      <c r="N199" s="73"/>
      <c r="O199" s="73"/>
      <c r="P199" s="73"/>
      <c r="Q199" s="73"/>
      <c r="R199" s="73"/>
    </row>
  </sheetData>
  <dataValidations count="1">
    <dataValidation allowBlank="true" errorStyle="stop" showErrorMessage="true" sqref="G2:G199" type="list">
      <formula1>"ยังไม่ได้หักเงิน,หักเงินแล้ว"</formula1>
    </dataValidation>
  </dataValidation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30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4" t="str">
        <v>Note</v>
      </c>
      <c r="F8" s="131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119" t="str">
        <v>บุญสิตา พวงจำปี</v>
      </c>
      <c r="C9" s="120">
        <v>46113.40803240741</v>
      </c>
      <c r="D9" s="121">
        <v>0.729166666666667</v>
      </c>
      <c r="E9" s="117" t="str">
        <v>BM1</v>
      </c>
      <c r="F9" s="117" t="str">
        <v>แม่บ้านต่าย</v>
      </c>
      <c r="G9" s="104">
        <f>VLOOKUP(B9,Members!$B:$G,3,0)</f>
      </c>
      <c r="H9" s="3">
        <f>VLOOKUP(B9,Members!$B:$G,4,0)</f>
      </c>
      <c r="I9" s="3">
        <f>VLOOKUP(B9,Members!$B:$G,5,0)</f>
      </c>
      <c r="J9" s="3">
        <f>VLOOKUP(B9,Members!$B:$G,6,0)</f>
      </c>
      <c r="K9" s="3"/>
      <c r="L9" s="8">
        <f>IF(ISNUMBER(SEARCH("BM", E9)),IFERROR(VLOOKUP(B9, Members!$B:$H, 7, FALSE), ""),"")</f>
      </c>
      <c r="M9" s="98">
        <f>IF(D9&lt;T9,"ออกก่อน "&amp;TEXT((T9-D9)*24*60,"0")&amp;" นาที","")</f>
      </c>
      <c r="N9" s="98">
        <f>TEXT(C9,"hh:mm:ss")</f>
      </c>
      <c r="O9" s="98">
        <f>TIMEVALUE(LEFT(N9,5))</f>
      </c>
      <c r="P9" s="10">
        <f>IF(MOD(S9,1)&gt;=MOD(O9,1),"ตรงเวลา","มาสาย "&amp;ROUND((MOD(O9,1)-MOD(S9,1))*1440,0)&amp;" นาที")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123" t="str">
        <v>อธิบดี วัสสุวรรณ</v>
      </c>
      <c r="C10" s="124">
        <v>46113.36440972222</v>
      </c>
      <c r="D10" s="121">
        <v>0.7291666666666666</v>
      </c>
      <c r="E10" s="117" t="str">
        <v>BM1</v>
      </c>
      <c r="F10" s="117" t="str">
        <v>ฟรี</v>
      </c>
      <c r="G10" s="104">
        <f>VLOOKUP(B10,Members!$B:$G,3,0)</f>
      </c>
      <c r="H10" s="3">
        <f>VLOOKUP(B10,Members!$B:$G,4,0)</f>
      </c>
      <c r="I10" s="3">
        <f>VLOOKUP(B10,Members!$B:$G,5,0)</f>
      </c>
      <c r="J10" s="3">
        <f>VLOOKUP(B10,Members!$B:$G,6,0)</f>
      </c>
      <c r="K10" s="3"/>
      <c r="L10" s="8">
        <f>IF(ISNUMBER(SEARCH("BM", E10)),IFERROR(VLOOKUP(B10, Members!$B:$H, 7, FALSE), ""),"")</f>
      </c>
      <c r="M10" s="98">
        <f>IF(D10&lt;T10,"ออกก่อน "&amp;TEXT((T10-D10)*24*60,"0")&amp;" นาที","")</f>
      </c>
      <c r="N10" s="98">
        <f>TEXT(C10,"hh:mm:ss")</f>
      </c>
      <c r="O10" s="98">
        <f>TIMEVALUE(LEFT(N10,5))</f>
      </c>
      <c r="P10" s="10">
        <f>IF(MOD(S10,1)&gt;=MOD(O10,1),"ตรงเวลา","มาสาย "&amp;ROUND((MOD(O10,1)-MOD(S10,1))*1440,0)&amp;" นาที")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อิงอร สุวรรณนิเวศ</v>
      </c>
      <c r="C11" s="102">
        <v>46113.35461805556</v>
      </c>
      <c r="D11" s="100">
        <v>0.7291666666666666</v>
      </c>
      <c r="E11" s="2" t="str">
        <v>BM1</v>
      </c>
      <c r="F11" s="2" t="str">
        <v>หมวย</v>
      </c>
      <c r="G11" s="104">
        <f>VLOOKUP(B11,Members!$B:$G,3,0)</f>
      </c>
      <c r="H11" s="3">
        <f>VLOOKUP(B11,Members!$B:$G,4,0)</f>
      </c>
      <c r="I11" s="3">
        <f>VLOOKUP(B11,Members!$B:$G,5,0)</f>
      </c>
      <c r="J11" s="3">
        <f>VLOOKUP(B11,Members!$B:$G,6,0)</f>
      </c>
      <c r="K11" s="3"/>
      <c r="L11" s="8">
        <f>IF(ISNUMBER(SEARCH("BM", E11)),IFERROR(VLOOKUP(B11, Members!$B:$H, 7, FALSE), ""),"")</f>
      </c>
      <c r="M11" s="98">
        <f>IF(D11&lt;T11,"ออกก่อน "&amp;TEXT((T11-D11)*24*60,"0")&amp;" นาที","")</f>
      </c>
      <c r="N11" s="98">
        <f>TEXT(C11,"hh:mm:ss")</f>
      </c>
      <c r="O11" s="98">
        <f>TIMEVALUE(LEFT(N11,5))</f>
      </c>
      <c r="P11" s="10">
        <f>IF(MOD(S11,1)&gt;=MOD(O11,1),"ตรงเวลา","มาสาย "&amp;ROUND((MOD(O11,1)-MOD(S11,1))*1440,0)&amp;" นาที")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ธนาธิป ควรสำโรง</v>
      </c>
      <c r="C12" s="102">
        <v>46113.35402777778</v>
      </c>
      <c r="D12" s="100">
        <v>0.7291666666666666</v>
      </c>
      <c r="E12" s="2" t="str">
        <v>BM1</v>
      </c>
      <c r="F12" s="2" t="str">
        <v>ดีม</v>
      </c>
      <c r="G12" s="104">
        <f>VLOOKUP(B12,Members!$B:$G,3,0)</f>
      </c>
      <c r="H12" s="3">
        <f>VLOOKUP(B12,Members!$B:$G,4,0)</f>
      </c>
      <c r="I12" s="3">
        <f>VLOOKUP(B12,Members!$B:$G,5,0)</f>
      </c>
      <c r="J12" s="3">
        <f>VLOOKUP(B12,Members!$B:$G,6,0)</f>
      </c>
      <c r="K12" s="3"/>
      <c r="L12" s="8">
        <f>IF(ISNUMBER(SEARCH("BM", E12)),IFERROR(VLOOKUP(B12, Members!$B:$H, 7, FALSE), ""),"")</f>
      </c>
      <c r="M12" s="98">
        <f>IF(D12&lt;T12,"ออกก่อน "&amp;TEXT((T12-D12)*24*60,"0")&amp;" นาที","")</f>
      </c>
      <c r="N12" s="98">
        <f>TEXT(C12,"hh:mm:ss")</f>
      </c>
      <c r="O12" s="98">
        <f>TIMEVALUE(LEFT(N12,5))</f>
      </c>
      <c r="P12" s="10">
        <f>IF(MOD(S12,1)&gt;=MOD(O12,1),"ตรงเวลา","มาสาย "&amp;ROUND((MOD(O12,1)-MOD(S12,1))*1440,0)&amp;" นาที")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ประสิทธิ์ เด๊ะรอฮีม</v>
      </c>
      <c r="C13" s="102">
        <v>46113.35254629629</v>
      </c>
      <c r="D13" s="100">
        <v>0.7291666666666666</v>
      </c>
      <c r="E13" s="2" t="str">
        <v>BM1</v>
      </c>
      <c r="F13" s="2" t="str">
        <v>ดีน</v>
      </c>
      <c r="G13" s="104">
        <f>VLOOKUP(B13,Members!$B:$G,3,0)</f>
      </c>
      <c r="H13" s="3">
        <f>VLOOKUP(B13,Members!$B:$G,4,0)</f>
      </c>
      <c r="I13" s="3">
        <f>VLOOKUP(B13,Members!$B:$G,5,0)</f>
      </c>
      <c r="J13" s="3">
        <f>VLOOKUP(B13,Members!$B:$G,6,0)</f>
      </c>
      <c r="K13" s="3"/>
      <c r="L13" s="8">
        <f>IF(ISNUMBER(SEARCH("BM", E13)),IFERROR(VLOOKUP(B13, Members!$B:$H, 7, FALSE), ""),"")</f>
      </c>
      <c r="M13" s="98">
        <f>IF(D13&lt;T13,"ออกก่อน "&amp;TEXT((T13-D13)*24*60,"0")&amp;" นาที","")</f>
      </c>
      <c r="N13" s="98">
        <f>TEXT(C13,"hh:mm:ss")</f>
      </c>
      <c r="O13" s="98">
        <f>TIMEVALUE(LEFT(N13,5))</f>
      </c>
      <c r="P13" s="10">
        <f>IF(MOD(S13,1)&gt;=MOD(O13,1),"ตรงเวลา","มาสาย "&amp;ROUND((MOD(O13,1)-MOD(S13,1))*1440,0)&amp;" นาที")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เวโรจน์ ชินนอก</v>
      </c>
      <c r="C14" s="102">
        <v>46113.35190972222</v>
      </c>
      <c r="D14" s="100">
        <v>0.7291666666666666</v>
      </c>
      <c r="E14" s="2" t="str">
        <v>BM1</v>
      </c>
      <c r="F14" s="2" t="str">
        <v>เอ</v>
      </c>
      <c r="G14" s="104">
        <f>VLOOKUP(B14,Members!$B:$G,3,0)</f>
      </c>
      <c r="H14" s="3">
        <f>VLOOKUP(B14,Members!$B:$G,4,0)</f>
      </c>
      <c r="I14" s="3">
        <f>VLOOKUP(B14,Members!$B:$G,5,0)</f>
      </c>
      <c r="J14" s="3">
        <f>VLOOKUP(B14,Members!$B:$G,6,0)</f>
      </c>
      <c r="K14" s="3"/>
      <c r="L14" s="8">
        <f>IF(ISNUMBER(SEARCH("BM", E14)),IFERROR(VLOOKUP(B14, Members!$B:$H, 7, FALSE), ""),"")</f>
      </c>
      <c r="M14" s="98">
        <f>IF(D14&lt;T14,"ออกก่อน "&amp;TEXT((T14-D14)*24*60,"0")&amp;" นาที","")</f>
      </c>
      <c r="N14" s="98">
        <f>TEXT(C14,"hh:mm:ss")</f>
      </c>
      <c r="O14" s="98">
        <f>TIMEVALUE(LEFT(N14,5))</f>
      </c>
      <c r="P14" s="10">
        <f>IF(MOD(S14,1)&gt;=MOD(O14,1),"ตรงเวลา","มาสาย "&amp;ROUND((MOD(O14,1)-MOD(S14,1))*1440,0)&amp;" นาที")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ณัฐกิตติ์ โล้หนู</v>
      </c>
      <c r="C15" s="102">
        <v>46113.35046296296</v>
      </c>
      <c r="D15" s="100">
        <v>0.7291666666666666</v>
      </c>
      <c r="E15" s="2" t="str">
        <v>BM1</v>
      </c>
      <c r="F15" s="2" t="str">
        <v>เฟิร์ส</v>
      </c>
      <c r="G15" s="104">
        <f>VLOOKUP(B15,Members!$B:$G,3,0)</f>
      </c>
      <c r="H15" s="3">
        <f>VLOOKUP(B15,Members!$B:$G,4,0)</f>
      </c>
      <c r="I15" s="3">
        <f>VLOOKUP(B15,Members!$B:$G,5,0)</f>
      </c>
      <c r="J15" s="3">
        <f>VLOOKUP(B15,Members!$B:$G,6,0)</f>
      </c>
      <c r="K15" s="3"/>
      <c r="L15" s="8">
        <f>IF(ISNUMBER(SEARCH("BM", E15)),IFERROR(VLOOKUP(B15, Members!$B:$H, 7, FALSE), ""),"")</f>
      </c>
      <c r="M15" s="98">
        <f>IF(D15&lt;T15,"ออกก่อน "&amp;TEXT((T15-D15)*24*60,"0")&amp;" นาที","")</f>
      </c>
      <c r="N15" s="98">
        <f>TEXT(C15,"hh:mm:ss")</f>
      </c>
      <c r="O15" s="98">
        <f>TIMEVALUE(LEFT(N15,5))</f>
      </c>
      <c r="P15" s="10">
        <f>IF(MOD(S15,1)&gt;=MOD(O15,1),"ตรงเวลา","มาสาย "&amp;ROUND((MOD(O15,1)-MOD(S15,1))*1440,0)&amp;" นาที")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กาญจนา วิสุทธิพงศ์</v>
      </c>
      <c r="C16" s="102">
        <v>46113.35071759259</v>
      </c>
      <c r="D16" s="100">
        <v>0.7291666666666666</v>
      </c>
      <c r="E16" s="2" t="str">
        <v>BM1</v>
      </c>
      <c r="F16" s="2" t="str">
        <v>แม่บ้านเก๋</v>
      </c>
      <c r="G16" s="104">
        <f>VLOOKUP(B16,Members!$B:$G,3,0)</f>
      </c>
      <c r="H16" s="3">
        <f>VLOOKUP(B16,Members!$B:$G,4,0)</f>
      </c>
      <c r="I16" s="3">
        <f>VLOOKUP(B16,Members!$B:$G,5,0)</f>
      </c>
      <c r="J16" s="3">
        <f>VLOOKUP(B16,Members!$B:$G,6,0)</f>
      </c>
      <c r="K16" s="3"/>
      <c r="L16" s="8">
        <f>IF(ISNUMBER(SEARCH("BM", E16)),IFERROR(VLOOKUP(B16, Members!$B:$H, 7, FALSE), ""),"")</f>
      </c>
      <c r="M16" s="98">
        <f>IF(D16&lt;T16,"ออกก่อน "&amp;TEXT((T16-D16)*24*60,"0")&amp;" นาที","")</f>
      </c>
      <c r="N16" s="98">
        <f>TEXT(C16,"hh:mm:ss")</f>
      </c>
      <c r="O16" s="98">
        <f>TIMEVALUE(LEFT(N16,5))</f>
      </c>
      <c r="P16" s="10">
        <f>IF(MOD(S16,1)&gt;=MOD(O16,1),"ตรงเวลา","มาสาย "&amp;ROUND((MOD(O16,1)-MOD(S16,1))*1440,0)&amp;" นาที")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ฉัตรมงคล มาลี</v>
      </c>
      <c r="C17" s="102">
        <v>46113.3500462963</v>
      </c>
      <c r="D17" s="100">
        <v>0.7291666666666666</v>
      </c>
      <c r="E17" s="2" t="str">
        <v>BM1</v>
      </c>
      <c r="F17" s="2" t="str">
        <v>เก้า</v>
      </c>
      <c r="G17" s="104">
        <f>VLOOKUP(B17,Members!$B:$G,3,0)</f>
      </c>
      <c r="H17" s="3">
        <f>VLOOKUP(B17,Members!$B:$G,4,0)</f>
      </c>
      <c r="I17" s="3">
        <f>VLOOKUP(B17,Members!$B:$G,5,0)</f>
      </c>
      <c r="J17" s="3">
        <f>VLOOKUP(B17,Members!$B:$G,6,0)</f>
      </c>
      <c r="K17" s="3"/>
      <c r="L17" s="8">
        <f>IF(ISNUMBER(SEARCH("BM", E17)),IFERROR(VLOOKUP(B17, Members!$B:$H, 7, FALSE), ""),"")</f>
      </c>
      <c r="M17" s="98">
        <f>IF(D17&lt;T17,"ออกก่อน "&amp;TEXT((T17-D17)*24*60,"0")&amp;" นาที","")</f>
      </c>
      <c r="N17" s="98">
        <f>TEXT(C17,"hh:mm:ss")</f>
      </c>
      <c r="O17" s="98">
        <f>TIMEVALUE(LEFT(N17,5))</f>
      </c>
      <c r="P17" s="10">
        <f>IF(MOD(S17,1)&gt;=MOD(O17,1),"ตรงเวลา","มาสาย "&amp;ROUND((MOD(O17,1)-MOD(S17,1))*1440,0)&amp;" นาที")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นิชากร กรุดบาง</v>
      </c>
      <c r="C18" s="102">
        <v>46113.34984953704</v>
      </c>
      <c r="D18" s="100">
        <v>0.7291666666666666</v>
      </c>
      <c r="E18" s="2" t="str">
        <v>BM1</v>
      </c>
      <c r="F18" s="2" t="str">
        <v>ครีม</v>
      </c>
      <c r="G18" s="104">
        <f>VLOOKUP(B18,Members!$B:$G,3,0)</f>
      </c>
      <c r="H18" s="3">
        <f>VLOOKUP(B18,Members!$B:$G,4,0)</f>
      </c>
      <c r="I18" s="3">
        <f>VLOOKUP(B18,Members!$B:$G,5,0)</f>
      </c>
      <c r="J18" s="3">
        <f>VLOOKUP(B18,Members!$B:$G,6,0)</f>
      </c>
      <c r="K18" s="3"/>
      <c r="L18" s="8">
        <f>IF(ISNUMBER(SEARCH("BM", E18)),IFERROR(VLOOKUP(B18, Members!$B:$H, 7, FALSE), ""),"")</f>
      </c>
      <c r="M18" s="98">
        <f>IF(D18&lt;T18,"ออกก่อน "&amp;TEXT((T18-D18)*24*60,"0")&amp;" นาที","")</f>
      </c>
      <c r="N18" s="98">
        <f>TEXT(C18,"hh:mm:ss")</f>
      </c>
      <c r="O18" s="98">
        <f>TIMEVALUE(LEFT(N18,5))</f>
      </c>
      <c r="P18" s="10">
        <f>IF(MOD(S18,1)&gt;=MOD(O18,1),"ตรงเวลา","มาสาย "&amp;ROUND((MOD(O18,1)-MOD(S18,1))*1440,0)&amp;" นาที")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เกณิกา ฐาณัตตระกูล</v>
      </c>
      <c r="C19" s="102">
        <v>46113.349907407406</v>
      </c>
      <c r="D19" s="100">
        <v>0.7291666666666666</v>
      </c>
      <c r="E19" s="2" t="str">
        <v>BM1</v>
      </c>
      <c r="F19" s="2" t="str">
        <v>เก</v>
      </c>
      <c r="G19" s="104">
        <f>VLOOKUP(B19,Members!$B:$G,3,0)</f>
      </c>
      <c r="H19" s="3">
        <f>VLOOKUP(B19,Members!$B:$G,4,0)</f>
      </c>
      <c r="I19" s="3">
        <f>VLOOKUP(B19,Members!$B:$G,5,0)</f>
      </c>
      <c r="J19" s="3">
        <f>VLOOKUP(B19,Members!$B:$G,6,0)</f>
      </c>
      <c r="K19" s="3"/>
      <c r="L19" s="8">
        <f>IF(ISNUMBER(SEARCH("BM", E19)),IFERROR(VLOOKUP(B19, Members!$B:$H, 7, FALSE), ""),"")</f>
      </c>
      <c r="M19" s="98">
        <f>IF(D19&lt;T19,"ออกก่อน "&amp;TEXT((T19-D19)*24*60,"0")&amp;" นาที","")</f>
      </c>
      <c r="N19" s="98">
        <f>TEXT(C19,"hh:mm:ss")</f>
      </c>
      <c r="O19" s="98">
        <f>TIMEVALUE(LEFT(N19,5))</f>
      </c>
      <c r="P19" s="10">
        <f>IF(MOD(S19,1)&gt;=MOD(O19,1),"ตรงเวลา","มาสาย "&amp;ROUND((MOD(O19,1)-MOD(S19,1))*1440,0)&amp;" นาที")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วิชชุตา เล็บครุฑ</v>
      </c>
      <c r="C20" s="102">
        <v>46113.35233796296</v>
      </c>
      <c r="D20" s="100">
        <v>0.7291666666666666</v>
      </c>
      <c r="E20" s="2" t="str">
        <v>BM1</v>
      </c>
      <c r="F20" s="2" t="str">
        <v>จ๋า</v>
      </c>
      <c r="G20" s="104">
        <f>VLOOKUP(B20,Members!$B:$G,3,0)</f>
      </c>
      <c r="H20" s="3">
        <f>VLOOKUP(B20,Members!$B:$G,4,0)</f>
      </c>
      <c r="I20" s="3">
        <f>VLOOKUP(B20,Members!$B:$G,5,0)</f>
      </c>
      <c r="J20" s="3">
        <f>VLOOKUP(B20,Members!$B:$G,6,0)</f>
      </c>
      <c r="K20" s="3"/>
      <c r="L20" s="8">
        <f>IF(ISNUMBER(SEARCH("BM", E20)),IFERROR(VLOOKUP(B20, Members!$B:$H, 7, FALSE), ""),"")</f>
      </c>
      <c r="M20" s="98">
        <f>IF(D20&lt;T20,"ออกก่อน "&amp;TEXT((T20-D20)*24*60,"0")&amp;" นาที","")</f>
      </c>
      <c r="N20" s="98">
        <f>TEXT(C20,"hh:mm:ss")</f>
      </c>
      <c r="O20" s="98">
        <f>TIMEVALUE(LEFT(N20,5))</f>
      </c>
      <c r="P20" s="10">
        <f>IF(MOD(S20,1)&gt;=MOD(O20,1),"ตรงเวลา","มาสาย "&amp;ROUND((MOD(O20,1)-MOD(S20,1))*1440,0)&amp;" นาที")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นรินลักษณ์ สวัสดี</v>
      </c>
      <c r="C21" s="102">
        <v>46113.34905092593</v>
      </c>
      <c r="D21" s="100">
        <v>0.7291666666666666</v>
      </c>
      <c r="E21" s="2" t="str">
        <v>BM1</v>
      </c>
      <c r="F21" s="2" t="str">
        <v>ใหม่</v>
      </c>
      <c r="G21" s="104">
        <f>VLOOKUP(B21,Members!$B:$G,3,0)</f>
      </c>
      <c r="H21" s="3">
        <f>VLOOKUP(B21,Members!$B:$G,4,0)</f>
      </c>
      <c r="I21" s="3">
        <f>VLOOKUP(B21,Members!$B:$G,5,0)</f>
      </c>
      <c r="J21" s="3">
        <f>VLOOKUP(B21,Members!$B:$G,6,0)</f>
      </c>
      <c r="K21" s="3"/>
      <c r="L21" s="8">
        <f>IF(ISNUMBER(SEARCH("BM", E21)),IFERROR(VLOOKUP(B21, Members!$B:$H, 7, FALSE), ""),"")</f>
      </c>
      <c r="M21" s="98">
        <f>IF(D21&lt;T21,"ออกก่อน "&amp;TEXT((T21-D21)*24*60,"0")&amp;" นาที","")</f>
      </c>
      <c r="N21" s="98">
        <f>TEXT(C21,"hh:mm:ss")</f>
      </c>
      <c r="O21" s="98">
        <f>TIMEVALUE(LEFT(N21,5))</f>
      </c>
      <c r="P21" s="10">
        <f>IF(MOD(S21,1)&gt;=MOD(O21,1),"ตรงเวลา","มาสาย "&amp;ROUND((MOD(O21,1)-MOD(S21,1))*1440,0)&amp;" นาที")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อริน มั่นเจริญ</v>
      </c>
      <c r="C22" s="102">
        <v>46113.34819444444</v>
      </c>
      <c r="D22" s="100">
        <v>0.7291666666666666</v>
      </c>
      <c r="E22" s="2" t="str">
        <v>BM1</v>
      </c>
      <c r="F22" s="2" t="str">
        <v>หมัด</v>
      </c>
      <c r="G22" s="104">
        <f>VLOOKUP(B22,Members!$B:$G,3,0)</f>
      </c>
      <c r="H22" s="3">
        <f>VLOOKUP(B22,Members!$B:$G,4,0)</f>
      </c>
      <c r="I22" s="3">
        <f>VLOOKUP(B22,Members!$B:$G,5,0)</f>
      </c>
      <c r="J22" s="3">
        <f>VLOOKUP(B22,Members!$B:$G,6,0)</f>
      </c>
      <c r="K22" s="3"/>
      <c r="L22" s="8">
        <f>IF(ISNUMBER(SEARCH("BM", E22)),IFERROR(VLOOKUP(B22, Members!$B:$H, 7, FALSE), ""),"")</f>
      </c>
      <c r="M22" s="98">
        <f>IF(D22&lt;T22,"ออกก่อน "&amp;TEXT((T22-D22)*24*60,"0")&amp;" นาที","")</f>
      </c>
      <c r="N22" s="98">
        <f>TEXT(C22,"hh:mm:ss")</f>
      </c>
      <c r="O22" s="98">
        <f>TIMEVALUE(LEFT(N22,5))</f>
      </c>
      <c r="P22" s="10">
        <f>IF(MOD(S22,1)&gt;=MOD(O22,1),"ตรงเวลา","มาสาย "&amp;ROUND((MOD(O22,1)-MOD(S22,1))*1440,0)&amp;" นาที")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ปนัดดา มานมูเราะ</v>
      </c>
      <c r="C23" s="102">
        <v>46113.34813657407</v>
      </c>
      <c r="D23" s="100">
        <v>0.7291666666666666</v>
      </c>
      <c r="E23" s="2" t="str">
        <v>BM1</v>
      </c>
      <c r="F23" s="2" t="str">
        <v>หวาน</v>
      </c>
      <c r="G23" s="104">
        <f>VLOOKUP(B23,Members!$B:$G,3,0)</f>
      </c>
      <c r="H23" s="3">
        <f>VLOOKUP(B23,Members!$B:$G,4,0)</f>
      </c>
      <c r="I23" s="3">
        <f>VLOOKUP(B23,Members!$B:$G,5,0)</f>
      </c>
      <c r="J23" s="3">
        <f>VLOOKUP(B23,Members!$B:$G,6,0)</f>
      </c>
      <c r="K23" s="3"/>
      <c r="L23" s="8">
        <f>IF(ISNUMBER(SEARCH("BM", E23)),IFERROR(VLOOKUP(B23, Members!$B:$H, 7, FALSE), ""),"")</f>
      </c>
      <c r="M23" s="98">
        <f>IF(D23&lt;T23,"ออกก่อน "&amp;TEXT((T23-D23)*24*60,"0")&amp;" นาที","")</f>
      </c>
      <c r="N23" s="98">
        <f>TEXT(C23,"hh:mm:ss")</f>
      </c>
      <c r="O23" s="98">
        <f>TIMEVALUE(LEFT(N23,5))</f>
      </c>
      <c r="P23" s="10">
        <f>IF(MOD(S23,1)&gt;=MOD(O23,1),"ตรงเวลา","มาสาย "&amp;ROUND((MOD(O23,1)-MOD(S23,1))*1440,0)&amp;" นาที")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รัตตินันท์ กลิ่นจันทร์กลั่น</v>
      </c>
      <c r="C24" s="102">
        <v>46113.34699074074</v>
      </c>
      <c r="D24" s="100">
        <v>0.7291666666666666</v>
      </c>
      <c r="E24" s="2" t="str">
        <v>BM1</v>
      </c>
      <c r="F24" s="2" t="str">
        <v>เจี๊ยบ</v>
      </c>
      <c r="G24" s="104">
        <f>VLOOKUP(B24,Members!$B:$G,3,0)</f>
      </c>
      <c r="H24" s="3">
        <f>VLOOKUP(B24,Members!$B:$G,4,0)</f>
      </c>
      <c r="I24" s="3">
        <f>VLOOKUP(B24,Members!$B:$G,5,0)</f>
      </c>
      <c r="J24" s="3">
        <f>VLOOKUP(B24,Members!$B:$G,6,0)</f>
      </c>
      <c r="K24" s="3"/>
      <c r="L24" s="8">
        <f>IF(ISNUMBER(SEARCH("BM", E24)),IFERROR(VLOOKUP(B24, Members!$B:$H, 7, FALSE), ""),"")</f>
      </c>
      <c r="M24" s="98">
        <f>IF(D24&lt;T24,"ออกก่อน "&amp;TEXT((T24-D24)*24*60,"0")&amp;" นาที","")</f>
      </c>
      <c r="N24" s="98">
        <f>TEXT(C24,"hh:mm:ss")</f>
      </c>
      <c r="O24" s="98">
        <f>TIMEVALUE(LEFT(N24,5))</f>
      </c>
      <c r="P24" s="10">
        <f>IF(MOD(S24,1)&gt;=MOD(O24,1),"ตรงเวลา","มาสาย "&amp;ROUND((MOD(O24,1)-MOD(S24,1))*1440,0)&amp;" นาที")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เขมมะ จงเพิ่มกลาง</v>
      </c>
      <c r="C25" s="102">
        <v>46113.346608796295</v>
      </c>
      <c r="D25" s="100">
        <v>0.7291666666666666</v>
      </c>
      <c r="E25" s="2" t="str">
        <v>BM1</v>
      </c>
      <c r="F25" s="2" t="str">
        <v>โฮ</v>
      </c>
      <c r="G25" s="104">
        <f>VLOOKUP(B25,Members!$B:$G,3,0)</f>
      </c>
      <c r="H25" s="3">
        <f>VLOOKUP(B25,Members!$B:$G,4,0)</f>
      </c>
      <c r="I25" s="3">
        <f>VLOOKUP(B25,Members!$B:$G,5,0)</f>
      </c>
      <c r="J25" s="3">
        <f>VLOOKUP(B25,Members!$B:$G,6,0)</f>
      </c>
      <c r="K25" s="3"/>
      <c r="L25" s="8">
        <f>IF(ISNUMBER(SEARCH("BM", E25)),IFERROR(VLOOKUP(B25, Members!$B:$H, 7, FALSE), ""),"")</f>
      </c>
      <c r="M25" s="98">
        <f>IF(D25&lt;T25,"ออกก่อน "&amp;TEXT((T25-D25)*24*60,"0")&amp;" นาที","")</f>
      </c>
      <c r="N25" s="98">
        <f>TEXT(C25,"hh:mm:ss")</f>
      </c>
      <c r="O25" s="98">
        <f>TIMEVALUE(LEFT(N25,5))</f>
      </c>
      <c r="P25" s="10">
        <f>IF(MOD(S25,1)&gt;=MOD(O25,1),"ตรงเวลา","มาสาย "&amp;ROUND((MOD(O25,1)-MOD(S25,1))*1440,0)&amp;" นาที")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วริศรา เครือแสง</v>
      </c>
      <c r="C26" s="102">
        <v>46113.3465625</v>
      </c>
      <c r="D26" s="100">
        <v>0.7291666666666666</v>
      </c>
      <c r="E26" s="2" t="str">
        <v>BM1</v>
      </c>
      <c r="F26" s="2" t="str">
        <v>ทัย</v>
      </c>
      <c r="G26" s="104">
        <f>VLOOKUP(B26,Members!$B:$G,3,0)</f>
      </c>
      <c r="H26" s="3">
        <f>VLOOKUP(B26,Members!$B:$G,4,0)</f>
      </c>
      <c r="I26" s="3">
        <f>VLOOKUP(B26,Members!$B:$G,5,0)</f>
      </c>
      <c r="J26" s="3">
        <f>VLOOKUP(B26,Members!$B:$G,6,0)</f>
      </c>
      <c r="K26" s="3"/>
      <c r="L26" s="8">
        <f>IF(ISNUMBER(SEARCH("BM", E26)),IFERROR(VLOOKUP(B26, Members!$B:$H, 7, FALSE), ""),"")</f>
      </c>
      <c r="M26" s="98">
        <f>IF(D26&lt;T26,"ออกก่อน "&amp;TEXT((T26-D26)*24*60,"0")&amp;" นาที","")</f>
      </c>
      <c r="N26" s="98">
        <f>TEXT(C26,"hh:mm:ss")</f>
      </c>
      <c r="O26" s="98">
        <f>TIMEVALUE(LEFT(N26,5))</f>
      </c>
      <c r="P26" s="10">
        <f>IF(MOD(S26,1)&gt;=MOD(O26,1),"ตรงเวลา","มาสาย "&amp;ROUND((MOD(O26,1)-MOD(S26,1))*1440,0)&amp;" นาที")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รวินท์นิภา คงทะเล</v>
      </c>
      <c r="C27" s="102">
        <v>46113.34615740741</v>
      </c>
      <c r="D27" s="100">
        <v>0.7291666666666666</v>
      </c>
      <c r="E27" s="2" t="str">
        <v>BM1</v>
      </c>
      <c r="F27" s="2" t="str">
        <v>นุ่น</v>
      </c>
      <c r="G27" s="104">
        <f>VLOOKUP(B27,Members!$B:$G,3,0)</f>
      </c>
      <c r="H27" s="3">
        <f>VLOOKUP(B27,Members!$B:$G,4,0)</f>
      </c>
      <c r="I27" s="3">
        <f>VLOOKUP(B27,Members!$B:$G,5,0)</f>
      </c>
      <c r="J27" s="3">
        <f>VLOOKUP(B27,Members!$B:$G,6,0)</f>
      </c>
      <c r="K27" s="3"/>
      <c r="L27" s="8">
        <f>IF(ISNUMBER(SEARCH("BM", E27)),IFERROR(VLOOKUP(B27, Members!$B:$H, 7, FALSE), ""),"")</f>
      </c>
      <c r="M27" s="98">
        <f>IF(D27&lt;T27,"ออกก่อน "&amp;TEXT((T27-D27)*24*60,"0")&amp;" นาที","")</f>
      </c>
      <c r="N27" s="98">
        <f>TEXT(C27,"hh:mm:ss")</f>
      </c>
      <c r="O27" s="98">
        <f>TIMEVALUE(LEFT(N27,5))</f>
      </c>
      <c r="P27" s="10">
        <f>IF(MOD(S27,1)&gt;=MOD(O27,1),"ตรงเวลา","มาสาย "&amp;ROUND((MOD(O27,1)-MOD(S27,1))*1440,0)&amp;" นาที")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พรชิตา พะวา</v>
      </c>
      <c r="C28" s="102">
        <v>46113.34631944444</v>
      </c>
      <c r="D28" s="100">
        <v>0.7291666666666666</v>
      </c>
      <c r="E28" s="2" t="str">
        <v>BM1</v>
      </c>
      <c r="F28" s="2" t="str">
        <v>ฟ้าน้อย</v>
      </c>
      <c r="G28" s="104">
        <f>VLOOKUP(B28,Members!$B:$G,3,0)</f>
      </c>
      <c r="H28" s="3">
        <f>VLOOKUP(B28,Members!$B:$G,4,0)</f>
      </c>
      <c r="I28" s="3">
        <f>VLOOKUP(B28,Members!$B:$G,5,0)</f>
      </c>
      <c r="J28" s="3">
        <f>VLOOKUP(B28,Members!$B:$G,6,0)</f>
      </c>
      <c r="K28" s="3"/>
      <c r="L28" s="8">
        <f>IF(ISNUMBER(SEARCH("BM", E28)),IFERROR(VLOOKUP(B28, Members!$B:$H, 7, FALSE), ""),"")</f>
      </c>
      <c r="M28" s="98">
        <f>IF(D28&lt;T28,"ออกก่อน "&amp;TEXT((T28-D28)*24*60,"0")&amp;" นาที","")</f>
      </c>
      <c r="N28" s="98">
        <f>TEXT(C28,"hh:mm:ss")</f>
      </c>
      <c r="O28" s="98">
        <f>TIMEVALUE(LEFT(N28,5))</f>
      </c>
      <c r="P28" s="10">
        <f>IF(MOD(S28,1)&gt;=MOD(O28,1),"ตรงเวลา","มาสาย "&amp;ROUND((MOD(O28,1)-MOD(S28,1))*1440,0)&amp;" นาที")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กีรติ วาจาเพราะ</v>
      </c>
      <c r="C29" s="102">
        <v>46113.34621527778</v>
      </c>
      <c r="D29" s="100">
        <v>0.7291666666666666</v>
      </c>
      <c r="E29" s="2" t="str">
        <v>BM1</v>
      </c>
      <c r="F29" s="2" t="str">
        <v>ซุป</v>
      </c>
      <c r="G29" s="104">
        <f>VLOOKUP(B29,Members!$B:$G,3,0)</f>
      </c>
      <c r="H29" s="3">
        <f>VLOOKUP(B29,Members!$B:$G,4,0)</f>
      </c>
      <c r="I29" s="3">
        <f>VLOOKUP(B29,Members!$B:$G,5,0)</f>
      </c>
      <c r="J29" s="3">
        <f>VLOOKUP(B29,Members!$B:$G,6,0)</f>
      </c>
      <c r="K29" s="3"/>
      <c r="L29" s="8">
        <f>IF(ISNUMBER(SEARCH("BM", E29)),IFERROR(VLOOKUP(B29, Members!$B:$H, 7, FALSE), ""),"")</f>
      </c>
      <c r="M29" s="98">
        <f>IF(D29&lt;T29,"ออกก่อน "&amp;TEXT((T29-D29)*24*60,"0")&amp;" นาที","")</f>
      </c>
      <c r="N29" s="98">
        <f>TEXT(C29,"hh:mm:ss")</f>
      </c>
      <c r="O29" s="98">
        <f>TIMEVALUE(LEFT(N29,5))</f>
      </c>
      <c r="P29" s="10">
        <f>IF(MOD(S29,1)&gt;=MOD(O29,1),"ตรงเวลา","มาสาย "&amp;ROUND((MOD(O29,1)-MOD(S29,1))*1440,0)&amp;" นาที")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อัจฉรา สังข์ทอง</v>
      </c>
      <c r="C30" s="102">
        <v>46113.34510416666</v>
      </c>
      <c r="D30" s="100">
        <v>0.7291666666666666</v>
      </c>
      <c r="E30" s="2" t="str">
        <v>BM1</v>
      </c>
      <c r="F30" s="2" t="str">
        <v>หยก</v>
      </c>
      <c r="G30" s="104">
        <f>VLOOKUP(B30,Members!$B:$G,3,0)</f>
      </c>
      <c r="H30" s="3">
        <f>VLOOKUP(B30,Members!$B:$G,4,0)</f>
      </c>
      <c r="I30" s="3">
        <f>VLOOKUP(B30,Members!$B:$G,5,0)</f>
      </c>
      <c r="J30" s="3">
        <f>VLOOKUP(B30,Members!$B:$G,6,0)</f>
      </c>
      <c r="K30" s="116"/>
      <c r="L30" s="8">
        <f>IF(ISNUMBER(SEARCH("BM", E30)),IFERROR(VLOOKUP(B30, Members!$B:$H, 7, FALSE), ""),"")</f>
      </c>
      <c r="M30" s="98">
        <f>IF(D30&lt;T30,"ออกก่อน "&amp;TEXT((T30-D30)*24*60,"0")&amp;" นาที","")</f>
      </c>
      <c r="N30" s="98">
        <f>TEXT(C30,"hh:mm:ss")</f>
      </c>
      <c r="O30" s="98">
        <f>TIMEVALUE(LEFT(N30,5))</f>
      </c>
      <c r="P30" s="10">
        <f>IF(MOD(S30,1)&gt;=MOD(O30,1),"ตรงเวลา","มาสาย "&amp;ROUND((MOD(O30,1)-MOD(S30,1))*1440,0)&amp;" นาที")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ชลิตา แซ่อึ๊ง</v>
      </c>
      <c r="C31" s="102">
        <v>46113.344988425924</v>
      </c>
      <c r="D31" s="100">
        <v>0.7291666666666666</v>
      </c>
      <c r="E31" s="2" t="str">
        <v>BM1</v>
      </c>
      <c r="F31" s="2" t="str">
        <v>นุ่น</v>
      </c>
      <c r="G31" s="104">
        <f>VLOOKUP(B31,Members!$B:$G,3,0)</f>
      </c>
      <c r="H31" s="3">
        <f>VLOOKUP(B31,Members!$B:$G,4,0)</f>
      </c>
      <c r="I31" s="3">
        <f>VLOOKUP(B31,Members!$B:$G,5,0)</f>
      </c>
      <c r="J31" s="3">
        <f>VLOOKUP(B31,Members!$B:$G,6,0)</f>
      </c>
      <c r="K31" s="3"/>
      <c r="L31" s="8">
        <f>IF(ISNUMBER(SEARCH("BM", E31)),IFERROR(VLOOKUP(B31, Members!$B:$H, 7, FALSE), ""),"")</f>
      </c>
      <c r="M31" s="98">
        <f>IF(D31&lt;T31,"ออกก่อน "&amp;TEXT((T31-D31)*24*60,"0")&amp;" นาที","")</f>
      </c>
      <c r="N31" s="98">
        <f>TEXT(C31,"hh:mm:ss")</f>
      </c>
      <c r="O31" s="98">
        <f>TIMEVALUE(LEFT(N31,5))</f>
      </c>
      <c r="P31" s="10">
        <f>IF(MOD(S31,1)&gt;=MOD(O31,1),"ตรงเวลา","มาสาย "&amp;ROUND((MOD(O31,1)-MOD(S31,1))*1440,0)&amp;" นาที")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วันดี เพชรนิลบุตร</v>
      </c>
      <c r="C32" s="102">
        <v>46113.34300925926</v>
      </c>
      <c r="D32" s="100">
        <v>0.7291666666666666</v>
      </c>
      <c r="E32" s="2" t="str">
        <v>BM1</v>
      </c>
      <c r="F32" s="2" t="str">
        <v>บุ๊</v>
      </c>
      <c r="G32" s="104">
        <f>VLOOKUP(B32,Members!$B:$G,3,0)</f>
      </c>
      <c r="H32" s="3">
        <f>VLOOKUP(B32,Members!$B:$G,4,0)</f>
      </c>
      <c r="I32" s="3">
        <f>VLOOKUP(B32,Members!$B:$G,5,0)</f>
      </c>
      <c r="J32" s="3">
        <f>VLOOKUP(B32,Members!$B:$G,6,0)</f>
      </c>
      <c r="K32" s="116"/>
      <c r="L32" s="8">
        <f>IF(ISNUMBER(SEARCH("BM", E32)),IFERROR(VLOOKUP(B32, Members!$B:$H, 7, FALSE), ""),"")</f>
      </c>
      <c r="M32" s="98">
        <f>IF(D32&lt;T32,"ออกก่อน "&amp;TEXT((T32-D32)*24*60,"0")&amp;" นาที","")</f>
      </c>
      <c r="N32" s="98">
        <f>TEXT(C32,"hh:mm:ss")</f>
      </c>
      <c r="O32" s="98">
        <f>TIMEVALUE(LEFT(N32,5))</f>
      </c>
      <c r="P32" s="10">
        <f>IF(MOD(S32,1)&gt;=MOD(O32,1),"ตรงเวลา","มาสาย "&amp;ROUND((MOD(O32,1)-MOD(S32,1))*1440,0)&amp;" นาที")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v>8</v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ญาณรัตน์ พิสัยพันธ์</v>
      </c>
      <c r="C33" s="102">
        <v>46113.34196759259</v>
      </c>
      <c r="D33" s="100">
        <v>0.7291666666666666</v>
      </c>
      <c r="E33" s="2" t="str">
        <v>BM1</v>
      </c>
      <c r="F33" s="2" t="str">
        <v>ขนมจีน</v>
      </c>
      <c r="G33" s="104">
        <f>VLOOKUP(B33,Members!$B:$G,3,0)</f>
      </c>
      <c r="H33" s="3">
        <f>VLOOKUP(B33,Members!$B:$G,4,0)</f>
      </c>
      <c r="I33" s="3">
        <f>VLOOKUP(B33,Members!$B:$G,5,0)</f>
      </c>
      <c r="J33" s="3">
        <f>VLOOKUP(B33,Members!$B:$G,6,0)</f>
      </c>
      <c r="K33" s="3"/>
      <c r="L33" s="8">
        <f>IF(ISNUMBER(SEARCH("BM", E33)),IFERROR(VLOOKUP(B33, Members!$B:$H, 7, FALSE), ""),"")</f>
      </c>
      <c r="M33" s="98">
        <f>IF(D33&lt;T33,"ออกก่อน "&amp;TEXT((T33-D33)*24*60,"0")&amp;" นาที","")</f>
      </c>
      <c r="N33" s="98">
        <f>TEXT(C33,"hh:mm:ss")</f>
      </c>
      <c r="O33" s="98">
        <f>TIMEVALUE(LEFT(N33,5))</f>
      </c>
      <c r="P33" s="10">
        <f>IF(MOD(S33,1)&gt;=MOD(O33,1),"ตรงเวลา","มาสาย "&amp;ROUND((MOD(O33,1)-MOD(S33,1))*1440,0)&amp;" นาที")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มณีรัตน์ จันนพคุณ</v>
      </c>
      <c r="C34" s="102">
        <v>46113.3419212963</v>
      </c>
      <c r="D34" s="100">
        <v>0.7291666666666666</v>
      </c>
      <c r="E34" s="2" t="str">
        <v>BM1</v>
      </c>
      <c r="F34" s="2" t="str">
        <v>นาง</v>
      </c>
      <c r="G34" s="104">
        <f>VLOOKUP(B34,Members!$B:$G,3,0)</f>
      </c>
      <c r="H34" s="3">
        <f>VLOOKUP(B34,Members!$B:$G,4,0)</f>
      </c>
      <c r="I34" s="3">
        <f>VLOOKUP(B34,Members!$B:$G,5,0)</f>
      </c>
      <c r="J34" s="3">
        <f>VLOOKUP(B34,Members!$B:$G,6,0)</f>
      </c>
      <c r="K34" s="3"/>
      <c r="L34" s="8">
        <f>IF(ISNUMBER(SEARCH("BM", E34)),IFERROR(VLOOKUP(B34, Members!$B:$H, 7, FALSE), ""),"")</f>
      </c>
      <c r="M34" s="98">
        <f>IF(D34&lt;T34,"ออกก่อน "&amp;TEXT((T34-D34)*24*60,"0")&amp;" นาที","")</f>
      </c>
      <c r="N34" s="98">
        <f>TEXT(C34,"hh:mm:ss")</f>
      </c>
      <c r="O34" s="98">
        <f>TIMEVALUE(LEFT(N34,5))</f>
      </c>
      <c r="P34" s="10">
        <f>IF(MOD(S34,1)&gt;=MOD(O34,1),"ตรงเวลา","มาสาย "&amp;ROUND((MOD(O34,1)-MOD(S34,1))*1440,0)&amp;" นาที")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ภูริ ยังกิด</v>
      </c>
      <c r="C35" s="102">
        <v>46113.35457175926</v>
      </c>
      <c r="D35" s="100">
        <v>0.7291666666666666</v>
      </c>
      <c r="E35" s="2" t="str">
        <v>BM1</v>
      </c>
      <c r="F35" s="2" t="str">
        <v>ภีม</v>
      </c>
      <c r="G35" s="104">
        <f>VLOOKUP(B35,Members!$B:$G,3,0)</f>
      </c>
      <c r="H35" s="3">
        <f>VLOOKUP(B35,Members!$B:$G,4,0)</f>
      </c>
      <c r="I35" s="3">
        <f>VLOOKUP(B35,Members!$B:$G,5,0)</f>
      </c>
      <c r="J35" s="3">
        <f>VLOOKUP(B35,Members!$B:$G,6,0)</f>
      </c>
      <c r="K35" s="3"/>
      <c r="L35" s="8">
        <f>IF(ISNUMBER(SEARCH("BM", E35)),IFERROR(VLOOKUP(B35, Members!$B:$H, 7, FALSE), ""),"")</f>
      </c>
      <c r="M35" s="98">
        <f>IF(D35&lt;T35,"ออกก่อน "&amp;TEXT((T35-D35)*24*60,"0")&amp;" นาที","")</f>
      </c>
      <c r="N35" s="98">
        <f>TEXT(C35,"hh:mm:ss")</f>
      </c>
      <c r="O35" s="98">
        <f>TIMEVALUE(LEFT(N35,5))</f>
      </c>
      <c r="P35" s="10">
        <f>IF(MOD(S35,1)&gt;=MOD(O35,1),"ตรงเวลา","มาสาย "&amp;ROUND((MOD(O35,1)-MOD(S35,1))*1440,0)&amp;" นาที")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อภิรดี แสนโคตร</v>
      </c>
      <c r="C36" s="102">
        <v>46113.341828703706</v>
      </c>
      <c r="D36" s="100">
        <v>0.7291666666666666</v>
      </c>
      <c r="E36" s="2" t="str">
        <v>BM1</v>
      </c>
      <c r="F36" s="2" t="str">
        <v>เกตุ</v>
      </c>
      <c r="G36" s="104">
        <f>VLOOKUP(B36,Members!$B:$G,3,0)</f>
      </c>
      <c r="H36" s="3">
        <f>VLOOKUP(B36,Members!$B:$G,4,0)</f>
      </c>
      <c r="I36" s="3">
        <f>VLOOKUP(B36,Members!$B:$G,5,0)</f>
      </c>
      <c r="J36" s="3">
        <f>VLOOKUP(B36,Members!$B:$G,6,0)</f>
      </c>
      <c r="K36" s="3"/>
      <c r="L36" s="8">
        <f>IF(ISNUMBER(SEARCH("BM", E36)),IFERROR(VLOOKUP(B36, Members!$B:$H, 7, FALSE), ""),"")</f>
      </c>
      <c r="M36" s="98">
        <f>IF(D36&lt;T36,"ออกก่อน "&amp;TEXT((T36-D36)*24*60,"0")&amp;" นาที","")</f>
      </c>
      <c r="N36" s="98">
        <f>TEXT(C36,"hh:mm:ss")</f>
      </c>
      <c r="O36" s="98">
        <f>TIMEVALUE(LEFT(N36,5))</f>
      </c>
      <c r="P36" s="10">
        <f>IF(MOD(S36,1)&gt;=MOD(O36,1),"ตรงเวลา","มาสาย "&amp;ROUND((MOD(O36,1)-MOD(S36,1))*1440,0)&amp;" นาที")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ชาลิสา แสงจันทร์</v>
      </c>
      <c r="C37" s="102">
        <v>46113.3409375</v>
      </c>
      <c r="D37" s="100">
        <v>0.7291666666666666</v>
      </c>
      <c r="E37" s="2" t="str">
        <v>BM1</v>
      </c>
      <c r="F37" s="2" t="str">
        <v>ชิ</v>
      </c>
      <c r="G37" s="104">
        <f>VLOOKUP(B37,Members!$B:$G,3,0)</f>
      </c>
      <c r="H37" s="3">
        <f>VLOOKUP(B37,Members!$B:$G,4,0)</f>
      </c>
      <c r="I37" s="3">
        <f>VLOOKUP(B37,Members!$B:$G,5,0)</f>
      </c>
      <c r="J37" s="3">
        <f>VLOOKUP(B37,Members!$B:$G,6,0)</f>
      </c>
      <c r="K37" s="3"/>
      <c r="L37" s="8">
        <f>IF(ISNUMBER(SEARCH("BM", E37)),IFERROR(VLOOKUP(B37, Members!$B:$H, 7, FALSE), ""),"")</f>
      </c>
      <c r="M37" s="98">
        <f>IF(D37&lt;T37,"ออกก่อน "&amp;TEXT((T37-D37)*24*60,"0")&amp;" นาที","")</f>
      </c>
      <c r="N37" s="98">
        <f>TEXT(C37,"hh:mm:ss")</f>
      </c>
      <c r="O37" s="98">
        <f>TIMEVALUE(LEFT(N37,5))</f>
      </c>
      <c r="P37" s="10">
        <f>IF(MOD(S37,1)&gt;=MOD(O37,1),"ตรงเวลา","มาสาย "&amp;ROUND((MOD(O37,1)-MOD(S37,1))*1440,0)&amp;" นาที")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ตูแวยะ ลอมะ</v>
      </c>
      <c r="C38" s="102">
        <v>46113.34087962963</v>
      </c>
      <c r="D38" s="100">
        <v>0.7291666666666666</v>
      </c>
      <c r="E38" s="2" t="str">
        <v>BM1</v>
      </c>
      <c r="F38" s="2" t="str">
        <v>ยะห์</v>
      </c>
      <c r="G38" s="104">
        <f>VLOOKUP(B38,Members!$B:$G,3,0)</f>
      </c>
      <c r="H38" s="3">
        <f>VLOOKUP(B38,Members!$B:$G,4,0)</f>
      </c>
      <c r="I38" s="3">
        <f>VLOOKUP(B38,Members!$B:$G,5,0)</f>
      </c>
      <c r="J38" s="3">
        <f>VLOOKUP(B38,Members!$B:$G,6,0)</f>
      </c>
      <c r="K38" s="3"/>
      <c r="L38" s="8">
        <f>IF(ISNUMBER(SEARCH("BM", E38)),IFERROR(VLOOKUP(B38, Members!$B:$H, 7, FALSE), ""),"")</f>
      </c>
      <c r="M38" s="98">
        <f>IF(D38&lt;T38,"ออกก่อน "&amp;TEXT((T38-D38)*24*60,"0")&amp;" นาที","")</f>
      </c>
      <c r="N38" s="98">
        <f>TEXT(C38,"hh:mm:ss")</f>
      </c>
      <c r="O38" s="98">
        <f>TIMEVALUE(LEFT(N38,5))</f>
      </c>
      <c r="P38" s="10">
        <f>IF(MOD(S38,1)&gt;=MOD(O38,1),"ตรงเวลา","มาสาย "&amp;ROUND((MOD(O38,1)-MOD(S38,1))*1440,0)&amp;" นาที")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กานต์เก้า แจ้งสว่าง</v>
      </c>
      <c r="C39" s="102">
        <v>46113.336226851854</v>
      </c>
      <c r="D39" s="100">
        <v>0.7291666666666666</v>
      </c>
      <c r="E39" s="2" t="str">
        <v>BM1</v>
      </c>
      <c r="F39" s="2" t="str">
        <v>ชมพู่</v>
      </c>
      <c r="G39" s="104">
        <f>VLOOKUP(B39,Members!$B:$G,3,0)</f>
      </c>
      <c r="H39" s="3">
        <f>VLOOKUP(B39,Members!$B:$G,4,0)</f>
      </c>
      <c r="I39" s="3">
        <f>VLOOKUP(B39,Members!$B:$G,5,0)</f>
      </c>
      <c r="J39" s="3">
        <f>VLOOKUP(B39,Members!$B:$G,6,0)</f>
      </c>
      <c r="K39" s="3"/>
      <c r="L39" s="8">
        <f>IF(ISNUMBER(SEARCH("BM", E39)),IFERROR(VLOOKUP(B39, Members!$B:$H, 7, FALSE), ""),"")</f>
      </c>
      <c r="M39" s="98">
        <f>IF(D39&lt;T39,"ออกก่อน "&amp;TEXT((T39-D39)*24*60,"0")&amp;" นาที","")</f>
      </c>
      <c r="N39" s="98">
        <f>TEXT(C39,"hh:mm:ss")</f>
      </c>
      <c r="O39" s="98">
        <f>TIMEVALUE(LEFT(N39,5))</f>
      </c>
      <c r="P39" s="10">
        <f>IF(MOD(S39,1)&gt;=MOD(O39,1),"ตรงเวลา","มาสาย "&amp;ROUND((MOD(O39,1)-MOD(S39,1))*1440,0)&amp;" นาที")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รสสุคนธ์ สุขสมบูรณ์</v>
      </c>
      <c r="C40" s="102">
        <v>46113.33572916667</v>
      </c>
      <c r="D40" s="100">
        <v>0.7291666666666666</v>
      </c>
      <c r="E40" s="2" t="str">
        <v>BM1</v>
      </c>
      <c r="F40" s="2" t="str">
        <v>นุช</v>
      </c>
      <c r="G40" s="104">
        <f>VLOOKUP(B40,Members!$B:$G,3,0)</f>
      </c>
      <c r="H40" s="3">
        <f>VLOOKUP(B40,Members!$B:$G,4,0)</f>
      </c>
      <c r="I40" s="3">
        <f>VLOOKUP(B40,Members!$B:$G,5,0)</f>
      </c>
      <c r="J40" s="3">
        <f>VLOOKUP(B40,Members!$B:$G,6,0)</f>
      </c>
      <c r="K40" s="3"/>
      <c r="L40" s="8">
        <f>IF(ISNUMBER(SEARCH("BM", E40)),IFERROR(VLOOKUP(B40, Members!$B:$H, 7, FALSE), ""),"")</f>
      </c>
      <c r="M40" s="98">
        <f>IF(D40&lt;T40,"ออกก่อน "&amp;TEXT((T40-D40)*24*60,"0")&amp;" นาที","")</f>
      </c>
      <c r="N40" s="98">
        <f>TEXT(C40,"hh:mm:ss")</f>
      </c>
      <c r="O40" s="98">
        <f>TIMEVALUE(LEFT(N40,5))</f>
      </c>
      <c r="P40" s="10">
        <f>IF(MOD(S40,1)&gt;=MOD(O40,1),"ตรงเวลา","มาสาย "&amp;ROUND((MOD(O40,1)-MOD(S40,1))*1440,0)&amp;" นาที")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ภูธเนศ สวัสดี</v>
      </c>
      <c r="C41" s="102">
        <v>46113.34525462963</v>
      </c>
      <c r="D41" s="100">
        <v>0.7291666666666666</v>
      </c>
      <c r="E41" s="2" t="str">
        <v>BM1</v>
      </c>
      <c r="F41" s="2" t="str">
        <v>ตี๋</v>
      </c>
      <c r="G41" s="104">
        <f>VLOOKUP(B41,Members!$B:$G,3,0)</f>
      </c>
      <c r="H41" s="3">
        <f>VLOOKUP(B41,Members!$B:$G,4,0)</f>
      </c>
      <c r="I41" s="3">
        <f>VLOOKUP(B41,Members!$B:$G,5,0)</f>
      </c>
      <c r="J41" s="3">
        <f>VLOOKUP(B41,Members!$B:$G,6,0)</f>
      </c>
      <c r="K41" s="3"/>
      <c r="L41" s="8">
        <f>IF(ISNUMBER(SEARCH("BM", E41)),IFERROR(VLOOKUP(B41, Members!$B:$H, 7, FALSE), ""),"")</f>
      </c>
      <c r="M41" s="98">
        <f>IF(D41&lt;T41,"ออกก่อน "&amp;TEXT((T41-D41)*24*60,"0")&amp;" นาที","")</f>
      </c>
      <c r="N41" s="98">
        <f>TEXT(C41,"hh:mm:ss")</f>
      </c>
      <c r="O41" s="98">
        <f>TIMEVALUE(LEFT(N41,5))</f>
      </c>
      <c r="P41" s="10">
        <f>IF(MOD(S41,1)&gt;=MOD(O41,1),"ตรงเวลา","มาสาย "&amp;ROUND((MOD(O41,1)-MOD(S41,1))*1440,0)&amp;" นาที")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ณัฐฤดี วึงประโคน</v>
      </c>
      <c r="C42" s="102">
        <v>46113.333125</v>
      </c>
      <c r="D42" s="100">
        <v>0.7291666666666666</v>
      </c>
      <c r="E42" s="2" t="str">
        <v>BM1</v>
      </c>
      <c r="F42" s="2" t="str">
        <v>เนส</v>
      </c>
      <c r="G42" s="104">
        <f>VLOOKUP(B42,Members!$B:$G,3,0)</f>
      </c>
      <c r="H42" s="3">
        <f>VLOOKUP(B42,Members!$B:$G,4,0)</f>
      </c>
      <c r="I42" s="3">
        <f>VLOOKUP(B42,Members!$B:$G,5,0)</f>
      </c>
      <c r="J42" s="3">
        <f>VLOOKUP(B42,Members!$B:$G,6,0)</f>
      </c>
      <c r="K42" s="3"/>
      <c r="L42" s="8">
        <f>IF(ISNUMBER(SEARCH("BM", E42)),IFERROR(VLOOKUP(B42, Members!$B:$H, 7, FALSE), ""),"")</f>
      </c>
      <c r="M42" s="98">
        <f>IF(D42&lt;T42,"ออกก่อน "&amp;TEXT((T42-D42)*24*60,"0")&amp;" นาที","")</f>
      </c>
      <c r="N42" s="98">
        <f>TEXT(C42,"hh:mm:ss")</f>
      </c>
      <c r="O42" s="98">
        <f>TIMEVALUE(LEFT(N42,5))</f>
      </c>
      <c r="P42" s="10">
        <f>IF(MOD(S42,1)&gt;=MOD(O42,1),"ตรงเวลา","มาสาย "&amp;ROUND((MOD(O42,1)-MOD(S42,1))*1440,0)&amp;" นาที")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ครองฟ้า เทียมประกอบกิจ</v>
      </c>
      <c r="C43" s="102">
        <v>46113.34982638889</v>
      </c>
      <c r="D43" s="100">
        <v>0.7291666666666666</v>
      </c>
      <c r="E43" s="2" t="str">
        <v>BM1</v>
      </c>
      <c r="F43" s="2" t="str">
        <v>จีโน่</v>
      </c>
      <c r="G43" s="104">
        <f>VLOOKUP(B43,Members!$B:$G,3,0)</f>
      </c>
      <c r="H43" s="3">
        <f>VLOOKUP(B43,Members!$B:$G,4,0)</f>
      </c>
      <c r="I43" s="3">
        <f>VLOOKUP(B43,Members!$B:$G,5,0)</f>
      </c>
      <c r="J43" s="3">
        <f>VLOOKUP(B43,Members!$B:$G,6,0)</f>
      </c>
      <c r="K43" s="3"/>
      <c r="L43" s="8">
        <f>IF(ISNUMBER(SEARCH("BM", E43)),IFERROR(VLOOKUP(B43, Members!$B:$H, 7, FALSE), ""),"")</f>
      </c>
      <c r="M43" s="98">
        <f>IF(D43&lt;T43,"ออกก่อน "&amp;TEXT((T43-D43)*24*60,"0")&amp;" นาที","")</f>
      </c>
      <c r="N43" s="98">
        <f>TEXT(C43,"hh:mm:ss")</f>
      </c>
      <c r="O43" s="98">
        <f>TIMEVALUE(LEFT(N43,5))</f>
      </c>
      <c r="P43" s="10">
        <f>IF(MOD(S43,1)&gt;=MOD(O43,1),"ตรงเวลา","มาสาย "&amp;ROUND((MOD(O43,1)-MOD(S43,1))*1440,0)&amp;" นาที")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ดวงหทัย อุปนิ</v>
      </c>
      <c r="C44" s="102">
        <v>46113.348657407405</v>
      </c>
      <c r="D44" s="100">
        <v>0.7291666666666666</v>
      </c>
      <c r="E44" s="2" t="str">
        <v>BM1</v>
      </c>
      <c r="F44" s="2" t="str">
        <v>เบ้น</v>
      </c>
      <c r="G44" s="104">
        <f>VLOOKUP(B44,Members!$B:$G,3,0)</f>
      </c>
      <c r="H44" s="3">
        <f>VLOOKUP(B44,Members!$B:$G,4,0)</f>
      </c>
      <c r="I44" s="3">
        <f>VLOOKUP(B44,Members!$B:$G,5,0)</f>
      </c>
      <c r="J44" s="3">
        <f>VLOOKUP(B44,Members!$B:$G,6,0)</f>
      </c>
      <c r="K44" s="3"/>
      <c r="L44" s="8">
        <f>IF(ISNUMBER(SEARCH("BM", E44)),IFERROR(VLOOKUP(B44, Members!$B:$H, 7, FALSE), ""),"")</f>
      </c>
      <c r="M44" s="98">
        <f>IF(D44&lt;T44,"ออกก่อน "&amp;TEXT((T44-D44)*24*60,"0")&amp;" นาที","")</f>
      </c>
      <c r="N44" s="98">
        <f>TEXT(C44,"hh:mm:ss")</f>
      </c>
      <c r="O44" s="98">
        <f>TIMEVALUE(LEFT(N44,5))</f>
      </c>
      <c r="P44" s="10">
        <f>IF(MOD(S44,1)&gt;=MOD(O44,1),"ตรงเวลา","มาสาย "&amp;ROUND((MOD(O44,1)-MOD(S44,1))*1440,0)&amp;" นาที")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น้ำผึ้ง เทศบ้านเกาะ</v>
      </c>
      <c r="C45" s="102">
        <v>46113.34893518518</v>
      </c>
      <c r="D45" s="100">
        <v>0.7291666666666666</v>
      </c>
      <c r="E45" s="2" t="str">
        <v>BM1</v>
      </c>
      <c r="F45" s="2" t="str">
        <v>ผึ้ง</v>
      </c>
      <c r="G45" s="104">
        <f>VLOOKUP(B45,Members!$B:$G,3,0)</f>
      </c>
      <c r="H45" s="3">
        <f>VLOOKUP(B45,Members!$B:$G,4,0)</f>
      </c>
      <c r="I45" s="3">
        <f>VLOOKUP(B45,Members!$B:$G,5,0)</f>
      </c>
      <c r="J45" s="3">
        <f>VLOOKUP(B45,Members!$B:$G,6,0)</f>
      </c>
      <c r="K45" s="3"/>
      <c r="L45" s="8">
        <f>IF(ISNUMBER(SEARCH("BM", E45)),IFERROR(VLOOKUP(B45, Members!$B:$H, 7, FALSE), ""),"")</f>
      </c>
      <c r="M45" s="98">
        <f>IF(D45&lt;T45,"ออกก่อน "&amp;TEXT((T45-D45)*24*60,"0")&amp;" นาที","")</f>
      </c>
      <c r="N45" s="98">
        <f>TEXT(C45,"hh:mm:ss")</f>
      </c>
      <c r="O45" s="98">
        <f>TIMEVALUE(LEFT(N45,5))</f>
      </c>
      <c r="P45" s="10">
        <f>IF(MOD(S45,1)&gt;=MOD(O45,1),"ตรงเวลา","มาสาย "&amp;ROUND((MOD(O45,1)-MOD(S45,1))*1440,0)&amp;" นาที")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117" t="str">
        <v>กนต์ธร พู่พันธ์</v>
      </c>
      <c r="C46" s="118">
        <v>46113.363171296296</v>
      </c>
      <c r="D46" s="100">
        <v>0.7291666666666666</v>
      </c>
      <c r="E46" s="117" t="str">
        <v>BM3</v>
      </c>
      <c r="F46" s="117" t="str">
        <v>ปาย</v>
      </c>
      <c r="G46" s="104">
        <f>VLOOKUP(B46,Members!$B:$G,3,0)</f>
      </c>
      <c r="H46" s="3">
        <f>VLOOKUP(B46,Members!$B:$G,4,0)</f>
      </c>
      <c r="I46" s="3">
        <f>VLOOKUP(B46,Members!$B:$G,5,0)</f>
      </c>
      <c r="J46" s="3">
        <f>VLOOKUP(B46,Members!$B:$G,6,0)</f>
      </c>
      <c r="K46" s="3"/>
      <c r="L46" s="8">
        <f>IF(ISNUMBER(SEARCH("BM", E46)),IFERROR(VLOOKUP(B46, Members!$B:$H, 7, FALSE), ""),"")</f>
      </c>
      <c r="M46" s="98">
        <f>IF(D46&lt;T46,"ออกก่อน "&amp;TEXT((T46-D46)*24*60,"0")&amp;" นาที","")</f>
      </c>
      <c r="N46" s="98">
        <f>TEXT(C46,"hh:mm:ss")</f>
      </c>
      <c r="O46" s="98">
        <f>TIMEVALUE(LEFT(N46,5))</f>
      </c>
      <c r="P46" s="10">
        <f>IF(MOD(S46,1)&gt;=MOD(O46,1),"ตรงเวลา","มาสาย "&amp;ROUND((MOD(O46,1)-MOD(S46,1))*1440,0)&amp;" นาที")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117" t="str">
        <v>นคร ทองพันธุ์</v>
      </c>
      <c r="C47" s="118">
        <v>46113.35585648148</v>
      </c>
      <c r="D47" s="100">
        <v>0.7291666666666666</v>
      </c>
      <c r="E47" s="117" t="str">
        <v>BM3</v>
      </c>
      <c r="F47" s="117" t="str">
        <v>แม็ค</v>
      </c>
      <c r="G47" s="104">
        <f>VLOOKUP(B47,Members!$B:$G,3,0)</f>
      </c>
      <c r="H47" s="3">
        <f>VLOOKUP(B47,Members!$B:$G,4,0)</f>
      </c>
      <c r="I47" s="3">
        <f>VLOOKUP(B47,Members!$B:$G,5,0)</f>
      </c>
      <c r="J47" s="3">
        <f>VLOOKUP(B47,Members!$B:$G,6,0)</f>
      </c>
      <c r="K47" s="3"/>
      <c r="L47" s="8">
        <f>IF(ISNUMBER(SEARCH("BM", E47)),IFERROR(VLOOKUP(B47, Members!$B:$H, 7, FALSE), ""),"")</f>
      </c>
      <c r="M47" s="98">
        <f>IF(D47&lt;T47,"ออกก่อน "&amp;TEXT((T47-D47)*24*60,"0")&amp;" นาที","")</f>
      </c>
      <c r="N47" s="98">
        <f>TEXT(C47,"hh:mm:ss")</f>
      </c>
      <c r="O47" s="98">
        <f>TIMEVALUE(LEFT(N47,5))</f>
      </c>
      <c r="P47" s="10">
        <f>IF(MOD(S47,1)&gt;=MOD(O47,1),"ตรงเวลา","มาสาย "&amp;ROUND((MOD(O47,1)-MOD(S47,1))*1440,0)&amp;" นาที")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วรรณอักษร อนันทวรรณ</v>
      </c>
      <c r="C48" s="102">
        <v>46113.3524537037</v>
      </c>
      <c r="D48" s="100">
        <v>0.7291666666666666</v>
      </c>
      <c r="E48" s="2" t="str">
        <v>BM3</v>
      </c>
      <c r="F48" s="2" t="str">
        <v>เมย์ออย</v>
      </c>
      <c r="G48" s="104">
        <f>VLOOKUP(B48,Members!$B:$G,3,0)</f>
      </c>
      <c r="H48" s="3">
        <f>VLOOKUP(B48,Members!$B:$G,4,0)</f>
      </c>
      <c r="I48" s="3">
        <f>VLOOKUP(B48,Members!$B:$G,5,0)</f>
      </c>
      <c r="J48" s="3">
        <f>VLOOKUP(B48,Members!$B:$G,6,0)</f>
      </c>
      <c r="K48" s="3"/>
      <c r="L48" s="8">
        <f>IF(ISNUMBER(SEARCH("BM", E48)),IFERROR(VLOOKUP(B48, Members!$B:$H, 7, FALSE), ""),"")</f>
      </c>
      <c r="M48" s="98">
        <f>IF(D48&lt;T48,"ออกก่อน "&amp;TEXT((T48-D48)*24*60,"0")&amp;" นาที","")</f>
      </c>
      <c r="N48" s="98">
        <f>TEXT(C48,"hh:mm:ss")</f>
      </c>
      <c r="O48" s="98">
        <f>TIMEVALUE(LEFT(N48,5))</f>
      </c>
      <c r="P48" s="10">
        <f>IF(MOD(S48,1)&gt;=MOD(O48,1),"ตรงเวลา","มาสาย "&amp;ROUND((MOD(O48,1)-MOD(S48,1))*1440,0)&amp;" นาที")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อานัด ตึ๋งลำโส</v>
      </c>
      <c r="C49" s="102">
        <v>46113.352175925924</v>
      </c>
      <c r="D49" s="100">
        <v>0.7291666666666666</v>
      </c>
      <c r="E49" s="2" t="str">
        <v>BM3</v>
      </c>
      <c r="F49" s="2" t="str">
        <v>นัด</v>
      </c>
      <c r="G49" s="104">
        <f>VLOOKUP(B49,Members!$B:$G,3,0)</f>
      </c>
      <c r="H49" s="3">
        <f>VLOOKUP(B49,Members!$B:$G,4,0)</f>
      </c>
      <c r="I49" s="3">
        <f>VLOOKUP(B49,Members!$B:$G,5,0)</f>
      </c>
      <c r="J49" s="3">
        <f>VLOOKUP(B49,Members!$B:$G,6,0)</f>
      </c>
      <c r="K49" s="3"/>
      <c r="L49" s="8">
        <f>IF(ISNUMBER(SEARCH("BM", E49)),IFERROR(VLOOKUP(B49, Members!$B:$H, 7, FALSE), ""),"")</f>
      </c>
      <c r="M49" s="98">
        <f>IF(D49&lt;T49,"ออกก่อน "&amp;TEXT((T49-D49)*24*60,"0")&amp;" นาที","")</f>
      </c>
      <c r="N49" s="98">
        <f>TEXT(C49,"hh:mm:ss")</f>
      </c>
      <c r="O49" s="98">
        <f>TIMEVALUE(LEFT(N49,5))</f>
      </c>
      <c r="P49" s="10">
        <f>IF(MOD(S49,1)&gt;=MOD(O49,1),"ตรงเวลา","มาสาย "&amp;ROUND((MOD(O49,1)-MOD(S49,1))*1440,0)&amp;" นาที")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ชนุดม อภิชาติวุตม์</v>
      </c>
      <c r="C50" s="102">
        <v>46113.351851851854</v>
      </c>
      <c r="D50" s="100">
        <v>0.7291666666666666</v>
      </c>
      <c r="E50" s="2" t="str">
        <v>BM3</v>
      </c>
      <c r="F50" s="2" t="str">
        <v>เต็ม</v>
      </c>
      <c r="G50" s="104">
        <f>VLOOKUP(B50,Members!$B:$G,3,0)</f>
      </c>
      <c r="H50" s="3">
        <f>VLOOKUP(B50,Members!$B:$G,4,0)</f>
      </c>
      <c r="I50" s="3">
        <f>VLOOKUP(B50,Members!$B:$G,5,0)</f>
      </c>
      <c r="J50" s="3">
        <f>VLOOKUP(B50,Members!$B:$G,6,0)</f>
      </c>
      <c r="K50" s="3"/>
      <c r="L50" s="8">
        <f>IF(ISNUMBER(SEARCH("BM", E50)),IFERROR(VLOOKUP(B50, Members!$B:$H, 7, FALSE), ""),"")</f>
      </c>
      <c r="M50" s="98">
        <f>IF(D50&lt;T50,"ออกก่อน "&amp;TEXT((T50-D50)*24*60,"0")&amp;" นาที","")</f>
      </c>
      <c r="N50" s="98">
        <f>TEXT(C50,"hh:mm:ss")</f>
      </c>
      <c r="O50" s="98">
        <f>TIMEVALUE(LEFT(N50,5))</f>
      </c>
      <c r="P50" s="10">
        <f>IF(MOD(S50,1)&gt;=MOD(O50,1),"ตรงเวลา","มาสาย "&amp;ROUND((MOD(O50,1)-MOD(S50,1))*1440,0)&amp;" นาที")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อิทธิพล มีเจริญ</v>
      </c>
      <c r="C51" s="102">
        <v>46113.3515162037</v>
      </c>
      <c r="D51" s="100">
        <v>0.7291666666666666</v>
      </c>
      <c r="E51" s="2" t="str">
        <v>BM3</v>
      </c>
      <c r="F51" s="2" t="str">
        <v>พล</v>
      </c>
      <c r="G51" s="104">
        <f>VLOOKUP(B51,Members!$B:$G,3,0)</f>
      </c>
      <c r="H51" s="3">
        <f>VLOOKUP(B51,Members!$B:$G,4,0)</f>
      </c>
      <c r="I51" s="3">
        <f>VLOOKUP(B51,Members!$B:$G,5,0)</f>
      </c>
      <c r="J51" s="3">
        <f>VLOOKUP(B51,Members!$B:$G,6,0)</f>
      </c>
      <c r="K51" s="3"/>
      <c r="L51" s="8">
        <f>IF(ISNUMBER(SEARCH("BM", E51)),IFERROR(VLOOKUP(B51, Members!$B:$H, 7, FALSE), ""),"")</f>
      </c>
      <c r="M51" s="98">
        <f>IF(D51&lt;T51,"ออกก่อน "&amp;TEXT((T51-D51)*24*60,"0")&amp;" นาที","")</f>
      </c>
      <c r="N51" s="98">
        <f>TEXT(C51,"hh:mm:ss")</f>
      </c>
      <c r="O51" s="98">
        <f>TIMEVALUE(LEFT(N51,5))</f>
      </c>
      <c r="P51" s="10">
        <f>IF(MOD(S51,1)&gt;=MOD(O51,1),"ตรงเวลา","มาสาย "&amp;ROUND((MOD(O51,1)-MOD(S51,1))*1440,0)&amp;" นาที")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เพชรายุธ ทั่งจันทร์</v>
      </c>
      <c r="C52" s="102">
        <v>46113.351377314815</v>
      </c>
      <c r="D52" s="100">
        <v>0.7291666666666666</v>
      </c>
      <c r="E52" s="2" t="str">
        <v>BM3</v>
      </c>
      <c r="F52" s="2" t="str">
        <v>แม็ก</v>
      </c>
      <c r="G52" s="104">
        <f>VLOOKUP(B52,Members!$B:$G,3,0)</f>
      </c>
      <c r="H52" s="3">
        <f>VLOOKUP(B52,Members!$B:$G,4,0)</f>
      </c>
      <c r="I52" s="3">
        <f>VLOOKUP(B52,Members!$B:$G,5,0)</f>
      </c>
      <c r="J52" s="3">
        <f>VLOOKUP(B52,Members!$B:$G,6,0)</f>
      </c>
      <c r="K52" s="3"/>
      <c r="L52" s="8">
        <f>IF(ISNUMBER(SEARCH("BM", E52)),IFERROR(VLOOKUP(B52, Members!$B:$H, 7, FALSE), ""),"")</f>
      </c>
      <c r="M52" s="98">
        <f>IF(D52&lt;T52,"ออกก่อน "&amp;TEXT((T52-D52)*24*60,"0")&amp;" นาที","")</f>
      </c>
      <c r="N52" s="98">
        <f>TEXT(C52,"hh:mm:ss")</f>
      </c>
      <c r="O52" s="98">
        <f>TIMEVALUE(LEFT(N52,5))</f>
      </c>
      <c r="P52" s="10">
        <f>IF(MOD(S52,1)&gt;=MOD(O52,1),"ตรงเวลา","มาสาย "&amp;ROUND((MOD(O52,1)-MOD(S52,1))*1440,0)&amp;" นาที")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ณัฐภัทร สุดประเวศ</v>
      </c>
      <c r="C53" s="102">
        <v>46113.35115740741</v>
      </c>
      <c r="D53" s="100">
        <v>0.7291666666666666</v>
      </c>
      <c r="E53" s="2" t="str">
        <v>BM3</v>
      </c>
      <c r="F53" s="2" t="str">
        <v>อับดุล</v>
      </c>
      <c r="G53" s="104">
        <f>VLOOKUP(B53,Members!$B:$G,3,0)</f>
      </c>
      <c r="H53" s="3">
        <f>VLOOKUP(B53,Members!$B:$G,4,0)</f>
      </c>
      <c r="I53" s="3">
        <f>VLOOKUP(B53,Members!$B:$G,5,0)</f>
      </c>
      <c r="J53" s="3">
        <f>VLOOKUP(B53,Members!$B:$G,6,0)</f>
      </c>
      <c r="K53" s="3"/>
      <c r="L53" s="8">
        <f>IF(ISNUMBER(SEARCH("BM", E53)),IFERROR(VLOOKUP(B53, Members!$B:$H, 7, FALSE), ""),"")</f>
      </c>
      <c r="M53" s="98">
        <f>IF(D53&lt;T53,"ออกก่อน "&amp;TEXT((T53-D53)*24*60,"0")&amp;" นาที","")</f>
      </c>
      <c r="N53" s="98">
        <f>TEXT(C53,"hh:mm:ss")</f>
      </c>
      <c r="O53" s="98">
        <f>TIMEVALUE(LEFT(N53,5))</f>
      </c>
      <c r="P53" s="10">
        <f>IF(MOD(S53,1)&gt;=MOD(O53,1),"ตรงเวลา","มาสาย "&amp;ROUND((MOD(O53,1)-MOD(S53,1))*1440,0)&amp;" นาที")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ดนุพร อโคตมี</v>
      </c>
      <c r="C54" s="102">
        <v>46113.35104166667</v>
      </c>
      <c r="D54" s="100">
        <v>0.7291666666666666</v>
      </c>
      <c r="E54" s="2" t="str">
        <v>BM3</v>
      </c>
      <c r="F54" s="2" t="str">
        <v>ลีโอ</v>
      </c>
      <c r="G54" s="104">
        <f>VLOOKUP(B54,Members!$B:$G,3,0)</f>
      </c>
      <c r="H54" s="3">
        <f>VLOOKUP(B54,Members!$B:$G,4,0)</f>
      </c>
      <c r="I54" s="3">
        <f>VLOOKUP(B54,Members!$B:$G,5,0)</f>
      </c>
      <c r="J54" s="3">
        <f>VLOOKUP(B54,Members!$B:$G,6,0)</f>
      </c>
      <c r="K54" s="3"/>
      <c r="L54" s="8">
        <f>IF(ISNUMBER(SEARCH("BM", E54)),IFERROR(VLOOKUP(B54, Members!$B:$H, 7, FALSE), ""),"")</f>
      </c>
      <c r="M54" s="98">
        <f>IF(D54&lt;T54,"ออกก่อน "&amp;TEXT((T54-D54)*24*60,"0")&amp;" นาที","")</f>
      </c>
      <c r="N54" s="98">
        <f>TEXT(C54,"hh:mm:ss")</f>
      </c>
      <c r="O54" s="98">
        <f>TIMEVALUE(LEFT(N54,5))</f>
      </c>
      <c r="P54" s="10">
        <f>IF(MOD(S54,1)&gt;=MOD(O54,1),"ตรงเวลา","มาสาย "&amp;ROUND((MOD(O54,1)-MOD(S54,1))*1440,0)&amp;" นาที")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สิริกร วาปี</v>
      </c>
      <c r="C55" s="102">
        <v>46113.35091435185</v>
      </c>
      <c r="D55" s="100">
        <v>0.7291666666666666</v>
      </c>
      <c r="E55" s="2" t="str">
        <v>BM3</v>
      </c>
      <c r="F55" s="2" t="str">
        <v>เนเน่</v>
      </c>
      <c r="G55" s="104">
        <f>VLOOKUP(B55,Members!$B:$G,3,0)</f>
      </c>
      <c r="H55" s="3">
        <f>VLOOKUP(B55,Members!$B:$G,4,0)</f>
      </c>
      <c r="I55" s="3">
        <f>VLOOKUP(B55,Members!$B:$G,5,0)</f>
      </c>
      <c r="J55" s="3">
        <f>VLOOKUP(B55,Members!$B:$G,6,0)</f>
      </c>
      <c r="K55" s="3"/>
      <c r="L55" s="8">
        <f>IF(ISNUMBER(SEARCH("BM", E55)),IFERROR(VLOOKUP(B55, Members!$B:$H, 7, FALSE), ""),"")</f>
      </c>
      <c r="M55" s="98">
        <f>IF(D55&lt;T55,"ออกก่อน "&amp;TEXT((T55-D55)*24*60,"0")&amp;" นาที","")</f>
      </c>
      <c r="N55" s="98">
        <f>TEXT(C55,"hh:mm:ss")</f>
      </c>
      <c r="O55" s="98">
        <f>TIMEVALUE(LEFT(N55,5))</f>
      </c>
      <c r="P55" s="10">
        <f>IF(MOD(S55,1)&gt;=MOD(O55,1),"ตรงเวลา","มาสาย "&amp;ROUND((MOD(O55,1)-MOD(S55,1))*1440,0)&amp;" นาที")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อรรคเดช ดีนทอง</v>
      </c>
      <c r="C56" s="102">
        <v>46113.35065972222</v>
      </c>
      <c r="D56" s="100">
        <v>0.7291666666666666</v>
      </c>
      <c r="E56" s="2" t="str">
        <v>BM3</v>
      </c>
      <c r="F56" s="2" t="str">
        <v>เดช</v>
      </c>
      <c r="G56" s="104">
        <f>VLOOKUP(B56,Members!$B:$G,3,0)</f>
      </c>
      <c r="H56" s="3">
        <f>VLOOKUP(B56,Members!$B:$G,4,0)</f>
      </c>
      <c r="I56" s="3">
        <f>VLOOKUP(B56,Members!$B:$G,5,0)</f>
      </c>
      <c r="J56" s="3">
        <f>VLOOKUP(B56,Members!$B:$G,6,0)</f>
      </c>
      <c r="K56" s="3"/>
      <c r="L56" s="8">
        <f>IF(ISNUMBER(SEARCH("BM", E56)),IFERROR(VLOOKUP(B56, Members!$B:$H, 7, FALSE), ""),"")</f>
      </c>
      <c r="M56" s="98">
        <f>IF(D56&lt;T56,"ออกก่อน "&amp;TEXT((T56-D56)*24*60,"0")&amp;" นาที","")</f>
      </c>
      <c r="N56" s="98">
        <f>TEXT(C56,"hh:mm:ss")</f>
      </c>
      <c r="O56" s="98">
        <f>TIMEVALUE(LEFT(N56,5))</f>
      </c>
      <c r="P56" s="10">
        <f>IF(MOD(S56,1)&gt;=MOD(O56,1),"ตรงเวลา","มาสาย "&amp;ROUND((MOD(O56,1)-MOD(S56,1))*1440,0)&amp;" นาที")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สุรเดช เจตจิรประภา</v>
      </c>
      <c r="C57" s="102">
        <v>46113.35018518518</v>
      </c>
      <c r="D57" s="100">
        <v>0.7291666666666666</v>
      </c>
      <c r="E57" s="2" t="str">
        <v>BM3</v>
      </c>
      <c r="F57" s="2" t="str">
        <v>เบบี้</v>
      </c>
      <c r="G57" s="104">
        <f>VLOOKUP(B57,Members!$B:$G,3,0)</f>
      </c>
      <c r="H57" s="3">
        <f>VLOOKUP(B57,Members!$B:$G,4,0)</f>
      </c>
      <c r="I57" s="3">
        <f>VLOOKUP(B57,Members!$B:$G,5,0)</f>
      </c>
      <c r="J57" s="3">
        <f>VLOOKUP(B57,Members!$B:$G,6,0)</f>
      </c>
      <c r="K57" s="3"/>
      <c r="L57" s="8">
        <f>IF(ISNUMBER(SEARCH("BM", E57)),IFERROR(VLOOKUP(B57, Members!$B:$H, 7, FALSE), ""),"")</f>
      </c>
      <c r="M57" s="98">
        <f>IF(D57&lt;T57,"ออกก่อน "&amp;TEXT((T57-D57)*24*60,"0")&amp;" นาที","")</f>
      </c>
      <c r="N57" s="98">
        <f>TEXT(C57,"hh:mm:ss")</f>
      </c>
      <c r="O57" s="98">
        <f>TIMEVALUE(LEFT(N57,5))</f>
      </c>
      <c r="P57" s="10">
        <f>IF(MOD(S57,1)&gt;=MOD(O57,1),"ตรงเวลา","มาสาย "&amp;ROUND((MOD(O57,1)-MOD(S57,1))*1440,0)&amp;" นาที")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นลินทิพย์ สมพิพัฒน์</v>
      </c>
      <c r="C58" s="102">
        <v>46113.350335648145</v>
      </c>
      <c r="D58" s="100">
        <v>0.7291666666666666</v>
      </c>
      <c r="E58" s="2" t="str">
        <v>BM3</v>
      </c>
      <c r="F58" s="2" t="str">
        <v>จิ้บ</v>
      </c>
      <c r="G58" s="104">
        <f>VLOOKUP(B58,Members!$B:$G,3,0)</f>
      </c>
      <c r="H58" s="3">
        <f>VLOOKUP(B58,Members!$B:$G,4,0)</f>
      </c>
      <c r="I58" s="3">
        <f>VLOOKUP(B58,Members!$B:$G,5,0)</f>
      </c>
      <c r="J58" s="3">
        <f>VLOOKUP(B58,Members!$B:$G,6,0)</f>
      </c>
      <c r="K58" s="3"/>
      <c r="L58" s="8">
        <f>IF(ISNUMBER(SEARCH("BM", E58)),IFERROR(VLOOKUP(B58, Members!$B:$H, 7, FALSE), ""),"")</f>
      </c>
      <c r="M58" s="98">
        <f>IF(D58&lt;T58,"ออกก่อน "&amp;TEXT((T58-D58)*24*60,"0")&amp;" นาที","")</f>
      </c>
      <c r="N58" s="98">
        <f>TEXT(C58,"hh:mm:ss")</f>
      </c>
      <c r="O58" s="98">
        <f>TIMEVALUE(LEFT(N58,5))</f>
      </c>
      <c r="P58" s="10">
        <f>IF(MOD(S58,1)&gt;=MOD(O58,1),"ตรงเวลา","มาสาย "&amp;ROUND((MOD(O58,1)-MOD(S58,1))*1440,0)&amp;" นาที")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บัณฑิตา ว่องไว</v>
      </c>
      <c r="C59" s="102">
        <v>46113.35162037037</v>
      </c>
      <c r="D59" s="100">
        <v>0.7291666666666666</v>
      </c>
      <c r="E59" s="2" t="str">
        <v>BM3</v>
      </c>
      <c r="F59" s="2" t="str">
        <v>ภู</v>
      </c>
      <c r="G59" s="104">
        <f>VLOOKUP(B59,Members!$B:$G,3,0)</f>
      </c>
      <c r="H59" s="3">
        <f>VLOOKUP(B59,Members!$B:$G,4,0)</f>
      </c>
      <c r="I59" s="3">
        <f>VLOOKUP(B59,Members!$B:$G,5,0)</f>
      </c>
      <c r="J59" s="3">
        <f>VLOOKUP(B59,Members!$B:$G,6,0)</f>
      </c>
      <c r="K59" s="3"/>
      <c r="L59" s="8">
        <f>IF(ISNUMBER(SEARCH("BM", E59)),IFERROR(VLOOKUP(B59, Members!$B:$H, 7, FALSE), ""),"")</f>
      </c>
      <c r="M59" s="98">
        <f>IF(D59&lt;T59,"ออกก่อน "&amp;TEXT((T59-D59)*24*60,"0")&amp;" นาที","")</f>
      </c>
      <c r="N59" s="98">
        <f>TEXT(C59,"hh:mm:ss")</f>
      </c>
      <c r="O59" s="98">
        <f>TIMEVALUE(LEFT(N59,5))</f>
      </c>
      <c r="P59" s="10">
        <f>IF(MOD(S59,1)&gt;=MOD(O59,1),"ตรงเวลา","มาสาย "&amp;ROUND((MOD(O59,1)-MOD(S59,1))*1440,0)&amp;" นาที")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สริยาภรณ์ บุญฤทธิ์</v>
      </c>
      <c r="C60" s="102">
        <v>46113.351689814815</v>
      </c>
      <c r="D60" s="100">
        <v>0.7291666666666666</v>
      </c>
      <c r="E60" s="2" t="str">
        <v>BM3</v>
      </c>
      <c r="F60" s="2" t="str">
        <v>นิต้า</v>
      </c>
      <c r="G60" s="104">
        <f>VLOOKUP(B60,Members!$B:$G,3,0)</f>
      </c>
      <c r="H60" s="3">
        <f>VLOOKUP(B60,Members!$B:$G,4,0)</f>
      </c>
      <c r="I60" s="3">
        <f>VLOOKUP(B60,Members!$B:$G,5,0)</f>
      </c>
      <c r="J60" s="3">
        <f>VLOOKUP(B60,Members!$B:$G,6,0)</f>
      </c>
      <c r="K60" s="3"/>
      <c r="L60" s="8">
        <f>IF(ISNUMBER(SEARCH("BM", E60)),IFERROR(VLOOKUP(B60, Members!$B:$H, 7, FALSE), ""),"")</f>
      </c>
      <c r="M60" s="98">
        <f>IF(D60&lt;T60,"ออกก่อน "&amp;TEXT((T60-D60)*24*60,"0")&amp;" นาที","")</f>
      </c>
      <c r="N60" s="98">
        <f>TEXT(C60,"hh:mm:ss")</f>
      </c>
      <c r="O60" s="98">
        <f>TIMEVALUE(LEFT(N60,5))</f>
      </c>
      <c r="P60" s="10">
        <f>IF(MOD(S60,1)&gt;=MOD(O60,1),"ตรงเวลา","มาสาย "&amp;ROUND((MOD(O60,1)-MOD(S60,1))*1440,0)&amp;" นาที")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ปฏิญญา สำเร็จสุข</v>
      </c>
      <c r="C61" s="102">
        <v>46113.350381944445</v>
      </c>
      <c r="D61" s="100">
        <v>0.7291666666666666</v>
      </c>
      <c r="E61" s="2" t="str">
        <v>BM3</v>
      </c>
      <c r="F61" s="2" t="str">
        <v>บิ้ง</v>
      </c>
      <c r="G61" s="104">
        <f>VLOOKUP(B61,Members!$B:$G,3,0)</f>
      </c>
      <c r="H61" s="3">
        <f>VLOOKUP(B61,Members!$B:$G,4,0)</f>
      </c>
      <c r="I61" s="3">
        <f>VLOOKUP(B61,Members!$B:$G,5,0)</f>
      </c>
      <c r="J61" s="3">
        <f>VLOOKUP(B61,Members!$B:$G,6,0)</f>
      </c>
      <c r="K61" s="3"/>
      <c r="L61" s="8">
        <f>IF(ISNUMBER(SEARCH("BM", E61)),IFERROR(VLOOKUP(B61, Members!$B:$H, 7, FALSE), ""),"")</f>
      </c>
      <c r="M61" s="98">
        <f>IF(D61&lt;T61,"ออกก่อน "&amp;TEXT((T61-D61)*24*60,"0")&amp;" นาที","")</f>
      </c>
      <c r="N61" s="98">
        <f>TEXT(C61,"hh:mm:ss")</f>
      </c>
      <c r="O61" s="98">
        <f>TIMEVALUE(LEFT(N61,5))</f>
      </c>
      <c r="P61" s="10">
        <f>IF(MOD(S61,1)&gt;=MOD(O61,1),"ตรงเวลา","มาสาย "&amp;ROUND((MOD(O61,1)-MOD(S61,1))*1440,0)&amp;" นาที")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เจษฎาภรณ์ ปุราชะกา</v>
      </c>
      <c r="C62" s="102">
        <v>46113.349375</v>
      </c>
      <c r="D62" s="100">
        <v>0.7291666666666666</v>
      </c>
      <c r="E62" s="2" t="str">
        <v>BM3</v>
      </c>
      <c r="F62" s="2" t="str">
        <v>บิ๊ก</v>
      </c>
      <c r="G62" s="104">
        <f>VLOOKUP(B62,Members!$B:$G,3,0)</f>
      </c>
      <c r="H62" s="3">
        <f>VLOOKUP(B62,Members!$B:$G,4,0)</f>
      </c>
      <c r="I62" s="3">
        <f>VLOOKUP(B62,Members!$B:$G,5,0)</f>
      </c>
      <c r="J62" s="3">
        <f>VLOOKUP(B62,Members!$B:$G,6,0)</f>
      </c>
      <c r="K62" s="3"/>
      <c r="L62" s="8">
        <f>IF(ISNUMBER(SEARCH("BM", E62)),IFERROR(VLOOKUP(B62, Members!$B:$H, 7, FALSE), ""),"")</f>
      </c>
      <c r="M62" s="98">
        <f>IF(D62&lt;T62,"ออกก่อน "&amp;TEXT((T62-D62)*24*60,"0")&amp;" นาที","")</f>
      </c>
      <c r="N62" s="98">
        <f>TEXT(C62,"hh:mm:ss")</f>
      </c>
      <c r="O62" s="98">
        <f>TIMEVALUE(LEFT(N62,5))</f>
      </c>
      <c r="P62" s="10">
        <f>IF(MOD(S62,1)&gt;=MOD(O62,1),"ตรงเวลา","มาสาย "&amp;ROUND((MOD(O62,1)-MOD(S62,1))*1440,0)&amp;" นาที")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วิชญาดา อวนหน้า</v>
      </c>
      <c r="C63" s="102">
        <v>46113.34931712963</v>
      </c>
      <c r="D63" s="100">
        <v>0.7291666666666666</v>
      </c>
      <c r="E63" s="2" t="str">
        <v>BM3</v>
      </c>
      <c r="F63" s="2" t="str">
        <v>แนน</v>
      </c>
      <c r="G63" s="104">
        <f>VLOOKUP(B63,Members!$B:$G,3,0)</f>
      </c>
      <c r="H63" s="3">
        <f>VLOOKUP(B63,Members!$B:$G,4,0)</f>
      </c>
      <c r="I63" s="3">
        <f>VLOOKUP(B63,Members!$B:$G,5,0)</f>
      </c>
      <c r="J63" s="3">
        <f>VLOOKUP(B63,Members!$B:$G,6,0)</f>
      </c>
      <c r="K63" s="3"/>
      <c r="L63" s="8">
        <f>IF(ISNUMBER(SEARCH("BM", E63)),IFERROR(VLOOKUP(B63, Members!$B:$H, 7, FALSE), ""),"")</f>
      </c>
      <c r="M63" s="98">
        <f>IF(D63&lt;T63,"ออกก่อน "&amp;TEXT((T63-D63)*24*60,"0")&amp;" นาที","")</f>
      </c>
      <c r="N63" s="98">
        <f>TEXT(C63,"hh:mm:ss")</f>
      </c>
      <c r="O63" s="98">
        <f>TIMEVALUE(LEFT(N63,5))</f>
      </c>
      <c r="P63" s="10">
        <f>IF(MOD(S63,1)&gt;=MOD(O63,1),"ตรงเวลา","มาสาย "&amp;ROUND((MOD(O63,1)-MOD(S63,1))*1440,0)&amp;" นาที")</f>
      </c>
      <c r="Q63" s="3">
        <f>IF(S63&lt;=O63,(O63-S63)*1440,0)</f>
      </c>
      <c r="R63" s="3" t="str">
        <v>08:30 - 17:30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ปิยังกูร  ศรีวิใจ</v>
      </c>
      <c r="C64" s="102">
        <v>46113.349953703706</v>
      </c>
      <c r="D64" s="100">
        <v>0.7291666666666666</v>
      </c>
      <c r="E64" s="2" t="str">
        <v>BM3</v>
      </c>
      <c r="F64" s="2" t="str">
        <v>เกล้า</v>
      </c>
      <c r="G64" s="104">
        <f>VLOOKUP(B64,Members!$B:$G,3,0)</f>
      </c>
      <c r="H64" s="3">
        <f>VLOOKUP(B64,Members!$B:$G,4,0)</f>
      </c>
      <c r="I64" s="3">
        <f>VLOOKUP(B64,Members!$B:$G,5,0)</f>
      </c>
      <c r="J64" s="3">
        <f>VLOOKUP(B64,Members!$B:$G,6,0)</f>
      </c>
      <c r="K64" s="116"/>
      <c r="L64" s="8">
        <f>IF(ISNUMBER(SEARCH("BM", E64)),IFERROR(VLOOKUP(B64, Members!$B:$H, 7, FALSE), ""),"")</f>
      </c>
      <c r="M64" s="98">
        <f>IF(D64&lt;T64,"ออกก่อน "&amp;TEXT((T64-D64)*24*60,"0")&amp;" นาที","")</f>
      </c>
      <c r="N64" s="98">
        <f>TEXT(C64,"hh:mm:ss")</f>
      </c>
      <c r="O64" s="98">
        <f>TIMEVALUE(LEFT(N64,5))</f>
      </c>
      <c r="P64" s="10">
        <f>IF(MOD(S64,1)&gt;=MOD(O64,1),"ตรงเวลา","มาสาย "&amp;ROUND((MOD(O64,1)-MOD(S64,1))*1440,0)&amp;" นาที")</f>
      </c>
      <c r="Q64" s="3">
        <f>IF(S64&lt;=O64,(O64-S64)*1440,0)</f>
      </c>
      <c r="R64" s="3" t="str">
        <v>08:30 - 17:30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>
        <v>ณัฐนรี เพ็ชรมหาพรม</v>
      </c>
      <c r="C65" s="102">
        <v>46113.34835648148</v>
      </c>
      <c r="D65" s="115">
        <v>0.5416666666666666</v>
      </c>
      <c r="E65" s="2" t="str">
        <v>BM3</v>
      </c>
      <c r="F65" s="2" t="str">
        <v>แตงกวา</v>
      </c>
      <c r="G65" s="104">
        <f>VLOOKUP(B65,Members!$B:$G,3,0)</f>
      </c>
      <c r="H65" s="3">
        <f>VLOOKUP(B65,Members!$B:$G,4,0)</f>
      </c>
      <c r="I65" s="3">
        <f>VLOOKUP(B65,Members!$B:$G,5,0)</f>
      </c>
      <c r="J65" s="3">
        <f>VLOOKUP(B65,Members!$B:$G,6,0)</f>
      </c>
      <c r="K65" s="3"/>
      <c r="L65" s="8">
        <f>IF(ISNUMBER(SEARCH("BM", E65)),IFERROR(VLOOKUP(B65, Members!$B:$H, 7, FALSE), ""),"")</f>
      </c>
      <c r="M65" s="98">
        <f>IF(D65&lt;T65,"ออกก่อน "&amp;TEXT((T65-D65)*24*60,"0")&amp;" นาที","")</f>
      </c>
      <c r="N65" s="98">
        <f>TEXT(C65,"hh:mm:ss")</f>
      </c>
      <c r="O65" s="98">
        <f>TIMEVALUE(LEFT(N65,5))</f>
      </c>
      <c r="P65" s="10">
        <f>IF(MOD(S65,1)&gt;=MOD(O65,1),"ตรงเวลา","มาสาย "&amp;ROUND((MOD(O65,1)-MOD(S65,1))*1440,0)&amp;" นาที")</f>
      </c>
      <c r="Q65" s="3">
        <f>IF(S65&lt;=O65,(O65-S65)*1440,0)</f>
      </c>
      <c r="R65" s="3" t="str">
        <v>08:30 - 17:30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วันชนะ แสงใส</v>
      </c>
      <c r="C66" s="102">
        <v>46113.34890046297</v>
      </c>
      <c r="D66" s="100">
        <v>0.7291666666666666</v>
      </c>
      <c r="E66" s="2" t="str">
        <v>BM3</v>
      </c>
      <c r="F66" s="2" t="str">
        <v>แชมป์</v>
      </c>
      <c r="G66" s="104">
        <f>VLOOKUP(B66,Members!$B:$G,3,0)</f>
      </c>
      <c r="H66" s="3">
        <f>VLOOKUP(B66,Members!$B:$G,4,0)</f>
      </c>
      <c r="I66" s="3">
        <f>VLOOKUP(B66,Members!$B:$G,5,0)</f>
      </c>
      <c r="J66" s="3">
        <f>VLOOKUP(B66,Members!$B:$G,6,0)</f>
      </c>
      <c r="K66" s="3"/>
      <c r="L66" s="8">
        <f>IF(ISNUMBER(SEARCH("BM", E66)),IFERROR(VLOOKUP(B66, Members!$B:$H, 7, FALSE), ""),"")</f>
      </c>
      <c r="M66" s="98">
        <f>IF(D66&lt;T66,"ออกก่อน "&amp;TEXT((T66-D66)*24*60,"0")&amp;" นาที","")</f>
      </c>
      <c r="N66" s="98">
        <f>TEXT(C66,"hh:mm:ss")</f>
      </c>
      <c r="O66" s="98">
        <f>TIMEVALUE(LEFT(N66,5))</f>
      </c>
      <c r="P66" s="10">
        <f>IF(MOD(S66,1)&gt;=MOD(O66,1),"ตรงเวลา","มาสาย "&amp;ROUND((MOD(O66,1)-MOD(S66,1))*1440,0)&amp;" นาที")</f>
      </c>
      <c r="Q66" s="3">
        <f>IF(S66&lt;=O66,(O66-S66)*1440,0)</f>
      </c>
      <c r="R66" s="3" t="str">
        <v>08:30 - 17:30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พนมกร แย้มเหม็น</v>
      </c>
      <c r="C67" s="102">
        <v>46113.34758101852</v>
      </c>
      <c r="D67" s="100">
        <v>0.7291666666666666</v>
      </c>
      <c r="E67" s="2" t="str">
        <v>BM3</v>
      </c>
      <c r="F67" s="2" t="str">
        <v>เม</v>
      </c>
      <c r="G67" s="3">
        <f>VLOOKUP(B67,Members!$B:$G,3,0)</f>
      </c>
      <c r="H67" s="3">
        <f>VLOOKUP(B67,Members!$B:$G,4,0)</f>
      </c>
      <c r="I67" s="3">
        <f>VLOOKUP(B67,Members!$B:$G,5,0)</f>
      </c>
      <c r="J67" s="3">
        <f>VLOOKUP(B67,Members!$B:$G,6,0)</f>
      </c>
      <c r="K67" s="3"/>
      <c r="L67" s="8">
        <f>IF(ISNUMBER(SEARCH("BM", E67)),IFERROR(VLOOKUP(B67, Members!$B:$H, 7, FALSE), ""),"")</f>
      </c>
      <c r="M67" s="98">
        <f>IF(D67&lt;T67,"ออกก่อน "&amp;TEXT((T67-D67)*24*60,"0")&amp;" นาที","")</f>
      </c>
      <c r="N67" s="98">
        <f>TEXT(C67,"hh:mm:ss")</f>
      </c>
      <c r="O67" s="98">
        <f>TIMEVALUE(LEFT(N67,5))</f>
      </c>
      <c r="P67" s="10">
        <f>IF(MOD(S67,1)&gt;=MOD(O67,1),"ตรงเวลา","มาสาย "&amp;ROUND((MOD(O67,1)-MOD(S67,1))*1440,0)&amp;" นาที")</f>
      </c>
      <c r="Q67" s="3">
        <f>IF(S67&lt;=O67,(O67-S67)*1440,0)</f>
      </c>
      <c r="R67" s="3" t="str">
        <v>08:30 - 17:30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อรุณรัตน์ ปล้องสีดา</v>
      </c>
      <c r="C68" s="102">
        <v>46113.347407407404</v>
      </c>
      <c r="D68" s="100">
        <v>0.7291666666666666</v>
      </c>
      <c r="E68" s="2" t="str">
        <v>BM3</v>
      </c>
      <c r="F68" s="2" t="str">
        <v>อุ้ม</v>
      </c>
      <c r="G68" s="3">
        <f>VLOOKUP(B68,Members!$B:$G,3,0)</f>
      </c>
      <c r="H68" s="3">
        <f>VLOOKUP(B68,Members!$B:$G,4,0)</f>
      </c>
      <c r="I68" s="3">
        <f>VLOOKUP(B68,Members!$B:$G,5,0)</f>
      </c>
      <c r="J68" s="3">
        <f>VLOOKUP(B68,Members!$B:$G,6,0)</f>
      </c>
      <c r="K68" s="3"/>
      <c r="L68" s="8">
        <f>IF(ISNUMBER(SEARCH("BM", E68)),IFERROR(VLOOKUP(B68, Members!$B:$H, 7, FALSE), ""),"")</f>
      </c>
      <c r="M68" s="98">
        <f>IF(D68&lt;T68,"ออกก่อน "&amp;TEXT((T68-D68)*24*60,"0")&amp;" นาที","")</f>
      </c>
      <c r="N68" s="98">
        <f>TEXT(C68,"hh:mm:ss")</f>
      </c>
      <c r="O68" s="98">
        <f>TIMEVALUE(LEFT(N68,5))</f>
      </c>
      <c r="P68" s="10">
        <f>IF(MOD(S68,1)&gt;=MOD(O68,1),"ตรงเวลา","มาสาย "&amp;ROUND((MOD(O68,1)-MOD(S68,1))*1440,0)&amp;" นาที")</f>
      </c>
      <c r="Q68" s="3">
        <f>IF(S68&lt;=O68,(O68-S68)*1440,0)</f>
      </c>
      <c r="R68" s="3" t="str">
        <v>08:30 - 17:30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2" t="str">
        <v>วันวิสาข์ กิตติกสานต์</v>
      </c>
      <c r="C69" s="102">
        <v>46113.346666666665</v>
      </c>
      <c r="D69" s="100">
        <v>0.7291666666666666</v>
      </c>
      <c r="E69" s="2" t="str">
        <v>BM3</v>
      </c>
      <c r="F69" s="2" t="str">
        <v>สา</v>
      </c>
      <c r="G69" s="3">
        <f>VLOOKUP(B69,Members!$B:$G,3,0)</f>
      </c>
      <c r="H69" s="3">
        <f>VLOOKUP(B69,Members!$B:$G,4,0)</f>
      </c>
      <c r="I69" s="3">
        <f>VLOOKUP(B69,Members!$B:$G,5,0)</f>
      </c>
      <c r="J69" s="3">
        <f>VLOOKUP(B69,Members!$B:$G,6,0)</f>
      </c>
      <c r="K69" s="3"/>
      <c r="L69" s="8">
        <f>IF(ISNUMBER(SEARCH("BM", E69)),IFERROR(VLOOKUP(B69, Members!$B:$H, 7, FALSE), ""),"")</f>
      </c>
      <c r="M69" s="98">
        <f>IF(D69&lt;T69,"ออกก่อน "&amp;TEXT((T69-D69)*24*60,"0")&amp;" นาที","")</f>
      </c>
      <c r="N69" s="98">
        <f>TEXT(C69,"hh:mm:ss")</f>
      </c>
      <c r="O69" s="98">
        <f>TIMEVALUE(LEFT(N69,5))</f>
      </c>
      <c r="P69" s="10">
        <f>IF(MOD(S69,1)&gt;=MOD(O69,1),"ตรงเวลา","มาสาย "&amp;ROUND((MOD(O69,1)-MOD(S69,1))*1440,0)&amp;" นาที")</f>
      </c>
      <c r="Q69" s="3">
        <f>IF(S69&lt;=O69,(O69-S69)*1440,0)</f>
      </c>
      <c r="R69" s="3" t="str">
        <v>08:30 - 17:30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2" t="str">
        <v>อรดี เจนจบ</v>
      </c>
      <c r="C70" s="102">
        <v>46113.34643518519</v>
      </c>
      <c r="D70" s="100">
        <v>0.7291666666666666</v>
      </c>
      <c r="E70" s="2" t="str">
        <v>BM3</v>
      </c>
      <c r="F70" s="2" t="str">
        <v>กิ๊ก</v>
      </c>
      <c r="G70" s="3">
        <f>VLOOKUP(B70,Members!$B:$G,3,0)</f>
      </c>
      <c r="H70" s="3">
        <f>VLOOKUP(B70,Members!$B:$G,4,0)</f>
      </c>
      <c r="I70" s="3">
        <f>VLOOKUP(B70,Members!$B:$G,5,0)</f>
      </c>
      <c r="J70" s="3">
        <f>VLOOKUP(B70,Members!$B:$G,6,0)</f>
      </c>
      <c r="K70" s="3"/>
      <c r="L70" s="8">
        <f>IF(ISNUMBER(SEARCH("BM", E70)),IFERROR(VLOOKUP(B70, Members!$B:$H, 7, FALSE), ""),"")</f>
      </c>
      <c r="M70" s="98">
        <f>IF(D70&lt;T70,"ออกก่อน "&amp;TEXT((T70-D70)*24*60,"0")&amp;" นาที","")</f>
      </c>
      <c r="N70" s="98">
        <f>TEXT(C70,"hh:mm:ss")</f>
      </c>
      <c r="O70" s="98">
        <f>TIMEVALUE(LEFT(N70,5))</f>
      </c>
      <c r="P70" s="10">
        <f>IF(MOD(S70,1)&gt;=MOD(O70,1),"ตรงเวลา","มาสาย "&amp;ROUND((MOD(O70,1)-MOD(S70,1))*1440,0)&amp;" นาที")</f>
      </c>
      <c r="Q70" s="3">
        <f>IF(S70&lt;=O70,(O70-S70)*1440,0)</f>
      </c>
      <c r="R70" s="3" t="str">
        <v>08:30 - 17:30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2" t="str">
        <v>นันทวัน ธรรมนิต์</v>
      </c>
      <c r="C71" s="102">
        <v>46113.345046296294</v>
      </c>
      <c r="D71" s="100">
        <v>0.7291666666666666</v>
      </c>
      <c r="E71" s="2" t="str">
        <v>BM3</v>
      </c>
      <c r="F71" s="2" t="str">
        <v>อ้อ</v>
      </c>
      <c r="G71" s="3">
        <f>VLOOKUP(B71,Members!$B:$G,3,0)</f>
      </c>
      <c r="H71" s="3">
        <f>VLOOKUP(B71,Members!$B:$G,4,0)</f>
      </c>
      <c r="I71" s="3">
        <f>VLOOKUP(B71,Members!$B:$G,5,0)</f>
      </c>
      <c r="J71" s="3">
        <f>VLOOKUP(B71,Members!$B:$G,6,0)</f>
      </c>
      <c r="K71" s="3"/>
      <c r="L71" s="8">
        <f>IF(ISNUMBER(SEARCH("BM", E71)),IFERROR(VLOOKUP(B71, Members!$B:$H, 7, FALSE), ""),"")</f>
      </c>
      <c r="M71" s="98">
        <f>IF(D71&lt;T71,"ออกก่อน "&amp;TEXT((T71-D71)*24*60,"0")&amp;" นาที","")</f>
      </c>
      <c r="N71" s="98">
        <f>TEXT(C71,"hh:mm:ss")</f>
      </c>
      <c r="O71" s="98">
        <f>TIMEVALUE(LEFT(N71,5))</f>
      </c>
      <c r="P71" s="10">
        <f>IF(MOD(S71,1)&gt;=MOD(O71,1),"ตรงเวลา","มาสาย "&amp;ROUND((MOD(O71,1)-MOD(S71,1))*1440,0)&amp;" นาที")</f>
      </c>
      <c r="Q71" s="3">
        <f>IF(S71&lt;=O71,(O71-S71)*1440,0)</f>
      </c>
      <c r="R71" s="3" t="str">
        <v>08:30 - 17:30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>
        <v>64</v>
      </c>
      <c r="B72" s="2" t="str">
        <v>จิราพร เพ็ชรนิล</v>
      </c>
      <c r="C72" s="102">
        <v>46113.34491898148</v>
      </c>
      <c r="D72" s="100">
        <v>0.7291666666666666</v>
      </c>
      <c r="E72" s="2" t="str">
        <v>BM3</v>
      </c>
      <c r="F72" s="2" t="str">
        <v>ตาล</v>
      </c>
      <c r="G72" s="3">
        <f>VLOOKUP(B72,Members!$B:$G,3,0)</f>
      </c>
      <c r="H72" s="3">
        <f>VLOOKUP(B72,Members!$B:$G,4,0)</f>
      </c>
      <c r="I72" s="3">
        <f>VLOOKUP(B72,Members!$B:$G,5,0)</f>
      </c>
      <c r="J72" s="3">
        <f>VLOOKUP(B72,Members!$B:$G,6,0)</f>
      </c>
      <c r="K72" s="3"/>
      <c r="L72" s="8">
        <f>IF(ISNUMBER(SEARCH("BM", E72)),IFERROR(VLOOKUP(B72, Members!$B:$H, 7, FALSE), ""),"")</f>
      </c>
      <c r="M72" s="98">
        <f>IF(D72&lt;T72,"ออกก่อน "&amp;TEXT((T72-D72)*24*60,"0")&amp;" นาที","")</f>
      </c>
      <c r="N72" s="98">
        <f>TEXT(C72,"hh:mm:ss")</f>
      </c>
      <c r="O72" s="98">
        <f>TIMEVALUE(LEFT(N72,5))</f>
      </c>
      <c r="P72" s="10">
        <f>IF(MOD(S72,1)&gt;=MOD(O72,1),"ตรงเวลา","มาสาย "&amp;ROUND((MOD(O72,1)-MOD(S72,1))*1440,0)&amp;" นาที")</f>
      </c>
      <c r="Q72" s="3">
        <f>IF(S72&lt;=O72,(O72-S72)*1440,0)</f>
      </c>
      <c r="R72" s="3" t="str">
        <v>08:30 - 17:30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>
        <v>65</v>
      </c>
      <c r="B73" s="2" t="str">
        <v>ฉันทพิชญา เพ็ชรโปรี</v>
      </c>
      <c r="C73" s="102">
        <v>46113.344814814816</v>
      </c>
      <c r="D73" s="100">
        <v>0.7291666666666666</v>
      </c>
      <c r="E73" s="2" t="str">
        <v>BM3</v>
      </c>
      <c r="F73" s="2" t="str">
        <v>ทะเล</v>
      </c>
      <c r="G73" s="3">
        <f>VLOOKUP(B73,Members!$B:$G,3,0)</f>
      </c>
      <c r="H73" s="3">
        <f>VLOOKUP(B73,Members!$B:$G,4,0)</f>
      </c>
      <c r="I73" s="3">
        <f>VLOOKUP(B73,Members!$B:$G,5,0)</f>
      </c>
      <c r="J73" s="3">
        <f>VLOOKUP(B73,Members!$B:$G,6,0)</f>
      </c>
      <c r="K73" s="3"/>
      <c r="L73" s="8">
        <f>IF(ISNUMBER(SEARCH("BM", E73)),IFERROR(VLOOKUP(B73, Members!$B:$H, 7, FALSE), ""),"")</f>
      </c>
      <c r="M73" s="98">
        <f>IF(D73&lt;T73,"ออกก่อน "&amp;TEXT((T73-D73)*24*60,"0")&amp;" นาที","")</f>
      </c>
      <c r="N73" s="98">
        <f>TEXT(C73,"hh:mm:ss")</f>
      </c>
      <c r="O73" s="98">
        <f>TIMEVALUE(LEFT(N73,5))</f>
      </c>
      <c r="P73" s="10">
        <f>IF(MOD(S73,1)&gt;=MOD(O73,1),"ตรงเวลา","มาสาย "&amp;ROUND((MOD(O73,1)-MOD(S73,1))*1440,0)&amp;" นาที")</f>
      </c>
      <c r="Q73" s="3">
        <f>IF(S73&lt;=O73,(O73-S73)*1440,0)</f>
      </c>
      <c r="R73" s="3" t="str">
        <v>08:30 - 17:30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>
        <v>66</v>
      </c>
      <c r="B74" s="2" t="str">
        <v>สิริลักษณ์ แก้วเกร็ด</v>
      </c>
      <c r="C74" s="102">
        <v>46113.34280092592</v>
      </c>
      <c r="D74" s="100">
        <v>0.7291666666666666</v>
      </c>
      <c r="E74" s="2" t="str">
        <v>BM3</v>
      </c>
      <c r="F74" s="2" t="str">
        <v>ยุ้ย</v>
      </c>
      <c r="G74" s="3">
        <f>VLOOKUP(B74,Members!$B:$G,3,0)</f>
      </c>
      <c r="H74" s="3">
        <f>VLOOKUP(B74,Members!$B:$G,4,0)</f>
      </c>
      <c r="I74" s="3">
        <f>VLOOKUP(B74,Members!$B:$G,5,0)</f>
      </c>
      <c r="J74" s="3">
        <f>VLOOKUP(B74,Members!$B:$G,6,0)</f>
      </c>
      <c r="K74" s="3"/>
      <c r="L74" s="8">
        <f>IF(ISNUMBER(SEARCH("BM", E74)),IFERROR(VLOOKUP(B74, Members!$B:$H, 7, FALSE), ""),"")</f>
      </c>
      <c r="M74" s="98">
        <f>IF(D74&lt;T74,"ออกก่อน "&amp;TEXT((T74-D74)*24*60,"0")&amp;" นาที","")</f>
      </c>
      <c r="N74" s="98">
        <f>TEXT(C74,"hh:mm:ss")</f>
      </c>
      <c r="O74" s="98">
        <f>TIMEVALUE(LEFT(N74,5))</f>
      </c>
      <c r="P74" s="10">
        <f>IF(MOD(S74,1)&gt;=MOD(O74,1),"ตรงเวลา","มาสาย "&amp;ROUND((MOD(O74,1)-MOD(S74,1))*1440,0)&amp;" นาที")</f>
      </c>
      <c r="Q74" s="3">
        <f>IF(S74&lt;=O74,(O74-S74)*1440,0)</f>
      </c>
      <c r="R74" s="3" t="str">
        <v>08:30 - 17:30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>
        <v>500</v>
      </c>
      <c r="AJ74" s="32"/>
      <c r="AK74" s="32"/>
      <c r="AL74" s="32"/>
      <c r="AM74" s="32"/>
    </row>
    <row r="75">
      <c r="A75" s="106">
        <v>67</v>
      </c>
      <c r="B75" s="2" t="str">
        <v>ธีรภัทร พลอยน้อย</v>
      </c>
      <c r="C75" s="102">
        <v>46113.34275462963</v>
      </c>
      <c r="D75" s="100">
        <v>0.7291666666666666</v>
      </c>
      <c r="E75" s="2" t="str">
        <v>BM3</v>
      </c>
      <c r="F75" s="2" t="str">
        <v>คิว</v>
      </c>
      <c r="G75" s="3">
        <f>VLOOKUP(B75,Members!$B:$G,3,0)</f>
      </c>
      <c r="H75" s="3">
        <f>VLOOKUP(B75,Members!$B:$G,4,0)</f>
      </c>
      <c r="I75" s="3">
        <f>VLOOKUP(B75,Members!$B:$G,5,0)</f>
      </c>
      <c r="J75" s="3">
        <f>VLOOKUP(B75,Members!$B:$G,6,0)</f>
      </c>
      <c r="K75" s="116"/>
      <c r="L75" s="8">
        <f>IF(ISNUMBER(SEARCH("BM", E75)),IFERROR(VLOOKUP(B75, Members!$B:$H, 7, FALSE), ""),"")</f>
      </c>
      <c r="M75" s="98">
        <f>IF(D75&lt;T75,"ออกก่อน "&amp;TEXT((T75-D75)*24*60,"0")&amp;" นาที","")</f>
      </c>
      <c r="N75" s="98">
        <f>TEXT(C75,"hh:mm:ss")</f>
      </c>
      <c r="O75" s="98">
        <f>TIMEVALUE(LEFT(N75,5))</f>
      </c>
      <c r="P75" s="10">
        <f>IF(MOD(S75,1)&gt;=MOD(O75,1),"ตรงเวลา","มาสาย "&amp;ROUND((MOD(O75,1)-MOD(S75,1))*1440,0)&amp;" นาที")</f>
      </c>
      <c r="Q75" s="3">
        <f>IF(S75&lt;=O75,(O75-S75)*1440,0)</f>
      </c>
      <c r="R75" s="3" t="str">
        <v>08:30 - 17:30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>
        <v>68</v>
      </c>
      <c r="B76" s="2" t="str">
        <v>จันทรา เอื้อเฟื้อ</v>
      </c>
      <c r="C76" s="102">
        <v>46113.34037037037</v>
      </c>
      <c r="D76" s="100">
        <v>0.7291666666666666</v>
      </c>
      <c r="E76" s="2" t="str">
        <v>BM3</v>
      </c>
      <c r="F76" s="2" t="str">
        <v>เปิ้ล</v>
      </c>
      <c r="G76" s="3">
        <f>VLOOKUP(B76,Members!$B:$G,3,0)</f>
      </c>
      <c r="H76" s="3">
        <f>VLOOKUP(B76,Members!$B:$G,4,0)</f>
      </c>
      <c r="I76" s="3">
        <f>VLOOKUP(B76,Members!$B:$G,5,0)</f>
      </c>
      <c r="J76" s="3">
        <f>VLOOKUP(B76,Members!$B:$G,6,0)</f>
      </c>
      <c r="K76" s="3"/>
      <c r="L76" s="8">
        <f>IF(ISNUMBER(SEARCH("BM", E76)),IFERROR(VLOOKUP(B76, Members!$B:$H, 7, FALSE), ""),"")</f>
      </c>
      <c r="M76" s="98">
        <f>IF(D76&lt;T76,"ออกก่อน "&amp;TEXT((T76-D76)*24*60,"0")&amp;" นาที","")</f>
      </c>
      <c r="N76" s="98">
        <f>TEXT(C76,"hh:mm:ss")</f>
      </c>
      <c r="O76" s="98">
        <f>TIMEVALUE(LEFT(N76,5))</f>
      </c>
      <c r="P76" s="10">
        <f>IF(MOD(S76,1)&gt;=MOD(O76,1),"ตรงเวลา","มาสาย "&amp;ROUND((MOD(O76,1)-MOD(S76,1))*1440,0)&amp;" นาที")</f>
      </c>
      <c r="Q76" s="3">
        <f>IF(S76&lt;=O76,(O76-S76)*1440,0)</f>
      </c>
      <c r="R76" s="3" t="str">
        <v>08:30 - 17:30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>
        <v>69</v>
      </c>
      <c r="B77" s="2" t="str">
        <v>ปุณพจนา ฤทธิเดช</v>
      </c>
      <c r="C77" s="102">
        <v>46113.33609953704</v>
      </c>
      <c r="D77" s="100">
        <v>0.7291666666666666</v>
      </c>
      <c r="E77" s="2" t="str">
        <v>BM3</v>
      </c>
      <c r="F77" s="2" t="str">
        <v>ไข่มุก</v>
      </c>
      <c r="G77" s="3">
        <f>VLOOKUP(B77,Members!$B:$G,3,0)</f>
      </c>
      <c r="H77" s="3">
        <f>VLOOKUP(B77,Members!$B:$G,4,0)</f>
      </c>
      <c r="I77" s="3">
        <f>VLOOKUP(B77,Members!$B:$G,5,0)</f>
      </c>
      <c r="J77" s="3">
        <f>VLOOKUP(B77,Members!$B:$G,6,0)</f>
      </c>
      <c r="K77" s="3"/>
      <c r="L77" s="8">
        <f>IF(ISNUMBER(SEARCH("BM", E77)),IFERROR(VLOOKUP(B77, Members!$B:$H, 7, FALSE), ""),"")</f>
      </c>
      <c r="M77" s="98">
        <f>IF(D77&lt;T77,"ออกก่อน "&amp;TEXT((T77-D77)*24*60,"0")&amp;" นาที","")</f>
      </c>
      <c r="N77" s="98">
        <f>TEXT(C77,"hh:mm:ss")</f>
      </c>
      <c r="O77" s="98">
        <f>TIMEVALUE(LEFT(N77,5))</f>
      </c>
      <c r="P77" s="10">
        <f>IF(MOD(S77,1)&gt;=MOD(O77,1),"ตรงเวลา","มาสาย "&amp;ROUND((MOD(O77,1)-MOD(S77,1))*1440,0)&amp;" นาที")</f>
      </c>
      <c r="Q77" s="3">
        <f>IF(S77&lt;=O77,(O77-S77)*1440,0)</f>
      </c>
      <c r="R77" s="3" t="str">
        <v>08:30 - 17:30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>
        <v>70</v>
      </c>
      <c r="B78" s="2" t="str">
        <v>กิรติกาญจน์ ภูอาลัย</v>
      </c>
      <c r="C78" s="102">
        <v>46113.33550925926</v>
      </c>
      <c r="D78" s="100">
        <v>0.7291666666666666</v>
      </c>
      <c r="E78" s="2" t="str">
        <v>BM3</v>
      </c>
      <c r="F78" s="2" t="str">
        <v>กีต้าร์</v>
      </c>
      <c r="G78" s="3">
        <f>VLOOKUP(B78,Members!$B:$G,3,0)</f>
      </c>
      <c r="H78" s="3">
        <f>VLOOKUP(B78,Members!$B:$G,4,0)</f>
      </c>
      <c r="I78" s="3">
        <f>VLOOKUP(B78,Members!$B:$G,5,0)</f>
      </c>
      <c r="J78" s="3">
        <f>VLOOKUP(B78,Members!$B:$G,6,0)</f>
      </c>
      <c r="K78" s="3"/>
      <c r="L78" s="8">
        <f>IF(ISNUMBER(SEARCH("BM", E78)),IFERROR(VLOOKUP(B78, Members!$B:$H, 7, FALSE), ""),"")</f>
      </c>
      <c r="M78" s="98">
        <f>IF(D78&lt;T78,"ออกก่อน "&amp;TEXT((T78-D78)*24*60,"0")&amp;" นาที","")</f>
      </c>
      <c r="N78" s="98">
        <f>TEXT(C78,"hh:mm:ss")</f>
      </c>
      <c r="O78" s="98">
        <f>TIMEVALUE(LEFT(N78,5))</f>
      </c>
      <c r="P78" s="10">
        <f>IF(MOD(S78,1)&gt;=MOD(O78,1),"ตรงเวลา","มาสาย "&amp;ROUND((MOD(O78,1)-MOD(S78,1))*1440,0)&amp;" นาที")</f>
      </c>
      <c r="Q78" s="3">
        <f>IF(S78&lt;=O78,(O78-S78)*1440,0)</f>
      </c>
      <c r="R78" s="3" t="str">
        <v>08:30 - 17:30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>
        <v>71</v>
      </c>
      <c r="B79" s="2" t="str">
        <v>ผกามาศ สืบปาน</v>
      </c>
      <c r="C79" s="102">
        <v>46113.33456018518</v>
      </c>
      <c r="D79" s="100">
        <v>0.7291666666666666</v>
      </c>
      <c r="E79" s="2" t="str">
        <v>BM3</v>
      </c>
      <c r="F79" s="2" t="str">
        <v>ดรีม</v>
      </c>
      <c r="G79" s="3">
        <f>VLOOKUP(B79,Members!$B:$G,3,0)</f>
      </c>
      <c r="H79" s="3">
        <f>VLOOKUP(B79,Members!$B:$G,4,0)</f>
      </c>
      <c r="I79" s="3">
        <f>VLOOKUP(B79,Members!$B:$G,5,0)</f>
      </c>
      <c r="J79" s="3">
        <f>VLOOKUP(B79,Members!$B:$G,6,0)</f>
      </c>
      <c r="K79" s="3"/>
      <c r="L79" s="8">
        <f>IF(ISNUMBER(SEARCH("BM", E79)),IFERROR(VLOOKUP(B79, Members!$B:$H, 7, FALSE), ""),"")</f>
      </c>
      <c r="M79" s="98">
        <f>IF(D79&lt;T79,"ออกก่อน "&amp;TEXT((T79-D79)*24*60,"0")&amp;" นาที","")</f>
      </c>
      <c r="N79" s="98">
        <f>TEXT(C79,"hh:mm:ss")</f>
      </c>
      <c r="O79" s="98">
        <f>TIMEVALUE(LEFT(N79,5))</f>
      </c>
      <c r="P79" s="10">
        <f>IF(MOD(S79,1)&gt;=MOD(O79,1),"ตรงเวลา","มาสาย "&amp;ROUND((MOD(O79,1)-MOD(S79,1))*1440,0)&amp;" นาที")</f>
      </c>
      <c r="Q79" s="3">
        <f>IF(S79&lt;=O79,(O79-S79)*1440,0)</f>
      </c>
      <c r="R79" s="3" t="str">
        <v>08:30 - 17:30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>
        <v>72</v>
      </c>
      <c r="B80" s="2" t="str">
        <v>ยศพร บูญเมือง</v>
      </c>
      <c r="C80" s="102">
        <v>46113.33391203704</v>
      </c>
      <c r="D80" s="100">
        <v>0.7291666666666666</v>
      </c>
      <c r="E80" s="2" t="str">
        <v>BM3</v>
      </c>
      <c r="F80" s="2" t="str">
        <v>โอ็ต</v>
      </c>
      <c r="G80" s="3">
        <f>VLOOKUP(B80,Members!$B:$G,3,0)</f>
      </c>
      <c r="H80" s="3">
        <f>VLOOKUP(B80,Members!$B:$G,4,0)</f>
      </c>
      <c r="I80" s="3">
        <f>VLOOKUP(B80,Members!$B:$G,5,0)</f>
      </c>
      <c r="J80" s="3">
        <f>VLOOKUP(B80,Members!$B:$G,6,0)</f>
      </c>
      <c r="K80" s="3"/>
      <c r="L80" s="8">
        <f>IF(ISNUMBER(SEARCH("BM", E80)),IFERROR(VLOOKUP(B80, Members!$B:$H, 7, FALSE), ""),"")</f>
      </c>
      <c r="M80" s="98">
        <f>IF(D80&lt;T80,"ออกก่อน "&amp;TEXT((T80-D80)*24*60,"0")&amp;" นาที","")</f>
      </c>
      <c r="N80" s="98">
        <f>TEXT(C80,"hh:mm:ss")</f>
      </c>
      <c r="O80" s="98">
        <f>TIMEVALUE(LEFT(N80,5))</f>
      </c>
      <c r="P80" s="10">
        <f>IF(MOD(S80,1)&gt;=MOD(O80,1),"ตรงเวลา","มาสาย "&amp;ROUND((MOD(O80,1)-MOD(S80,1))*1440,0)&amp;" นาที")</f>
      </c>
      <c r="Q80" s="3">
        <f>IF(S80&lt;=O80,(O80-S80)*1440,0)</f>
      </c>
      <c r="R80" s="3" t="str">
        <v>08:30 - 17:30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>
        <v>73</v>
      </c>
      <c r="B81" s="2" t="str">
        <v>เบญจมาศ แก้วกล้า</v>
      </c>
      <c r="C81" s="102">
        <v>46113.352268518516</v>
      </c>
      <c r="D81" s="100">
        <v>0.7291666666666666</v>
      </c>
      <c r="E81" s="2" t="str">
        <v>BM3</v>
      </c>
      <c r="F81" s="2" t="str">
        <v>จิ๊บ</v>
      </c>
      <c r="G81" s="3">
        <f>VLOOKUP(B81,Members!$B:$G,3,0)</f>
      </c>
      <c r="H81" s="3">
        <f>VLOOKUP(B81,Members!$B:$G,4,0)</f>
      </c>
      <c r="I81" s="3">
        <f>VLOOKUP(B81,Members!$B:$G,5,0)</f>
      </c>
      <c r="J81" s="3">
        <f>VLOOKUP(B81,Members!$B:$G,6,0)</f>
      </c>
      <c r="K81" s="3"/>
      <c r="L81" s="8">
        <f>IF(ISNUMBER(SEARCH("BM", E81)),IFERROR(VLOOKUP(B81, Members!$B:$H, 7, FALSE), ""),"")</f>
      </c>
      <c r="M81" s="98">
        <f>IF(D81&lt;T81,"ออกก่อน "&amp;TEXT((T81-D81)*24*60,"0")&amp;" นาที","")</f>
      </c>
      <c r="N81" s="98">
        <f>TEXT(C81,"hh:mm:ss")</f>
      </c>
      <c r="O81" s="98">
        <f>TIMEVALUE(LEFT(N81,5))</f>
      </c>
      <c r="P81" s="10">
        <f>IF(MOD(S81,1)&gt;=MOD(O81,1),"ตรงเวลา","มาสาย "&amp;ROUND((MOD(O81,1)-MOD(S81,1))*1440,0)&amp;" นาที")</f>
      </c>
      <c r="Q81" s="3">
        <f>IF(S81&lt;=O81,(O81-S81)*1440,0)</f>
      </c>
      <c r="R81" s="3" t="str">
        <v>08:30 - 17:30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>
        <v>74</v>
      </c>
      <c r="B82" s="2" t="str">
        <v>ชนิตรา กลีบพุฒ</v>
      </c>
      <c r="C82" s="102">
        <v>46113.346504629626</v>
      </c>
      <c r="D82" s="100">
        <v>0.7291666666666666</v>
      </c>
      <c r="E82" s="2" t="str">
        <v>BM3</v>
      </c>
      <c r="F82" s="2" t="str">
        <v>น้อง</v>
      </c>
      <c r="G82" s="3">
        <f>VLOOKUP(B82,Members!$B:$G,3,0)</f>
      </c>
      <c r="H82" s="3">
        <f>VLOOKUP(B82,Members!$B:$G,4,0)</f>
      </c>
      <c r="I82" s="3">
        <f>VLOOKUP(B82,Members!$B:$G,5,0)</f>
      </c>
      <c r="J82" s="3">
        <f>VLOOKUP(B82,Members!$B:$G,6,0)</f>
      </c>
      <c r="K82" s="116"/>
      <c r="L82" s="8">
        <f>IF(ISNUMBER(SEARCH("BM", E82)),IFERROR(VLOOKUP(B82, Members!$B:$H, 7, FALSE), ""),"")</f>
      </c>
      <c r="M82" s="98">
        <f>IF(D82&lt;T82,"ออกก่อน "&amp;TEXT((T82-D82)*24*60,"0")&amp;" นาที","")</f>
      </c>
      <c r="N82" s="98">
        <f>TEXT(C82,"hh:mm:ss")</f>
      </c>
      <c r="O82" s="98">
        <f>TIMEVALUE(LEFT(N82,5))</f>
      </c>
      <c r="P82" s="10">
        <f>IF(MOD(S82,1)&gt;=MOD(O82,1),"ตรงเวลา","มาสาย "&amp;ROUND((MOD(O82,1)-MOD(S82,1))*1440,0)&amp;" นาที")</f>
      </c>
      <c r="Q82" s="3">
        <f>IF(S82&lt;=O82,(O82-S82)*1440,0)</f>
      </c>
      <c r="R82" s="3" t="str">
        <v>08:30 - 17:30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>
        <v>75</v>
      </c>
      <c r="B83" s="2" t="str">
        <v>ปิยะธิดา ปิดฉายะ</v>
      </c>
      <c r="C83" s="102">
        <v>46113.34875</v>
      </c>
      <c r="D83" s="100">
        <v>0.7291666666666666</v>
      </c>
      <c r="E83" s="2" t="str">
        <v>BM3</v>
      </c>
      <c r="F83" s="2" t="str">
        <v>หมิว</v>
      </c>
      <c r="G83" s="3">
        <f>VLOOKUP(B83,Members!$B:$G,3,0)</f>
      </c>
      <c r="H83" s="3">
        <f>VLOOKUP(B83,Members!$B:$G,4,0)</f>
      </c>
      <c r="I83" s="3">
        <f>VLOOKUP(B83,Members!$B:$G,5,0)</f>
      </c>
      <c r="J83" s="3">
        <f>VLOOKUP(B83,Members!$B:$G,6,0)</f>
      </c>
      <c r="K83" s="116"/>
      <c r="L83" s="8">
        <f>IF(ISNUMBER(SEARCH("BM", E83)),IFERROR(VLOOKUP(B83, Members!$B:$H, 7, FALSE), ""),"")</f>
      </c>
      <c r="M83" s="98">
        <f>IF(D83&lt;T83,"ออกก่อน "&amp;TEXT((T83-D83)*24*60,"0")&amp;" นาที","")</f>
      </c>
      <c r="N83" s="98">
        <f>TEXT(C83,"hh:mm:ss")</f>
      </c>
      <c r="O83" s="98">
        <f>TIMEVALUE(LEFT(N83,5))</f>
      </c>
      <c r="P83" s="10">
        <f>IF(MOD(S83,1)&gt;=MOD(O83,1),"ตรงเวลา","มาสาย "&amp;ROUND((MOD(O83,1)-MOD(S83,1))*1440,0)&amp;" นาที")</f>
      </c>
      <c r="Q83" s="3">
        <f>IF(S83&lt;=O83,(O83-S83)*1440,0)</f>
      </c>
      <c r="R83" s="3" t="str">
        <v>08:30 - 17:30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>
        <v>76</v>
      </c>
      <c r="B84" s="117" t="str">
        <v>ศุภนัฐ มะโนรักษ์</v>
      </c>
      <c r="C84" s="118">
        <v>46113.36184027778</v>
      </c>
      <c r="D84" s="100">
        <v>0.7291666666666666</v>
      </c>
      <c r="E84" s="117" t="str">
        <v>DW1</v>
      </c>
      <c r="F84" s="117" t="str">
        <v>ฟิล์ม</v>
      </c>
      <c r="G84" s="3">
        <f>VLOOKUP(B84,Members!$B:$G,3,0)</f>
      </c>
      <c r="H84" s="3">
        <f>VLOOKUP(B84,Members!$B:$G,4,0)</f>
      </c>
      <c r="I84" s="3">
        <f>VLOOKUP(B84,Members!$B:$G,5,0)</f>
      </c>
      <c r="J84" s="3">
        <f>VLOOKUP(B84,Members!$B:$G,6,0)</f>
      </c>
      <c r="K84" s="116"/>
      <c r="L84" s="8">
        <f>IF(ISNUMBER(SEARCH("BM", E84)),IFERROR(VLOOKUP(B84, Members!$B:$H, 7, FALSE), ""),"")</f>
      </c>
      <c r="M84" s="98">
        <f>IF(D84&lt;T84,"ออกก่อน "&amp;TEXT((T84-D84)*24*60,"0")&amp;" นาที","")</f>
      </c>
      <c r="N84" s="98">
        <f>TEXT(C84,"hh:mm:ss")</f>
      </c>
      <c r="O84" s="98">
        <f>TIMEVALUE(LEFT(N84,5))</f>
      </c>
      <c r="P84" s="10">
        <f>IF(MOD(S84,1)&gt;=MOD(O84,1),"ตรงเวลา","มาสาย "&amp;ROUND((MOD(O84,1)-MOD(S84,1))*1440,0)&amp;" นาที")</f>
      </c>
      <c r="Q84" s="3">
        <f>IF(S84&lt;=O84,(O84-S84)*1440,0)</f>
      </c>
      <c r="R84" s="3" t="str">
        <v>08:30 - 17:30</v>
      </c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>
        <v>77</v>
      </c>
      <c r="B85" s="2" t="str">
        <v>กรัณย์ เพ็ชร์สุทธิ์</v>
      </c>
      <c r="C85" s="102">
        <v>46113.35366898148</v>
      </c>
      <c r="D85" s="100">
        <v>0.7291666666666666</v>
      </c>
      <c r="E85" s="2" t="str">
        <v>DW1</v>
      </c>
      <c r="F85" s="2" t="str">
        <v>บอย</v>
      </c>
      <c r="G85" s="3">
        <f>VLOOKUP(B85,Members!$B:$G,3,0)</f>
      </c>
      <c r="H85" s="3">
        <f>VLOOKUP(B85,Members!$B:$G,4,0)</f>
      </c>
      <c r="I85" s="3">
        <f>VLOOKUP(B85,Members!$B:$G,5,0)</f>
      </c>
      <c r="J85" s="3">
        <f>VLOOKUP(B85,Members!$B:$G,6,0)</f>
      </c>
      <c r="K85" s="3"/>
      <c r="L85" s="8">
        <f>IF(ISNUMBER(SEARCH("BM", E85)),IFERROR(VLOOKUP(B85, Members!$B:$H, 7, FALSE), ""),"")</f>
      </c>
      <c r="M85" s="98">
        <f>IF(D85&lt;T85,"ออกก่อน "&amp;TEXT((T85-D85)*24*60,"0")&amp;" นาที","")</f>
      </c>
      <c r="N85" s="98">
        <f>TEXT(C85,"hh:mm:ss")</f>
      </c>
      <c r="O85" s="98">
        <f>TIMEVALUE(LEFT(N85,5))</f>
      </c>
      <c r="P85" s="10">
        <f>IF(MOD(S85,1)&gt;=MOD(O85,1),"ตรงเวลา","มาสาย "&amp;ROUND((MOD(O85,1)-MOD(S85,1))*1440,0)&amp;" นาที")</f>
      </c>
      <c r="Q85" s="3">
        <f>IF(S85&lt;=O85,(O85-S85)*1440,0)</f>
      </c>
      <c r="R85" s="3" t="str">
        <v>08:30 - 17:30</v>
      </c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>
        <v>78</v>
      </c>
      <c r="B86" s="2" t="str">
        <v>นพรัตน์ นบนอบ</v>
      </c>
      <c r="C86" s="102">
        <v>46113.35326388889</v>
      </c>
      <c r="D86" s="100">
        <v>0.7291666666666666</v>
      </c>
      <c r="E86" s="2" t="str">
        <v>DW1</v>
      </c>
      <c r="F86" s="2" t="str">
        <v>บอล</v>
      </c>
      <c r="G86" s="3">
        <f>VLOOKUP(B86,Members!$B:$G,3,0)</f>
      </c>
      <c r="H86" s="3">
        <f>VLOOKUP(B86,Members!$B:$G,4,0)</f>
      </c>
      <c r="I86" s="3">
        <f>VLOOKUP(B86,Members!$B:$G,5,0)</f>
      </c>
      <c r="J86" s="3">
        <f>VLOOKUP(B86,Members!$B:$G,6,0)</f>
      </c>
      <c r="K86" s="3"/>
      <c r="L86" s="8">
        <f>IF(ISNUMBER(SEARCH("BM", E86)),IFERROR(VLOOKUP(B86, Members!$B:$H, 7, FALSE), ""),"")</f>
      </c>
      <c r="M86" s="98">
        <f>IF(D86&lt;T86,"ออกก่อน "&amp;TEXT((T86-D86)*24*60,"0")&amp;" นาที","")</f>
      </c>
      <c r="N86" s="98">
        <f>TEXT(C86,"hh:mm:ss")</f>
      </c>
      <c r="O86" s="98">
        <f>TIMEVALUE(LEFT(N86,5))</f>
      </c>
      <c r="P86" s="10">
        <f>IF(MOD(S86,1)&gt;=MOD(O86,1),"ตรงเวลา","มาสาย "&amp;ROUND((MOD(O86,1)-MOD(S86,1))*1440,0)&amp;" นาที")</f>
      </c>
      <c r="Q86" s="3">
        <f>IF(S86&lt;=O86,(O86-S86)*1440,0)</f>
      </c>
      <c r="R86" s="3" t="str">
        <v>08:30 - 17:30</v>
      </c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>
        <v>79</v>
      </c>
      <c r="B87" s="2" t="str">
        <v>อนุพงศ์ แดงประเสริฐ</v>
      </c>
      <c r="C87" s="102">
        <v>46113.351793981485</v>
      </c>
      <c r="D87" s="100">
        <v>0.7291666666666666</v>
      </c>
      <c r="E87" s="2" t="str">
        <v>DW1</v>
      </c>
      <c r="F87" s="2" t="str">
        <v>เอ</v>
      </c>
      <c r="G87" s="3">
        <f>VLOOKUP(B87,Members!$B:$G,3,0)</f>
      </c>
      <c r="H87" s="3">
        <f>VLOOKUP(B87,Members!$B:$G,4,0)</f>
      </c>
      <c r="I87" s="3">
        <f>VLOOKUP(B87,Members!$B:$G,5,0)</f>
      </c>
      <c r="J87" s="3">
        <f>VLOOKUP(B87,Members!$B:$G,6,0)</f>
      </c>
      <c r="K87" s="3"/>
      <c r="L87" s="8">
        <f>IF(ISNUMBER(SEARCH("BM", E87)),IFERROR(VLOOKUP(B87, Members!$B:$H, 7, FALSE), ""),"")</f>
      </c>
      <c r="M87" s="98">
        <f>IF(D87&lt;T87,"ออกก่อน "&amp;TEXT((T87-D87)*24*60,"0")&amp;" นาที","")</f>
      </c>
      <c r="N87" s="98">
        <f>TEXT(C87,"hh:mm:ss")</f>
      </c>
      <c r="O87" s="98">
        <f>TIMEVALUE(LEFT(N87,5))</f>
      </c>
      <c r="P87" s="10">
        <f>IF(MOD(S87,1)&gt;=MOD(O87,1),"ตรงเวลา","มาสาย "&amp;ROUND((MOD(O87,1)-MOD(S87,1))*1440,0)&amp;" นาที")</f>
      </c>
      <c r="Q87" s="3">
        <f>IF(S87&lt;=O87,(O87-S87)*1440,0)</f>
      </c>
      <c r="R87" s="3" t="str">
        <v>08:30 - 17:30</v>
      </c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>
        <v>80</v>
      </c>
      <c r="B88" s="2" t="str">
        <v>ยุรนันท์ แซ่ย่าง</v>
      </c>
      <c r="C88" s="102">
        <v>46113.34825231481</v>
      </c>
      <c r="D88" s="100">
        <v>0.7291666666666666</v>
      </c>
      <c r="E88" s="2" t="str">
        <v>DW1</v>
      </c>
      <c r="F88" s="2" t="str">
        <v>ตี๋</v>
      </c>
      <c r="G88" s="3">
        <f>VLOOKUP(B88,Members!$B:$G,3,0)</f>
      </c>
      <c r="H88" s="3">
        <f>VLOOKUP(B88,Members!$B:$G,4,0)</f>
      </c>
      <c r="I88" s="3">
        <f>VLOOKUP(B88,Members!$B:$G,5,0)</f>
      </c>
      <c r="J88" s="3">
        <f>VLOOKUP(B88,Members!$B:$G,6,0)</f>
      </c>
      <c r="K88" s="3"/>
      <c r="L88" s="8">
        <f>IF(ISNUMBER(SEARCH("BM", E88)),IFERROR(VLOOKUP(B88, Members!$B:$H, 7, FALSE), ""),"")</f>
      </c>
      <c r="M88" s="98">
        <f>IF(D88&lt;T88,"ออกก่อน "&amp;TEXT((T88-D88)*24*60,"0")&amp;" นาที","")</f>
      </c>
      <c r="N88" s="98">
        <f>TEXT(C88,"hh:mm:ss")</f>
      </c>
      <c r="O88" s="98">
        <f>TIMEVALUE(LEFT(N88,5))</f>
      </c>
      <c r="P88" s="10">
        <f>IF(MOD(S88,1)&gt;=MOD(O88,1),"ตรงเวลา","มาสาย "&amp;ROUND((MOD(O88,1)-MOD(S88,1))*1440,0)&amp;" นาที")</f>
      </c>
      <c r="Q88" s="3">
        <f>IF(S88&lt;=O88,(O88-S88)*1440,0)</f>
      </c>
      <c r="R88" s="3" t="str">
        <v>08:30 - 17:30</v>
      </c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>
        <v>81</v>
      </c>
      <c r="B89" s="2" t="str">
        <v>วรรณวิษา เตชะอนันต์ณุกุล</v>
      </c>
      <c r="C89" s="102">
        <v>46113.347858796296</v>
      </c>
      <c r="D89" s="100">
        <v>0.7291666666666666</v>
      </c>
      <c r="E89" s="2" t="str">
        <v>DW1</v>
      </c>
      <c r="F89" s="2" t="str">
        <v>ลูคัส</v>
      </c>
      <c r="G89" s="3">
        <f>VLOOKUP(B89,Members!$B:$G,3,0)</f>
      </c>
      <c r="H89" s="3">
        <f>VLOOKUP(B89,Members!$B:$G,4,0)</f>
      </c>
      <c r="I89" s="3">
        <f>VLOOKUP(B89,Members!$B:$G,5,0)</f>
      </c>
      <c r="J89" s="3">
        <f>VLOOKUP(B89,Members!$B:$G,6,0)</f>
      </c>
      <c r="K89" s="3"/>
      <c r="L89" s="8">
        <f>IF(ISNUMBER(SEARCH("BM", E89)),IFERROR(VLOOKUP(B89, Members!$B:$H, 7, FALSE), ""),"")</f>
      </c>
      <c r="M89" s="98">
        <f>IF(D89&lt;T89,"ออกก่อน "&amp;TEXT((T89-D89)*24*60,"0")&amp;" นาที","")</f>
      </c>
      <c r="N89" s="98">
        <f>TEXT(C89,"hh:mm:ss")</f>
      </c>
      <c r="O89" s="98">
        <f>TIMEVALUE(LEFT(N89,5))</f>
      </c>
      <c r="P89" s="10">
        <f>IF(MOD(S89,1)&gt;=MOD(O89,1),"ตรงเวลา","มาสาย "&amp;ROUND((MOD(O89,1)-MOD(S89,1))*1440,0)&amp;" นาที")</f>
      </c>
      <c r="Q89" s="3">
        <f>IF(S89&lt;=O89,(O89-S89)*1440,0)</f>
      </c>
      <c r="R89" s="3" t="str">
        <v>08:30 - 17:30</v>
      </c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>
        <v>82</v>
      </c>
      <c r="B90" s="2" t="str">
        <v>ปวีณา กระธรรม</v>
      </c>
      <c r="C90" s="102">
        <v>46113.34717592593</v>
      </c>
      <c r="D90" s="100">
        <v>0.7291666666666666</v>
      </c>
      <c r="E90" s="2" t="str">
        <v>DW1</v>
      </c>
      <c r="F90" s="2" t="str">
        <v>นา</v>
      </c>
      <c r="G90" s="3">
        <f>VLOOKUP(B90,Members!$B:$G,3,0)</f>
      </c>
      <c r="H90" s="3">
        <f>VLOOKUP(B90,Members!$B:$G,4,0)</f>
      </c>
      <c r="I90" s="3">
        <f>VLOOKUP(B90,Members!$B:$G,5,0)</f>
      </c>
      <c r="J90" s="3">
        <f>VLOOKUP(B90,Members!$B:$G,6,0)</f>
      </c>
      <c r="K90" s="3"/>
      <c r="L90" s="8">
        <f>IF(ISNUMBER(SEARCH("BM", E90)),IFERROR(VLOOKUP(B90, Members!$B:$H, 7, FALSE), ""),"")</f>
      </c>
      <c r="M90" s="98">
        <f>IF(D90&lt;T90,"ออกก่อน "&amp;TEXT((T90-D90)*24*60,"0")&amp;" นาที","")</f>
      </c>
      <c r="N90" s="98">
        <f>TEXT(C90,"hh:mm:ss")</f>
      </c>
      <c r="O90" s="98">
        <f>TIMEVALUE(LEFT(N90,5))</f>
      </c>
      <c r="P90" s="10">
        <f>IF(MOD(S90,1)&gt;=MOD(O90,1),"ตรงเวลา","มาสาย "&amp;ROUND((MOD(O90,1)-MOD(S90,1))*1440,0)&amp;" นาที")</f>
      </c>
      <c r="Q90" s="3">
        <f>IF(S90&lt;=O90,(O90-S90)*1440,0)</f>
      </c>
      <c r="R90" s="3" t="str">
        <v>08:30 - 17:30</v>
      </c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>
        <v>83</v>
      </c>
      <c r="B91" s="2" t="str">
        <v>ณิชนันทน์ ขวัญสุด</v>
      </c>
      <c r="C91" s="102">
        <v>46113.34105324074</v>
      </c>
      <c r="D91" s="100">
        <v>0.7291666666666666</v>
      </c>
      <c r="E91" s="2" t="str">
        <v>DW1</v>
      </c>
      <c r="F91" s="2" t="str">
        <v>บูม</v>
      </c>
      <c r="G91" s="3">
        <f>VLOOKUP(B91,Members!$B:$G,3,0)</f>
      </c>
      <c r="H91" s="3">
        <f>VLOOKUP(B91,Members!$B:$G,4,0)</f>
      </c>
      <c r="I91" s="3">
        <f>VLOOKUP(B91,Members!$B:$G,5,0)</f>
      </c>
      <c r="J91" s="3">
        <f>VLOOKUP(B91,Members!$B:$G,6,0)</f>
      </c>
      <c r="K91" s="3"/>
      <c r="L91" s="8">
        <f>IF(ISNUMBER(SEARCH("BM", E91)),IFERROR(VLOOKUP(B91, Members!$B:$H, 7, FALSE), ""),"")</f>
      </c>
      <c r="M91" s="98">
        <f>IF(D91&lt;T91,"ออกก่อน "&amp;TEXT((T91-D91)*24*60,"0")&amp;" นาที","")</f>
      </c>
      <c r="N91" s="98">
        <f>TEXT(C91,"hh:mm:ss")</f>
      </c>
      <c r="O91" s="98">
        <f>TIMEVALUE(LEFT(N91,5))</f>
      </c>
      <c r="P91" s="10">
        <f>IF(MOD(S91,1)&gt;=MOD(O91,1),"ตรงเวลา","มาสาย "&amp;ROUND((MOD(O91,1)-MOD(S91,1))*1440,0)&amp;" นาที")</f>
      </c>
      <c r="Q91" s="3">
        <f>IF(S91&lt;=O91,(O91-S91)*1440,0)</f>
      </c>
      <c r="R91" s="3" t="str">
        <v>08:30 - 17:30</v>
      </c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>
        <v>84</v>
      </c>
      <c r="B92" s="2" t="str">
        <v>กรรณิการ์ หวันทา</v>
      </c>
      <c r="C92" s="102">
        <v>46113.34028935185</v>
      </c>
      <c r="D92" s="100">
        <v>0.7291666666666666</v>
      </c>
      <c r="E92" s="2" t="str">
        <v>DW1</v>
      </c>
      <c r="F92" s="2" t="str">
        <v>มด</v>
      </c>
      <c r="G92" s="3">
        <f>VLOOKUP(B92,Members!$B:$G,3,0)</f>
      </c>
      <c r="H92" s="3">
        <f>VLOOKUP(B92,Members!$B:$G,4,0)</f>
      </c>
      <c r="I92" s="3">
        <f>VLOOKUP(B92,Members!$B:$G,5,0)</f>
      </c>
      <c r="J92" s="3">
        <f>VLOOKUP(B92,Members!$B:$G,6,0)</f>
      </c>
      <c r="K92" s="32"/>
      <c r="L92" s="8">
        <f>IF(ISNUMBER(SEARCH("BM", E92)),IFERROR(VLOOKUP(B92, Members!$B:$H, 7, FALSE), ""),"")</f>
      </c>
      <c r="M92" s="98">
        <f>IF(D92&lt;T92,"ออกก่อน "&amp;TEXT((T92-D92)*24*60,"0")&amp;" นาที","")</f>
      </c>
      <c r="N92" s="98">
        <f>TEXT(C92,"hh:mm:ss")</f>
      </c>
      <c r="O92" s="98">
        <f>TIMEVALUE(LEFT(N92,5))</f>
      </c>
      <c r="P92" s="10"/>
      <c r="Q92" s="3"/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>
        <v>85</v>
      </c>
      <c r="B93" s="2" t="str">
        <v>นภัสกร ฟองเกิด</v>
      </c>
      <c r="C93" s="102">
        <v>46113.34900462963</v>
      </c>
      <c r="D93" s="100">
        <v>0.7291666666666666</v>
      </c>
      <c r="E93" s="2" t="str">
        <v>DW1</v>
      </c>
      <c r="F93" s="2" t="str">
        <v>เปา</v>
      </c>
      <c r="G93" s="3">
        <f>VLOOKUP(B93,Members!$B:$G,3,0)</f>
      </c>
      <c r="H93" s="3">
        <f>VLOOKUP(B93,Members!$B:$G,4,0)</f>
      </c>
      <c r="I93" s="3">
        <f>VLOOKUP(B93,Members!$B:$G,5,0)</f>
      </c>
      <c r="J93" s="3">
        <f>VLOOKUP(B93,Members!$B:$G,6,0)</f>
      </c>
      <c r="K93" s="32"/>
      <c r="L93" s="8">
        <f>IF(ISNUMBER(SEARCH("BM", E93)),IFERROR(VLOOKUP(B93, Members!$B:$H, 7, FALSE), ""),"")</f>
      </c>
      <c r="M93" s="98">
        <f>IF(D93&lt;T93,"ออกก่อน "&amp;TEXT((T93-D93)*24*60,"0")&amp;" นาที","")</f>
      </c>
      <c r="N93" s="98">
        <f>TEXT(C93,"hh:mm:ss")</f>
      </c>
      <c r="O93" s="98">
        <f>TIMEVALUE(LEFT(N93,5))</f>
      </c>
      <c r="P93" s="10"/>
      <c r="Q93" s="3"/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>
        <v>86</v>
      </c>
      <c r="B94" s="2" t="str">
        <v>พยอม ดีเลิศ</v>
      </c>
      <c r="C94" s="102">
        <v>46113.344351851854</v>
      </c>
      <c r="D94" s="100">
        <v>0.7291666666666666</v>
      </c>
      <c r="E94" s="2" t="str">
        <v>แม่บ้านชม้อย</v>
      </c>
      <c r="F94" s="2"/>
      <c r="G94" s="3">
        <f>VLOOKUP(B94,Members!$B:$G,3,0)</f>
      </c>
      <c r="H94" s="3">
        <f>VLOOKUP(B94,Members!$B:$G,4,0)</f>
      </c>
      <c r="I94" s="3">
        <f>VLOOKUP(B94,Members!$B:$G,5,0)</f>
      </c>
      <c r="J94" s="3">
        <f>VLOOKUP(B94,Members!$B:$G,6,0)</f>
      </c>
      <c r="K94" s="32"/>
      <c r="L94" s="8">
        <f>IF(ISNUMBER(SEARCH("BM", E94)),IFERROR(VLOOKUP(B94, Members!$B:$H, 7, FALSE), ""),"")</f>
      </c>
      <c r="M94" s="98">
        <f>IF(D94&lt;T94,"ออกก่อน "&amp;TEXT((T94-D94)*24*60,"0")&amp;" นาที","")</f>
      </c>
      <c r="N94" s="98">
        <f>TEXT(C94,"hh:mm:ss")</f>
      </c>
      <c r="O94" s="98">
        <f>TIMEVALUE(LEFT(N94,5))</f>
      </c>
      <c r="P94" s="10"/>
      <c r="Q94" s="3"/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>
        <v>87</v>
      </c>
      <c r="B95" s="2" t="str">
        <v>นัฐพล สุวินชัย</v>
      </c>
      <c r="C95" s="102">
        <v>46113.35451388889</v>
      </c>
      <c r="D95" s="100">
        <v>0.7291666666666666</v>
      </c>
      <c r="E95" s="2" t="str">
        <v>นักศึกษาฝึกงาน</v>
      </c>
      <c r="F95" s="2"/>
      <c r="G95" s="3">
        <f>VLOOKUP(B95,Members!$B:$G,3,0)</f>
      </c>
      <c r="H95" s="3">
        <f>VLOOKUP(B95,Members!$B:$G,4,0)</f>
      </c>
      <c r="I95" s="3">
        <f>VLOOKUP(B95,Members!$B:$G,5,0)</f>
      </c>
      <c r="J95" s="3">
        <f>VLOOKUP(B95,Members!$B:$G,6,0)</f>
      </c>
      <c r="K95" s="32"/>
      <c r="L95" s="8">
        <f>IF(ISNUMBER(SEARCH("BM", E95)),IFERROR(VLOOKUP(B95, Members!$B:$H, 7, FALSE), ""),"")</f>
      </c>
      <c r="M95" s="98">
        <f>IF(D95&lt;T95,"ออกก่อน "&amp;TEXT((T95-D95)*24*60,"0")&amp;" นาที","")</f>
      </c>
      <c r="N95" s="98">
        <f>TEXT(C95,"hh:mm:ss")</f>
      </c>
      <c r="O95" s="98">
        <f>TIMEVALUE(LEFT(N95,5))</f>
      </c>
      <c r="P95" s="10"/>
      <c r="Q95" s="3"/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>
        <v>88</v>
      </c>
      <c r="B96" s="2" t="str">
        <v>นาย บดินทร์ชัย สมภักดี</v>
      </c>
      <c r="C96" s="102">
        <v>46113.348599537036</v>
      </c>
      <c r="D96" s="100">
        <v>0.7291666666666666</v>
      </c>
      <c r="E96" s="2" t="str">
        <v>นักศึกษาฝึกงาน</v>
      </c>
      <c r="F96" s="2"/>
      <c r="G96" s="3">
        <f>VLOOKUP(B96,Members!$B:$G,3,0)</f>
      </c>
      <c r="H96" s="3">
        <f>VLOOKUP(B96,Members!$B:$G,4,0)</f>
      </c>
      <c r="I96" s="3">
        <f>VLOOKUP(B96,Members!$B:$G,5,0)</f>
      </c>
      <c r="J96" s="3">
        <f>VLOOKUP(B96,Members!$B:$G,6,0)</f>
      </c>
      <c r="K96" s="32"/>
      <c r="L96" s="8">
        <f>IF(ISNUMBER(SEARCH("BM", E96)),IFERROR(VLOOKUP(B96, Members!$B:$H, 7, FALSE), ""),"")</f>
      </c>
      <c r="M96" s="98">
        <f>IF(D96&lt;T96,"ออกก่อน "&amp;TEXT((T96-D96)*24*60,"0")&amp;" นาที","")</f>
      </c>
      <c r="N96" s="98">
        <f>TEXT(C96,"hh:mm:ss")</f>
      </c>
      <c r="O96" s="98">
        <f>TIMEVALUE(LEFT(N96,5))</f>
      </c>
      <c r="P96" s="10"/>
      <c r="Q96" s="3"/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>
        <v>89</v>
      </c>
      <c r="B97" s="2" t="str">
        <v>ขวัญชนก ประวิเศษ</v>
      </c>
      <c r="C97" s="102">
        <v>46113.347650462965</v>
      </c>
      <c r="D97" s="100">
        <v>0.7291666666666666</v>
      </c>
      <c r="E97" s="2" t="str">
        <v>นักศึกษาฝึกงาน</v>
      </c>
      <c r="F97" s="2"/>
      <c r="G97" s="3">
        <f>VLOOKUP(B97,Members!$B:$G,3,0)</f>
      </c>
      <c r="H97" s="3">
        <f>VLOOKUP(B97,Members!$B:$G,4,0)</f>
      </c>
      <c r="I97" s="3">
        <f>VLOOKUP(B97,Members!$B:$G,5,0)</f>
      </c>
      <c r="J97" s="3">
        <f>VLOOKUP(B97,Members!$B:$G,6,0)</f>
      </c>
      <c r="K97" s="32"/>
      <c r="L97" s="8">
        <f>IF(ISNUMBER(SEARCH("BM", E97)),IFERROR(VLOOKUP(B97, Members!$B:$H, 7, FALSE), ""),"")</f>
      </c>
      <c r="M97" s="98">
        <f>IF(D97&lt;T97,"ออกก่อน "&amp;TEXT((T97-D97)*24*60,"0")&amp;" นาที","")</f>
      </c>
      <c r="N97" s="98">
        <f>TEXT(C97,"hh:mm:ss")</f>
      </c>
      <c r="O97" s="98">
        <f>TIMEVALUE(LEFT(N97,5))</f>
      </c>
      <c r="P97" s="10"/>
      <c r="Q97" s="3"/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>
        <v>90</v>
      </c>
      <c r="B98" s="2" t="str">
        <v>นายธีระภพ จันทะดวง</v>
      </c>
      <c r="C98" s="102">
        <v>46113.34747685185</v>
      </c>
      <c r="D98" s="100">
        <v>0.7291666666666666</v>
      </c>
      <c r="E98" s="2" t="str">
        <v>นักศึกษาฝึกงาน</v>
      </c>
      <c r="F98" s="2"/>
      <c r="G98" s="3">
        <f>VLOOKUP(B98,Members!$B:$G,3,0)</f>
      </c>
      <c r="H98" s="3">
        <f>VLOOKUP(B98,Members!$B:$G,4,0)</f>
      </c>
      <c r="I98" s="3">
        <f>VLOOKUP(B98,Members!$B:$G,5,0)</f>
      </c>
      <c r="J98" s="3">
        <f>VLOOKUP(B98,Members!$B:$G,6,0)</f>
      </c>
      <c r="K98" s="32"/>
      <c r="L98" s="8">
        <f>IF(ISNUMBER(SEARCH("BM", E98)),IFERROR(VLOOKUP(B98, Members!$B:$H, 7, FALSE), ""),"")</f>
      </c>
      <c r="M98" s="98">
        <f>IF(D98&lt;T98,"ออกก่อน "&amp;TEXT((T98-D98)*24*60,"0")&amp;" นาที","")</f>
      </c>
      <c r="N98" s="98">
        <f>TEXT(C98,"hh:mm:ss")</f>
      </c>
      <c r="O98" s="98">
        <f>TIMEVALUE(LEFT(N98,5))</f>
      </c>
      <c r="P98" s="10"/>
      <c r="Q98" s="3"/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3">
        <f>VLOOKUP(B99,Members!$B:$G,3,0)</f>
      </c>
      <c r="H99" s="3">
        <f>VLOOKUP(B99,Members!$B:$G,4,0)</f>
      </c>
      <c r="I99" s="3">
        <f>VLOOKUP(B99,Members!$B:$G,5,0)</f>
      </c>
      <c r="J99" s="3">
        <f>VLOOKUP(B99,Members!$B:$G,6,0)</f>
      </c>
      <c r="K99" s="32"/>
      <c r="L99" s="8">
        <f>IF(ISNUMBER(SEARCH("BM", E99)),IFERROR(VLOOKUP(B99, Members!$B:$H, 7, FALSE), ""),"")</f>
      </c>
      <c r="M99" s="98">
        <f>IF(D99&lt;T99,"ออกก่อน "&amp;TEXT((T99-D99)*24*60,"0")&amp;" นาที","")</f>
      </c>
      <c r="N99" s="98">
        <f>TEXT(C99,"hh:mm:ss")</f>
      </c>
      <c r="O99" s="98">
        <f>TIMEVALUE(LEFT(N99,5))</f>
      </c>
      <c r="P99" s="10"/>
      <c r="Q99" s="3"/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3">
        <f>VLOOKUP(B100,Members!$B:$G,3,0)</f>
      </c>
      <c r="H100" s="3">
        <f>VLOOKUP(B100,Members!$B:$G,4,0)</f>
      </c>
      <c r="I100" s="3">
        <f>VLOOKUP(B100,Members!$B:$G,5,0)</f>
      </c>
      <c r="J100" s="3">
        <f>VLOOKUP(B100,Members!$B:$G,6,0)</f>
      </c>
      <c r="K100" s="32"/>
      <c r="L100" s="8">
        <f>IF(ISNUMBER(SEARCH("BM", E100)),IFERROR(VLOOKUP(B100, Members!$B:$H, 7, FALSE), ""),"")</f>
      </c>
      <c r="M100" s="98">
        <f>IF(D100&lt;T100,"ออกก่อน "&amp;TEXT((T100-D100)*24*60,"0")&amp;" นาที","")</f>
      </c>
      <c r="N100" s="98">
        <f>TEXT(C100,"hh:mm:ss")</f>
      </c>
      <c r="O100" s="98">
        <f>TIMEVALUE(LEFT(N100,5))</f>
      </c>
      <c r="P100" s="10"/>
      <c r="Q100" s="3"/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3">
        <f>VLOOKUP(B101,Members!$B:$G,3,0)</f>
      </c>
      <c r="H101" s="3">
        <f>VLOOKUP(B101,Members!$B:$G,4,0)</f>
      </c>
      <c r="I101" s="3">
        <f>VLOOKUP(B101,Members!$B:$G,5,0)</f>
      </c>
      <c r="J101" s="3">
        <f>VLOOKUP(B101,Members!$B:$G,6,0)</f>
      </c>
      <c r="K101" s="32"/>
      <c r="L101" s="8">
        <f>IF(ISNUMBER(SEARCH("BM", E101)),IFERROR(VLOOKUP(B101, Members!$B:$H, 7, FALSE), ""),"")</f>
      </c>
      <c r="M101" s="98">
        <f>IF(D101&lt;T101,"ออกก่อน "&amp;TEXT((T101-D101)*24*60,"0")&amp;" นาที","")</f>
      </c>
      <c r="N101" s="98">
        <f>TEXT(C101,"hh:mm:ss")</f>
      </c>
      <c r="O101" s="98">
        <f>TIMEVALUE(LEFT(N101,5))</f>
      </c>
      <c r="P101" s="10"/>
      <c r="Q101" s="3"/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3">
        <f>VLOOKUP(B102,Members!$B:$G,3,0)</f>
      </c>
      <c r="H102" s="3">
        <f>VLOOKUP(B102,Members!$B:$G,4,0)</f>
      </c>
      <c r="I102" s="3">
        <f>VLOOKUP(B102,Members!$B:$G,5,0)</f>
      </c>
      <c r="J102" s="3">
        <f>VLOOKUP(B102,Members!$B:$G,6,0)</f>
      </c>
      <c r="K102" s="32"/>
      <c r="L102" s="8">
        <f>IF(ISNUMBER(SEARCH("BM", E102)),IFERROR(VLOOKUP(B102, Members!$B:$H, 7, FALSE), ""),"")</f>
      </c>
      <c r="M102" s="98">
        <f>IF(D102&lt;T102,"ออกก่อน "&amp;TEXT((T102-D102)*24*60,"0")&amp;" นาที","")</f>
      </c>
      <c r="N102" s="98">
        <f>TEXT(C102,"hh:mm:ss")</f>
      </c>
      <c r="O102" s="98">
        <f>TIMEVALUE(LEFT(N102,5))</f>
      </c>
      <c r="P102" s="10"/>
      <c r="Q102" s="3"/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3">
        <f>VLOOKUP(B103,Members!$B:$G,3,0)</f>
      </c>
      <c r="H103" s="3">
        <f>VLOOKUP(B103,Members!$B:$G,4,0)</f>
      </c>
      <c r="I103" s="3">
        <f>VLOOKUP(B103,Members!$B:$G,5,0)</f>
      </c>
      <c r="J103" s="3">
        <f>VLOOKUP(B103,Members!$B:$G,6,0)</f>
      </c>
      <c r="K103" s="32"/>
      <c r="L103" s="8">
        <f>IF(ISNUMBER(SEARCH("BM", E103)),IFERROR(VLOOKUP(B103, Members!$B:$H, 7, FALSE), ""),"")</f>
      </c>
      <c r="M103" s="98">
        <f>IF(D103&lt;T103,"ออกก่อน "&amp;TEXT((T103-D103)*24*60,"0")&amp;" นาที","")</f>
      </c>
      <c r="N103" s="98">
        <f>TEXT(C103,"hh:mm:ss")</f>
      </c>
      <c r="O103" s="98">
        <f>TIMEVALUE(LEFT(N103,5))</f>
      </c>
      <c r="P103" s="10"/>
      <c r="Q103" s="3"/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3">
        <f>VLOOKUP(B104,Members!$B:$G,3,0)</f>
      </c>
      <c r="H104" s="3">
        <f>VLOOKUP(B104,Members!$B:$G,4,0)</f>
      </c>
      <c r="I104" s="3">
        <f>VLOOKUP(B104,Members!$B:$G,5,0)</f>
      </c>
      <c r="J104" s="3">
        <f>VLOOKUP(B104,Members!$B:$G,6,0)</f>
      </c>
      <c r="K104" s="32"/>
      <c r="L104" s="8">
        <f>IF(ISNUMBER(SEARCH("BM", E104)),IFERROR(VLOOKUP(B104, Members!$B:$H, 7, FALSE), ""),"")</f>
      </c>
      <c r="M104" s="98">
        <f>IF(D104&lt;T104,"ออกก่อน "&amp;TEXT((T104-D104)*24*60,"0")&amp;" นาที","")</f>
      </c>
      <c r="N104" s="98">
        <f>TEXT(C104,"hh:mm:ss")</f>
      </c>
      <c r="O104" s="98">
        <f>TIMEVALUE(LEFT(N104,5))</f>
      </c>
      <c r="P104" s="10"/>
      <c r="Q104" s="3"/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6:W6"/>
    <mergeCell ref="V5:W5"/>
    <mergeCell ref="V4:W4"/>
    <mergeCell ref="V3:W3"/>
    <mergeCell ref="V2:W2"/>
    <mergeCell ref="V1:W1"/>
    <mergeCell ref="AF1:AG1"/>
    <mergeCell ref="AD1:AE1"/>
    <mergeCell ref="AD8:AE8"/>
    <mergeCell ref="AB8:AC8"/>
    <mergeCell ref="V7:W7"/>
    <mergeCell ref="S1:T1"/>
    <mergeCell ref="X4:Y4"/>
    <mergeCell ref="Z3:AA7"/>
    <mergeCell ref="Z2:AA2"/>
    <mergeCell ref="X5:Y5"/>
    <mergeCell ref="X6:Y6"/>
    <mergeCell ref="X7:Y7"/>
    <mergeCell ref="X2:Y2"/>
    <mergeCell ref="D1:E1"/>
    <mergeCell ref="A1:B1"/>
    <mergeCell ref="X3:Y3"/>
  </mergeCells>
  <conditionalFormatting sqref="B9:B62">
    <cfRule dxfId="3" priority="2" stopIfTrue="true" type="duplicateValues"/>
  </conditionalFormatting>
  <conditionalFormatting sqref="L9:L104">
    <cfRule dxfId="4" priority="3" stopIfTrue="true" type="expression">
      <formula>AND(ISNUMBER(SEARCH("BM",$E9)),$E9&lt;&gt;$L9)</formula>
    </cfRule>
  </conditionalFormatting>
  <conditionalFormatting sqref="B1:B1048576">
    <cfRule dxfId="5" priority="4" stopIfTrue="true" type="duplicateValues"/>
  </conditionalFormatting>
  <conditionalFormatting sqref="L1:M1048576">
    <cfRule dxfId="6" operator="containsText" priority="5" stopIfTrue="true" text="ออกก่อน" type="containsText">
      <formula>NOT(ISERROR(SEARCH("ออกก่อน",L1)))</formula>
    </cfRule>
  </conditionalFormatting>
  <conditionalFormatting sqref="A1:F1048576">
    <cfRule dxfId="7" priority="6" stopIfTrue="true" type="expression">
      <formula>ISNUMBER(SEARCH("มาสาย",$P1))</formula>
    </cfRule>
  </conditionalFormatting>
  <conditionalFormatting sqref="P1:P1048576">
    <cfRule dxfId="8" operator="containsText" priority="7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  <legacy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30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อธิบดี วัสสุวรรณ</v>
      </c>
      <c r="C9" s="102">
        <v>46114.374386574076</v>
      </c>
      <c r="D9" s="100">
        <v>0.7291666666666666</v>
      </c>
      <c r="E9" s="17" t="str">
        <v>BM1</v>
      </c>
      <c r="F9" s="2" t="str">
        <v>ฟรี</v>
      </c>
      <c r="G9" s="104">
        <f>VLOOKUP(B9,Members!$B:$G,3,0)</f>
      </c>
      <c r="H9" s="3">
        <f>VLOOKUP(B9,Members!$B:$G,4,0)</f>
      </c>
      <c r="I9" s="3">
        <f>VLOOKUP(B9,Members!$B:$G,5,0)</f>
      </c>
      <c r="J9" s="3">
        <f>VLOOKUP(B9,Members!$B:$G,6,0)</f>
      </c>
      <c r="K9" s="3"/>
      <c r="L9" s="8">
        <f>IF(ISNUMBER(SEARCH("BM", E9)),IFERROR(VLOOKUP(B9, Members!$B:$H, 7, FALSE), ""),"")</f>
      </c>
      <c r="M9" s="98">
        <f>IF(D9&lt;T9,"ออกก่อน "&amp;TEXT((T9-D9)*24*60,"0")&amp;" นาที","")</f>
      </c>
      <c r="N9" s="98">
        <f>TEXT(C9,"hh:mm:ss")</f>
      </c>
      <c r="O9" s="98">
        <f>TIMEVALUE(LEFT(N9,5))</f>
      </c>
      <c r="P9" s="10">
        <f>IF(MOD(S9,1)&gt;=MOD(O9,1),"ตรงเวลา","มาสาย "&amp;ROUND((MOD(O9,1)-MOD(S9,1))*1440,0)&amp;" นาที")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มณีรัตน์ จันนพคุณ</v>
      </c>
      <c r="C10" s="102">
        <v>46114.357395833336</v>
      </c>
      <c r="D10" s="100">
        <v>0.729166666666667</v>
      </c>
      <c r="E10" s="17" t="str">
        <v>BM1</v>
      </c>
      <c r="F10" s="2" t="str">
        <v>นาง</v>
      </c>
      <c r="G10" s="104">
        <f>VLOOKUP(B10,Members!$B:$G,3,0)</f>
      </c>
      <c r="H10" s="3">
        <f>VLOOKUP(B10,Members!$B:$G,4,0)</f>
      </c>
      <c r="I10" s="3">
        <f>VLOOKUP(B10,Members!$B:$G,5,0)</f>
      </c>
      <c r="J10" s="3">
        <f>VLOOKUP(B10,Members!$B:$G,6,0)</f>
      </c>
      <c r="K10" s="3"/>
      <c r="L10" s="8">
        <f>IF(ISNUMBER(SEARCH("BM", E10)),IFERROR(VLOOKUP(B10, Members!$B:$H, 7, FALSE), ""),"")</f>
      </c>
      <c r="M10" s="98">
        <f>IF(D10&lt;T10,"ออกก่อน "&amp;TEXT((T10-D10)*24*60,"0")&amp;" นาที","")</f>
      </c>
      <c r="N10" s="98">
        <f>TEXT(C10,"hh:mm:ss")</f>
      </c>
      <c r="O10" s="98">
        <f>TIMEVALUE(LEFT(N10,5))</f>
      </c>
      <c r="P10" s="10">
        <f>IF(MOD(S10,1)&gt;=MOD(O10,1),"ตรงเวลา","มาสาย "&amp;ROUND((MOD(O10,1)-MOD(S10,1))*1440,0)&amp;" นาที")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นรินลักษณ์ สวัสดี</v>
      </c>
      <c r="C11" s="102">
        <v>46114.36409722222</v>
      </c>
      <c r="D11" s="100">
        <v>0.729166666666667</v>
      </c>
      <c r="E11" s="17" t="str">
        <v>BM1</v>
      </c>
      <c r="F11" s="2" t="str">
        <v>ใหม่</v>
      </c>
      <c r="G11" s="104">
        <f>VLOOKUP(B11,Members!$B:$G,3,0)</f>
      </c>
      <c r="H11" s="3">
        <f>VLOOKUP(B11,Members!$B:$G,4,0)</f>
      </c>
      <c r="I11" s="3">
        <f>VLOOKUP(B11,Members!$B:$G,5,0)</f>
      </c>
      <c r="J11" s="3">
        <f>VLOOKUP(B11,Members!$B:$G,6,0)</f>
      </c>
      <c r="K11" s="3"/>
      <c r="L11" s="8">
        <f>IF(ISNUMBER(SEARCH("BM", E11)),IFERROR(VLOOKUP(B11, Members!$B:$H, 7, FALSE), ""),"")</f>
      </c>
      <c r="M11" s="98">
        <f>IF(D11&lt;T11,"ออกก่อน "&amp;TEXT((T11-D11)*24*60,"0")&amp;" นาที","")</f>
      </c>
      <c r="N11" s="98">
        <f>TEXT(C11,"hh:mm:ss")</f>
      </c>
      <c r="O11" s="98">
        <f>TIMEVALUE(LEFT(N11,5))</f>
      </c>
      <c r="P11" s="10">
        <f>IF(MOD(S11,1)&gt;=MOD(O11,1),"ตรงเวลา","มาสาย "&amp;ROUND((MOD(O11,1)-MOD(S11,1))*1440,0)&amp;" นาที")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อิงอร สุวรรณนิเวศ</v>
      </c>
      <c r="C12" s="102">
        <v>46114.35423611111</v>
      </c>
      <c r="D12" s="100">
        <v>0.729166666666667</v>
      </c>
      <c r="E12" s="17" t="str">
        <v>BM1</v>
      </c>
      <c r="F12" s="2" t="str">
        <v>หมวย</v>
      </c>
      <c r="G12" s="104">
        <f>VLOOKUP(B12,Members!$B:$G,3,0)</f>
      </c>
      <c r="H12" s="3">
        <f>VLOOKUP(B12,Members!$B:$G,4,0)</f>
      </c>
      <c r="I12" s="3">
        <f>VLOOKUP(B12,Members!$B:$G,5,0)</f>
      </c>
      <c r="J12" s="3">
        <f>VLOOKUP(B12,Members!$B:$G,6,0)</f>
      </c>
      <c r="K12" s="3"/>
      <c r="L12" s="8">
        <f>IF(ISNUMBER(SEARCH("BM", E12)),IFERROR(VLOOKUP(B12, Members!$B:$H, 7, FALSE), ""),"")</f>
      </c>
      <c r="M12" s="98">
        <f>IF(D12&lt;T12,"ออกก่อน "&amp;TEXT((T12-D12)*24*60,"0")&amp;" นาที","")</f>
      </c>
      <c r="N12" s="98">
        <f>TEXT(C12,"hh:mm:ss")</f>
      </c>
      <c r="O12" s="98">
        <f>TIMEVALUE(LEFT(N12,5))</f>
      </c>
      <c r="P12" s="10">
        <f>IF(MOD(S12,1)&gt;=MOD(O12,1),"ตรงเวลา","มาสาย "&amp;ROUND((MOD(O12,1)-MOD(S12,1))*1440,0)&amp;" นาที")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ภูธเนศ สวัสดี</v>
      </c>
      <c r="C13" s="102">
        <v>46114.36414351852</v>
      </c>
      <c r="D13" s="100">
        <v>0.729166666666667</v>
      </c>
      <c r="E13" s="17" t="str">
        <v>BM1</v>
      </c>
      <c r="F13" s="2" t="str">
        <v>ตี๋</v>
      </c>
      <c r="G13" s="104">
        <f>VLOOKUP(B13,Members!$B:$G,3,0)</f>
      </c>
      <c r="H13" s="3">
        <f>VLOOKUP(B13,Members!$B:$G,4,0)</f>
      </c>
      <c r="I13" s="3">
        <f>VLOOKUP(B13,Members!$B:$G,5,0)</f>
      </c>
      <c r="J13" s="3">
        <f>VLOOKUP(B13,Members!$B:$G,6,0)</f>
      </c>
      <c r="K13" s="3"/>
      <c r="L13" s="8">
        <f>IF(ISNUMBER(SEARCH("BM", E13)),IFERROR(VLOOKUP(B13, Members!$B:$H, 7, FALSE), ""),"")</f>
      </c>
      <c r="M13" s="98">
        <f>IF(D13&lt;T13,"ออกก่อน "&amp;TEXT((T13-D13)*24*60,"0")&amp;" นาที","")</f>
      </c>
      <c r="N13" s="98">
        <f>TEXT(C13,"hh:mm:ss")</f>
      </c>
      <c r="O13" s="98">
        <f>TIMEVALUE(LEFT(N13,5))</f>
      </c>
      <c r="P13" s="10">
        <f>IF(MOD(S13,1)&gt;=MOD(O13,1),"ตรงเวลา","มาสาย "&amp;ROUND((MOD(O13,1)-MOD(S13,1))*1440,0)&amp;" นาที")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ภูริ ยังกิด</v>
      </c>
      <c r="C14" s="102">
        <v>46114.35695601852</v>
      </c>
      <c r="D14" s="100">
        <v>0.729166666666667</v>
      </c>
      <c r="E14" s="17" t="str">
        <v>BM1</v>
      </c>
      <c r="F14" s="2" t="str">
        <v>ภีม</v>
      </c>
      <c r="G14" s="104">
        <f>VLOOKUP(B14,Members!$B:$G,3,0)</f>
      </c>
      <c r="H14" s="3">
        <f>VLOOKUP(B14,Members!$B:$G,4,0)</f>
      </c>
      <c r="I14" s="3">
        <f>VLOOKUP(B14,Members!$B:$G,5,0)</f>
      </c>
      <c r="J14" s="3">
        <f>VLOOKUP(B14,Members!$B:$G,6,0)</f>
      </c>
      <c r="K14" s="3"/>
      <c r="L14" s="8">
        <f>IF(ISNUMBER(SEARCH("BM", E14)),IFERROR(VLOOKUP(B14, Members!$B:$H, 7, FALSE), ""),"")</f>
      </c>
      <c r="M14" s="98">
        <f>IF(D14&lt;T14,"ออกก่อน "&amp;TEXT((T14-D14)*24*60,"0")&amp;" นาที","")</f>
      </c>
      <c r="N14" s="98">
        <f>TEXT(C14,"hh:mm:ss")</f>
      </c>
      <c r="O14" s="98">
        <f>TIMEVALUE(LEFT(N14,5))</f>
      </c>
      <c r="P14" s="10">
        <f>IF(MOD(S14,1)&gt;=MOD(O14,1),"ตรงเวลา","มาสาย "&amp;ROUND((MOD(O14,1)-MOD(S14,1))*1440,0)&amp;" นาที")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เวโรจน์ ชินนอก</v>
      </c>
      <c r="C15" s="102">
        <v>46114.3503125</v>
      </c>
      <c r="D15" s="100">
        <v>0.729166666666667</v>
      </c>
      <c r="E15" s="17" t="str">
        <v>BM1</v>
      </c>
      <c r="F15" s="2" t="str">
        <v>เอ</v>
      </c>
      <c r="G15" s="104">
        <f>VLOOKUP(B15,Members!$B:$G,3,0)</f>
      </c>
      <c r="H15" s="3">
        <f>VLOOKUP(B15,Members!$B:$G,4,0)</f>
      </c>
      <c r="I15" s="3">
        <f>VLOOKUP(B15,Members!$B:$G,5,0)</f>
      </c>
      <c r="J15" s="3">
        <f>VLOOKUP(B15,Members!$B:$G,6,0)</f>
      </c>
      <c r="K15" s="3"/>
      <c r="L15" s="8">
        <f>IF(ISNUMBER(SEARCH("BM", E15)),IFERROR(VLOOKUP(B15, Members!$B:$H, 7, FALSE), ""),"")</f>
      </c>
      <c r="M15" s="98">
        <f>IF(D15&lt;T15,"ออกก่อน "&amp;TEXT((T15-D15)*24*60,"0")&amp;" นาที","")</f>
      </c>
      <c r="N15" s="98">
        <f>TEXT(C15,"hh:mm:ss")</f>
      </c>
      <c r="O15" s="98">
        <f>TIMEVALUE(LEFT(N15,5))</f>
      </c>
      <c r="P15" s="10">
        <f>IF(MOD(S15,1)&gt;=MOD(O15,1),"ตรงเวลา","มาสาย "&amp;ROUND((MOD(O15,1)-MOD(S15,1))*1440,0)&amp;" นาที")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กาญจนา วิสุทธิพงศ์</v>
      </c>
      <c r="C16" s="102">
        <v>46114.34988425926</v>
      </c>
      <c r="D16" s="100">
        <v>0.729166666666667</v>
      </c>
      <c r="E16" s="17" t="str">
        <v>BM1</v>
      </c>
      <c r="F16" s="2" t="str">
        <v>แม่บ้านเก๋</v>
      </c>
      <c r="G16" s="104">
        <f>VLOOKUP(B16,Members!$B:$G,3,0)</f>
      </c>
      <c r="H16" s="3">
        <f>VLOOKUP(B16,Members!$B:$G,4,0)</f>
      </c>
      <c r="I16" s="3">
        <f>VLOOKUP(B16,Members!$B:$G,5,0)</f>
      </c>
      <c r="J16" s="3">
        <f>VLOOKUP(B16,Members!$B:$G,6,0)</f>
      </c>
      <c r="K16" s="3"/>
      <c r="L16" s="8">
        <f>IF(ISNUMBER(SEARCH("BM", E16)),IFERROR(VLOOKUP(B16, Members!$B:$H, 7, FALSE), ""),"")</f>
      </c>
      <c r="M16" s="98">
        <f>IF(D16&lt;T16,"ออกก่อน "&amp;TEXT((T16-D16)*24*60,"0")&amp;" นาที","")</f>
      </c>
      <c r="N16" s="98">
        <f>TEXT(C16,"hh:mm:ss")</f>
      </c>
      <c r="O16" s="98">
        <f>TIMEVALUE(LEFT(N16,5))</f>
      </c>
      <c r="P16" s="10">
        <f>IF(MOD(S16,1)&gt;=MOD(O16,1),"ตรงเวลา","มาสาย "&amp;ROUND((MOD(O16,1)-MOD(S16,1))*1440,0)&amp;" นาที")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วิชชุตา เล็บครุฑ</v>
      </c>
      <c r="C17" s="102">
        <v>46114.35162037037</v>
      </c>
      <c r="D17" s="100">
        <v>0.729166666666667</v>
      </c>
      <c r="E17" s="17" t="str">
        <v>BM1</v>
      </c>
      <c r="F17" s="2" t="str">
        <v>จ๋า</v>
      </c>
      <c r="G17" s="104">
        <f>VLOOKUP(B17,Members!$B:$G,3,0)</f>
      </c>
      <c r="H17" s="3">
        <f>VLOOKUP(B17,Members!$B:$G,4,0)</f>
      </c>
      <c r="I17" s="3">
        <f>VLOOKUP(B17,Members!$B:$G,5,0)</f>
      </c>
      <c r="J17" s="3">
        <f>VLOOKUP(B17,Members!$B:$G,6,0)</f>
      </c>
      <c r="K17" s="3"/>
      <c r="L17" s="8">
        <f>IF(ISNUMBER(SEARCH("BM", E17)),IFERROR(VLOOKUP(B17, Members!$B:$H, 7, FALSE), ""),"")</f>
      </c>
      <c r="M17" s="98">
        <f>IF(D17&lt;T17,"ออกก่อน "&amp;TEXT((T17-D17)*24*60,"0")&amp;" นาที","")</f>
      </c>
      <c r="N17" s="98">
        <f>TEXT(C17,"hh:mm:ss")</f>
      </c>
      <c r="O17" s="98">
        <f>TIMEVALUE(LEFT(N17,5))</f>
      </c>
      <c r="P17" s="10">
        <f>IF(MOD(S17,1)&gt;=MOD(O17,1),"ตรงเวลา","มาสาย "&amp;ROUND((MOD(O17,1)-MOD(S17,1))*1440,0)&amp;" นาที")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กีรติ วาจาเพราะ</v>
      </c>
      <c r="C18" s="102">
        <v>46114.349074074074</v>
      </c>
      <c r="D18" s="100">
        <v>0.729166666666667</v>
      </c>
      <c r="E18" s="17" t="str">
        <v>BM1</v>
      </c>
      <c r="F18" s="2" t="str" xml:space="preserve">
        <v>ซุป </v>
      </c>
      <c r="G18" s="104">
        <f>VLOOKUP(B18,Members!$B:$G,3,0)</f>
      </c>
      <c r="H18" s="3">
        <f>VLOOKUP(B18,Members!$B:$G,4,0)</f>
      </c>
      <c r="I18" s="3">
        <f>VLOOKUP(B18,Members!$B:$G,5,0)</f>
      </c>
      <c r="J18" s="3">
        <f>VLOOKUP(B18,Members!$B:$G,6,0)</f>
      </c>
      <c r="K18" s="3"/>
      <c r="L18" s="8">
        <f>IF(ISNUMBER(SEARCH("BM", E18)),IFERROR(VLOOKUP(B18, Members!$B:$H, 7, FALSE), ""),"")</f>
      </c>
      <c r="M18" s="98">
        <f>IF(D18&lt;T18,"ออกก่อน "&amp;TEXT((T18-D18)*24*60,"0")&amp;" นาที","")</f>
      </c>
      <c r="N18" s="98">
        <f>TEXT(C18,"hh:mm:ss")</f>
      </c>
      <c r="O18" s="98">
        <f>TIMEVALUE(LEFT(N18,5))</f>
      </c>
      <c r="P18" s="10">
        <f>IF(MOD(S18,1)&gt;=MOD(O18,1),"ตรงเวลา","มาสาย "&amp;ROUND((MOD(O18,1)-MOD(S18,1))*1440,0)&amp;" นาที")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ฉัตรมงคล มาลี</v>
      </c>
      <c r="C19" s="102">
        <v>46114.348958333336</v>
      </c>
      <c r="D19" s="100">
        <v>0.729166666666667</v>
      </c>
      <c r="E19" s="17" t="str">
        <v>BM1</v>
      </c>
      <c r="F19" s="2" t="str">
        <v>เก้า</v>
      </c>
      <c r="G19" s="104">
        <f>VLOOKUP(B19,Members!$B:$G,3,0)</f>
      </c>
      <c r="H19" s="3">
        <f>VLOOKUP(B19,Members!$B:$G,4,0)</f>
      </c>
      <c r="I19" s="3">
        <f>VLOOKUP(B19,Members!$B:$G,5,0)</f>
      </c>
      <c r="J19" s="3">
        <f>VLOOKUP(B19,Members!$B:$G,6,0)</f>
      </c>
      <c r="K19" s="3"/>
      <c r="L19" s="8">
        <f>IF(ISNUMBER(SEARCH("BM", E19)),IFERROR(VLOOKUP(B19, Members!$B:$H, 7, FALSE), ""),"")</f>
      </c>
      <c r="M19" s="98">
        <f>IF(D19&lt;T19,"ออกก่อน "&amp;TEXT((T19-D19)*24*60,"0")&amp;" นาที","")</f>
      </c>
      <c r="N19" s="98">
        <f>TEXT(C19,"hh:mm:ss")</f>
      </c>
      <c r="O19" s="98">
        <f>TIMEVALUE(LEFT(N19,5))</f>
      </c>
      <c r="P19" s="10">
        <f>IF(MOD(S19,1)&gt;=MOD(O19,1),"ตรงเวลา","มาสาย "&amp;ROUND((MOD(O19,1)-MOD(S19,1))*1440,0)&amp;" นาที")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ครองฟ้า เทียมประกอบกิจ</v>
      </c>
      <c r="C20" s="102">
        <v>46114.348807870374</v>
      </c>
      <c r="D20" s="100">
        <v>0.729166666666667</v>
      </c>
      <c r="E20" s="17" t="str">
        <v>BM1</v>
      </c>
      <c r="F20" s="2" t="str">
        <v>จีโน่</v>
      </c>
      <c r="G20" s="104">
        <f>VLOOKUP(B20,Members!$B:$G,3,0)</f>
      </c>
      <c r="H20" s="3">
        <f>VLOOKUP(B20,Members!$B:$G,4,0)</f>
      </c>
      <c r="I20" s="3">
        <f>VLOOKUP(B20,Members!$B:$G,5,0)</f>
      </c>
      <c r="J20" s="3">
        <f>VLOOKUP(B20,Members!$B:$G,6,0)</f>
      </c>
      <c r="K20" s="3"/>
      <c r="L20" s="8">
        <f>IF(ISNUMBER(SEARCH("BM", E20)),IFERROR(VLOOKUP(B20, Members!$B:$H, 7, FALSE), ""),"")</f>
      </c>
      <c r="M20" s="98">
        <f>IF(D20&lt;T20,"ออกก่อน "&amp;TEXT((T20-D20)*24*60,"0")&amp;" นาที","")</f>
      </c>
      <c r="N20" s="98">
        <f>TEXT(C20,"hh:mm:ss")</f>
      </c>
      <c r="O20" s="98">
        <f>TIMEVALUE(LEFT(N20,5))</f>
      </c>
      <c r="P20" s="10">
        <f>IF(MOD(S20,1)&gt;=MOD(O20,1),"ตรงเวลา","มาสาย "&amp;ROUND((MOD(O20,1)-MOD(S20,1))*1440,0)&amp;" นาที")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เขมมะ จงเพิ่มกลาง</v>
      </c>
      <c r="C21" s="102">
        <v>46114.34872685185</v>
      </c>
      <c r="D21" s="100">
        <v>0.729166666666667</v>
      </c>
      <c r="E21" s="17" t="str">
        <v>BM1</v>
      </c>
      <c r="F21" s="2" t="str">
        <v>โฮ</v>
      </c>
      <c r="G21" s="104">
        <f>VLOOKUP(B21,Members!$B:$G,3,0)</f>
      </c>
      <c r="H21" s="3">
        <f>VLOOKUP(B21,Members!$B:$G,4,0)</f>
      </c>
      <c r="I21" s="3">
        <f>VLOOKUP(B21,Members!$B:$G,5,0)</f>
      </c>
      <c r="J21" s="3">
        <f>VLOOKUP(B21,Members!$B:$G,6,0)</f>
      </c>
      <c r="K21" s="3"/>
      <c r="L21" s="8">
        <f>IF(ISNUMBER(SEARCH("BM", E21)),IFERROR(VLOOKUP(B21, Members!$B:$H, 7, FALSE), ""),"")</f>
      </c>
      <c r="M21" s="98">
        <f>IF(D21&lt;T21,"ออกก่อน "&amp;TEXT((T21-D21)*24*60,"0")&amp;" นาที","")</f>
      </c>
      <c r="N21" s="98">
        <f>TEXT(C21,"hh:mm:ss")</f>
      </c>
      <c r="O21" s="98">
        <f>TIMEVALUE(LEFT(N21,5))</f>
      </c>
      <c r="P21" s="10">
        <f>IF(MOD(S21,1)&gt;=MOD(O21,1),"ตรงเวลา","มาสาย "&amp;ROUND((MOD(O21,1)-MOD(S21,1))*1440,0)&amp;" นาที")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รวินท์นิภา คงทะเล</v>
      </c>
      <c r="C22" s="102">
        <v>46114.34743055556</v>
      </c>
      <c r="D22" s="100">
        <v>0.729166666666667</v>
      </c>
      <c r="E22" s="17" t="str">
        <v>BM1</v>
      </c>
      <c r="F22" s="2" t="str">
        <v>นุ่น</v>
      </c>
      <c r="G22" s="104">
        <f>VLOOKUP(B22,Members!$B:$G,3,0)</f>
      </c>
      <c r="H22" s="3">
        <f>VLOOKUP(B22,Members!$B:$G,4,0)</f>
      </c>
      <c r="I22" s="3">
        <f>VLOOKUP(B22,Members!$B:$G,5,0)</f>
      </c>
      <c r="J22" s="3">
        <f>VLOOKUP(B22,Members!$B:$G,6,0)</f>
      </c>
      <c r="K22" s="3"/>
      <c r="L22" s="8">
        <f>IF(ISNUMBER(SEARCH("BM", E22)),IFERROR(VLOOKUP(B22, Members!$B:$H, 7, FALSE), ""),"")</f>
      </c>
      <c r="M22" s="98">
        <f>IF(D22&lt;T22,"ออกก่อน "&amp;TEXT((T22-D22)*24*60,"0")&amp;" นาที","")</f>
      </c>
      <c r="N22" s="98">
        <f>TEXT(C22,"hh:mm:ss")</f>
      </c>
      <c r="O22" s="98">
        <f>TIMEVALUE(LEFT(N22,5))</f>
      </c>
      <c r="P22" s="10">
        <f>IF(MOD(S22,1)&gt;=MOD(O22,1),"ตรงเวลา","มาสาย "&amp;ROUND((MOD(O22,1)-MOD(S22,1))*1440,0)&amp;" นาที")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ดวงหทัย อุปนิ</v>
      </c>
      <c r="C23" s="102">
        <v>46114.346967592595</v>
      </c>
      <c r="D23" s="100">
        <v>0.729166666666667</v>
      </c>
      <c r="E23" s="17" t="str">
        <v>BM1</v>
      </c>
      <c r="F23" s="2" t="str">
        <v>เบ้น</v>
      </c>
      <c r="G23" s="104">
        <f>VLOOKUP(B23,Members!$B:$G,3,0)</f>
      </c>
      <c r="H23" s="3">
        <f>VLOOKUP(B23,Members!$B:$G,4,0)</f>
      </c>
      <c r="I23" s="3">
        <f>VLOOKUP(B23,Members!$B:$G,5,0)</f>
      </c>
      <c r="J23" s="3">
        <f>VLOOKUP(B23,Members!$B:$G,6,0)</f>
      </c>
      <c r="K23" s="3"/>
      <c r="L23" s="8">
        <f>IF(ISNUMBER(SEARCH("BM", E23)),IFERROR(VLOOKUP(B23, Members!$B:$H, 7, FALSE), ""),"")</f>
      </c>
      <c r="M23" s="98">
        <f>IF(D23&lt;T23,"ออกก่อน "&amp;TEXT((T23-D23)*24*60,"0")&amp;" นาที","")</f>
      </c>
      <c r="N23" s="98">
        <f>TEXT(C23,"hh:mm:ss")</f>
      </c>
      <c r="O23" s="98">
        <f>TIMEVALUE(LEFT(N23,5))</f>
      </c>
      <c r="P23" s="10">
        <f>IF(MOD(S23,1)&gt;=MOD(O23,1),"ตรงเวลา","มาสาย "&amp;ROUND((MOD(O23,1)-MOD(S23,1))*1440,0)&amp;" นาที")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วริศรา เครือแสง</v>
      </c>
      <c r="C24" s="102">
        <v>46114.34537037037</v>
      </c>
      <c r="D24" s="100">
        <v>0.729166666666667</v>
      </c>
      <c r="E24" s="17" t="str">
        <v>Bm1</v>
      </c>
      <c r="F24" s="2" t="str">
        <v>ทัย</v>
      </c>
      <c r="G24" s="104">
        <f>VLOOKUP(B24,Members!$B:$G,3,0)</f>
      </c>
      <c r="H24" s="3">
        <f>VLOOKUP(B24,Members!$B:$G,4,0)</f>
      </c>
      <c r="I24" s="3">
        <f>VLOOKUP(B24,Members!$B:$G,5,0)</f>
      </c>
      <c r="J24" s="3">
        <f>VLOOKUP(B24,Members!$B:$G,6,0)</f>
      </c>
      <c r="K24" s="3"/>
      <c r="L24" s="8">
        <f>IF(ISNUMBER(SEARCH("BM", E24)),IFERROR(VLOOKUP(B24, Members!$B:$H, 7, FALSE), ""),"")</f>
      </c>
      <c r="M24" s="98">
        <f>IF(D24&lt;T24,"ออกก่อน "&amp;TEXT((T24-D24)*24*60,"0")&amp;" นาที","")</f>
      </c>
      <c r="N24" s="98">
        <f>TEXT(C24,"hh:mm:ss")</f>
      </c>
      <c r="O24" s="98">
        <f>TIMEVALUE(LEFT(N24,5))</f>
      </c>
      <c r="P24" s="10">
        <f>IF(MOD(S24,1)&gt;=MOD(O24,1),"ตรงเวลา","มาสาย "&amp;ROUND((MOD(O24,1)-MOD(S24,1))*1440,0)&amp;" นาที")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เกณิกา ฐาณัตตระกูล</v>
      </c>
      <c r="C25" s="102">
        <v>46114.344988425924</v>
      </c>
      <c r="D25" s="100">
        <v>0.729166666666667</v>
      </c>
      <c r="E25" s="17" t="str">
        <v>BM1</v>
      </c>
      <c r="F25" s="2" t="str">
        <v>เก</v>
      </c>
      <c r="G25" s="104">
        <f>VLOOKUP(B25,Members!$B:$G,3,0)</f>
      </c>
      <c r="H25" s="3">
        <f>VLOOKUP(B25,Members!$B:$G,4,0)</f>
      </c>
      <c r="I25" s="3">
        <f>VLOOKUP(B25,Members!$B:$G,5,0)</f>
      </c>
      <c r="J25" s="3">
        <f>VLOOKUP(B25,Members!$B:$G,6,0)</f>
      </c>
      <c r="K25" s="3"/>
      <c r="L25" s="8">
        <f>IF(ISNUMBER(SEARCH("BM", E25)),IFERROR(VLOOKUP(B25, Members!$B:$H, 7, FALSE), ""),"")</f>
      </c>
      <c r="M25" s="98">
        <f>IF(D25&lt;T25,"ออกก่อน "&amp;TEXT((T25-D25)*24*60,"0")&amp;" นาที","")</f>
      </c>
      <c r="N25" s="98">
        <f>TEXT(C25,"hh:mm:ss")</f>
      </c>
      <c r="O25" s="98">
        <f>TIMEVALUE(LEFT(N25,5))</f>
      </c>
      <c r="P25" s="10">
        <f>IF(MOD(S25,1)&gt;=MOD(O25,1),"ตรงเวลา","มาสาย "&amp;ROUND((MOD(O25,1)-MOD(S25,1))*1440,0)&amp;" นาที")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พรชิตา พะวา</v>
      </c>
      <c r="C26" s="102">
        <v>46114.3446412037</v>
      </c>
      <c r="D26" s="100">
        <v>0.729166666666667</v>
      </c>
      <c r="E26" s="17" t="str">
        <v>BM1</v>
      </c>
      <c r="F26" s="2" t="str">
        <v>ฟ้าน้อย</v>
      </c>
      <c r="G26" s="104">
        <f>VLOOKUP(B26,Members!$B:$G,3,0)</f>
      </c>
      <c r="H26" s="3">
        <f>VLOOKUP(B26,Members!$B:$G,4,0)</f>
      </c>
      <c r="I26" s="3">
        <f>VLOOKUP(B26,Members!$B:$G,5,0)</f>
      </c>
      <c r="J26" s="3">
        <f>VLOOKUP(B26,Members!$B:$G,6,0)</f>
      </c>
      <c r="K26" s="3"/>
      <c r="L26" s="8">
        <f>IF(ISNUMBER(SEARCH("BM", E26)),IFERROR(VLOOKUP(B26, Members!$B:$H, 7, FALSE), ""),"")</f>
      </c>
      <c r="M26" s="98">
        <f>IF(D26&lt;T26,"ออกก่อน "&amp;TEXT((T26-D26)*24*60,"0")&amp;" นาที","")</f>
      </c>
      <c r="N26" s="98">
        <f>TEXT(C26,"hh:mm:ss")</f>
      </c>
      <c r="O26" s="98">
        <f>TIMEVALUE(LEFT(N26,5))</f>
      </c>
      <c r="P26" s="10">
        <f>IF(MOD(S26,1)&gt;=MOD(O26,1),"ตรงเวลา","มาสาย "&amp;ROUND((MOD(O26,1)-MOD(S26,1))*1440,0)&amp;" นาที")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บุญสิตา พวงจำปี</v>
      </c>
      <c r="C27" s="102">
        <v>46114.34508101852</v>
      </c>
      <c r="D27" s="100">
        <v>0.729166666666667</v>
      </c>
      <c r="E27" s="17" t="str">
        <v>BM1</v>
      </c>
      <c r="F27" s="2" t="str">
        <v>แม่บ้านต่าย</v>
      </c>
      <c r="G27" s="104">
        <f>VLOOKUP(B27,Members!$B:$G,3,0)</f>
      </c>
      <c r="H27" s="3">
        <f>VLOOKUP(B27,Members!$B:$G,4,0)</f>
      </c>
      <c r="I27" s="3">
        <f>VLOOKUP(B27,Members!$B:$G,5,0)</f>
      </c>
      <c r="J27" s="3">
        <f>VLOOKUP(B27,Members!$B:$G,6,0)</f>
      </c>
      <c r="K27" s="3"/>
      <c r="L27" s="8">
        <f>IF(ISNUMBER(SEARCH("BM", E27)),IFERROR(VLOOKUP(B27, Members!$B:$H, 7, FALSE), ""),"")</f>
      </c>
      <c r="M27" s="98">
        <f>IF(D27&lt;T27,"ออกก่อน "&amp;TEXT((T27-D27)*24*60,"0")&amp;" นาที","")</f>
      </c>
      <c r="N27" s="98">
        <f>TEXT(C27,"hh:mm:ss")</f>
      </c>
      <c r="O27" s="98">
        <f>TIMEVALUE(LEFT(N27,5))</f>
      </c>
      <c r="P27" s="10">
        <f>IF(MOD(S27,1)&gt;=MOD(O27,1),"ตรงเวลา","มาสาย "&amp;ROUND((MOD(O27,1)-MOD(S27,1))*1440,0)&amp;" นาที")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ชลิตา แซ่อึ๊ง</v>
      </c>
      <c r="C28" s="102">
        <v>46114.34097222222</v>
      </c>
      <c r="D28" s="100">
        <v>0.729166666666667</v>
      </c>
      <c r="E28" s="17" t="str">
        <v>BM1</v>
      </c>
      <c r="F28" s="2" t="str">
        <v>นุ่น</v>
      </c>
      <c r="G28" s="104">
        <f>VLOOKUP(B28,Members!$B:$G,3,0)</f>
      </c>
      <c r="H28" s="3">
        <f>VLOOKUP(B28,Members!$B:$G,4,0)</f>
      </c>
      <c r="I28" s="3">
        <f>VLOOKUP(B28,Members!$B:$G,5,0)</f>
      </c>
      <c r="J28" s="3">
        <f>VLOOKUP(B28,Members!$B:$G,6,0)</f>
      </c>
      <c r="K28" s="3"/>
      <c r="L28" s="8">
        <f>IF(ISNUMBER(SEARCH("BM", E28)),IFERROR(VLOOKUP(B28, Members!$B:$H, 7, FALSE), ""),"")</f>
      </c>
      <c r="M28" s="98">
        <f>IF(D28&lt;T28,"ออกก่อน "&amp;TEXT((T28-D28)*24*60,"0")&amp;" นาที","")</f>
      </c>
      <c r="N28" s="98">
        <f>TEXT(C28,"hh:mm:ss")</f>
      </c>
      <c r="O28" s="98">
        <f>TIMEVALUE(LEFT(N28,5))</f>
      </c>
      <c r="P28" s="10">
        <f>IF(MOD(S28,1)&gt;=MOD(O28,1),"ตรงเวลา","มาสาย "&amp;ROUND((MOD(O28,1)-MOD(S28,1))*1440,0)&amp;" นาที")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อัจฉรา สังข์ทอง</v>
      </c>
      <c r="C29" s="102">
        <v>46114.34091435185</v>
      </c>
      <c r="D29" s="100">
        <v>0.729166666666667</v>
      </c>
      <c r="E29" s="17" t="str">
        <v>BM1</v>
      </c>
      <c r="F29" s="2" t="str">
        <v>หยก</v>
      </c>
      <c r="G29" s="104">
        <f>VLOOKUP(B29,Members!$B:$G,3,0)</f>
      </c>
      <c r="H29" s="3">
        <f>VLOOKUP(B29,Members!$B:$G,4,0)</f>
      </c>
      <c r="I29" s="3">
        <f>VLOOKUP(B29,Members!$B:$G,5,0)</f>
      </c>
      <c r="J29" s="3">
        <f>VLOOKUP(B29,Members!$B:$G,6,0)</f>
      </c>
      <c r="K29" s="3"/>
      <c r="L29" s="8">
        <f>IF(ISNUMBER(SEARCH("BM", E29)),IFERROR(VLOOKUP(B29, Members!$B:$H, 7, FALSE), ""),"")</f>
      </c>
      <c r="M29" s="98">
        <f>IF(D29&lt;T29,"ออกก่อน "&amp;TEXT((T29-D29)*24*60,"0")&amp;" นาที","")</f>
      </c>
      <c r="N29" s="98">
        <f>TEXT(C29,"hh:mm:ss")</f>
      </c>
      <c r="O29" s="98">
        <f>TIMEVALUE(LEFT(N29,5))</f>
      </c>
      <c r="P29" s="10">
        <f>IF(MOD(S29,1)&gt;=MOD(O29,1),"ตรงเวลา","มาสาย "&amp;ROUND((MOD(O29,1)-MOD(S29,1))*1440,0)&amp;" นาที")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กานต์เก้า แจ้งสว่าง</v>
      </c>
      <c r="C30" s="102">
        <v>46114.34085648148</v>
      </c>
      <c r="D30" s="100">
        <v>0.729166666666667</v>
      </c>
      <c r="E30" s="17" t="str">
        <v>BM1</v>
      </c>
      <c r="F30" s="2" t="str">
        <v>ชมพู่</v>
      </c>
      <c r="G30" s="104">
        <f>VLOOKUP(B30,Members!$B:$G,3,0)</f>
      </c>
      <c r="H30" s="3">
        <f>VLOOKUP(B30,Members!$B:$G,4,0)</f>
      </c>
      <c r="I30" s="3">
        <f>VLOOKUP(B30,Members!$B:$G,5,0)</f>
      </c>
      <c r="J30" s="3">
        <f>VLOOKUP(B30,Members!$B:$G,6,0)</f>
      </c>
      <c r="K30" s="116"/>
      <c r="L30" s="8">
        <f>IF(ISNUMBER(SEARCH("BM", E30)),IFERROR(VLOOKUP(B30, Members!$B:$H, 7, FALSE), ""),"")</f>
      </c>
      <c r="M30" s="98">
        <f>IF(D30&lt;T30,"ออกก่อน "&amp;TEXT((T30-D30)*24*60,"0")&amp;" นาที","")</f>
      </c>
      <c r="N30" s="98">
        <f>TEXT(C30,"hh:mm:ss")</f>
      </c>
      <c r="O30" s="98">
        <f>TIMEVALUE(LEFT(N30,5))</f>
      </c>
      <c r="P30" s="10">
        <f>IF(MOD(S30,1)&gt;=MOD(O30,1),"ตรงเวลา","มาสาย "&amp;ROUND((MOD(O30,1)-MOD(S30,1))*1440,0)&amp;" นาที")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ตูแวยะ ลอมะ</v>
      </c>
      <c r="C31" s="102">
        <v>46114.34229166667</v>
      </c>
      <c r="D31" s="100">
        <v>0.729166666666667</v>
      </c>
      <c r="E31" s="17" t="str">
        <v>BM1</v>
      </c>
      <c r="F31" s="2" t="str">
        <v>ยะห์</v>
      </c>
      <c r="G31" s="104">
        <f>VLOOKUP(B31,Members!$B:$G,3,0)</f>
      </c>
      <c r="H31" s="3">
        <f>VLOOKUP(B31,Members!$B:$G,4,0)</f>
      </c>
      <c r="I31" s="3">
        <f>VLOOKUP(B31,Members!$B:$G,5,0)</f>
      </c>
      <c r="J31" s="3">
        <f>VLOOKUP(B31,Members!$B:$G,6,0)</f>
      </c>
      <c r="K31" s="3"/>
      <c r="L31" s="8">
        <f>IF(ISNUMBER(SEARCH("BM", E31)),IFERROR(VLOOKUP(B31, Members!$B:$H, 7, FALSE), ""),"")</f>
      </c>
      <c r="M31" s="98">
        <f>IF(D31&lt;T31,"ออกก่อน "&amp;TEXT((T31-D31)*24*60,"0")&amp;" นาที","")</f>
      </c>
      <c r="N31" s="98">
        <f>TEXT(C31,"hh:mm:ss")</f>
      </c>
      <c r="O31" s="98">
        <f>TIMEVALUE(LEFT(N31,5))</f>
      </c>
      <c r="P31" s="10">
        <f>IF(MOD(S31,1)&gt;=MOD(O31,1),"ตรงเวลา","มาสาย "&amp;ROUND((MOD(O31,1)-MOD(S31,1))*1440,0)&amp;" นาที")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ณัฐฤดี วึงประโคน</v>
      </c>
      <c r="C32" s="102">
        <v>46114.33306712963</v>
      </c>
      <c r="D32" s="100">
        <v>0.729166666666667</v>
      </c>
      <c r="E32" s="17" t="str">
        <v>BM1</v>
      </c>
      <c r="F32" s="2" t="str">
        <v>เนส</v>
      </c>
      <c r="G32" s="104">
        <f>VLOOKUP(B32,Members!$B:$G,3,0)</f>
      </c>
      <c r="H32" s="3">
        <f>VLOOKUP(B32,Members!$B:$G,4,0)</f>
      </c>
      <c r="I32" s="3">
        <f>VLOOKUP(B32,Members!$B:$G,5,0)</f>
      </c>
      <c r="J32" s="3">
        <f>VLOOKUP(B32,Members!$B:$G,6,0)</f>
      </c>
      <c r="K32" s="116"/>
      <c r="L32" s="8">
        <f>IF(ISNUMBER(SEARCH("BM", E32)),IFERROR(VLOOKUP(B32, Members!$B:$H, 7, FALSE), ""),"")</f>
      </c>
      <c r="M32" s="98">
        <f>IF(D32&lt;T32,"ออกก่อน "&amp;TEXT((T32-D32)*24*60,"0")&amp;" นาที","")</f>
      </c>
      <c r="N32" s="98">
        <f>TEXT(C32,"hh:mm:ss")</f>
      </c>
      <c r="O32" s="98">
        <f>TIMEVALUE(LEFT(N32,5))</f>
      </c>
      <c r="P32" s="10">
        <f>IF(MOD(S32,1)&gt;=MOD(O32,1),"ตรงเวลา","มาสาย "&amp;ROUND((MOD(O32,1)-MOD(S32,1))*1440,0)&amp;" นาที")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v>8</v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อภิรดี แสนโคตร</v>
      </c>
      <c r="C33" s="102">
        <v>46114.338275462964</v>
      </c>
      <c r="D33" s="100">
        <v>0.729166666666667</v>
      </c>
      <c r="E33" s="17" t="str">
        <v>BM1</v>
      </c>
      <c r="F33" s="2" t="str">
        <v>เกตุ</v>
      </c>
      <c r="G33" s="104">
        <f>VLOOKUP(B33,Members!$B:$G,3,0)</f>
      </c>
      <c r="H33" s="3">
        <f>VLOOKUP(B33,Members!$B:$G,4,0)</f>
      </c>
      <c r="I33" s="3">
        <f>VLOOKUP(B33,Members!$B:$G,5,0)</f>
      </c>
      <c r="J33" s="3">
        <f>VLOOKUP(B33,Members!$B:$G,6,0)</f>
      </c>
      <c r="K33" s="3"/>
      <c r="L33" s="8">
        <f>IF(ISNUMBER(SEARCH("BM", E33)),IFERROR(VLOOKUP(B33, Members!$B:$H, 7, FALSE), ""),"")</f>
      </c>
      <c r="M33" s="98">
        <f>IF(D33&lt;T33,"ออกก่อน "&amp;TEXT((T33-D33)*24*60,"0")&amp;" นาที","")</f>
      </c>
      <c r="N33" s="98">
        <f>TEXT(C33,"hh:mm:ss")</f>
      </c>
      <c r="O33" s="98">
        <f>TIMEVALUE(LEFT(N33,5))</f>
      </c>
      <c r="P33" s="10">
        <f>IF(MOD(S33,1)&gt;=MOD(O33,1),"ตรงเวลา","มาสาย "&amp;ROUND((MOD(O33,1)-MOD(S33,1))*1440,0)&amp;" นาที")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เพชรายุธ ทั่งจันทร์</v>
      </c>
      <c r="C34" s="102">
        <v>46114.33949074074</v>
      </c>
      <c r="D34" s="100">
        <v>0.729166666666667</v>
      </c>
      <c r="E34" s="17" t="str">
        <v>BM3</v>
      </c>
      <c r="F34" s="2" t="str">
        <v>แม็ก</v>
      </c>
      <c r="G34" s="104">
        <f>VLOOKUP(B34,Members!$B:$G,3,0)</f>
      </c>
      <c r="H34" s="3">
        <f>VLOOKUP(B34,Members!$B:$G,4,0)</f>
      </c>
      <c r="I34" s="3">
        <f>VLOOKUP(B34,Members!$B:$G,5,0)</f>
      </c>
      <c r="J34" s="3">
        <f>VLOOKUP(B34,Members!$B:$G,6,0)</f>
      </c>
      <c r="K34" s="3"/>
      <c r="L34" s="8">
        <f>IF(ISNUMBER(SEARCH("BM", E34)),IFERROR(VLOOKUP(B34, Members!$B:$H, 7, FALSE), ""),"")</f>
      </c>
      <c r="M34" s="98">
        <f>IF(D34&lt;T34,"ออกก่อน "&amp;TEXT((T34-D34)*24*60,"0")&amp;" นาที","")</f>
      </c>
      <c r="N34" s="98">
        <f>TEXT(C34,"hh:mm:ss")</f>
      </c>
      <c r="O34" s="98">
        <f>TIMEVALUE(LEFT(N34,5))</f>
      </c>
      <c r="P34" s="10">
        <f>IF(MOD(S34,1)&gt;=MOD(O34,1),"ตรงเวลา","มาสาย "&amp;ROUND((MOD(O34,1)-MOD(S34,1))*1440,0)&amp;" นาที")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ชลธิชา คงมงคล</v>
      </c>
      <c r="C35" s="142">
        <v>0.3541666666666667</v>
      </c>
      <c r="D35" s="100">
        <v>0.729166666666667</v>
      </c>
      <c r="E35" s="17" t="str">
        <v>BM3</v>
      </c>
      <c r="F35" s="2" t="str">
        <v>แพรว</v>
      </c>
      <c r="G35" s="104">
        <f>VLOOKUP(B35,Members!$B:$G,3,0)</f>
      </c>
      <c r="H35" s="3">
        <f>VLOOKUP(B35,Members!$B:$G,4,0)</f>
      </c>
      <c r="I35" s="3">
        <f>VLOOKUP(B35,Members!$B:$G,5,0)</f>
      </c>
      <c r="J35" s="3">
        <f>VLOOKUP(B35,Members!$B:$G,6,0)</f>
      </c>
      <c r="K35" s="116" t="str">
        <v>โทรศัพท์เข้าแอปไม่ได้เช็คอินสาย</v>
      </c>
      <c r="L35" s="8">
        <f>IF(ISNUMBER(SEARCH("BM", E35)),IFERROR(VLOOKUP(B35, Members!$B:$H, 7, FALSE), ""),"")</f>
      </c>
      <c r="M35" s="98">
        <f>IF(D35&lt;T35,"ออกก่อน "&amp;TEXT((T35-D35)*24*60,"0")&amp;" นาที","")</f>
      </c>
      <c r="N35" s="98">
        <f>TEXT(C35,"hh:mm:ss")</f>
      </c>
      <c r="O35" s="98">
        <f>TIMEVALUE(LEFT(N35,5))</f>
      </c>
      <c r="P35" s="10">
        <f>IF(MOD(S35,1)&gt;=MOD(O35,1),"ตรงเวลา","มาสาย "&amp;ROUND((MOD(O35,1)-MOD(S35,1))*1440,0)&amp;" นาที")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กนต์ธร พู่พันธ์</v>
      </c>
      <c r="C36" s="102">
        <v>46114.357465277775</v>
      </c>
      <c r="D36" s="100">
        <v>0.729166666666667</v>
      </c>
      <c r="E36" s="17" t="str">
        <v>BM3</v>
      </c>
      <c r="F36" s="2" t="str">
        <v>ปาย</v>
      </c>
      <c r="G36" s="104">
        <f>VLOOKUP(B36,Members!$B:$G,3,0)</f>
      </c>
      <c r="H36" s="3">
        <f>VLOOKUP(B36,Members!$B:$G,4,0)</f>
      </c>
      <c r="I36" s="3">
        <f>VLOOKUP(B36,Members!$B:$G,5,0)</f>
      </c>
      <c r="J36" s="3">
        <f>VLOOKUP(B36,Members!$B:$G,6,0)</f>
      </c>
      <c r="K36" s="3"/>
      <c r="L36" s="8">
        <f>IF(ISNUMBER(SEARCH("BM", E36)),IFERROR(VLOOKUP(B36, Members!$B:$H, 7, FALSE), ""),"")</f>
      </c>
      <c r="M36" s="98">
        <f>IF(D36&lt;T36,"ออกก่อน "&amp;TEXT((T36-D36)*24*60,"0")&amp;" นาที","")</f>
      </c>
      <c r="N36" s="98">
        <f>TEXT(C36,"hh:mm:ss")</f>
      </c>
      <c r="O36" s="98">
        <f>TIMEVALUE(LEFT(N36,5))</f>
      </c>
      <c r="P36" s="10">
        <f>IF(MOD(S36,1)&gt;=MOD(O36,1),"ตรงเวลา","มาสาย "&amp;ROUND((MOD(O36,1)-MOD(S36,1))*1440,0)&amp;" นาที")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ปิยะธิดา ปิดฉายะ</v>
      </c>
      <c r="C37" s="102">
        <v>46114.354363425926</v>
      </c>
      <c r="D37" s="100">
        <v>0.729166666666667</v>
      </c>
      <c r="E37" s="17" t="str">
        <v>BM3</v>
      </c>
      <c r="F37" s="2" t="str">
        <v>หมิว</v>
      </c>
      <c r="G37" s="104">
        <f>VLOOKUP(B37,Members!$B:$G,3,0)</f>
      </c>
      <c r="H37" s="3">
        <f>VLOOKUP(B37,Members!$B:$G,4,0)</f>
      </c>
      <c r="I37" s="3">
        <f>VLOOKUP(B37,Members!$B:$G,5,0)</f>
      </c>
      <c r="J37" s="3">
        <f>VLOOKUP(B37,Members!$B:$G,6,0)</f>
      </c>
      <c r="K37" s="3"/>
      <c r="L37" s="8">
        <f>IF(ISNUMBER(SEARCH("BM", E37)),IFERROR(VLOOKUP(B37, Members!$B:$H, 7, FALSE), ""),"")</f>
      </c>
      <c r="M37" s="98">
        <f>IF(D37&lt;T37,"ออกก่อน "&amp;TEXT((T37-D37)*24*60,"0")&amp;" นาที","")</f>
      </c>
      <c r="N37" s="98">
        <f>TEXT(C37,"hh:mm:ss")</f>
      </c>
      <c r="O37" s="98">
        <f>TIMEVALUE(LEFT(N37,5))</f>
      </c>
      <c r="P37" s="10">
        <f>IF(MOD(S37,1)&gt;=MOD(O37,1),"ตรงเวลา","มาสาย "&amp;ROUND((MOD(O37,1)-MOD(S37,1))*1440,0)&amp;" นาที")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สิริกร วาปี</v>
      </c>
      <c r="C38" s="102">
        <v>46114.35135416667</v>
      </c>
      <c r="D38" s="100">
        <v>0.729166666666667</v>
      </c>
      <c r="E38" s="17" t="str">
        <v>BM3</v>
      </c>
      <c r="F38" s="2" t="str">
        <v>เนเน่</v>
      </c>
      <c r="G38" s="104">
        <f>VLOOKUP(B38,Members!$B:$G,3,0)</f>
      </c>
      <c r="H38" s="3">
        <f>VLOOKUP(B38,Members!$B:$G,4,0)</f>
      </c>
      <c r="I38" s="3">
        <f>VLOOKUP(B38,Members!$B:$G,5,0)</f>
      </c>
      <c r="J38" s="3">
        <f>VLOOKUP(B38,Members!$B:$G,6,0)</f>
      </c>
      <c r="K38" s="3"/>
      <c r="L38" s="8">
        <f>IF(ISNUMBER(SEARCH("BM", E38)),IFERROR(VLOOKUP(B38, Members!$B:$H, 7, FALSE), ""),"")</f>
      </c>
      <c r="M38" s="98">
        <f>IF(D38&lt;T38,"ออกก่อน "&amp;TEXT((T38-D38)*24*60,"0")&amp;" นาที","")</f>
      </c>
      <c r="N38" s="98">
        <f>TEXT(C38,"hh:mm:ss")</f>
      </c>
      <c r="O38" s="98">
        <f>TIMEVALUE(LEFT(N38,5))</f>
      </c>
      <c r="P38" s="10">
        <f>IF(MOD(S38,1)&gt;=MOD(O38,1),"ตรงเวลา","มาสาย "&amp;ROUND((MOD(O38,1)-MOD(S38,1))*1440,0)&amp;" นาที")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พนมกร แย้มเหม็น</v>
      </c>
      <c r="C39" s="102">
        <v>46114.3512962963</v>
      </c>
      <c r="D39" s="100">
        <v>0.729166666666667</v>
      </c>
      <c r="E39" s="17" t="str">
        <v>BM3</v>
      </c>
      <c r="F39" s="2" t="str">
        <v>เม</v>
      </c>
      <c r="G39" s="104">
        <f>VLOOKUP(B39,Members!$B:$G,3,0)</f>
      </c>
      <c r="H39" s="3">
        <f>VLOOKUP(B39,Members!$B:$G,4,0)</f>
      </c>
      <c r="I39" s="3">
        <f>VLOOKUP(B39,Members!$B:$G,5,0)</f>
      </c>
      <c r="J39" s="3">
        <f>VLOOKUP(B39,Members!$B:$G,6,0)</f>
      </c>
      <c r="K39" s="3"/>
      <c r="L39" s="8">
        <f>IF(ISNUMBER(SEARCH("BM", E39)),IFERROR(VLOOKUP(B39, Members!$B:$H, 7, FALSE), ""),"")</f>
      </c>
      <c r="M39" s="98">
        <f>IF(D39&lt;T39,"ออกก่อน "&amp;TEXT((T39-D39)*24*60,"0")&amp;" นาที","")</f>
      </c>
      <c r="N39" s="98">
        <f>TEXT(C39,"hh:mm:ss")</f>
      </c>
      <c r="O39" s="98">
        <f>TIMEVALUE(LEFT(N39,5))</f>
      </c>
      <c r="P39" s="10">
        <f>IF(MOD(S39,1)&gt;=MOD(O39,1),"ตรงเวลา","มาสาย "&amp;ROUND((MOD(O39,1)-MOD(S39,1))*1440,0)&amp;" นาที")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สุรเดช เจตจิรประภา</v>
      </c>
      <c r="C40" s="102">
        <v>46114.37571759259</v>
      </c>
      <c r="D40" s="100">
        <v>0.729166666666667</v>
      </c>
      <c r="E40" s="17" t="str">
        <v>BM3</v>
      </c>
      <c r="F40" s="2" t="str">
        <v>เบบี้</v>
      </c>
      <c r="G40" s="104">
        <f>VLOOKUP(B40,Members!$B:$G,3,0)</f>
      </c>
      <c r="H40" s="3">
        <f>VLOOKUP(B40,Members!$B:$G,4,0)</f>
      </c>
      <c r="I40" s="3">
        <f>VLOOKUP(B40,Members!$B:$G,5,0)</f>
      </c>
      <c r="J40" s="3">
        <f>VLOOKUP(B40,Members!$B:$G,6,0)</f>
      </c>
      <c r="K40" s="3"/>
      <c r="L40" s="8">
        <f>IF(ISNUMBER(SEARCH("BM", E40)),IFERROR(VLOOKUP(B40, Members!$B:$H, 7, FALSE), ""),"")</f>
      </c>
      <c r="M40" s="98">
        <f>IF(D40&lt;T40,"ออกก่อน "&amp;TEXT((T40-D40)*24*60,"0")&amp;" นาที","")</f>
      </c>
      <c r="N40" s="98">
        <f>TEXT(C40,"hh:mm:ss")</f>
      </c>
      <c r="O40" s="98">
        <f>TIMEVALUE(LEFT(N40,5))</f>
      </c>
      <c r="P40" s="10">
        <f>IF(MOD(S40,1)&gt;=MOD(O40,1),"ตรงเวลา","มาสาย "&amp;ROUND((MOD(O40,1)-MOD(S40,1))*1440,0)&amp;" นาที")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วรรณอักษร อนันทวรรณ</v>
      </c>
      <c r="C41" s="102">
        <v>46114.35057870371</v>
      </c>
      <c r="D41" s="100">
        <v>0.729166666666667</v>
      </c>
      <c r="E41" s="17" t="str">
        <v>BM3</v>
      </c>
      <c r="F41" s="2" t="str">
        <v>เมย์ออย</v>
      </c>
      <c r="G41" s="104">
        <f>VLOOKUP(B41,Members!$B:$G,3,0)</f>
      </c>
      <c r="H41" s="3">
        <f>VLOOKUP(B41,Members!$B:$G,4,0)</f>
      </c>
      <c r="I41" s="3">
        <f>VLOOKUP(B41,Members!$B:$G,5,0)</f>
      </c>
      <c r="J41" s="3">
        <f>VLOOKUP(B41,Members!$B:$G,6,0)</f>
      </c>
      <c r="K41" s="3"/>
      <c r="L41" s="8">
        <f>IF(ISNUMBER(SEARCH("BM", E41)),IFERROR(VLOOKUP(B41, Members!$B:$H, 7, FALSE), ""),"")</f>
      </c>
      <c r="M41" s="98">
        <f>IF(D41&lt;T41,"ออกก่อน "&amp;TEXT((T41-D41)*24*60,"0")&amp;" นาที","")</f>
      </c>
      <c r="N41" s="98">
        <f>TEXT(C41,"hh:mm:ss")</f>
      </c>
      <c r="O41" s="98">
        <f>TIMEVALUE(LEFT(N41,5))</f>
      </c>
      <c r="P41" s="10">
        <f>IF(MOD(S41,1)&gt;=MOD(O41,1),"ตรงเวลา","มาสาย "&amp;ROUND((MOD(O41,1)-MOD(S41,1))*1440,0)&amp;" นาที")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เจษฎาภรณ์ ปุราชะกา</v>
      </c>
      <c r="C42" s="102">
        <v>46114.35016203704</v>
      </c>
      <c r="D42" s="100">
        <v>0.729166666666667</v>
      </c>
      <c r="E42" s="17" t="str">
        <v>BM3</v>
      </c>
      <c r="F42" s="2" t="str">
        <v>บิ๊ก</v>
      </c>
      <c r="G42" s="104">
        <f>VLOOKUP(B42,Members!$B:$G,3,0)</f>
      </c>
      <c r="H42" s="3">
        <f>VLOOKUP(B42,Members!$B:$G,4,0)</f>
      </c>
      <c r="I42" s="3">
        <f>VLOOKUP(B42,Members!$B:$G,5,0)</f>
      </c>
      <c r="J42" s="3">
        <f>VLOOKUP(B42,Members!$B:$G,6,0)</f>
      </c>
      <c r="K42" s="3"/>
      <c r="L42" s="8">
        <f>IF(ISNUMBER(SEARCH("BM", E42)),IFERROR(VLOOKUP(B42, Members!$B:$H, 7, FALSE), ""),"")</f>
      </c>
      <c r="M42" s="98">
        <f>IF(D42&lt;T42,"ออกก่อน "&amp;TEXT((T42-D42)*24*60,"0")&amp;" นาที","")</f>
      </c>
      <c r="N42" s="98">
        <f>TEXT(C42,"hh:mm:ss")</f>
      </c>
      <c r="O42" s="98">
        <f>TIMEVALUE(LEFT(N42,5))</f>
      </c>
      <c r="P42" s="10">
        <f>IF(MOD(S42,1)&gt;=MOD(O42,1),"ตรงเวลา","มาสาย "&amp;ROUND((MOD(O42,1)-MOD(S42,1))*1440,0)&amp;" นาที")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วิชญาดา อวนหน้า</v>
      </c>
      <c r="C43" s="102">
        <v>46114.35023148148</v>
      </c>
      <c r="D43" s="100">
        <v>0.729166666666667</v>
      </c>
      <c r="E43" s="17" t="str">
        <v>BM3</v>
      </c>
      <c r="F43" s="2" t="str">
        <v>แนน</v>
      </c>
      <c r="G43" s="104">
        <f>VLOOKUP(B43,Members!$B:$G,3,0)</f>
      </c>
      <c r="H43" s="3">
        <f>VLOOKUP(B43,Members!$B:$G,4,0)</f>
      </c>
      <c r="I43" s="3">
        <f>VLOOKUP(B43,Members!$B:$G,5,0)</f>
      </c>
      <c r="J43" s="3">
        <f>VLOOKUP(B43,Members!$B:$G,6,0)</f>
      </c>
      <c r="K43" s="3"/>
      <c r="L43" s="8">
        <f>IF(ISNUMBER(SEARCH("BM", E43)),IFERROR(VLOOKUP(B43, Members!$B:$H, 7, FALSE), ""),"")</f>
      </c>
      <c r="M43" s="98">
        <f>IF(D43&lt;T43,"ออกก่อน "&amp;TEXT((T43-D43)*24*60,"0")&amp;" นาที","")</f>
      </c>
      <c r="N43" s="98">
        <f>TEXT(C43,"hh:mm:ss")</f>
      </c>
      <c r="O43" s="98">
        <f>TIMEVALUE(LEFT(N43,5))</f>
      </c>
      <c r="P43" s="10">
        <f>IF(MOD(S43,1)&gt;=MOD(O43,1),"ตรงเวลา","มาสาย "&amp;ROUND((MOD(O43,1)-MOD(S43,1))*1440,0)&amp;" นาที")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นลินทิพย์ สมพิพัฒน์</v>
      </c>
      <c r="C44" s="102">
        <v>46114.34976851852</v>
      </c>
      <c r="D44" s="100">
        <v>0.729166666666667</v>
      </c>
      <c r="E44" s="17" t="str">
        <v>BM3</v>
      </c>
      <c r="F44" s="2" t="str">
        <v>จิ้บ</v>
      </c>
      <c r="G44" s="104">
        <f>VLOOKUP(B44,Members!$B:$G,3,0)</f>
      </c>
      <c r="H44" s="3">
        <f>VLOOKUP(B44,Members!$B:$G,4,0)</f>
      </c>
      <c r="I44" s="3">
        <f>VLOOKUP(B44,Members!$B:$G,5,0)</f>
      </c>
      <c r="J44" s="3">
        <f>VLOOKUP(B44,Members!$B:$G,6,0)</f>
      </c>
      <c r="K44" s="3"/>
      <c r="L44" s="8">
        <f>IF(ISNUMBER(SEARCH("BM", E44)),IFERROR(VLOOKUP(B44, Members!$B:$H, 7, FALSE), ""),"")</f>
      </c>
      <c r="M44" s="98">
        <f>IF(D44&lt;T44,"ออกก่อน "&amp;TEXT((T44-D44)*24*60,"0")&amp;" นาที","")</f>
      </c>
      <c r="N44" s="98">
        <f>TEXT(C44,"hh:mm:ss")</f>
      </c>
      <c r="O44" s="98">
        <f>TIMEVALUE(LEFT(N44,5))</f>
      </c>
      <c r="P44" s="10">
        <f>IF(MOD(S44,1)&gt;=MOD(O44,1),"ตรงเวลา","มาสาย "&amp;ROUND((MOD(O44,1)-MOD(S44,1))*1440,0)&amp;" นาที")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วันชนะ แสงใส</v>
      </c>
      <c r="C45" s="102">
        <v>46114.34957175926</v>
      </c>
      <c r="D45" s="100">
        <v>0.729166666666667</v>
      </c>
      <c r="E45" s="17" t="str">
        <v>BM3</v>
      </c>
      <c r="F45" s="2" t="str">
        <v>แชมป์</v>
      </c>
      <c r="G45" s="104">
        <f>VLOOKUP(B45,Members!$B:$G,3,0)</f>
      </c>
      <c r="H45" s="3">
        <f>VLOOKUP(B45,Members!$B:$G,4,0)</f>
      </c>
      <c r="I45" s="3">
        <f>VLOOKUP(B45,Members!$B:$G,5,0)</f>
      </c>
      <c r="J45" s="3">
        <f>VLOOKUP(B45,Members!$B:$G,6,0)</f>
      </c>
      <c r="K45" s="3"/>
      <c r="L45" s="8">
        <f>IF(ISNUMBER(SEARCH("BM", E45)),IFERROR(VLOOKUP(B45, Members!$B:$H, 7, FALSE), ""),"")</f>
      </c>
      <c r="M45" s="98">
        <f>IF(D45&lt;T45,"ออกก่อน "&amp;TEXT((T45-D45)*24*60,"0")&amp;" นาที","")</f>
      </c>
      <c r="N45" s="98">
        <f>TEXT(C45,"hh:mm:ss")</f>
      </c>
      <c r="O45" s="98">
        <f>TIMEVALUE(LEFT(N45,5))</f>
      </c>
      <c r="P45" s="10">
        <f>IF(MOD(S45,1)&gt;=MOD(O45,1),"ตรงเวลา","มาสาย "&amp;ROUND((MOD(O45,1)-MOD(S45,1))*1440,0)&amp;" นาที")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ปฏิญญา สำเร็จสุข</v>
      </c>
      <c r="C46" s="102">
        <v>46114.34983796296</v>
      </c>
      <c r="D46" s="100">
        <v>0.729166666666667</v>
      </c>
      <c r="E46" s="17" t="str">
        <v>BM3</v>
      </c>
      <c r="F46" s="2" t="str">
        <v>บิ้ง</v>
      </c>
      <c r="G46" s="104">
        <f>VLOOKUP(B46,Members!$B:$G,3,0)</f>
      </c>
      <c r="H46" s="3">
        <f>VLOOKUP(B46,Members!$B:$G,4,0)</f>
      </c>
      <c r="I46" s="3">
        <f>VLOOKUP(B46,Members!$B:$G,5,0)</f>
      </c>
      <c r="J46" s="3">
        <f>VLOOKUP(B46,Members!$B:$G,6,0)</f>
      </c>
      <c r="K46" s="3"/>
      <c r="L46" s="8">
        <f>IF(ISNUMBER(SEARCH("BM", E46)),IFERROR(VLOOKUP(B46, Members!$B:$H, 7, FALSE), ""),"")</f>
      </c>
      <c r="M46" s="98">
        <f>IF(D46&lt;T46,"ออกก่อน "&amp;TEXT((T46-D46)*24*60,"0")&amp;" นาที","")</f>
      </c>
      <c r="N46" s="98">
        <f>TEXT(C46,"hh:mm:ss")</f>
      </c>
      <c r="O46" s="98">
        <f>TIMEVALUE(LEFT(N46,5))</f>
      </c>
      <c r="P46" s="10">
        <f>IF(MOD(S46,1)&gt;=MOD(O46,1),"ตรงเวลา","มาสาย "&amp;ROUND((MOD(O46,1)-MOD(S46,1))*1440,0)&amp;" นาที")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อรรคเดช ดีนทอง</v>
      </c>
      <c r="C47" s="102">
        <v>46114.34878472222</v>
      </c>
      <c r="D47" s="100">
        <v>0.729166666666667</v>
      </c>
      <c r="E47" s="17" t="str">
        <v>BM3</v>
      </c>
      <c r="F47" s="2" t="str">
        <v>เดช</v>
      </c>
      <c r="G47" s="104">
        <f>VLOOKUP(B47,Members!$B:$G,3,0)</f>
      </c>
      <c r="H47" s="3">
        <f>VLOOKUP(B47,Members!$B:$G,4,0)</f>
      </c>
      <c r="I47" s="3">
        <f>VLOOKUP(B47,Members!$B:$G,5,0)</f>
      </c>
      <c r="J47" s="3">
        <f>VLOOKUP(B47,Members!$B:$G,6,0)</f>
      </c>
      <c r="K47" s="3"/>
      <c r="L47" s="8">
        <f>IF(ISNUMBER(SEARCH("BM", E47)),IFERROR(VLOOKUP(B47, Members!$B:$H, 7, FALSE), ""),"")</f>
      </c>
      <c r="M47" s="98">
        <f>IF(D47&lt;T47,"ออกก่อน "&amp;TEXT((T47-D47)*24*60,"0")&amp;" นาที","")</f>
      </c>
      <c r="N47" s="98">
        <f>TEXT(C47,"hh:mm:ss")</f>
      </c>
      <c r="O47" s="98">
        <f>TIMEVALUE(LEFT(N47,5))</f>
      </c>
      <c r="P47" s="10">
        <f>IF(MOD(S47,1)&gt;=MOD(O47,1),"ตรงเวลา","มาสาย "&amp;ROUND((MOD(O47,1)-MOD(S47,1))*1440,0)&amp;" นาที")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เบญจมาศ แก้วกล้า</v>
      </c>
      <c r="C48" s="102">
        <v>46114.34747685185</v>
      </c>
      <c r="D48" s="100">
        <v>0.729166666666667</v>
      </c>
      <c r="E48" s="17" t="str">
        <v>BM3</v>
      </c>
      <c r="F48" s="2" t="str">
        <v>จิ๊บ</v>
      </c>
      <c r="G48" s="104">
        <f>VLOOKUP(B48,Members!$B:$G,3,0)</f>
      </c>
      <c r="H48" s="3">
        <f>VLOOKUP(B48,Members!$B:$G,4,0)</f>
      </c>
      <c r="I48" s="3">
        <f>VLOOKUP(B48,Members!$B:$G,5,0)</f>
      </c>
      <c r="J48" s="3">
        <f>VLOOKUP(B48,Members!$B:$G,6,0)</f>
      </c>
      <c r="K48" s="3"/>
      <c r="L48" s="8">
        <f>IF(ISNUMBER(SEARCH("BM", E48)),IFERROR(VLOOKUP(B48, Members!$B:$H, 7, FALSE), ""),"")</f>
      </c>
      <c r="M48" s="98">
        <f>IF(D48&lt;T48,"ออกก่อน "&amp;TEXT((T48-D48)*24*60,"0")&amp;" นาที","")</f>
      </c>
      <c r="N48" s="98">
        <f>TEXT(C48,"hh:mm:ss")</f>
      </c>
      <c r="O48" s="98">
        <f>TIMEVALUE(LEFT(N48,5))</f>
      </c>
      <c r="P48" s="10">
        <f>IF(MOD(S48,1)&gt;=MOD(O48,1),"ตรงเวลา","มาสาย "&amp;ROUND((MOD(O48,1)-MOD(S48,1))*1440,0)&amp;" นาที")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วันวิสาข์ กิตติกสานต์</v>
      </c>
      <c r="C49" s="102">
        <v>46114.34633101852</v>
      </c>
      <c r="D49" s="100">
        <v>0.729166666666667</v>
      </c>
      <c r="E49" s="17" t="str">
        <v>BM3</v>
      </c>
      <c r="F49" s="2" t="str">
        <v>สา</v>
      </c>
      <c r="G49" s="104">
        <f>VLOOKUP(B49,Members!$B:$G,3,0)</f>
      </c>
      <c r="H49" s="3">
        <f>VLOOKUP(B49,Members!$B:$G,4,0)</f>
      </c>
      <c r="I49" s="3">
        <f>VLOOKUP(B49,Members!$B:$G,5,0)</f>
      </c>
      <c r="J49" s="3">
        <f>VLOOKUP(B49,Members!$B:$G,6,0)</f>
      </c>
      <c r="K49" s="3"/>
      <c r="L49" s="8">
        <f>IF(ISNUMBER(SEARCH("BM", E49)),IFERROR(VLOOKUP(B49, Members!$B:$H, 7, FALSE), ""),"")</f>
      </c>
      <c r="M49" s="98">
        <f>IF(D49&lt;T49,"ออกก่อน "&amp;TEXT((T49-D49)*24*60,"0")&amp;" นาที","")</f>
      </c>
      <c r="N49" s="98">
        <f>TEXT(C49,"hh:mm:ss")</f>
      </c>
      <c r="O49" s="98">
        <f>TIMEVALUE(LEFT(N49,5))</f>
      </c>
      <c r="P49" s="10">
        <f>IF(MOD(S49,1)&gt;=MOD(O49,1),"ตรงเวลา","มาสาย "&amp;ROUND((MOD(O49,1)-MOD(S49,1))*1440,0)&amp;" นาที")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ชนาภา จันทร์หา</v>
      </c>
      <c r="C50" s="102">
        <v>46114.34311342592</v>
      </c>
      <c r="D50" s="100">
        <v>0.729166666666667</v>
      </c>
      <c r="E50" s="17" t="str">
        <v>BM3</v>
      </c>
      <c r="F50" s="2" t="str">
        <v>ใบตอง</v>
      </c>
      <c r="G50" s="104">
        <f>VLOOKUP(B50,Members!$B:$G,3,0)</f>
      </c>
      <c r="H50" s="3">
        <f>VLOOKUP(B50,Members!$B:$G,4,0)</f>
      </c>
      <c r="I50" s="3">
        <f>VLOOKUP(B50,Members!$B:$G,5,0)</f>
      </c>
      <c r="J50" s="3">
        <f>VLOOKUP(B50,Members!$B:$G,6,0)</f>
      </c>
      <c r="K50" s="3"/>
      <c r="L50" s="8">
        <f>IF(ISNUMBER(SEARCH("BM", E50)),IFERROR(VLOOKUP(B50, Members!$B:$H, 7, FALSE), ""),"")</f>
      </c>
      <c r="M50" s="98">
        <f>IF(D50&lt;T50,"ออกก่อน "&amp;TEXT((T50-D50)*24*60,"0")&amp;" นาที","")</f>
      </c>
      <c r="N50" s="98">
        <f>TEXT(C50,"hh:mm:ss")</f>
      </c>
      <c r="O50" s="98">
        <f>TIMEVALUE(LEFT(N50,5))</f>
      </c>
      <c r="P50" s="10">
        <f>IF(MOD(S50,1)&gt;=MOD(O50,1),"ตรงเวลา","มาสาย "&amp;ROUND((MOD(O50,1)-MOD(S50,1))*1440,0)&amp;" นาที")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ธีรภัทร พลอยน้อย</v>
      </c>
      <c r="C51" s="102">
        <v>46114.34300925926</v>
      </c>
      <c r="D51" s="100">
        <v>0.729166666666667</v>
      </c>
      <c r="E51" s="17" t="str">
        <v>BM3</v>
      </c>
      <c r="F51" s="2" t="str">
        <v>คิว</v>
      </c>
      <c r="G51" s="104">
        <f>VLOOKUP(B51,Members!$B:$G,3,0)</f>
      </c>
      <c r="H51" s="3">
        <f>VLOOKUP(B51,Members!$B:$G,4,0)</f>
      </c>
      <c r="I51" s="3">
        <f>VLOOKUP(B51,Members!$B:$G,5,0)</f>
      </c>
      <c r="J51" s="3">
        <f>VLOOKUP(B51,Members!$B:$G,6,0)</f>
      </c>
      <c r="K51" s="3"/>
      <c r="L51" s="8">
        <f>IF(ISNUMBER(SEARCH("BM", E51)),IFERROR(VLOOKUP(B51, Members!$B:$H, 7, FALSE), ""),"")</f>
      </c>
      <c r="M51" s="98">
        <f>IF(D51&lt;T51,"ออกก่อน "&amp;TEXT((T51-D51)*24*60,"0")&amp;" นาที","")</f>
      </c>
      <c r="N51" s="98">
        <f>TEXT(C51,"hh:mm:ss")</f>
      </c>
      <c r="O51" s="98">
        <f>TIMEVALUE(LEFT(N51,5))</f>
      </c>
      <c r="P51" s="10">
        <f>IF(MOD(S51,1)&gt;=MOD(O51,1),"ตรงเวลา","มาสาย "&amp;ROUND((MOD(O51,1)-MOD(S51,1))*1440,0)&amp;" นาที")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ณัฐนรี เพ็ชรมหาพรม</v>
      </c>
      <c r="C52" s="102">
        <v>46114.341099537036</v>
      </c>
      <c r="D52" s="100">
        <v>0.729166666666667</v>
      </c>
      <c r="E52" s="17" t="str">
        <v>BM3</v>
      </c>
      <c r="F52" s="2" t="str">
        <v>แตงกวา</v>
      </c>
      <c r="G52" s="104">
        <f>VLOOKUP(B52,Members!$B:$G,3,0)</f>
      </c>
      <c r="H52" s="3">
        <f>VLOOKUP(B52,Members!$B:$G,4,0)</f>
      </c>
      <c r="I52" s="3">
        <f>VLOOKUP(B52,Members!$B:$G,5,0)</f>
      </c>
      <c r="J52" s="3">
        <f>VLOOKUP(B52,Members!$B:$G,6,0)</f>
      </c>
      <c r="K52" s="3"/>
      <c r="L52" s="8">
        <f>IF(ISNUMBER(SEARCH("BM", E52)),IFERROR(VLOOKUP(B52, Members!$B:$H, 7, FALSE), ""),"")</f>
      </c>
      <c r="M52" s="98">
        <f>IF(D52&lt;T52,"ออกก่อน "&amp;TEXT((T52-D52)*24*60,"0")&amp;" นาที","")</f>
      </c>
      <c r="N52" s="98">
        <f>TEXT(C52,"hh:mm:ss")</f>
      </c>
      <c r="O52" s="98">
        <f>TIMEVALUE(LEFT(N52,5))</f>
      </c>
      <c r="P52" s="10">
        <f>IF(MOD(S52,1)&gt;=MOD(O52,1),"ตรงเวลา","มาสาย "&amp;ROUND((MOD(O52,1)-MOD(S52,1))*1440,0)&amp;" นาที")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ชนิตรา กลีบพุฒ</v>
      </c>
      <c r="C53" s="102">
        <v>46114.34118055556</v>
      </c>
      <c r="D53" s="100">
        <v>0.729166666666667</v>
      </c>
      <c r="E53" s="17" t="str">
        <v>BM3</v>
      </c>
      <c r="F53" s="2" t="str">
        <v>น้อง</v>
      </c>
      <c r="G53" s="104">
        <f>VLOOKUP(B53,Members!$B:$G,3,0)</f>
      </c>
      <c r="H53" s="3">
        <f>VLOOKUP(B53,Members!$B:$G,4,0)</f>
      </c>
      <c r="I53" s="3">
        <f>VLOOKUP(B53,Members!$B:$G,5,0)</f>
      </c>
      <c r="J53" s="3">
        <f>VLOOKUP(B53,Members!$B:$G,6,0)</f>
      </c>
      <c r="K53" s="3"/>
      <c r="L53" s="8">
        <f>IF(ISNUMBER(SEARCH("BM", E53)),IFERROR(VLOOKUP(B53, Members!$B:$H, 7, FALSE), ""),"")</f>
      </c>
      <c r="M53" s="98">
        <f>IF(D53&lt;T53,"ออกก่อน "&amp;TEXT((T53-D53)*24*60,"0")&amp;" นาที","")</f>
      </c>
      <c r="N53" s="98">
        <f>TEXT(C53,"hh:mm:ss")</f>
      </c>
      <c r="O53" s="98">
        <f>TIMEVALUE(LEFT(N53,5))</f>
      </c>
      <c r="P53" s="10">
        <f>IF(MOD(S53,1)&gt;=MOD(O53,1),"ตรงเวลา","มาสาย "&amp;ROUND((MOD(O53,1)-MOD(S53,1))*1440,0)&amp;" นาที")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อิทธิพล มีเจริญ</v>
      </c>
      <c r="C54" s="102">
        <v>46114.33908564815</v>
      </c>
      <c r="D54" s="100">
        <v>0.729166666666667</v>
      </c>
      <c r="E54" s="17" t="str">
        <v>BM3</v>
      </c>
      <c r="F54" s="2" t="str">
        <v>พล</v>
      </c>
      <c r="G54" s="104">
        <f>VLOOKUP(B54,Members!$B:$G,3,0)</f>
      </c>
      <c r="H54" s="3">
        <f>VLOOKUP(B54,Members!$B:$G,4,0)</f>
      </c>
      <c r="I54" s="3">
        <f>VLOOKUP(B54,Members!$B:$G,5,0)</f>
      </c>
      <c r="J54" s="3">
        <f>VLOOKUP(B54,Members!$B:$G,6,0)</f>
      </c>
      <c r="K54" s="3"/>
      <c r="L54" s="8">
        <f>IF(ISNUMBER(SEARCH("BM", E54)),IFERROR(VLOOKUP(B54, Members!$B:$H, 7, FALSE), ""),"")</f>
      </c>
      <c r="M54" s="98">
        <f>IF(D54&lt;T54,"ออกก่อน "&amp;TEXT((T54-D54)*24*60,"0")&amp;" นาที","")</f>
      </c>
      <c r="N54" s="98">
        <f>TEXT(C54,"hh:mm:ss")</f>
      </c>
      <c r="O54" s="98">
        <f>TIMEVALUE(LEFT(N54,5))</f>
      </c>
      <c r="P54" s="10">
        <f>IF(MOD(S54,1)&gt;=MOD(O54,1),"ตรงเวลา","มาสาย "&amp;ROUND((MOD(O54,1)-MOD(S54,1))*1440,0)&amp;" นาที")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ดนุพร อโคตมี</v>
      </c>
      <c r="C55" s="102">
        <v>46114.33913194444</v>
      </c>
      <c r="D55" s="100">
        <v>0.729166666666667</v>
      </c>
      <c r="E55" s="17" t="str">
        <v>BM3</v>
      </c>
      <c r="F55" s="2" t="str">
        <v>ลีโอ</v>
      </c>
      <c r="G55" s="104">
        <f>VLOOKUP(B55,Members!$B:$G,3,0)</f>
      </c>
      <c r="H55" s="3">
        <f>VLOOKUP(B55,Members!$B:$G,4,0)</f>
      </c>
      <c r="I55" s="3">
        <f>VLOOKUP(B55,Members!$B:$G,5,0)</f>
      </c>
      <c r="J55" s="3">
        <f>VLOOKUP(B55,Members!$B:$G,6,0)</f>
      </c>
      <c r="K55" s="3"/>
      <c r="L55" s="8">
        <f>IF(ISNUMBER(SEARCH("BM", E55)),IFERROR(VLOOKUP(B55, Members!$B:$H, 7, FALSE), ""),"")</f>
      </c>
      <c r="M55" s="98">
        <f>IF(D55&lt;T55,"ออกก่อน "&amp;TEXT((T55-D55)*24*60,"0")&amp;" นาที","")</f>
      </c>
      <c r="N55" s="98">
        <f>TEXT(C55,"hh:mm:ss")</f>
      </c>
      <c r="O55" s="98">
        <f>TIMEVALUE(LEFT(N55,5))</f>
      </c>
      <c r="P55" s="10">
        <f>IF(MOD(S55,1)&gt;=MOD(O55,1),"ตรงเวลา","มาสาย "&amp;ROUND((MOD(O55,1)-MOD(S55,1))*1440,0)&amp;" นาที")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ณัฐภัทร สุดประเวศ</v>
      </c>
      <c r="C56" s="102">
        <v>46114.33918981482</v>
      </c>
      <c r="D56" s="100">
        <v>0.729166666666667</v>
      </c>
      <c r="E56" s="17" t="str">
        <v>BM3</v>
      </c>
      <c r="F56" s="2" t="str">
        <v>อับดุล</v>
      </c>
      <c r="G56" s="104">
        <f>VLOOKUP(B56,Members!$B:$G,3,0)</f>
      </c>
      <c r="H56" s="3">
        <f>VLOOKUP(B56,Members!$B:$G,4,0)</f>
      </c>
      <c r="I56" s="3">
        <f>VLOOKUP(B56,Members!$B:$G,5,0)</f>
      </c>
      <c r="J56" s="3">
        <f>VLOOKUP(B56,Members!$B:$G,6,0)</f>
      </c>
      <c r="K56" s="3"/>
      <c r="L56" s="8">
        <f>IF(ISNUMBER(SEARCH("BM", E56)),IFERROR(VLOOKUP(B56, Members!$B:$H, 7, FALSE), ""),"")</f>
      </c>
      <c r="M56" s="98">
        <f>IF(D56&lt;T56,"ออกก่อน "&amp;TEXT((T56-D56)*24*60,"0")&amp;" นาที","")</f>
      </c>
      <c r="N56" s="98">
        <f>TEXT(C56,"hh:mm:ss")</f>
      </c>
      <c r="O56" s="98">
        <f>TIMEVALUE(LEFT(N56,5))</f>
      </c>
      <c r="P56" s="10">
        <f>IF(MOD(S56,1)&gt;=MOD(O56,1),"ตรงเวลา","มาสาย "&amp;ROUND((MOD(O56,1)-MOD(S56,1))*1440,0)&amp;" นาที")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ยศพร บูญเมือง</v>
      </c>
      <c r="C57" s="102">
        <v>46114.338368055556</v>
      </c>
      <c r="D57" s="100">
        <v>0.729166666666667</v>
      </c>
      <c r="E57" s="17" t="str">
        <v>BM3</v>
      </c>
      <c r="F57" s="2" t="str">
        <v>โอ็ต</v>
      </c>
      <c r="G57" s="104">
        <f>VLOOKUP(B57,Members!$B:$G,3,0)</f>
      </c>
      <c r="H57" s="3">
        <f>VLOOKUP(B57,Members!$B:$G,4,0)</f>
      </c>
      <c r="I57" s="3">
        <f>VLOOKUP(B57,Members!$B:$G,5,0)</f>
      </c>
      <c r="J57" s="3">
        <f>VLOOKUP(B57,Members!$B:$G,6,0)</f>
      </c>
      <c r="K57" s="3"/>
      <c r="L57" s="8">
        <f>IF(ISNUMBER(SEARCH("BM", E57)),IFERROR(VLOOKUP(B57, Members!$B:$H, 7, FALSE), ""),"")</f>
      </c>
      <c r="M57" s="98">
        <f>IF(D57&lt;T57,"ออกก่อน "&amp;TEXT((T57-D57)*24*60,"0")&amp;" นาที","")</f>
      </c>
      <c r="N57" s="98">
        <f>TEXT(C57,"hh:mm:ss")</f>
      </c>
      <c r="O57" s="98">
        <f>TIMEVALUE(LEFT(N57,5))</f>
      </c>
      <c r="P57" s="10">
        <f>IF(MOD(S57,1)&gt;=MOD(O57,1),"ตรงเวลา","มาสาย "&amp;ROUND((MOD(O57,1)-MOD(S57,1))*1440,0)&amp;" นาที")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อรดี เจนจบ</v>
      </c>
      <c r="C58" s="102">
        <v>46114.33277777778</v>
      </c>
      <c r="D58" s="100">
        <v>0.729166666666667</v>
      </c>
      <c r="E58" s="17" t="str">
        <v>BM3</v>
      </c>
      <c r="F58" s="2" t="str">
        <v>กิ๊ก</v>
      </c>
      <c r="G58" s="104">
        <f>VLOOKUP(B58,Members!$B:$G,3,0)</f>
      </c>
      <c r="H58" s="3">
        <f>VLOOKUP(B58,Members!$B:$G,4,0)</f>
      </c>
      <c r="I58" s="3">
        <f>VLOOKUP(B58,Members!$B:$G,5,0)</f>
      </c>
      <c r="J58" s="3">
        <f>VLOOKUP(B58,Members!$B:$G,6,0)</f>
      </c>
      <c r="K58" s="3"/>
      <c r="L58" s="8">
        <f>IF(ISNUMBER(SEARCH("BM", E58)),IFERROR(VLOOKUP(B58, Members!$B:$H, 7, FALSE), ""),"")</f>
      </c>
      <c r="M58" s="98">
        <f>IF(D58&lt;T58,"ออกก่อน "&amp;TEXT((T58-D58)*24*60,"0")&amp;" นาที","")</f>
      </c>
      <c r="N58" s="98">
        <f>TEXT(C58,"hh:mm:ss")</f>
      </c>
      <c r="O58" s="98">
        <f>TIMEVALUE(LEFT(N58,5))</f>
      </c>
      <c r="P58" s="10">
        <f>IF(MOD(S58,1)&gt;=MOD(O58,1),"ตรงเวลา","มาสาย "&amp;ROUND((MOD(O58,1)-MOD(S58,1))*1440,0)&amp;" นาที")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จิราพร เพ็ชรนิล</v>
      </c>
      <c r="C59" s="102">
        <v>46114.33283564815</v>
      </c>
      <c r="D59" s="100">
        <v>0.729166666666667</v>
      </c>
      <c r="E59" s="17" t="str">
        <v>BM3</v>
      </c>
      <c r="F59" s="2" t="str">
        <v>ตาล</v>
      </c>
      <c r="G59" s="104">
        <f>VLOOKUP(B59,Members!$B:$G,3,0)</f>
      </c>
      <c r="H59" s="3">
        <f>VLOOKUP(B59,Members!$B:$G,4,0)</f>
      </c>
      <c r="I59" s="3">
        <f>VLOOKUP(B59,Members!$B:$G,5,0)</f>
      </c>
      <c r="J59" s="3">
        <f>VLOOKUP(B59,Members!$B:$G,6,0)</f>
      </c>
      <c r="K59" s="3"/>
      <c r="L59" s="8">
        <f>IF(ISNUMBER(SEARCH("BM", E59)),IFERROR(VLOOKUP(B59, Members!$B:$H, 7, FALSE), ""),"")</f>
      </c>
      <c r="M59" s="98">
        <f>IF(D59&lt;T59,"ออกก่อน "&amp;TEXT((T59-D59)*24*60,"0")&amp;" นาที","")</f>
      </c>
      <c r="N59" s="98">
        <f>TEXT(C59,"hh:mm:ss")</f>
      </c>
      <c r="O59" s="98">
        <f>TIMEVALUE(LEFT(N59,5))</f>
      </c>
      <c r="P59" s="10">
        <f>IF(MOD(S59,1)&gt;=MOD(O59,1),"ตรงเวลา","มาสาย "&amp;ROUND((MOD(O59,1)-MOD(S59,1))*1440,0)&amp;" นาที")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รัษนันท์ รุจไชยนิตย์</v>
      </c>
      <c r="C60" s="142">
        <v>0.3541666666666667</v>
      </c>
      <c r="D60" s="100">
        <v>0.729166666666667</v>
      </c>
      <c r="E60" s="17" t="str">
        <v>BM3</v>
      </c>
      <c r="F60" s="2" t="str">
        <v>นัน</v>
      </c>
      <c r="G60" s="104">
        <f>VLOOKUP(B60,Members!$B:$G,3,0)</f>
      </c>
      <c r="H60" s="3">
        <f>VLOOKUP(B60,Members!$B:$G,4,0)</f>
      </c>
      <c r="I60" s="3">
        <f>VLOOKUP(B60,Members!$B:$G,5,0)</f>
      </c>
      <c r="J60" s="3">
        <f>VLOOKUP(B60,Members!$B:$G,6,0)</f>
      </c>
      <c r="K60" s="3"/>
      <c r="L60" s="8">
        <f>IF(ISNUMBER(SEARCH("BM", E60)),IFERROR(VLOOKUP(B60, Members!$B:$H, 7, FALSE), ""),"")</f>
      </c>
      <c r="M60" s="98">
        <f>IF(D60&lt;T60,"ออกก่อน "&amp;TEXT((T60-D60)*24*60,"0")&amp;" นาที","")</f>
      </c>
      <c r="N60" s="98">
        <f>TEXT(C60,"hh:mm:ss")</f>
      </c>
      <c r="O60" s="98">
        <f>TIMEVALUE(LEFT(N60,5))</f>
      </c>
      <c r="P60" s="10">
        <f>IF(MOD(S60,1)&gt;=MOD(O60,1),"ตรงเวลา","มาสาย "&amp;ROUND((MOD(O60,1)-MOD(S60,1))*1440,0)&amp;" นาที")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 xml:space="preserve">
        <v>พชร อินทรพันธ์ </v>
      </c>
      <c r="C61" s="142">
        <v>0.3611111111111111</v>
      </c>
      <c r="D61" s="115">
        <v>0.4166666666666667</v>
      </c>
      <c r="E61" s="17" t="str">
        <v>BM3</v>
      </c>
      <c r="F61" s="2" t="str">
        <v>ฟาริก</v>
      </c>
      <c r="G61" s="104">
        <f>VLOOKUP(B61,Members!$B:$G,3,0)</f>
      </c>
      <c r="H61" s="3">
        <f>VLOOKUP(B61,Members!$B:$G,4,0)</f>
      </c>
      <c r="I61" s="3">
        <f>VLOOKUP(B61,Members!$B:$G,5,0)</f>
      </c>
      <c r="J61" s="3">
        <f>VLOOKUP(B61,Members!$B:$G,6,0)</f>
      </c>
      <c r="K61" s="116" t="str">
        <v>แจ้งลาป่วย / ไม่ได้เช็คอินโทรศัพท์มีปัญหา</v>
      </c>
      <c r="L61" s="8">
        <f>IF(ISNUMBER(SEARCH("BM", E61)),IFERROR(VLOOKUP(B61, Members!$B:$H, 7, FALSE), ""),"")</f>
      </c>
      <c r="M61" s="98">
        <f>IF(D61&lt;T61,"ออกก่อน "&amp;TEXT((T61-D61)*24*60,"0")&amp;" นาที","")</f>
      </c>
      <c r="N61" s="98">
        <f>TEXT(C61,"hh:mm:ss")</f>
      </c>
      <c r="O61" s="98">
        <f>TIMEVALUE(LEFT(N61,5))</f>
      </c>
      <c r="P61" s="10">
        <f>IF(MOD(S61,1)&gt;=MOD(O61,1),"ตรงเวลา","มาสาย "&amp;ROUND((MOD(O61,1)-MOD(S61,1))*1440,0)&amp;" นาที")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นันทวัน ธรรมนิต์</v>
      </c>
      <c r="C62" s="102">
        <v>46114.33267361111</v>
      </c>
      <c r="D62" s="100">
        <v>0.729166666666667</v>
      </c>
      <c r="E62" s="17" t="str">
        <v>BM3</v>
      </c>
      <c r="F62" s="2" t="str">
        <v>อ้อ</v>
      </c>
      <c r="G62" s="104">
        <f>VLOOKUP(B62,Members!$B:$G,3,0)</f>
      </c>
      <c r="H62" s="3">
        <f>VLOOKUP(B62,Members!$B:$G,4,0)</f>
      </c>
      <c r="I62" s="3">
        <f>VLOOKUP(B62,Members!$B:$G,5,0)</f>
      </c>
      <c r="J62" s="3">
        <f>VLOOKUP(B62,Members!$B:$G,6,0)</f>
      </c>
      <c r="K62" s="3"/>
      <c r="L62" s="8">
        <f>IF(ISNUMBER(SEARCH("BM", E62)),IFERROR(VLOOKUP(B62, Members!$B:$H, 7, FALSE), ""),"")</f>
      </c>
      <c r="M62" s="98">
        <f>IF(D62&lt;T62,"ออกก่อน "&amp;TEXT((T62-D62)*24*60,"0")&amp;" นาที","")</f>
      </c>
      <c r="N62" s="98">
        <f>TEXT(C62,"hh:mm:ss")</f>
      </c>
      <c r="O62" s="98">
        <f>TIMEVALUE(LEFT(N62,5))</f>
      </c>
      <c r="P62" s="10">
        <f>IF(MOD(S62,1)&gt;=MOD(O62,1),"ตรงเวลา","มาสาย "&amp;ROUND((MOD(O62,1)-MOD(S62,1))*1440,0)&amp;" นาที")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อนุชา ชื่นชม</v>
      </c>
      <c r="C63" s="102">
        <v>46114.358310185184</v>
      </c>
      <c r="D63" s="100">
        <v>0.729166666666667</v>
      </c>
      <c r="E63" s="17" t="str">
        <v>DW1</v>
      </c>
      <c r="F63" s="2" t="str">
        <v>อาท</v>
      </c>
      <c r="G63" s="104">
        <f>VLOOKUP(B63,Members!$B:$G,3,0)</f>
      </c>
      <c r="H63" s="3">
        <f>VLOOKUP(B63,Members!$B:$G,4,0)</f>
      </c>
      <c r="I63" s="3">
        <f>VLOOKUP(B63,Members!$B:$G,5,0)</f>
      </c>
      <c r="J63" s="3">
        <f>VLOOKUP(B63,Members!$B:$G,6,0)</f>
      </c>
      <c r="K63" s="3"/>
      <c r="L63" s="8">
        <f>IF(ISNUMBER(SEARCH("BM", E63)),IFERROR(VLOOKUP(B63, Members!$B:$H, 7, FALSE), ""),"")</f>
      </c>
      <c r="M63" s="98">
        <f>IF(D63&lt;T63,"ออกก่อน "&amp;TEXT((T63-D63)*24*60,"0")&amp;" นาที","")</f>
      </c>
      <c r="N63" s="98">
        <f>TEXT(C63,"hh:mm:ss")</f>
      </c>
      <c r="O63" s="98">
        <f>TIMEVALUE(LEFT(N63,5))</f>
      </c>
      <c r="P63" s="10">
        <f>IF(MOD(S63,1)&gt;=MOD(O63,1),"ตรงเวลา","มาสาย "&amp;ROUND((MOD(O63,1)-MOD(S63,1))*1440,0)&amp;" นาที")</f>
      </c>
      <c r="Q63" s="3">
        <f>IF(S63&lt;=O63,(O63-S63)*1440,0)</f>
      </c>
      <c r="R63" s="3" t="str">
        <v>08:30 - 17:30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ณิชนันทน์ ขวัญสุด</v>
      </c>
      <c r="C64" s="102">
        <v>46114.352743055555</v>
      </c>
      <c r="D64" s="100">
        <v>0.729166666666667</v>
      </c>
      <c r="E64" s="17" t="str">
        <v>DW1</v>
      </c>
      <c r="F64" s="2" t="str">
        <v>บูม</v>
      </c>
      <c r="G64" s="104">
        <f>VLOOKUP(B64,Members!$B:$G,3,0)</f>
      </c>
      <c r="H64" s="3">
        <f>VLOOKUP(B64,Members!$B:$G,4,0)</f>
      </c>
      <c r="I64" s="3">
        <f>VLOOKUP(B64,Members!$B:$G,5,0)</f>
      </c>
      <c r="J64" s="3">
        <f>VLOOKUP(B64,Members!$B:$G,6,0)</f>
      </c>
      <c r="K64" s="116"/>
      <c r="L64" s="8">
        <f>IF(ISNUMBER(SEARCH("BM", E64)),IFERROR(VLOOKUP(B64, Members!$B:$H, 7, FALSE), ""),"")</f>
      </c>
      <c r="M64" s="98">
        <f>IF(D64&lt;T64,"ออกก่อน "&amp;TEXT((T64-D64)*24*60,"0")&amp;" นาที","")</f>
      </c>
      <c r="N64" s="98">
        <f>TEXT(C64,"hh:mm:ss")</f>
      </c>
      <c r="O64" s="98">
        <f>TIMEVALUE(LEFT(N64,5))</f>
      </c>
      <c r="P64" s="10">
        <f>IF(MOD(S64,1)&gt;=MOD(O64,1),"ตรงเวลา","มาสาย "&amp;ROUND((MOD(O64,1)-MOD(S64,1))*1440,0)&amp;" นาที")</f>
      </c>
      <c r="Q64" s="3">
        <f>IF(S64&lt;=O64,(O64-S64)*1440,0)</f>
      </c>
      <c r="R64" s="3" t="str">
        <v>08:30 - 17:30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>
        <v>ยุรนันท์ แซ่ย่าง</v>
      </c>
      <c r="C65" s="102">
        <v>46114.35142361111</v>
      </c>
      <c r="D65" s="100">
        <v>0.729166666666667</v>
      </c>
      <c r="E65" s="17" t="str">
        <v>DW1</v>
      </c>
      <c r="F65" s="2" t="str">
        <v>ตี๋</v>
      </c>
      <c r="G65" s="104">
        <f>VLOOKUP(B65,Members!$B:$G,3,0)</f>
      </c>
      <c r="H65" s="3">
        <f>VLOOKUP(B65,Members!$B:$G,4,0)</f>
      </c>
      <c r="I65" s="3">
        <f>VLOOKUP(B65,Members!$B:$G,5,0)</f>
      </c>
      <c r="J65" s="3">
        <f>VLOOKUP(B65,Members!$B:$G,6,0)</f>
      </c>
      <c r="K65" s="3"/>
      <c r="L65" s="8">
        <f>IF(ISNUMBER(SEARCH("BM", E65)),IFERROR(VLOOKUP(B65, Members!$B:$H, 7, FALSE), ""),"")</f>
      </c>
      <c r="M65" s="98">
        <f>IF(D65&lt;T65,"ออกก่อน "&amp;TEXT((T65-D65)*24*60,"0")&amp;" นาที","")</f>
      </c>
      <c r="N65" s="98">
        <f>TEXT(C65,"hh:mm:ss")</f>
      </c>
      <c r="O65" s="98">
        <f>TIMEVALUE(LEFT(N65,5))</f>
      </c>
      <c r="P65" s="10">
        <f>IF(MOD(S65,1)&gt;=MOD(O65,1),"ตรงเวลา","มาสาย "&amp;ROUND((MOD(O65,1)-MOD(S65,1))*1440,0)&amp;" นาที")</f>
      </c>
      <c r="Q65" s="3">
        <f>IF(S65&lt;=O65,(O65-S65)*1440,0)</f>
      </c>
      <c r="R65" s="3" t="str">
        <v>08:30 - 17:30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อรรถชัย ม่วงคู</v>
      </c>
      <c r="C66" s="102">
        <v>46114.35123842592</v>
      </c>
      <c r="D66" s="100">
        <v>0.729166666666667</v>
      </c>
      <c r="E66" s="17" t="str">
        <v>DW1</v>
      </c>
      <c r="F66" s="2" t="str">
        <v>บอม</v>
      </c>
      <c r="G66" s="104">
        <f>VLOOKUP(B66,Members!$B:$G,3,0)</f>
      </c>
      <c r="H66" s="3">
        <f>VLOOKUP(B66,Members!$B:$G,4,0)</f>
      </c>
      <c r="I66" s="3">
        <f>VLOOKUP(B66,Members!$B:$G,5,0)</f>
      </c>
      <c r="J66" s="3">
        <f>VLOOKUP(B66,Members!$B:$G,6,0)</f>
      </c>
      <c r="K66" s="3"/>
      <c r="L66" s="8">
        <f>IF(ISNUMBER(SEARCH("BM", E66)),IFERROR(VLOOKUP(B66, Members!$B:$H, 7, FALSE), ""),"")</f>
      </c>
      <c r="M66" s="98">
        <f>IF(D66&lt;T66,"ออกก่อน "&amp;TEXT((T66-D66)*24*60,"0")&amp;" นาที","")</f>
      </c>
      <c r="N66" s="98">
        <f>TEXT(C66,"hh:mm:ss")</f>
      </c>
      <c r="O66" s="98">
        <f>TIMEVALUE(LEFT(N66,5))</f>
      </c>
      <c r="P66" s="10">
        <f>IF(MOD(S66,1)&gt;=MOD(O66,1),"ตรงเวลา","มาสาย "&amp;ROUND((MOD(O66,1)-MOD(S66,1))*1440,0)&amp;" นาที")</f>
      </c>
      <c r="Q66" s="3">
        <f>IF(S66&lt;=O66,(O66-S66)*1440,0)</f>
      </c>
      <c r="R66" s="3" t="str">
        <v>08:30 - 17:30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ปวีณา กระธรรม</v>
      </c>
      <c r="C67" s="102">
        <v>46114.35076388889</v>
      </c>
      <c r="D67" s="100">
        <v>0.729166666666667</v>
      </c>
      <c r="E67" s="17" t="str">
        <v>DW1</v>
      </c>
      <c r="F67" s="2" t="str">
        <v>นา</v>
      </c>
      <c r="G67" s="104">
        <f>VLOOKUP(B67,Members!$B:$G,3,0)</f>
      </c>
      <c r="H67" s="3">
        <f>VLOOKUP(B67,Members!$B:$G,4,0)</f>
      </c>
      <c r="I67" s="3">
        <f>VLOOKUP(B67,Members!$B:$G,5,0)</f>
      </c>
      <c r="J67" s="3">
        <f>VLOOKUP(B67,Members!$B:$G,6,0)</f>
      </c>
      <c r="K67" s="3"/>
      <c r="L67" s="8">
        <f>IF(ISNUMBER(SEARCH("BM", E67)),IFERROR(VLOOKUP(B67, Members!$B:$H, 7, FALSE), ""),"")</f>
      </c>
      <c r="M67" s="98">
        <f>IF(D67&lt;T67,"ออกก่อน "&amp;TEXT((T67-D67)*24*60,"0")&amp;" นาที","")</f>
      </c>
      <c r="N67" s="98">
        <f>TEXT(C67,"hh:mm:ss")</f>
      </c>
      <c r="O67" s="98">
        <f>TIMEVALUE(LEFT(N67,5))</f>
      </c>
      <c r="P67" s="10">
        <f>IF(MOD(S67,1)&gt;=MOD(O67,1),"ตรงเวลา","มาสาย "&amp;ROUND((MOD(O67,1)-MOD(S67,1))*1440,0)&amp;" นาที")</f>
      </c>
      <c r="Q67" s="3">
        <f>IF(S67&lt;=O67,(O67-S67)*1440,0)</f>
      </c>
      <c r="R67" s="3" t="str">
        <v>08:30 - 17:30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กรัณย์ เพ็ชร์สุทธิ์</v>
      </c>
      <c r="C68" s="102">
        <v>46114.34508101852</v>
      </c>
      <c r="D68" s="100">
        <v>0.729166666666667</v>
      </c>
      <c r="E68" s="17" t="str">
        <v>DW1</v>
      </c>
      <c r="F68" s="2" t="str">
        <v>บอย</v>
      </c>
      <c r="G68" s="104">
        <f>VLOOKUP(B68,Members!$B:$G,3,0)</f>
      </c>
      <c r="H68" s="3">
        <f>VLOOKUP(B68,Members!$B:$G,4,0)</f>
      </c>
      <c r="I68" s="3">
        <f>VLOOKUP(B68,Members!$B:$G,5,0)</f>
      </c>
      <c r="J68" s="3">
        <f>VLOOKUP(B68,Members!$B:$G,6,0)</f>
      </c>
      <c r="K68" s="3"/>
      <c r="L68" s="8">
        <f>IF(ISNUMBER(SEARCH("BM", E68)),IFERROR(VLOOKUP(B68, Members!$B:$H, 7, FALSE), ""),"")</f>
      </c>
      <c r="M68" s="98">
        <f>IF(D68&lt;T68,"ออกก่อน "&amp;TEXT((T68-D68)*24*60,"0")&amp;" นาที","")</f>
      </c>
      <c r="N68" s="98">
        <f>TEXT(C68,"hh:mm:ss")</f>
      </c>
      <c r="O68" s="98">
        <f>TIMEVALUE(LEFT(N68,5))</f>
      </c>
      <c r="P68" s="10">
        <f>IF(MOD(S68,1)&gt;=MOD(O68,1),"ตรงเวลา","มาสาย "&amp;ROUND((MOD(O68,1)-MOD(S68,1))*1440,0)&amp;" นาที")</f>
      </c>
      <c r="Q68" s="3">
        <f>IF(S68&lt;=O68,(O68-S68)*1440,0)</f>
      </c>
      <c r="R68" s="3" t="str">
        <v>08:30 - 17:30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2" t="str">
        <v>วรรณวิษา เตชะอนันต์ณุกุล</v>
      </c>
      <c r="C69" s="102">
        <v>46114.34644675926</v>
      </c>
      <c r="D69" s="100">
        <v>0.729166666666667</v>
      </c>
      <c r="E69" s="17" t="str">
        <v>DW1</v>
      </c>
      <c r="F69" s="2" t="str">
        <v>ลูคัส</v>
      </c>
      <c r="G69" s="104">
        <f>VLOOKUP(B69,Members!$B:$G,3,0)</f>
      </c>
      <c r="H69" s="3">
        <f>VLOOKUP(B69,Members!$B:$G,4,0)</f>
      </c>
      <c r="I69" s="3">
        <f>VLOOKUP(B69,Members!$B:$G,5,0)</f>
      </c>
      <c r="J69" s="3">
        <f>VLOOKUP(B69,Members!$B:$G,6,0)</f>
      </c>
      <c r="K69" s="3"/>
      <c r="L69" s="8">
        <f>IF(ISNUMBER(SEARCH("BM", E69)),IFERROR(VLOOKUP(B69, Members!$B:$H, 7, FALSE), ""),"")</f>
      </c>
      <c r="M69" s="98">
        <f>IF(D69&lt;T69,"ออกก่อน "&amp;TEXT((T69-D69)*24*60,"0")&amp;" นาที","")</f>
      </c>
      <c r="N69" s="98">
        <f>TEXT(C69,"hh:mm:ss")</f>
      </c>
      <c r="O69" s="98">
        <f>TIMEVALUE(LEFT(N69,5))</f>
      </c>
      <c r="P69" s="10">
        <f>IF(MOD(S69,1)&gt;=MOD(O69,1),"ตรงเวลา","มาสาย "&amp;ROUND((MOD(O69,1)-MOD(S69,1))*1440,0)&amp;" นาที")</f>
      </c>
      <c r="Q69" s="3">
        <f>IF(S69&lt;=O69,(O69-S69)*1440,0)</f>
      </c>
      <c r="R69" s="3" t="str">
        <v>08:30 - 17:30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2" t="str">
        <v>กรรณิการ์ หวันทา</v>
      </c>
      <c r="C70" s="102">
        <v>46114.336331018516</v>
      </c>
      <c r="D70" s="100">
        <v>0.729166666666667</v>
      </c>
      <c r="E70" s="17" t="str">
        <v>DW1</v>
      </c>
      <c r="F70" s="2" t="str">
        <v>มด</v>
      </c>
      <c r="G70" s="104">
        <f>VLOOKUP(B70,Members!$B:$G,3,0)</f>
      </c>
      <c r="H70" s="3">
        <f>VLOOKUP(B70,Members!$B:$G,4,0)</f>
      </c>
      <c r="I70" s="3">
        <f>VLOOKUP(B70,Members!$B:$G,5,0)</f>
      </c>
      <c r="J70" s="3">
        <f>VLOOKUP(B70,Members!$B:$G,6,0)</f>
      </c>
      <c r="K70" s="3"/>
      <c r="L70" s="8">
        <f>IF(ISNUMBER(SEARCH("BM", E70)),IFERROR(VLOOKUP(B70, Members!$B:$H, 7, FALSE), ""),"")</f>
      </c>
      <c r="M70" s="98">
        <f>IF(D70&lt;T70,"ออกก่อน "&amp;TEXT((T70-D70)*24*60,"0")&amp;" นาที","")</f>
      </c>
      <c r="N70" s="98">
        <f>TEXT(C70,"hh:mm:ss")</f>
      </c>
      <c r="O70" s="98">
        <f>TIMEVALUE(LEFT(N70,5))</f>
      </c>
      <c r="P70" s="10">
        <f>IF(MOD(S70,1)&gt;=MOD(O70,1),"ตรงเวลา","มาสาย "&amp;ROUND((MOD(O70,1)-MOD(S70,1))*1440,0)&amp;" นาที")</f>
      </c>
      <c r="Q70" s="3">
        <f>IF(S70&lt;=O70,(O70-S70)*1440,0)</f>
      </c>
      <c r="R70" s="3" t="str">
        <v>08:30 - 17:30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2" t="str">
        <v>พยอม ดีเลิศ</v>
      </c>
      <c r="C71" s="102">
        <v>46114.349340277775</v>
      </c>
      <c r="D71" s="100">
        <v>0.729166666666667</v>
      </c>
      <c r="E71" s="17" t="str">
        <v>แม่บ้านชม้อย</v>
      </c>
      <c r="F71" s="2"/>
      <c r="G71" s="104">
        <f>VLOOKUP(B71,Members!$B:$G,3,0)</f>
      </c>
      <c r="H71" s="3">
        <f>VLOOKUP(B71,Members!$B:$G,4,0)</f>
      </c>
      <c r="I71" s="3">
        <f>VLOOKUP(B71,Members!$B:$G,5,0)</f>
      </c>
      <c r="J71" s="3">
        <f>VLOOKUP(B71,Members!$B:$G,6,0)</f>
      </c>
      <c r="K71" s="3"/>
      <c r="L71" s="8">
        <f>IF(ISNUMBER(SEARCH("BM", E71)),IFERROR(VLOOKUP(B71, Members!$B:$H, 7, FALSE), ""),"")</f>
      </c>
      <c r="M71" s="98">
        <f>IF(D71&lt;T71,"ออกก่อน "&amp;TEXT((T71-D71)*24*60,"0")&amp;" นาที","")</f>
      </c>
      <c r="N71" s="98">
        <f>TEXT(C71,"hh:mm:ss")</f>
      </c>
      <c r="O71" s="98">
        <f>TIMEVALUE(LEFT(N71,5))</f>
      </c>
      <c r="P71" s="10">
        <f>IF(MOD(S71,1)&gt;=MOD(O71,1),"ตรงเวลา","มาสาย "&amp;ROUND((MOD(O71,1)-MOD(S71,1))*1440,0)&amp;" นาที")</f>
      </c>
      <c r="Q71" s="3">
        <f>IF(S71&lt;=O71,(O71-S71)*1440,0)</f>
      </c>
      <c r="R71" s="3" t="str">
        <v>08:30 - 17:30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>
        <v>64</v>
      </c>
      <c r="B72" s="2" t="str">
        <v>นัฐพล สุวินชัย</v>
      </c>
      <c r="C72" s="102">
        <v>46114.35559027778</v>
      </c>
      <c r="D72" s="100">
        <v>0.729166666666667</v>
      </c>
      <c r="E72" s="17" t="str">
        <v>นักศึกษาฝึกงาน</v>
      </c>
      <c r="F72" s="2"/>
      <c r="G72" s="104">
        <f>VLOOKUP(B72,Members!$B:$G,3,0)</f>
      </c>
      <c r="H72" s="3">
        <f>VLOOKUP(B72,Members!$B:$G,4,0)</f>
      </c>
      <c r="I72" s="3">
        <f>VLOOKUP(B72,Members!$B:$G,5,0)</f>
      </c>
      <c r="J72" s="3">
        <f>VLOOKUP(B72,Members!$B:$G,6,0)</f>
      </c>
      <c r="K72" s="3"/>
      <c r="L72" s="8">
        <f>IF(ISNUMBER(SEARCH("BM", E72)),IFERROR(VLOOKUP(B72, Members!$B:$H, 7, FALSE), ""),"")</f>
      </c>
      <c r="M72" s="98">
        <f>IF(D72&lt;T72,"ออกก่อน "&amp;TEXT((T72-D72)*24*60,"0")&amp;" นาที","")</f>
      </c>
      <c r="N72" s="98">
        <f>TEXT(C72,"hh:mm:ss")</f>
      </c>
      <c r="O72" s="98">
        <f>TIMEVALUE(LEFT(N72,5))</f>
      </c>
      <c r="P72" s="10">
        <f>IF(MOD(S72,1)&gt;=MOD(O72,1),"ตรงเวลา","มาสาย "&amp;ROUND((MOD(O72,1)-MOD(S72,1))*1440,0)&amp;" นาที")</f>
      </c>
      <c r="Q72" s="3">
        <f>IF(S72&lt;=O72,(O72-S72)*1440,0)</f>
      </c>
      <c r="R72" s="3" t="str">
        <v>08:30 - 17:30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>
        <v>65</v>
      </c>
      <c r="B73" s="2" t="str">
        <v>ขวัญชนก ประวิเศษ</v>
      </c>
      <c r="C73" s="102">
        <v>46114.34486111111</v>
      </c>
      <c r="D73" s="100">
        <v>0.729166666666667</v>
      </c>
      <c r="E73" s="17" t="str">
        <v>นักศึกษาฝึกงาน</v>
      </c>
      <c r="F73" s="2"/>
      <c r="G73" s="104">
        <f>VLOOKUP(B73,Members!$B:$G,3,0)</f>
      </c>
      <c r="H73" s="3">
        <f>VLOOKUP(B73,Members!$B:$G,4,0)</f>
      </c>
      <c r="I73" s="3">
        <f>VLOOKUP(B73,Members!$B:$G,5,0)</f>
      </c>
      <c r="J73" s="3">
        <f>VLOOKUP(B73,Members!$B:$G,6,0)</f>
      </c>
      <c r="K73" s="3"/>
      <c r="L73" s="8">
        <f>IF(ISNUMBER(SEARCH("BM", E73)),IFERROR(VLOOKUP(B73, Members!$B:$H, 7, FALSE), ""),"")</f>
      </c>
      <c r="M73" s="98">
        <f>IF(D73&lt;T73,"ออกก่อน "&amp;TEXT((T73-D73)*24*60,"0")&amp;" นาที","")</f>
      </c>
      <c r="N73" s="98">
        <f>TEXT(C73,"hh:mm:ss")</f>
      </c>
      <c r="O73" s="98">
        <f>TIMEVALUE(LEFT(N73,5))</f>
      </c>
      <c r="P73" s="10">
        <f>IF(MOD(S73,1)&gt;=MOD(O73,1),"ตรงเวลา","มาสาย "&amp;ROUND((MOD(O73,1)-MOD(S73,1))*1440,0)&amp;" นาที")</f>
      </c>
      <c r="Q73" s="3">
        <f>IF(S73&lt;=O73,(O73-S73)*1440,0)</f>
      </c>
      <c r="R73" s="3" t="str">
        <v>08:30 - 17:30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>
        <v>66</v>
      </c>
      <c r="B74" s="25"/>
      <c r="C74" s="145"/>
      <c r="D74" s="100"/>
      <c r="E74" s="28"/>
      <c r="F74" s="2"/>
      <c r="G74" s="104">
        <f>VLOOKUP(B74,Members!$B:$G,3,0)</f>
      </c>
      <c r="H74" s="3">
        <f>VLOOKUP(B74,Members!$B:$G,4,0)</f>
      </c>
      <c r="I74" s="3">
        <f>VLOOKUP(B74,Members!$B:$G,5,0)</f>
      </c>
      <c r="J74" s="3">
        <f>VLOOKUP(B74,Members!$B:$G,6,0)</f>
      </c>
      <c r="K74" s="3"/>
      <c r="L74" s="8">
        <f>IF(ISNUMBER(SEARCH("BM", E74)),IFERROR(VLOOKUP(B74, Members!$B:$H, 7, FALSE), ""),"")</f>
      </c>
      <c r="M74" s="98">
        <f>IF(D74&lt;T74,"ออกก่อน "&amp;TEXT((T74-D74)*24*60,"0")&amp;" นาที","")</f>
      </c>
      <c r="N74" s="98">
        <f>TEXT(C74,"hh:mm:ss")</f>
      </c>
      <c r="O74" s="98">
        <f>TIMEVALUE(LEFT(N74,5))</f>
      </c>
      <c r="P74" s="10">
        <f>IF(MOD(S74,1)&gt;=MOD(O74,1),"ตรงเวลา","มาสาย "&amp;ROUND((MOD(O74,1)-MOD(S74,1))*1440,0)&amp;" นาที")</f>
      </c>
      <c r="Q74" s="3">
        <f>IF(S74&lt;=O74,(O74-S74)*1440,0)</f>
      </c>
      <c r="R74" s="3" t="str">
        <v>08:30 - 17:30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/>
      <c r="B75" s="2"/>
      <c r="C75" s="102"/>
      <c r="D75" s="100"/>
      <c r="E75" s="17"/>
      <c r="F75" s="2"/>
      <c r="G75" s="104">
        <f>VLOOKUP(B75,Members!$B:$G,3,0)</f>
      </c>
      <c r="H75" s="3">
        <f>VLOOKUP(B75,Members!$B:$G,4,0)</f>
      </c>
      <c r="I75" s="3">
        <f>VLOOKUP(B75,Members!$B:$G,5,0)</f>
      </c>
      <c r="J75" s="3">
        <f>VLOOKUP(B75,Members!$B:$G,6,0)</f>
      </c>
      <c r="K75" s="116"/>
      <c r="L75" s="8">
        <f>IF(ISNUMBER(SEARCH("BM", E75)),IFERROR(VLOOKUP(B75, Members!$B:$H, 7, FALSE), ""),"")</f>
      </c>
      <c r="M75" s="98">
        <f>IF(D75&lt;T75,"ออกก่อน "&amp;TEXT((T75-D75)*24*60,"0")&amp;" นาที","")</f>
      </c>
      <c r="N75" s="98">
        <f>TEXT(C75,"hh:mm:ss")</f>
      </c>
      <c r="O75" s="98">
        <f>TIMEVALUE(LEFT(N75,5))</f>
      </c>
      <c r="P75" s="10">
        <f>IF(MOD(S75,1)&gt;=MOD(O75,1),"ตรงเวลา","มาสาย "&amp;ROUND((MOD(O75,1)-MOD(S75,1))*1440,0)&amp;" นาที")</f>
      </c>
      <c r="Q75" s="3">
        <f>IF(S75&lt;=O75,(O75-S75)*1440,0)</f>
      </c>
      <c r="R75" s="3" t="str">
        <v>08:30 - 17:30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/>
      <c r="B76" s="2"/>
      <c r="C76" s="102"/>
      <c r="D76" s="100"/>
      <c r="E76" s="17"/>
      <c r="F76" s="2"/>
      <c r="G76" s="104">
        <f>VLOOKUP(B76,Members!$B:$G,3,0)</f>
      </c>
      <c r="H76" s="3">
        <f>VLOOKUP(B76,Members!$B:$G,4,0)</f>
      </c>
      <c r="I76" s="3">
        <f>VLOOKUP(B76,Members!$B:$G,5,0)</f>
      </c>
      <c r="J76" s="3">
        <f>VLOOKUP(B76,Members!$B:$G,6,0)</f>
      </c>
      <c r="K76" s="3"/>
      <c r="L76" s="8">
        <f>IF(ISNUMBER(SEARCH("BM", E76)),IFERROR(VLOOKUP(B76, Members!$B:$H, 7, FALSE), ""),"")</f>
      </c>
      <c r="M76" s="98">
        <f>IF(D76&lt;T76,"ออกก่อน "&amp;TEXT((T76-D76)*24*60,"0")&amp;" นาที","")</f>
      </c>
      <c r="N76" s="98">
        <f>TEXT(C76,"hh:mm:ss")</f>
      </c>
      <c r="O76" s="98">
        <f>TIMEVALUE(LEFT(N76,5))</f>
      </c>
      <c r="P76" s="10">
        <f>IF(MOD(S76,1)&gt;=MOD(O76,1),"ตรงเวลา","มาสาย "&amp;ROUND((MOD(O76,1)-MOD(S76,1))*1440,0)&amp;" นาที")</f>
      </c>
      <c r="Q76" s="3">
        <f>IF(S76&lt;=O76,(O76-S76)*1440,0)</f>
      </c>
      <c r="R76" s="3" t="str">
        <v>08:30 - 17:30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/>
      <c r="B77" s="2"/>
      <c r="C77" s="102"/>
      <c r="D77" s="100"/>
      <c r="E77" s="17"/>
      <c r="F77" s="2"/>
      <c r="G77" s="104">
        <f>VLOOKUP(B77,Members!$B:$G,3,0)</f>
      </c>
      <c r="H77" s="3">
        <f>VLOOKUP(B77,Members!$B:$G,4,0)</f>
      </c>
      <c r="I77" s="3">
        <f>VLOOKUP(B77,Members!$B:$G,5,0)</f>
      </c>
      <c r="J77" s="3">
        <f>VLOOKUP(B77,Members!$B:$G,6,0)</f>
      </c>
      <c r="K77" s="3"/>
      <c r="L77" s="8">
        <f>IF(ISNUMBER(SEARCH("BM", E77)),IFERROR(VLOOKUP(B77, Members!$B:$H, 7, FALSE), ""),"")</f>
      </c>
      <c r="M77" s="98">
        <f>IF(D77&lt;T77,"ออกก่อน "&amp;TEXT((T77-D77)*24*60,"0")&amp;" นาที","")</f>
      </c>
      <c r="N77" s="98">
        <f>TEXT(C77,"hh:mm:ss")</f>
      </c>
      <c r="O77" s="98">
        <f>TIMEVALUE(LEFT(N77,5))</f>
      </c>
      <c r="P77" s="10">
        <f>IF(MOD(S77,1)&gt;=MOD(O77,1),"ตรงเวลา","มาสาย "&amp;ROUND((MOD(O77,1)-MOD(S77,1))*1440,0)&amp;" นาที")</f>
      </c>
      <c r="Q77" s="3">
        <f>IF(S77&lt;=O77,(O77-S77)*1440,0)</f>
      </c>
      <c r="R77" s="3" t="str">
        <v>08:30 - 17:30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/>
      <c r="B78" s="2"/>
      <c r="C78" s="102"/>
      <c r="D78" s="143"/>
      <c r="E78" s="17"/>
      <c r="F78" s="2"/>
      <c r="G78" s="104">
        <f>VLOOKUP(B78,Members!$B:$G,3,0)</f>
      </c>
      <c r="H78" s="3">
        <f>VLOOKUP(B78,Members!$B:$G,4,0)</f>
      </c>
      <c r="I78" s="3">
        <f>VLOOKUP(B78,Members!$B:$G,5,0)</f>
      </c>
      <c r="J78" s="3">
        <f>VLOOKUP(B78,Members!$B:$G,6,0)</f>
      </c>
      <c r="K78" s="3"/>
      <c r="L78" s="8">
        <f>IF(ISNUMBER(SEARCH("BM", E78)),IFERROR(VLOOKUP(B78, Members!$B:$H, 7, FALSE), ""),"")</f>
      </c>
      <c r="M78" s="98">
        <f>IF(D78&lt;T78,"ออกก่อน "&amp;TEXT((T78-D78)*24*60,"0")&amp;" นาที","")</f>
      </c>
      <c r="N78" s="98">
        <f>TEXT(C78,"hh:mm:ss")</f>
      </c>
      <c r="O78" s="98">
        <f>TIMEVALUE(LEFT(N78,5))</f>
      </c>
      <c r="P78" s="10">
        <f>IF(MOD(S78,1)&gt;=MOD(O78,1),"ตรงเวลา","มาสาย "&amp;ROUND((MOD(O78,1)-MOD(S78,1))*1440,0)&amp;" นาที")</f>
      </c>
      <c r="Q78" s="3">
        <f>IF(S78&lt;=O78,(O78-S78)*1440,0)</f>
      </c>
      <c r="R78" s="3" t="str">
        <v>08:30 - 17:30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/>
      <c r="B79" s="2"/>
      <c r="C79" s="102"/>
      <c r="D79" s="100"/>
      <c r="E79" s="17"/>
      <c r="F79" s="2"/>
      <c r="G79" s="104">
        <f>VLOOKUP(B79,Members!$B:$G,3,0)</f>
      </c>
      <c r="H79" s="3">
        <f>VLOOKUP(B79,Members!$B:$G,4,0)</f>
      </c>
      <c r="I79" s="3">
        <f>VLOOKUP(B79,Members!$B:$G,5,0)</f>
      </c>
      <c r="J79" s="3">
        <f>VLOOKUP(B79,Members!$B:$G,6,0)</f>
      </c>
      <c r="K79" s="3"/>
      <c r="L79" s="8">
        <f>IF(ISNUMBER(SEARCH("BM", E79)),IFERROR(VLOOKUP(B79, Members!$B:$H, 7, FALSE), ""),"")</f>
      </c>
      <c r="M79" s="98">
        <f>IF(D79&lt;T79,"ออกก่อน "&amp;TEXT((T79-D79)*24*60,"0")&amp;" นาที","")</f>
      </c>
      <c r="N79" s="98">
        <f>TEXT(C79,"hh:mm:ss")</f>
      </c>
      <c r="O79" s="98">
        <f>TIMEVALUE(LEFT(N79,5))</f>
      </c>
      <c r="P79" s="10">
        <f>IF(MOD(S79,1)&gt;=MOD(O79,1),"ตรงเวลา","มาสาย "&amp;ROUND((MOD(O79,1)-MOD(S79,1))*1440,0)&amp;" นาที")</f>
      </c>
      <c r="Q79" s="3">
        <f>IF(S79&lt;=O79,(O79-S79)*1440,0)</f>
      </c>
      <c r="R79" s="3" t="str">
        <v>08:30 - 17:30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/>
      <c r="B80" s="2"/>
      <c r="C80" s="102"/>
      <c r="D80" s="100"/>
      <c r="E80" s="17"/>
      <c r="F80" s="2"/>
      <c r="G80" s="104">
        <f>VLOOKUP(B80,Members!$B:$G,3,0)</f>
      </c>
      <c r="H80" s="3">
        <f>VLOOKUP(B80,Members!$B:$G,4,0)</f>
      </c>
      <c r="I80" s="3">
        <f>VLOOKUP(B80,Members!$B:$G,5,0)</f>
      </c>
      <c r="J80" s="3">
        <f>VLOOKUP(B80,Members!$B:$G,6,0)</f>
      </c>
      <c r="K80" s="3"/>
      <c r="L80" s="8">
        <f>IF(ISNUMBER(SEARCH("BM", E80)),IFERROR(VLOOKUP(B80, Members!$B:$H, 7, FALSE), ""),"")</f>
      </c>
      <c r="M80" s="98">
        <f>IF(D80&lt;T80,"ออกก่อน "&amp;TEXT((T80-D80)*24*60,"0")&amp;" นาที","")</f>
      </c>
      <c r="N80" s="98">
        <f>TEXT(C80,"hh:mm:ss")</f>
      </c>
      <c r="O80" s="98">
        <f>TIMEVALUE(LEFT(N80,5))</f>
      </c>
      <c r="P80" s="10">
        <f>IF(MOD(S80,1)&gt;=MOD(O80,1),"ตรงเวลา","มาสาย "&amp;ROUND((MOD(O80,1)-MOD(S80,1))*1440,0)&amp;" นาที")</f>
      </c>
      <c r="Q80" s="3">
        <f>IF(S80&lt;=O80,(O80-S80)*1440,0)</f>
      </c>
      <c r="R80" s="3" t="str">
        <v>08:30 - 17:30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/>
      <c r="B81" s="2"/>
      <c r="C81" s="102"/>
      <c r="D81" s="100"/>
      <c r="E81" s="17"/>
      <c r="F81" s="2"/>
      <c r="G81" s="104">
        <f>VLOOKUP(B81,Members!$B:$G,3,0)</f>
      </c>
      <c r="H81" s="3">
        <f>VLOOKUP(B81,Members!$B:$G,4,0)</f>
      </c>
      <c r="I81" s="3">
        <f>VLOOKUP(B81,Members!$B:$G,5,0)</f>
      </c>
      <c r="J81" s="3">
        <f>VLOOKUP(B81,Members!$B:$G,6,0)</f>
      </c>
      <c r="K81" s="3"/>
      <c r="L81" s="8">
        <f>IF(ISNUMBER(SEARCH("BM", E81)),IFERROR(VLOOKUP(B81, Members!$B:$H, 7, FALSE), ""),"")</f>
      </c>
      <c r="M81" s="98">
        <f>IF(D81&lt;T81,"ออกก่อน "&amp;TEXT((T81-D81)*24*60,"0")&amp;" นาที","")</f>
      </c>
      <c r="N81" s="98">
        <f>TEXT(C81,"hh:mm:ss")</f>
      </c>
      <c r="O81" s="98">
        <f>TIMEVALUE(LEFT(N81,5))</f>
      </c>
      <c r="P81" s="10">
        <f>IF(MOD(S81,1)&gt;=MOD(O81,1),"ตรงเวลา","มาสาย "&amp;ROUND((MOD(O81,1)-MOD(S81,1))*1440,0)&amp;" นาที")</f>
      </c>
      <c r="Q81" s="3">
        <f>IF(S81&lt;=O81,(O81-S81)*1440,0)</f>
      </c>
      <c r="R81" s="3" t="str">
        <v>08:30 - 17:30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/>
      <c r="B82" s="2"/>
      <c r="C82" s="102"/>
      <c r="D82" s="100"/>
      <c r="E82" s="17"/>
      <c r="F82" s="2"/>
      <c r="G82" s="104">
        <f>VLOOKUP(B82,Members!$B:$G,3,0)</f>
      </c>
      <c r="H82" s="3">
        <f>VLOOKUP(B82,Members!$B:$G,4,0)</f>
      </c>
      <c r="I82" s="3">
        <f>VLOOKUP(B82,Members!$B:$G,5,0)</f>
      </c>
      <c r="J82" s="3">
        <f>VLOOKUP(B82,Members!$B:$G,6,0)</f>
      </c>
      <c r="K82" s="116"/>
      <c r="L82" s="8">
        <f>IF(ISNUMBER(SEARCH("BM", E82)),IFERROR(VLOOKUP(B82, Members!$B:$H, 7, FALSE), ""),"")</f>
      </c>
      <c r="M82" s="98">
        <f>IF(D82&lt;T82,"ออกก่อน "&amp;TEXT((T82-D82)*24*60,"0")&amp;" นาที","")</f>
      </c>
      <c r="N82" s="98">
        <f>TEXT(C82,"hh:mm:ss")</f>
      </c>
      <c r="O82" s="98">
        <f>TIMEVALUE(LEFT(N82,5))</f>
      </c>
      <c r="P82" s="10">
        <f>IF(MOD(S82,1)&gt;=MOD(O82,1),"ตรงเวลา","มาสาย "&amp;ROUND((MOD(O82,1)-MOD(S82,1))*1440,0)&amp;" นาที")</f>
      </c>
      <c r="Q82" s="3">
        <f>IF(S82&lt;=O82,(O82-S82)*1440,0)</f>
      </c>
      <c r="R82" s="3" t="str">
        <v>08:30 - 17:30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B83" s="2"/>
      <c r="C83" s="102"/>
      <c r="D83" s="100"/>
      <c r="E83" s="17"/>
      <c r="F83" s="2"/>
      <c r="G83" s="104">
        <f>VLOOKUP(B83,Members!$B:$G,3,0)</f>
      </c>
      <c r="H83" s="3">
        <f>VLOOKUP(B83,Members!$B:$G,4,0)</f>
      </c>
      <c r="I83" s="3">
        <f>VLOOKUP(B83,Members!$B:$G,5,0)</f>
      </c>
      <c r="J83" s="3">
        <f>VLOOKUP(B83,Members!$B:$G,6,0)</f>
      </c>
      <c r="K83" s="116"/>
      <c r="L83" s="8">
        <f>IF(ISNUMBER(SEARCH("BM", E83)),IFERROR(VLOOKUP(B83, Members!$B:$H, 7, FALSE), ""),"")</f>
      </c>
      <c r="M83" s="98">
        <f>IF(D83&lt;T83,"ออกก่อน "&amp;TEXT((T83-D83)*24*60,"0")&amp;" นาที","")</f>
      </c>
      <c r="N83" s="98">
        <f>TEXT(C83,"hh:mm:ss")</f>
      </c>
      <c r="O83" s="98">
        <f>TIMEVALUE(LEFT(N83,5))</f>
      </c>
      <c r="P83" s="10">
        <f>IF(MOD(S83,1)&gt;=MOD(O83,1),"ตรงเวลา","มาสาย "&amp;ROUND((MOD(O83,1)-MOD(S83,1))*1440,0)&amp;" นาที")</f>
      </c>
      <c r="Q83" s="3">
        <f>IF(S83&lt;=O83,(O83-S83)*1440,0)</f>
      </c>
      <c r="R83" s="3" t="str">
        <v>08:30 - 17:30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B84" s="2"/>
      <c r="C84" s="102"/>
      <c r="D84" s="115"/>
      <c r="E84" s="17"/>
      <c r="F84" s="2"/>
      <c r="G84" s="104">
        <f>VLOOKUP(B84,Members!$B:$G,3,0)</f>
      </c>
      <c r="H84" s="3">
        <f>VLOOKUP(B84,Members!$B:$G,4,0)</f>
      </c>
      <c r="I84" s="3">
        <f>VLOOKUP(B84,Members!$B:$G,5,0)</f>
      </c>
      <c r="J84" s="3">
        <f>VLOOKUP(B84,Members!$B:$G,6,0)</f>
      </c>
      <c r="K84" s="116"/>
      <c r="L84" s="8">
        <f>IF(ISNUMBER(SEARCH("BM", E84)),IFERROR(VLOOKUP(B84, Members!$B:$H, 7, FALSE), ""),"")</f>
      </c>
      <c r="M84" s="98">
        <f>IF(D84&lt;T84,"ออกก่อน "&amp;TEXT((T84-D84)*24*60,"0")&amp;" นาที","")</f>
      </c>
      <c r="N84" s="98">
        <f>TEXT(C84,"hh:mm:ss")</f>
      </c>
      <c r="O84" s="98">
        <f>TIMEVALUE(LEFT(N84,5))</f>
      </c>
      <c r="P84" s="10">
        <f>IF(MOD(S84,1)&gt;=MOD(O84,1),"ตรงเวลา","มาสาย "&amp;ROUND((MOD(O84,1)-MOD(S84,1))*1440,0)&amp;" นาที")</f>
      </c>
      <c r="Q84" s="3">
        <f>IF(S84&lt;=O84,(O84-S84)*1440,0)</f>
      </c>
      <c r="R84" s="3" t="str">
        <v>08:30 - 17:30</v>
      </c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/>
      <c r="C85" s="102"/>
      <c r="D85" s="115"/>
      <c r="E85" s="17"/>
      <c r="F85" s="2"/>
      <c r="G85" s="104">
        <f>VLOOKUP(B85,Members!$B:$G,3,0)</f>
      </c>
      <c r="H85" s="3">
        <f>VLOOKUP(B85,Members!$B:$G,4,0)</f>
      </c>
      <c r="I85" s="3">
        <f>VLOOKUP(B85,Members!$B:$G,5,0)</f>
      </c>
      <c r="J85" s="3">
        <f>VLOOKUP(B85,Members!$B:$G,6,0)</f>
      </c>
      <c r="K85" s="3"/>
      <c r="L85" s="8">
        <f>IF(ISNUMBER(SEARCH("BM", E85)),IFERROR(VLOOKUP(B85, Members!$B:$H, 7, FALSE), ""),"")</f>
      </c>
      <c r="M85" s="98">
        <f>IF(D85&lt;T85,"ออกก่อน "&amp;TEXT((T85-D85)*24*60,"0")&amp;" นาที","")</f>
      </c>
      <c r="N85" s="98">
        <f>TEXT(C85,"hh:mm:ss")</f>
      </c>
      <c r="O85" s="98">
        <f>TIMEVALUE(LEFT(N85,5))</f>
      </c>
      <c r="P85" s="10">
        <f>IF(MOD(S85,1)&gt;=MOD(O85,1),"ตรงเวลา","มาสาย "&amp;ROUND((MOD(O85,1)-MOD(S85,1))*1440,0)&amp;" นาที")</f>
      </c>
      <c r="Q85" s="3">
        <f>IF(S85&lt;=O85,(O85-S85)*1440,0)</f>
      </c>
      <c r="R85" s="3" t="str">
        <v>08:30 - 17:30</v>
      </c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"/>
      <c r="C86" s="102"/>
      <c r="D86" s="115"/>
      <c r="E86" s="17"/>
      <c r="F86" s="2"/>
      <c r="G86" s="104">
        <f>VLOOKUP(B86,Members!$B:$G,3,0)</f>
      </c>
      <c r="H86" s="3">
        <f>VLOOKUP(B86,Members!$B:$G,4,0)</f>
      </c>
      <c r="I86" s="3">
        <f>VLOOKUP(B86,Members!$B:$G,5,0)</f>
      </c>
      <c r="J86" s="3">
        <f>VLOOKUP(B86,Members!$B:$G,6,0)</f>
      </c>
      <c r="K86" s="3"/>
      <c r="L86" s="8">
        <f>IF(ISNUMBER(SEARCH("BM", E86)),IFERROR(VLOOKUP(B86, Members!$B:$H, 7, FALSE), ""),"")</f>
      </c>
      <c r="M86" s="98">
        <f>IF(D86&lt;T86,"ออกก่อน "&amp;TEXT((T86-D86)*24*60,"0")&amp;" นาที","")</f>
      </c>
      <c r="N86" s="98">
        <f>TEXT(C86,"hh:mm:ss")</f>
      </c>
      <c r="O86" s="98">
        <f>TIMEVALUE(LEFT(N86,5))</f>
      </c>
      <c r="P86" s="10">
        <f>IF(MOD(S86,1)&gt;=MOD(O86,1),"ตรงเวลา","มาสาย "&amp;ROUND((MOD(O86,1)-MOD(S86,1))*1440,0)&amp;" นาที")</f>
      </c>
      <c r="Q86" s="3">
        <f>IF(S86&lt;=O86,(O86-S86)*1440,0)</f>
      </c>
      <c r="R86" s="3" t="str">
        <v>08:30 - 17:30</v>
      </c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17"/>
      <c r="F87" s="2"/>
      <c r="G87" s="104">
        <f>VLOOKUP(B87,Members!$B:$G,3,0)</f>
      </c>
      <c r="H87" s="3">
        <f>VLOOKUP(B87,Members!$B:$G,4,0)</f>
      </c>
      <c r="I87" s="3">
        <f>VLOOKUP(B87,Members!$B:$G,5,0)</f>
      </c>
      <c r="J87" s="3">
        <f>VLOOKUP(B87,Members!$B:$G,6,0)</f>
      </c>
      <c r="K87" s="3"/>
      <c r="L87" s="8">
        <f>IF(ISNUMBER(SEARCH("BM", E87)),IFERROR(VLOOKUP(B87, Members!$B:$H, 7, FALSE), ""),"")</f>
      </c>
      <c r="M87" s="98">
        <f>IF(D87&lt;T87,"ออกก่อน "&amp;TEXT((T87-D87)*24*60,"0")&amp;" นาที","")</f>
      </c>
      <c r="N87" s="98">
        <f>TEXT(C87,"hh:mm:ss")</f>
      </c>
      <c r="O87" s="98">
        <f>TIMEVALUE(LEFT(N87,5))</f>
      </c>
      <c r="P87" s="10">
        <f>IF(MOD(S87,1)&gt;=MOD(O87,1),"ตรงเวลา","มาสาย "&amp;ROUND((MOD(O87,1)-MOD(S87,1))*1440,0)&amp;" นาที")</f>
      </c>
      <c r="Q87" s="3">
        <f>IF(S87&lt;=O87,(O87-S87)*1440,0)</f>
      </c>
      <c r="R87" s="3" t="str">
        <v>08:30 - 17:30</v>
      </c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17"/>
      <c r="F88" s="2"/>
      <c r="G88" s="104">
        <f>VLOOKUP(B88,Members!$B:$G,3,0)</f>
      </c>
      <c r="H88" s="3">
        <f>VLOOKUP(B88,Members!$B:$G,4,0)</f>
      </c>
      <c r="I88" s="3">
        <f>VLOOKUP(B88,Members!$B:$G,5,0)</f>
      </c>
      <c r="J88" s="3">
        <f>VLOOKUP(B88,Members!$B:$G,6,0)</f>
      </c>
      <c r="K88" s="3"/>
      <c r="L88" s="8">
        <f>IF(ISNUMBER(SEARCH("BM", E88)),IFERROR(VLOOKUP(B88, Members!$B:$H, 7, FALSE), ""),"")</f>
      </c>
      <c r="M88" s="98">
        <f>IF(D88&lt;T88,"ออกก่อน "&amp;TEXT((T88-D88)*24*60,"0")&amp;" นาที","")</f>
      </c>
      <c r="N88" s="98">
        <f>TEXT(C88,"hh:mm:ss")</f>
      </c>
      <c r="O88" s="98">
        <f>TIMEVALUE(LEFT(N88,5))</f>
      </c>
      <c r="P88" s="10">
        <f>IF(MOD(S88,1)&gt;=MOD(O88,1),"ตรงเวลา","มาสาย "&amp;ROUND((MOD(O88,1)-MOD(S88,1))*1440,0)&amp;" นาที")</f>
      </c>
      <c r="Q88" s="3">
        <f>IF(S88&lt;=O88,(O88-S88)*1440,0)</f>
      </c>
      <c r="R88" s="3" t="str">
        <v>08:30 - 17:30</v>
      </c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17"/>
      <c r="F89" s="2"/>
      <c r="G89" s="104">
        <f>VLOOKUP(B89,Members!$B:$G,3,0)</f>
      </c>
      <c r="H89" s="3">
        <f>VLOOKUP(B89,Members!$B:$G,4,0)</f>
      </c>
      <c r="I89" s="3">
        <f>VLOOKUP(B89,Members!$B:$G,5,0)</f>
      </c>
      <c r="J89" s="3">
        <f>VLOOKUP(B89,Members!$B:$G,6,0)</f>
      </c>
      <c r="K89" s="3"/>
      <c r="L89" s="8">
        <f>IF(ISNUMBER(SEARCH("BM", E89)),IFERROR(VLOOKUP(B89, Members!$B:$H, 7, FALSE), ""),"")</f>
      </c>
      <c r="M89" s="98">
        <f>IF(D89&lt;T89,"ออกก่อน "&amp;TEXT((T89-D89)*24*60,"0")&amp;" นาที","")</f>
      </c>
      <c r="N89" s="98">
        <f>TEXT(C89,"hh:mm:ss")</f>
      </c>
      <c r="O89" s="98">
        <f>TIMEVALUE(LEFT(N89,5))</f>
      </c>
      <c r="P89" s="10">
        <f>IF(MOD(S89,1)&gt;=MOD(O89,1),"ตรงเวลา","มาสาย "&amp;ROUND((MOD(O89,1)-MOD(S89,1))*1440,0)&amp;" นาที")</f>
      </c>
      <c r="Q89" s="3">
        <f>IF(S89&lt;=O89,(O89-S89)*1440,0)</f>
      </c>
      <c r="R89" s="3" t="str">
        <v>08:30 - 17:30</v>
      </c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17"/>
      <c r="F90" s="2"/>
      <c r="G90" s="104">
        <f>VLOOKUP(B90,Members!$B:$G,3,0)</f>
      </c>
      <c r="H90" s="3">
        <f>VLOOKUP(B90,Members!$B:$G,4,0)</f>
      </c>
      <c r="I90" s="3">
        <f>VLOOKUP(B90,Members!$B:$G,5,0)</f>
      </c>
      <c r="J90" s="3">
        <f>VLOOKUP(B90,Members!$B:$G,6,0)</f>
      </c>
      <c r="K90" s="3"/>
      <c r="L90" s="8">
        <f>IF(ISNUMBER(SEARCH("BM", E90)),IFERROR(VLOOKUP(B90, Members!$B:$H, 7, FALSE), ""),"")</f>
      </c>
      <c r="M90" s="98">
        <f>IF(D90&lt;T90,"ออกก่อน "&amp;TEXT((T90-D90)*24*60,"0")&amp;" นาที","")</f>
      </c>
      <c r="N90" s="98">
        <f>TEXT(C90,"hh:mm:ss")</f>
      </c>
      <c r="O90" s="98">
        <f>TIMEVALUE(LEFT(N90,5))</f>
      </c>
      <c r="P90" s="10">
        <f>IF(MOD(S90,1)&gt;=MOD(O90,1),"ตรงเวลา","มาสาย "&amp;ROUND((MOD(O90,1)-MOD(S90,1))*1440,0)&amp;" นาที")</f>
      </c>
      <c r="Q90" s="3">
        <f>IF(S90&lt;=O90,(O90-S90)*1440,0)</f>
      </c>
      <c r="R90" s="3" t="str">
        <v>08:30 - 17:30</v>
      </c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17"/>
      <c r="F91" s="2"/>
      <c r="G91" s="104">
        <f>VLOOKUP(B91,Members!$B:$G,3,0)</f>
      </c>
      <c r="H91" s="3">
        <f>VLOOKUP(B91,Members!$B:$G,4,0)</f>
      </c>
      <c r="I91" s="3">
        <f>VLOOKUP(B91,Members!$B:$G,5,0)</f>
      </c>
      <c r="J91" s="3">
        <f>VLOOKUP(B91,Members!$B:$G,6,0)</f>
      </c>
      <c r="K91" s="3"/>
      <c r="L91" s="8">
        <f>IF(ISNUMBER(SEARCH("BM", E91)),IFERROR(VLOOKUP(B91, Members!$B:$H, 7, FALSE), ""),"")</f>
      </c>
      <c r="M91" s="98">
        <f>IF(D91&lt;T91,"ออกก่อน "&amp;TEXT((T91-D91)*24*60,"0")&amp;" นาที","")</f>
      </c>
      <c r="N91" s="98">
        <f>TEXT(C91,"hh:mm:ss")</f>
      </c>
      <c r="O91" s="98">
        <f>TIMEVALUE(LEFT(N91,5))</f>
      </c>
      <c r="P91" s="10">
        <f>IF(MOD(S91,1)&gt;=MOD(O91,1),"ตรงเวลา","มาสาย "&amp;ROUND((MOD(O91,1)-MOD(S91,1))*1440,0)&amp;" นาที")</f>
      </c>
      <c r="Q91" s="3">
        <f>IF(S91&lt;=O91,(O91-S91)*1440,0)</f>
      </c>
      <c r="R91" s="3" t="str">
        <v>08:30 - 17:30</v>
      </c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17"/>
      <c r="F92" s="2"/>
      <c r="G92" s="104">
        <f>VLOOKUP(B92,Members!$B:$G,3,0)</f>
      </c>
      <c r="H92" s="3">
        <f>VLOOKUP(B92,Members!$B:$G,4,0)</f>
      </c>
      <c r="I92" s="3">
        <f>VLOOKUP(B92,Members!$B:$G,5,0)</f>
      </c>
      <c r="J92" s="3">
        <f>VLOOKUP(B92,Members!$B:$G,6,0)</f>
      </c>
      <c r="K92" s="32"/>
      <c r="L92" s="8">
        <f>IF(ISNUMBER(SEARCH("BM", E92)),IFERROR(VLOOKUP(B92, Members!$B:$H, 7, FALSE), ""),"")</f>
      </c>
      <c r="M92" s="98">
        <f>IF(D92&lt;T92,"ออกก่อน "&amp;TEXT((T92-D92)*24*60,"0")&amp;" นาที","")</f>
      </c>
      <c r="N92" s="98">
        <f>TEXT(C92,"hh:mm:ss")</f>
      </c>
      <c r="O92" s="98">
        <f>TIMEVALUE(LEFT(N92,5))</f>
      </c>
      <c r="P92" s="10"/>
      <c r="Q92" s="3"/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17"/>
      <c r="F93" s="2"/>
      <c r="G93" s="104">
        <f>VLOOKUP(B93,Members!$B:$G,3,0)</f>
      </c>
      <c r="H93" s="3">
        <f>VLOOKUP(B93,Members!$B:$G,4,0)</f>
      </c>
      <c r="I93" s="3">
        <f>VLOOKUP(B93,Members!$B:$G,5,0)</f>
      </c>
      <c r="J93" s="3">
        <f>VLOOKUP(B93,Members!$B:$G,6,0)</f>
      </c>
      <c r="K93" s="32"/>
      <c r="L93" s="8">
        <f>IF(ISNUMBER(SEARCH("BM", E93)),IFERROR(VLOOKUP(B93, Members!$B:$H, 7, FALSE), ""),"")</f>
      </c>
      <c r="M93" s="98">
        <f>IF(D93&lt;T93,"ออกก่อน "&amp;TEXT((T93-D93)*24*60,"0")&amp;" นาที","")</f>
      </c>
      <c r="N93" s="98">
        <f>TEXT(C93,"hh:mm:ss")</f>
      </c>
      <c r="O93" s="98">
        <f>TIMEVALUE(LEFT(N93,5))</f>
      </c>
      <c r="P93" s="10"/>
      <c r="Q93" s="3"/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17"/>
      <c r="F94" s="2"/>
      <c r="G94" s="104">
        <f>VLOOKUP(B94,Members!$B:$G,3,0)</f>
      </c>
      <c r="H94" s="3">
        <f>VLOOKUP(B94,Members!$B:$G,4,0)</f>
      </c>
      <c r="I94" s="3">
        <f>VLOOKUP(B94,Members!$B:$G,5,0)</f>
      </c>
      <c r="J94" s="3">
        <f>VLOOKUP(B94,Members!$B:$G,6,0)</f>
      </c>
      <c r="K94" s="32"/>
      <c r="L94" s="8">
        <f>IF(ISNUMBER(SEARCH("BM", E94)),IFERROR(VLOOKUP(B94, Members!$B:$H, 7, FALSE), ""),"")</f>
      </c>
      <c r="M94" s="98">
        <f>IF(D94&lt;T94,"ออกก่อน "&amp;TEXT((T94-D94)*24*60,"0")&amp;" นาที","")</f>
      </c>
      <c r="N94" s="98">
        <f>TEXT(C94,"hh:mm:ss")</f>
      </c>
      <c r="O94" s="98">
        <f>TIMEVALUE(LEFT(N94,5))</f>
      </c>
      <c r="P94" s="10"/>
      <c r="Q94" s="3"/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17"/>
      <c r="F95" s="2"/>
      <c r="G95" s="104">
        <f>VLOOKUP(B95,Members!$B:$G,3,0)</f>
      </c>
      <c r="H95" s="3">
        <f>VLOOKUP(B95,Members!$B:$G,4,0)</f>
      </c>
      <c r="I95" s="3">
        <f>VLOOKUP(B95,Members!$B:$G,5,0)</f>
      </c>
      <c r="J95" s="3">
        <f>VLOOKUP(B95,Members!$B:$G,6,0)</f>
      </c>
      <c r="K95" s="32"/>
      <c r="L95" s="8">
        <f>IF(ISNUMBER(SEARCH("BM", E95)),IFERROR(VLOOKUP(B95, Members!$B:$H, 7, FALSE), ""),"")</f>
      </c>
      <c r="M95" s="98">
        <f>IF(D95&lt;T95,"ออกก่อน "&amp;TEXT((T95-D95)*24*60,"0")&amp;" นาที","")</f>
      </c>
      <c r="N95" s="98">
        <f>TEXT(C95,"hh:mm:ss")</f>
      </c>
      <c r="O95" s="98">
        <f>TIMEVALUE(LEFT(N95,5))</f>
      </c>
      <c r="P95" s="10"/>
      <c r="Q95" s="3"/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17"/>
      <c r="F96" s="2"/>
      <c r="G96" s="104">
        <f>VLOOKUP(B96,Members!$B:$G,3,0)</f>
      </c>
      <c r="H96" s="3">
        <f>VLOOKUP(B96,Members!$B:$G,4,0)</f>
      </c>
      <c r="I96" s="3">
        <f>VLOOKUP(B96,Members!$B:$G,5,0)</f>
      </c>
      <c r="J96" s="3">
        <f>VLOOKUP(B96,Members!$B:$G,6,0)</f>
      </c>
      <c r="K96" s="32"/>
      <c r="L96" s="8">
        <f>IF(ISNUMBER(SEARCH("BM", E96)),IFERROR(VLOOKUP(B96, Members!$B:$H, 7, FALSE), ""),"")</f>
      </c>
      <c r="M96" s="98">
        <f>IF(D96&lt;T96,"ออกก่อน "&amp;TEXT((T96-D96)*24*60,"0")&amp;" นาที","")</f>
      </c>
      <c r="N96" s="98">
        <f>TEXT(C96,"hh:mm:ss")</f>
      </c>
      <c r="O96" s="98">
        <f>TIMEVALUE(LEFT(N96,5))</f>
      </c>
      <c r="P96" s="10"/>
      <c r="Q96" s="3"/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17"/>
      <c r="F97" s="2"/>
      <c r="G97" s="104">
        <f>VLOOKUP(B97,Members!$B:$G,3,0)</f>
      </c>
      <c r="H97" s="3">
        <f>VLOOKUP(B97,Members!$B:$G,4,0)</f>
      </c>
      <c r="I97" s="3">
        <f>VLOOKUP(B97,Members!$B:$G,5,0)</f>
      </c>
      <c r="J97" s="3">
        <f>VLOOKUP(B97,Members!$B:$G,6,0)</f>
      </c>
      <c r="K97" s="32"/>
      <c r="L97" s="8">
        <f>IF(ISNUMBER(SEARCH("BM", E97)),IFERROR(VLOOKUP(B97, Members!$B:$H, 7, FALSE), ""),"")</f>
      </c>
      <c r="M97" s="98">
        <f>IF(D97&lt;T97,"ออกก่อน "&amp;TEXT((T97-D97)*24*60,"0")&amp;" นาที","")</f>
      </c>
      <c r="N97" s="98">
        <f>TEXT(C97,"hh:mm:ss")</f>
      </c>
      <c r="O97" s="98">
        <f>TIMEVALUE(LEFT(N97,5))</f>
      </c>
      <c r="P97" s="10"/>
      <c r="Q97" s="3"/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17"/>
      <c r="F98" s="2"/>
      <c r="G98" s="104">
        <f>VLOOKUP(B98,Members!$B:$G,3,0)</f>
      </c>
      <c r="H98" s="3">
        <f>VLOOKUP(B98,Members!$B:$G,4,0)</f>
      </c>
      <c r="I98" s="3">
        <f>VLOOKUP(B98,Members!$B:$G,5,0)</f>
      </c>
      <c r="J98" s="3">
        <f>VLOOKUP(B98,Members!$B:$G,6,0)</f>
      </c>
      <c r="K98" s="32"/>
      <c r="L98" s="8">
        <f>IF(ISNUMBER(SEARCH("BM", E98)),IFERROR(VLOOKUP(B98, Members!$B:$H, 7, FALSE), ""),"")</f>
      </c>
      <c r="M98" s="98">
        <f>IF(D98&lt;T98,"ออกก่อน "&amp;TEXT((T98-D98)*24*60,"0")&amp;" นาที","")</f>
      </c>
      <c r="N98" s="98">
        <f>TEXT(C98,"hh:mm:ss")</f>
      </c>
      <c r="O98" s="98">
        <f>TIMEVALUE(LEFT(N98,5))</f>
      </c>
      <c r="P98" s="10"/>
      <c r="Q98" s="3"/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0"/>
      <c r="F99" s="32"/>
      <c r="G99" s="104">
        <f>VLOOKUP(B99,Members!$B:$G,3,0)</f>
      </c>
      <c r="H99" s="3">
        <f>VLOOKUP(B99,Members!$B:$G,4,0)</f>
      </c>
      <c r="I99" s="3">
        <f>VLOOKUP(B99,Members!$B:$G,5,0)</f>
      </c>
      <c r="J99" s="3">
        <f>VLOOKUP(B99,Members!$B:$G,6,0)</f>
      </c>
      <c r="K99" s="32"/>
      <c r="L99" s="8">
        <f>IF(ISNUMBER(SEARCH("BM", E99)),IFERROR(VLOOKUP(B99, Members!$B:$H, 7, FALSE), ""),"")</f>
      </c>
      <c r="M99" s="98">
        <f>IF(D99&lt;T99,"ออกก่อน "&amp;TEXT((T99-D99)*24*60,"0")&amp;" นาที","")</f>
      </c>
      <c r="N99" s="98">
        <f>TEXT(C99,"hh:mm:ss")</f>
      </c>
      <c r="O99" s="98">
        <f>TIMEVALUE(LEFT(N99,5))</f>
      </c>
      <c r="P99" s="10"/>
      <c r="Q99" s="3"/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0"/>
      <c r="F100" s="32"/>
      <c r="G100" s="104">
        <f>VLOOKUP(B100,Members!$B:$G,3,0)</f>
      </c>
      <c r="H100" s="3">
        <f>VLOOKUP(B100,Members!$B:$G,4,0)</f>
      </c>
      <c r="I100" s="3">
        <f>VLOOKUP(B100,Members!$B:$G,5,0)</f>
      </c>
      <c r="J100" s="3">
        <f>VLOOKUP(B100,Members!$B:$G,6,0)</f>
      </c>
      <c r="K100" s="32"/>
      <c r="L100" s="8">
        <f>IF(ISNUMBER(SEARCH("BM", E100)),IFERROR(VLOOKUP(B100, Members!$B:$H, 7, FALSE), ""),"")</f>
      </c>
      <c r="M100" s="98">
        <f>IF(D100&lt;T100,"ออกก่อน "&amp;TEXT((T100-D100)*24*60,"0")&amp;" นาที","")</f>
      </c>
      <c r="N100" s="98">
        <f>TEXT(C100,"hh:mm:ss")</f>
      </c>
      <c r="O100" s="98">
        <f>TIMEVALUE(LEFT(N100,5))</f>
      </c>
      <c r="P100" s="10"/>
      <c r="Q100" s="3"/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0"/>
      <c r="F101" s="32"/>
      <c r="G101" s="104">
        <f>VLOOKUP(B101,Members!$B:$G,3,0)</f>
      </c>
      <c r="H101" s="3">
        <f>VLOOKUP(B101,Members!$B:$G,4,0)</f>
      </c>
      <c r="I101" s="3">
        <f>VLOOKUP(B101,Members!$B:$G,5,0)</f>
      </c>
      <c r="J101" s="3">
        <f>VLOOKUP(B101,Members!$B:$G,6,0)</f>
      </c>
      <c r="K101" s="32"/>
      <c r="L101" s="8">
        <f>IF(ISNUMBER(SEARCH("BM", E101)),IFERROR(VLOOKUP(B101, Members!$B:$H, 7, FALSE), ""),"")</f>
      </c>
      <c r="M101" s="98">
        <f>IF(D101&lt;T101,"ออกก่อน "&amp;TEXT((T101-D101)*24*60,"0")&amp;" นาที","")</f>
      </c>
      <c r="N101" s="98">
        <f>TEXT(C101,"hh:mm:ss")</f>
      </c>
      <c r="O101" s="98">
        <f>TIMEVALUE(LEFT(N101,5))</f>
      </c>
      <c r="P101" s="10"/>
      <c r="Q101" s="3"/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0"/>
      <c r="F102" s="32"/>
      <c r="G102" s="104">
        <f>VLOOKUP(B102,Members!$B:$G,3,0)</f>
      </c>
      <c r="H102" s="3">
        <f>VLOOKUP(B102,Members!$B:$G,4,0)</f>
      </c>
      <c r="I102" s="3">
        <f>VLOOKUP(B102,Members!$B:$G,5,0)</f>
      </c>
      <c r="J102" s="3">
        <f>VLOOKUP(B102,Members!$B:$G,6,0)</f>
      </c>
      <c r="K102" s="32"/>
      <c r="L102" s="8">
        <f>IF(ISNUMBER(SEARCH("BM", E102)),IFERROR(VLOOKUP(B102, Members!$B:$H, 7, FALSE), ""),"")</f>
      </c>
      <c r="M102" s="98">
        <f>IF(D102&lt;T102,"ออกก่อน "&amp;TEXT((T102-D102)*24*60,"0")&amp;" นาที","")</f>
      </c>
      <c r="N102" s="98">
        <f>TEXT(C102,"hh:mm:ss")</f>
      </c>
      <c r="O102" s="98">
        <f>TIMEVALUE(LEFT(N102,5))</f>
      </c>
      <c r="P102" s="10"/>
      <c r="Q102" s="3"/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0"/>
      <c r="F103" s="32"/>
      <c r="G103" s="104">
        <f>VLOOKUP(B103,Members!$B:$G,3,0)</f>
      </c>
      <c r="H103" s="3">
        <f>VLOOKUP(B103,Members!$B:$G,4,0)</f>
      </c>
      <c r="I103" s="3">
        <f>VLOOKUP(B103,Members!$B:$G,5,0)</f>
      </c>
      <c r="J103" s="3">
        <f>VLOOKUP(B103,Members!$B:$G,6,0)</f>
      </c>
      <c r="K103" s="32"/>
      <c r="L103" s="8">
        <f>IF(ISNUMBER(SEARCH("BM", E103)),IFERROR(VLOOKUP(B103, Members!$B:$H, 7, FALSE), ""),"")</f>
      </c>
      <c r="M103" s="98">
        <f>IF(D103&lt;T103,"ออกก่อน "&amp;TEXT((T103-D103)*24*60,"0")&amp;" นาที","")</f>
      </c>
      <c r="N103" s="98">
        <f>TEXT(C103,"hh:mm:ss")</f>
      </c>
      <c r="O103" s="98">
        <f>TIMEVALUE(LEFT(N103,5))</f>
      </c>
      <c r="P103" s="10"/>
      <c r="Q103" s="3"/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0"/>
      <c r="F104" s="32"/>
      <c r="G104" s="104">
        <f>VLOOKUP(B104,Members!$B:$G,3,0)</f>
      </c>
      <c r="H104" s="3">
        <f>VLOOKUP(B104,Members!$B:$G,4,0)</f>
      </c>
      <c r="I104" s="3">
        <f>VLOOKUP(B104,Members!$B:$G,5,0)</f>
      </c>
      <c r="J104" s="3">
        <f>VLOOKUP(B104,Members!$B:$G,6,0)</f>
      </c>
      <c r="K104" s="32"/>
      <c r="L104" s="8">
        <f>IF(ISNUMBER(SEARCH("BM", E104)),IFERROR(VLOOKUP(B104, Members!$B:$H, 7, FALSE), ""),"")</f>
      </c>
      <c r="M104" s="98">
        <f>IF(D104&lt;T104,"ออกก่อน "&amp;TEXT((T104-D104)*24*60,"0")&amp;" นาที","")</f>
      </c>
      <c r="N104" s="98">
        <f>TEXT(C104,"hh:mm:ss")</f>
      </c>
      <c r="O104" s="98">
        <f>TIMEVALUE(LEFT(N104,5))</f>
      </c>
      <c r="P104" s="10"/>
      <c r="Q104" s="3"/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9" priority="2" stopIfTrue="true" type="expression">
      <formula>AND(ISNUMBER(SEARCH("BM",$E9)),$E9&lt;&gt;$L9)</formula>
    </cfRule>
  </conditionalFormatting>
  <conditionalFormatting sqref="B1:B1048576">
    <cfRule dxfId="10" priority="3" stopIfTrue="true" type="duplicateValues"/>
  </conditionalFormatting>
  <conditionalFormatting sqref="L1:M1048576">
    <cfRule dxfId="11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12" priority="5" stopIfTrue="true" type="expression">
      <formula>ISNUMBER(SEARCH("มาสาย",$P1))</formula>
    </cfRule>
  </conditionalFormatting>
  <conditionalFormatting sqref="P1:P1048576">
    <cfRule dxfId="13" operator="containsText" priority="6" stopIfTrue="true" text="มาสาย" type="containsText">
      <formula>NOT(ISERROR(SEARCH("มาสาย",P1)))</formula>
    </cfRule>
  </conditionalFormatting>
  <dataValidations count="2">
    <dataValidation allowBlank="true" errorStyle="stop" showErrorMessage="true" sqref="R9:R10 R92:R104" type="list">
      <formula1>"08:30 - 17:30,17:00 - 02:00,07:00 - 16:00,09:00 - 15:00,09:00 - 18:00"</formula1>
    </dataValidation>
    <dataValidation allowBlank="true" errorStyle="stop" showErrorMessage="true" sqref="R11:R91" type="list">
      <formula1>"08:30 - 17:30,17:00 - 02:00,07:00 - 16:00,09:00 - 15:00,09:00 - 18:00"</formula1>
    </dataValidation>
  </dataValidation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30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2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อธิบดี วัสสุวรรณ</v>
      </c>
      <c r="C9" s="150">
        <v>46115.35765046296</v>
      </c>
      <c r="D9" s="147">
        <v>0.6666666666666666</v>
      </c>
      <c r="E9" s="2" t="str">
        <v>BM1</v>
      </c>
      <c r="F9" s="2" t="str">
        <v>ฟรี</v>
      </c>
      <c r="G9" s="104">
        <f>VLOOKUP(B9,Members!$B:$G,3,0)</f>
      </c>
      <c r="H9" s="3">
        <f>VLOOKUP(B9,Members!$B:$G,4,0)</f>
      </c>
      <c r="I9" s="3">
        <f>VLOOKUP(B9,Members!$B:$G,5,0)</f>
      </c>
      <c r="J9" s="3">
        <f>VLOOKUP(B9,Members!$B:$G,6,0)</f>
      </c>
      <c r="K9" s="3"/>
      <c r="L9" s="8">
        <f>IF(ISNUMBER(SEARCH("BM", E9)),IFERROR(VLOOKUP(B9, Members!$B:$H, 7, FALSE), ""),"")</f>
      </c>
      <c r="M9" s="98">
        <f>IF(D9&lt;T9,"ออกก่อน "&amp;TEXT((T9-D9)*24*60,"0")&amp;" นาที","")</f>
      </c>
      <c r="N9" s="98">
        <f>TEXT(C9,"hh:mm:ss")</f>
      </c>
      <c r="O9" s="98">
        <f>TIMEVALUE(LEFT(N9,5))</f>
      </c>
      <c r="P9" s="10">
        <f>IF(MOD(S9,1)&gt;=MOD(O9,1),"ตรงเวลา","มาสาย "&amp;ROUND((MOD(O9,1)-MOD(S9,1))*1440,0)&amp;" นาที")</f>
      </c>
      <c r="Q9" s="3">
        <f>IF(S9&lt;=O9,(O9-S9)*1440,0)</f>
      </c>
      <c r="R9" s="3" t="str">
        <v>07:00 - 16:00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5" t="str">
        <v>กาญจนา วิสุทธิพงศ์</v>
      </c>
      <c r="C10" s="149">
        <v>46115.29690972222</v>
      </c>
      <c r="D10" s="147">
        <v>0.6666666666666666</v>
      </c>
      <c r="E10" s="2" t="str">
        <v>BM1</v>
      </c>
      <c r="F10" s="2" t="str">
        <v>แม่บ้านเก๋</v>
      </c>
      <c r="G10" s="104">
        <f>VLOOKUP(B10,Members!$B:$G,3,0)</f>
      </c>
      <c r="H10" s="3">
        <f>VLOOKUP(B10,Members!$B:$G,4,0)</f>
      </c>
      <c r="I10" s="3">
        <f>VLOOKUP(B10,Members!$B:$G,5,0)</f>
      </c>
      <c r="J10" s="3">
        <f>VLOOKUP(B10,Members!$B:$G,6,0)</f>
      </c>
      <c r="K10" s="3"/>
      <c r="L10" s="8">
        <f>IF(ISNUMBER(SEARCH("BM", E10)),IFERROR(VLOOKUP(B10, Members!$B:$H, 7, FALSE), ""),"")</f>
      </c>
      <c r="M10" s="98">
        <f>IF(D10&lt;T10,"ออกก่อน "&amp;TEXT((T10-D10)*24*60,"0")&amp;" นาที","")</f>
      </c>
      <c r="N10" s="98">
        <f>TEXT(C10,"hh:mm:ss")</f>
      </c>
      <c r="O10" s="98">
        <f>TIMEVALUE(LEFT(N10,5))</f>
      </c>
      <c r="P10" s="10">
        <f>IF(MOD(S10,1)&gt;=MOD(O10,1),"ตรงเวลา","มาสาย "&amp;ROUND((MOD(O10,1)-MOD(S10,1))*1440,0)&amp;" นาที")</f>
      </c>
      <c r="Q10" s="3">
        <f>IF(S10&lt;=O10,(O10-S10)*1440,0)</f>
      </c>
      <c r="R10" s="3" t="str">
        <v>07:00 - 16:00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เขมมะ จงเพิ่มกลาง</v>
      </c>
      <c r="C11" s="146">
        <v>46115.291400462964</v>
      </c>
      <c r="D11" s="147">
        <v>0.6666666666666666</v>
      </c>
      <c r="E11" s="2" t="str">
        <v>BM1</v>
      </c>
      <c r="F11" s="2" t="str">
        <v>โฮ</v>
      </c>
      <c r="G11" s="104">
        <f>VLOOKUP(B11,Members!$B:$G,3,0)</f>
      </c>
      <c r="H11" s="3">
        <f>VLOOKUP(B11,Members!$B:$G,4,0)</f>
      </c>
      <c r="I11" s="3">
        <f>VLOOKUP(B11,Members!$B:$G,5,0)</f>
      </c>
      <c r="J11" s="3">
        <f>VLOOKUP(B11,Members!$B:$G,6,0)</f>
      </c>
      <c r="K11" s="3"/>
      <c r="L11" s="8">
        <f>IF(ISNUMBER(SEARCH("BM", E11)),IFERROR(VLOOKUP(B11, Members!$B:$H, 7, FALSE), ""),"")</f>
      </c>
      <c r="M11" s="98">
        <f>IF(D11&lt;T11,"ออกก่อน "&amp;TEXT((T11-D11)*24*60,"0")&amp;" นาที","")</f>
      </c>
      <c r="N11" s="98">
        <f>TEXT(C11,"hh:mm:ss")</f>
      </c>
      <c r="O11" s="98">
        <f>TIMEVALUE(LEFT(N11,5))</f>
      </c>
      <c r="P11" s="10">
        <f>IF(MOD(S11,1)&gt;=MOD(O11,1),"ตรงเวลา","มาสาย "&amp;ROUND((MOD(O11,1)-MOD(S11,1))*1440,0)&amp;" นาที")</f>
      </c>
      <c r="Q11" s="3">
        <f>IF(S11&lt;=O11,(O11-S11)*1440,0)</f>
      </c>
      <c r="R11" s="3" t="str">
        <v>07:00 - 16:00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ฉัตรมงคล มาลี</v>
      </c>
      <c r="C12" s="146">
        <v>46115.29145833333</v>
      </c>
      <c r="D12" s="147">
        <v>0.6666666666666666</v>
      </c>
      <c r="E12" s="2" t="str">
        <v>BM1</v>
      </c>
      <c r="F12" s="2" t="str">
        <v>เก้า</v>
      </c>
      <c r="G12" s="104">
        <f>VLOOKUP(B12,Members!$B:$G,3,0)</f>
      </c>
      <c r="H12" s="3">
        <f>VLOOKUP(B12,Members!$B:$G,4,0)</f>
      </c>
      <c r="I12" s="3">
        <f>VLOOKUP(B12,Members!$B:$G,5,0)</f>
      </c>
      <c r="J12" s="3">
        <f>VLOOKUP(B12,Members!$B:$G,6,0)</f>
      </c>
      <c r="K12" s="3"/>
      <c r="L12" s="8">
        <f>IF(ISNUMBER(SEARCH("BM", E12)),IFERROR(VLOOKUP(B12, Members!$B:$H, 7, FALSE), ""),"")</f>
      </c>
      <c r="M12" s="98">
        <f>IF(D12&lt;T12,"ออกก่อน "&amp;TEXT((T12-D12)*24*60,"0")&amp;" นาที","")</f>
      </c>
      <c r="N12" s="98">
        <f>TEXT(C12,"hh:mm:ss")</f>
      </c>
      <c r="O12" s="98">
        <f>TIMEVALUE(LEFT(N12,5))</f>
      </c>
      <c r="P12" s="10">
        <f>IF(MOD(S12,1)&gt;=MOD(O12,1),"ตรงเวลา","มาสาย "&amp;ROUND((MOD(O12,1)-MOD(S12,1))*1440,0)&amp;" นาที")</f>
      </c>
      <c r="Q12" s="3">
        <f>IF(S12&lt;=O12,(O12-S12)*1440,0)</f>
      </c>
      <c r="R12" s="3" t="str">
        <v>07:00 - 16:00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ครองฟ้า เทียมประกอบกิจ</v>
      </c>
      <c r="C13" s="146">
        <v>46115.29108796296</v>
      </c>
      <c r="D13" s="147">
        <v>0.6666666666666666</v>
      </c>
      <c r="E13" s="2" t="str">
        <v>BM1</v>
      </c>
      <c r="F13" s="2" t="str">
        <v>จีโน่</v>
      </c>
      <c r="G13" s="104">
        <f>VLOOKUP(B13,Members!$B:$G,3,0)</f>
      </c>
      <c r="H13" s="3">
        <f>VLOOKUP(B13,Members!$B:$G,4,0)</f>
      </c>
      <c r="I13" s="3">
        <f>VLOOKUP(B13,Members!$B:$G,5,0)</f>
      </c>
      <c r="J13" s="3">
        <f>VLOOKUP(B13,Members!$B:$G,6,0)</f>
      </c>
      <c r="K13" s="3"/>
      <c r="L13" s="8">
        <f>IF(ISNUMBER(SEARCH("BM", E13)),IFERROR(VLOOKUP(B13, Members!$B:$H, 7, FALSE), ""),"")</f>
      </c>
      <c r="M13" s="98">
        <f>IF(D13&lt;T13,"ออกก่อน "&amp;TEXT((T13-D13)*24*60,"0")&amp;" นาที","")</f>
      </c>
      <c r="N13" s="98">
        <f>TEXT(C13,"hh:mm:ss")</f>
      </c>
      <c r="O13" s="98">
        <f>TIMEVALUE(LEFT(N13,5))</f>
      </c>
      <c r="P13" s="10">
        <f>IF(MOD(S13,1)&gt;=MOD(O13,1),"ตรงเวลา","มาสาย "&amp;ROUND((MOD(O13,1)-MOD(S13,1))*1440,0)&amp;" นาที")</f>
      </c>
      <c r="Q13" s="3">
        <f>IF(S13&lt;=O13,(O13-S13)*1440,0)</f>
      </c>
      <c r="R13" s="3" t="str">
        <v>07:00 - 16:00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ณัฐกิตติ์ โล้หนู</v>
      </c>
      <c r="C14" s="146">
        <v>46115.290289351855</v>
      </c>
      <c r="D14" s="147">
        <v>0.6666666666666666</v>
      </c>
      <c r="E14" s="2" t="str">
        <v>BM1</v>
      </c>
      <c r="F14" s="2" t="str">
        <v>เฟิร์ส</v>
      </c>
      <c r="G14" s="104">
        <f>VLOOKUP(B14,Members!$B:$G,3,0)</f>
      </c>
      <c r="H14" s="3">
        <f>VLOOKUP(B14,Members!$B:$G,4,0)</f>
      </c>
      <c r="I14" s="3">
        <f>VLOOKUP(B14,Members!$B:$G,5,0)</f>
      </c>
      <c r="J14" s="3">
        <f>VLOOKUP(B14,Members!$B:$G,6,0)</f>
      </c>
      <c r="K14" s="3"/>
      <c r="L14" s="8">
        <f>IF(ISNUMBER(SEARCH("BM", E14)),IFERROR(VLOOKUP(B14, Members!$B:$H, 7, FALSE), ""),"")</f>
      </c>
      <c r="M14" s="98">
        <f>IF(D14&lt;T14,"ออกก่อน "&amp;TEXT((T14-D14)*24*60,"0")&amp;" นาที","")</f>
      </c>
      <c r="N14" s="98">
        <f>TEXT(C14,"hh:mm:ss")</f>
      </c>
      <c r="O14" s="98">
        <f>TIMEVALUE(LEFT(N14,5))</f>
      </c>
      <c r="P14" s="10">
        <f>IF(MOD(S14,1)&gt;=MOD(O14,1),"ตรงเวลา","มาสาย "&amp;ROUND((MOD(O14,1)-MOD(S14,1))*1440,0)&amp;" นาที")</f>
      </c>
      <c r="Q14" s="3">
        <f>IF(S14&lt;=O14,(O14-S14)*1440,0)</f>
      </c>
      <c r="R14" s="3" t="str">
        <v>07:00 - 16:00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มณีรัตน์ จันนพคุณ</v>
      </c>
      <c r="C15" s="146">
        <v>46115.289675925924</v>
      </c>
      <c r="D15" s="147">
        <v>0.6666666666666666</v>
      </c>
      <c r="E15" s="2" t="str">
        <v>BM1</v>
      </c>
      <c r="F15" s="2" t="str">
        <v>นาง</v>
      </c>
      <c r="G15" s="104">
        <f>VLOOKUP(B15,Members!$B:$G,3,0)</f>
      </c>
      <c r="H15" s="3">
        <f>VLOOKUP(B15,Members!$B:$G,4,0)</f>
      </c>
      <c r="I15" s="3">
        <f>VLOOKUP(B15,Members!$B:$G,5,0)</f>
      </c>
      <c r="J15" s="3">
        <f>VLOOKUP(B15,Members!$B:$G,6,0)</f>
      </c>
      <c r="K15" s="3"/>
      <c r="L15" s="8">
        <f>IF(ISNUMBER(SEARCH("BM", E15)),IFERROR(VLOOKUP(B15, Members!$B:$H, 7, FALSE), ""),"")</f>
      </c>
      <c r="M15" s="98">
        <f>IF(D15&lt;T15,"ออกก่อน "&amp;TEXT((T15-D15)*24*60,"0")&amp;" นาที","")</f>
      </c>
      <c r="N15" s="98">
        <f>TEXT(C15,"hh:mm:ss")</f>
      </c>
      <c r="O15" s="98">
        <f>TIMEVALUE(LEFT(N15,5))</f>
      </c>
      <c r="P15" s="10">
        <f>IF(MOD(S15,1)&gt;=MOD(O15,1),"ตรงเวลา","มาสาย "&amp;ROUND((MOD(O15,1)-MOD(S15,1))*1440,0)&amp;" นาที")</f>
      </c>
      <c r="Q15" s="3">
        <f>IF(S15&lt;=O15,(O15-S15)*1440,0)</f>
      </c>
      <c r="R15" s="3" t="str">
        <v>07:00 - 16:00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ประสิทธิ์ เด๊ะรอฮีม</v>
      </c>
      <c r="C16" s="146">
        <v>46115.28894675926</v>
      </c>
      <c r="D16" s="147">
        <v>0.6666666666666666</v>
      </c>
      <c r="E16" s="2" t="str">
        <v>BM1</v>
      </c>
      <c r="F16" s="2" t="str">
        <v>ดีน</v>
      </c>
      <c r="G16" s="104">
        <f>VLOOKUP(B16,Members!$B:$G,3,0)</f>
      </c>
      <c r="H16" s="3">
        <f>VLOOKUP(B16,Members!$B:$G,4,0)</f>
      </c>
      <c r="I16" s="3">
        <f>VLOOKUP(B16,Members!$B:$G,5,0)</f>
      </c>
      <c r="J16" s="3">
        <f>VLOOKUP(B16,Members!$B:$G,6,0)</f>
      </c>
      <c r="K16" s="3"/>
      <c r="L16" s="8">
        <f>IF(ISNUMBER(SEARCH("BM", E16)),IFERROR(VLOOKUP(B16, Members!$B:$H, 7, FALSE), ""),"")</f>
      </c>
      <c r="M16" s="98">
        <f>IF(D16&lt;T16,"ออกก่อน "&amp;TEXT((T16-D16)*24*60,"0")&amp;" นาที","")</f>
      </c>
      <c r="N16" s="98">
        <f>TEXT(C16,"hh:mm:ss")</f>
      </c>
      <c r="O16" s="98">
        <f>TIMEVALUE(LEFT(N16,5))</f>
      </c>
      <c r="P16" s="10">
        <f>IF(MOD(S16,1)&gt;=MOD(O16,1),"ตรงเวลา","มาสาย "&amp;ROUND((MOD(O16,1)-MOD(S16,1))*1440,0)&amp;" นาที")</f>
      </c>
      <c r="Q16" s="3">
        <f>IF(S16&lt;=O16,(O16-S16)*1440,0)</f>
      </c>
      <c r="R16" s="3" t="str">
        <v>07:00 - 16:00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น้ำผึ้ง เทศบ้านเกาะ</v>
      </c>
      <c r="C17" s="146">
        <v>46115.287627314814</v>
      </c>
      <c r="D17" s="147">
        <v>0.6666666666666666</v>
      </c>
      <c r="E17" s="2" t="str">
        <v>BM1</v>
      </c>
      <c r="F17" s="2" t="str">
        <v>ผึ้ง</v>
      </c>
      <c r="G17" s="104">
        <f>VLOOKUP(B17,Members!$B:$G,3,0)</f>
      </c>
      <c r="H17" s="3">
        <f>VLOOKUP(B17,Members!$B:$G,4,0)</f>
      </c>
      <c r="I17" s="3">
        <f>VLOOKUP(B17,Members!$B:$G,5,0)</f>
      </c>
      <c r="J17" s="3">
        <f>VLOOKUP(B17,Members!$B:$G,6,0)</f>
      </c>
      <c r="K17" s="3"/>
      <c r="L17" s="8">
        <f>IF(ISNUMBER(SEARCH("BM", E17)),IFERROR(VLOOKUP(B17, Members!$B:$H, 7, FALSE), ""),"")</f>
      </c>
      <c r="M17" s="98">
        <f>IF(D17&lt;T17,"ออกก่อน "&amp;TEXT((T17-D17)*24*60,"0")&amp;" นาที","")</f>
      </c>
      <c r="N17" s="98">
        <f>TEXT(C17,"hh:mm:ss")</f>
      </c>
      <c r="O17" s="98">
        <f>TIMEVALUE(LEFT(N17,5))</f>
      </c>
      <c r="P17" s="10">
        <f>IF(MOD(S17,1)&gt;=MOD(O17,1),"ตรงเวลา","มาสาย "&amp;ROUND((MOD(O17,1)-MOD(S17,1))*1440,0)&amp;" นาที")</f>
      </c>
      <c r="Q17" s="3">
        <f>IF(S17&lt;=O17,(O17-S17)*1440,0)</f>
      </c>
      <c r="R17" s="3" t="str">
        <v>07:00 - 16:00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นิชากร กรุดบาง</v>
      </c>
      <c r="C18" s="146">
        <v>46115.28658564815</v>
      </c>
      <c r="D18" s="147">
        <v>0.6666666666666666</v>
      </c>
      <c r="E18" s="2" t="str">
        <v>BM1</v>
      </c>
      <c r="F18" s="2" t="str">
        <v>ครีม</v>
      </c>
      <c r="G18" s="104">
        <f>VLOOKUP(B18,Members!$B:$G,3,0)</f>
      </c>
      <c r="H18" s="3">
        <f>VLOOKUP(B18,Members!$B:$G,4,0)</f>
      </c>
      <c r="I18" s="3">
        <f>VLOOKUP(B18,Members!$B:$G,5,0)</f>
      </c>
      <c r="J18" s="3">
        <f>VLOOKUP(B18,Members!$B:$G,6,0)</f>
      </c>
      <c r="K18" s="3"/>
      <c r="L18" s="8">
        <f>IF(ISNUMBER(SEARCH("BM", E18)),IFERROR(VLOOKUP(B18, Members!$B:$H, 7, FALSE), ""),"")</f>
      </c>
      <c r="M18" s="98">
        <f>IF(D18&lt;T18,"ออกก่อน "&amp;TEXT((T18-D18)*24*60,"0")&amp;" นาที","")</f>
      </c>
      <c r="N18" s="98">
        <f>TEXT(C18,"hh:mm:ss")</f>
      </c>
      <c r="O18" s="98">
        <f>TIMEVALUE(LEFT(N18,5))</f>
      </c>
      <c r="P18" s="10">
        <f>IF(MOD(S18,1)&gt;=MOD(O18,1),"ตรงเวลา","มาสาย "&amp;ROUND((MOD(O18,1)-MOD(S18,1))*1440,0)&amp;" นาที")</f>
      </c>
      <c r="Q18" s="3">
        <f>IF(S18&lt;=O18,(O18-S18)*1440,0)</f>
      </c>
      <c r="R18" s="3" t="str">
        <v>07:00 - 16:00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กานต์เก้า แจ้งสว่าง</v>
      </c>
      <c r="C19" s="146">
        <v>46115.28619212963</v>
      </c>
      <c r="D19" s="147">
        <v>0.6666666666666666</v>
      </c>
      <c r="E19" s="2" t="str">
        <v>BM1</v>
      </c>
      <c r="F19" s="2" t="str">
        <v>ชมพู่</v>
      </c>
      <c r="G19" s="104">
        <f>VLOOKUP(B19,Members!$B:$G,3,0)</f>
      </c>
      <c r="H19" s="3">
        <f>VLOOKUP(B19,Members!$B:$G,4,0)</f>
      </c>
      <c r="I19" s="3">
        <f>VLOOKUP(B19,Members!$B:$G,5,0)</f>
      </c>
      <c r="J19" s="3">
        <f>VLOOKUP(B19,Members!$B:$G,6,0)</f>
      </c>
      <c r="K19" s="3"/>
      <c r="L19" s="8">
        <f>IF(ISNUMBER(SEARCH("BM", E19)),IFERROR(VLOOKUP(B19, Members!$B:$H, 7, FALSE), ""),"")</f>
      </c>
      <c r="M19" s="98">
        <f>IF(D19&lt;T19,"ออกก่อน "&amp;TEXT((T19-D19)*24*60,"0")&amp;" นาที","")</f>
      </c>
      <c r="N19" s="98">
        <f>TEXT(C19,"hh:mm:ss")</f>
      </c>
      <c r="O19" s="98">
        <f>TIMEVALUE(LEFT(N19,5))</f>
      </c>
      <c r="P19" s="10">
        <f>IF(MOD(S19,1)&gt;=MOD(O19,1),"ตรงเวลา","มาสาย "&amp;ROUND((MOD(O19,1)-MOD(S19,1))*1440,0)&amp;" นาที")</f>
      </c>
      <c r="Q19" s="3">
        <f>IF(S19&lt;=O19,(O19-S19)*1440,0)</f>
      </c>
      <c r="R19" s="3" t="str">
        <v>07:00 - 16:00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รสสุคนธ์ สุขสมบูรณ์</v>
      </c>
      <c r="C20" s="146">
        <v>46115.28597222222</v>
      </c>
      <c r="D20" s="147">
        <v>0.6666666666666666</v>
      </c>
      <c r="E20" s="2" t="str">
        <v>BM1</v>
      </c>
      <c r="F20" s="2" t="str">
        <v>นุช</v>
      </c>
      <c r="G20" s="104">
        <f>VLOOKUP(B20,Members!$B:$G,3,0)</f>
      </c>
      <c r="H20" s="3">
        <f>VLOOKUP(B20,Members!$B:$G,4,0)</f>
      </c>
      <c r="I20" s="3">
        <f>VLOOKUP(B20,Members!$B:$G,5,0)</f>
      </c>
      <c r="J20" s="3">
        <f>VLOOKUP(B20,Members!$B:$G,6,0)</f>
      </c>
      <c r="K20" s="3"/>
      <c r="L20" s="8">
        <f>IF(ISNUMBER(SEARCH("BM", E20)),IFERROR(VLOOKUP(B20, Members!$B:$H, 7, FALSE), ""),"")</f>
      </c>
      <c r="M20" s="98">
        <f>IF(D20&lt;T20,"ออกก่อน "&amp;TEXT((T20-D20)*24*60,"0")&amp;" นาที","")</f>
      </c>
      <c r="N20" s="98">
        <f>TEXT(C20,"hh:mm:ss")</f>
      </c>
      <c r="O20" s="98">
        <f>TIMEVALUE(LEFT(N20,5))</f>
      </c>
      <c r="P20" s="10">
        <f>IF(MOD(S20,1)&gt;=MOD(O20,1),"ตรงเวลา","มาสาย "&amp;ROUND((MOD(O20,1)-MOD(S20,1))*1440,0)&amp;" นาที")</f>
      </c>
      <c r="Q20" s="3">
        <f>IF(S20&lt;=O20,(O20-S20)*1440,0)</f>
      </c>
      <c r="R20" s="3" t="str">
        <v>07:00 - 16:00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พรชิตา พะวา</v>
      </c>
      <c r="C21" s="146">
        <v>46115.28542824074</v>
      </c>
      <c r="D21" s="147">
        <v>0.6666666666666666</v>
      </c>
      <c r="E21" s="2" t="str">
        <v>BM1</v>
      </c>
      <c r="F21" s="2" t="str">
        <v>ฟ้าน้อย</v>
      </c>
      <c r="G21" s="104">
        <f>VLOOKUP(B21,Members!$B:$G,3,0)</f>
      </c>
      <c r="H21" s="3">
        <f>VLOOKUP(B21,Members!$B:$G,4,0)</f>
      </c>
      <c r="I21" s="3">
        <f>VLOOKUP(B21,Members!$B:$G,5,0)</f>
      </c>
      <c r="J21" s="3">
        <f>VLOOKUP(B21,Members!$B:$G,6,0)</f>
      </c>
      <c r="K21" s="3"/>
      <c r="L21" s="8">
        <f>IF(ISNUMBER(SEARCH("BM", E21)),IFERROR(VLOOKUP(B21, Members!$B:$H, 7, FALSE), ""),"")</f>
      </c>
      <c r="M21" s="98">
        <f>IF(D21&lt;T21,"ออกก่อน "&amp;TEXT((T21-D21)*24*60,"0")&amp;" นาที","")</f>
      </c>
      <c r="N21" s="98">
        <f>TEXT(C21,"hh:mm:ss")</f>
      </c>
      <c r="O21" s="98">
        <f>TIMEVALUE(LEFT(N21,5))</f>
      </c>
      <c r="P21" s="10">
        <f>IF(MOD(S21,1)&gt;=MOD(O21,1),"ตรงเวลา","มาสาย "&amp;ROUND((MOD(O21,1)-MOD(S21,1))*1440,0)&amp;" นาที")</f>
      </c>
      <c r="Q21" s="3">
        <f>IF(S21&lt;=O21,(O21-S21)*1440,0)</f>
      </c>
      <c r="R21" s="3" t="str">
        <v>07:00 - 16:00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เกณิกา ฐาณัตตระกูล</v>
      </c>
      <c r="C22" s="146">
        <v>46115.28530092593</v>
      </c>
      <c r="D22" s="147">
        <v>0.6666666666666666</v>
      </c>
      <c r="E22" s="2" t="str">
        <v>BM1</v>
      </c>
      <c r="F22" s="2" t="str">
        <v>เก</v>
      </c>
      <c r="G22" s="104">
        <f>VLOOKUP(B22,Members!$B:$G,3,0)</f>
      </c>
      <c r="H22" s="3">
        <f>VLOOKUP(B22,Members!$B:$G,4,0)</f>
      </c>
      <c r="I22" s="3">
        <f>VLOOKUP(B22,Members!$B:$G,5,0)</f>
      </c>
      <c r="J22" s="3">
        <f>VLOOKUP(B22,Members!$B:$G,6,0)</f>
      </c>
      <c r="K22" s="3"/>
      <c r="L22" s="8">
        <f>IF(ISNUMBER(SEARCH("BM", E22)),IFERROR(VLOOKUP(B22, Members!$B:$H, 7, FALSE), ""),"")</f>
      </c>
      <c r="M22" s="98">
        <f>IF(D22&lt;T22,"ออกก่อน "&amp;TEXT((T22-D22)*24*60,"0")&amp;" นาที","")</f>
      </c>
      <c r="N22" s="98">
        <f>TEXT(C22,"hh:mm:ss")</f>
      </c>
      <c r="O22" s="98">
        <f>TIMEVALUE(LEFT(N22,5))</f>
      </c>
      <c r="P22" s="10">
        <f>IF(MOD(S22,1)&gt;=MOD(O22,1),"ตรงเวลา","มาสาย "&amp;ROUND((MOD(O22,1)-MOD(S22,1))*1440,0)&amp;" นาที")</f>
      </c>
      <c r="Q22" s="3">
        <f>IF(S22&lt;=O22,(O22-S22)*1440,0)</f>
      </c>
      <c r="R22" s="3" t="str">
        <v>07:00 - 16:00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รัตตินันท์ กลิ่นจันทร์กลั่น</v>
      </c>
      <c r="C23" s="146">
        <v>46115.285358796296</v>
      </c>
      <c r="D23" s="147">
        <v>0.6666666666666666</v>
      </c>
      <c r="E23" s="2" t="str">
        <v>BM1</v>
      </c>
      <c r="F23" s="2" t="str">
        <v>เจี๊ยบ</v>
      </c>
      <c r="G23" s="104">
        <f>VLOOKUP(B23,Members!$B:$G,3,0)</f>
      </c>
      <c r="H23" s="3">
        <f>VLOOKUP(B23,Members!$B:$G,4,0)</f>
      </c>
      <c r="I23" s="3">
        <f>VLOOKUP(B23,Members!$B:$G,5,0)</f>
      </c>
      <c r="J23" s="3">
        <f>VLOOKUP(B23,Members!$B:$G,6,0)</f>
      </c>
      <c r="K23" s="3"/>
      <c r="L23" s="8">
        <f>IF(ISNUMBER(SEARCH("BM", E23)),IFERROR(VLOOKUP(B23, Members!$B:$H, 7, FALSE), ""),"")</f>
      </c>
      <c r="M23" s="98">
        <f>IF(D23&lt;T23,"ออกก่อน "&amp;TEXT((T23-D23)*24*60,"0")&amp;" นาที","")</f>
      </c>
      <c r="N23" s="98">
        <f>TEXT(C23,"hh:mm:ss")</f>
      </c>
      <c r="O23" s="98">
        <f>TIMEVALUE(LEFT(N23,5))</f>
      </c>
      <c r="P23" s="10">
        <f>IF(MOD(S23,1)&gt;=MOD(O23,1),"ตรงเวลา","มาสาย "&amp;ROUND((MOD(O23,1)-MOD(S23,1))*1440,0)&amp;" นาที")</f>
      </c>
      <c r="Q23" s="3">
        <f>IF(S23&lt;=O23,(O23-S23)*1440,0)</f>
      </c>
      <c r="R23" s="3" t="str">
        <v>07:00 - 16:00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รวินท์นิภา คงทะเล</v>
      </c>
      <c r="C24" s="146">
        <v>46115.28542824074</v>
      </c>
      <c r="D24" s="147">
        <v>0.6666666666666666</v>
      </c>
      <c r="E24" s="2" t="str">
        <v>BM1</v>
      </c>
      <c r="F24" s="2" t="str">
        <v>นุ่น</v>
      </c>
      <c r="G24" s="104">
        <f>VLOOKUP(B24,Members!$B:$G,3,0)</f>
      </c>
      <c r="H24" s="3">
        <f>VLOOKUP(B24,Members!$B:$G,4,0)</f>
      </c>
      <c r="I24" s="3">
        <f>VLOOKUP(B24,Members!$B:$G,5,0)</f>
      </c>
      <c r="J24" s="3">
        <f>VLOOKUP(B24,Members!$B:$G,6,0)</f>
      </c>
      <c r="K24" s="3"/>
      <c r="L24" s="8">
        <f>IF(ISNUMBER(SEARCH("BM", E24)),IFERROR(VLOOKUP(B24, Members!$B:$H, 7, FALSE), ""),"")</f>
      </c>
      <c r="M24" s="98">
        <f>IF(D24&lt;T24,"ออกก่อน "&amp;TEXT((T24-D24)*24*60,"0")&amp;" นาที","")</f>
      </c>
      <c r="N24" s="98">
        <f>TEXT(C24,"hh:mm:ss")</f>
      </c>
      <c r="O24" s="98">
        <f>TIMEVALUE(LEFT(N24,5))</f>
      </c>
      <c r="P24" s="10">
        <f>IF(MOD(S24,1)&gt;=MOD(O24,1),"ตรงเวลา","มาสาย "&amp;ROUND((MOD(O24,1)-MOD(S24,1))*1440,0)&amp;" นาที")</f>
      </c>
      <c r="Q24" s="3">
        <f>IF(S24&lt;=O24,(O24-S24)*1440,0)</f>
      </c>
      <c r="R24" s="3" t="str">
        <v>07:00 - 16:00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ชลิตา แซ่อึ๊ง</v>
      </c>
      <c r="C25" s="146">
        <v>46115.28549768519</v>
      </c>
      <c r="D25" s="147">
        <v>0.6666666666666666</v>
      </c>
      <c r="E25" s="2" t="str">
        <v>BM1</v>
      </c>
      <c r="F25" s="2" t="str">
        <v>นุ่น</v>
      </c>
      <c r="G25" s="104">
        <f>VLOOKUP(B25,Members!$B:$G,3,0)</f>
      </c>
      <c r="H25" s="3">
        <f>VLOOKUP(B25,Members!$B:$G,4,0)</f>
      </c>
      <c r="I25" s="3">
        <f>VLOOKUP(B25,Members!$B:$G,5,0)</f>
      </c>
      <c r="J25" s="3">
        <f>VLOOKUP(B25,Members!$B:$G,6,0)</f>
      </c>
      <c r="K25" s="3"/>
      <c r="L25" s="8">
        <f>IF(ISNUMBER(SEARCH("BM", E25)),IFERROR(VLOOKUP(B25, Members!$B:$H, 7, FALSE), ""),"")</f>
      </c>
      <c r="M25" s="98">
        <f>IF(D25&lt;T25,"ออกก่อน "&amp;TEXT((T25-D25)*24*60,"0")&amp;" นาที","")</f>
      </c>
      <c r="N25" s="98">
        <f>TEXT(C25,"hh:mm:ss")</f>
      </c>
      <c r="O25" s="98">
        <f>TIMEVALUE(LEFT(N25,5))</f>
      </c>
      <c r="P25" s="10">
        <f>IF(MOD(S25,1)&gt;=MOD(O25,1),"ตรงเวลา","มาสาย "&amp;ROUND((MOD(O25,1)-MOD(S25,1))*1440,0)&amp;" นาที")</f>
      </c>
      <c r="Q25" s="3">
        <f>IF(S25&lt;=O25,(O25-S25)*1440,0)</f>
      </c>
      <c r="R25" s="3" t="str">
        <v>07:00 - 16:00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วิชชุตา เล็บครุฑ</v>
      </c>
      <c r="C26" s="146">
        <v>46115.286145833335</v>
      </c>
      <c r="D26" s="147">
        <v>0.6666666666666666</v>
      </c>
      <c r="E26" s="2" t="str">
        <v>BM1</v>
      </c>
      <c r="F26" s="2" t="str">
        <v>จ๋า</v>
      </c>
      <c r="G26" s="104">
        <f>VLOOKUP(B26,Members!$B:$G,3,0)</f>
      </c>
      <c r="H26" s="3">
        <f>VLOOKUP(B26,Members!$B:$G,4,0)</f>
      </c>
      <c r="I26" s="3">
        <f>VLOOKUP(B26,Members!$B:$G,5,0)</f>
      </c>
      <c r="J26" s="3">
        <f>VLOOKUP(B26,Members!$B:$G,6,0)</f>
      </c>
      <c r="K26" s="3"/>
      <c r="L26" s="8">
        <f>IF(ISNUMBER(SEARCH("BM", E26)),IFERROR(VLOOKUP(B26, Members!$B:$H, 7, FALSE), ""),"")</f>
      </c>
      <c r="M26" s="98">
        <f>IF(D26&lt;T26,"ออกก่อน "&amp;TEXT((T26-D26)*24*60,"0")&amp;" นาที","")</f>
      </c>
      <c r="N26" s="98">
        <f>TEXT(C26,"hh:mm:ss")</f>
      </c>
      <c r="O26" s="98">
        <f>TIMEVALUE(LEFT(N26,5))</f>
      </c>
      <c r="P26" s="10">
        <f>IF(MOD(S26,1)&gt;=MOD(O26,1),"ตรงเวลา","มาสาย "&amp;ROUND((MOD(O26,1)-MOD(S26,1))*1440,0)&amp;" นาที")</f>
      </c>
      <c r="Q26" s="3">
        <f>IF(S26&lt;=O26,(O26-S26)*1440,0)</f>
      </c>
      <c r="R26" s="3" t="str">
        <v>07:00 - 16:00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วันดี เพชรนิลบุตร</v>
      </c>
      <c r="C27" s="146">
        <v>46115.28349537037</v>
      </c>
      <c r="D27" s="147">
        <v>0.6666666666666666</v>
      </c>
      <c r="E27" s="2" t="str">
        <v>BM1</v>
      </c>
      <c r="F27" s="2" t="str">
        <v>บุ๊</v>
      </c>
      <c r="G27" s="104">
        <f>VLOOKUP(B27,Members!$B:$G,3,0)</f>
      </c>
      <c r="H27" s="3">
        <f>VLOOKUP(B27,Members!$B:$G,4,0)</f>
      </c>
      <c r="I27" s="3">
        <f>VLOOKUP(B27,Members!$B:$G,5,0)</f>
      </c>
      <c r="J27" s="3">
        <f>VLOOKUP(B27,Members!$B:$G,6,0)</f>
      </c>
      <c r="K27" s="3"/>
      <c r="L27" s="8">
        <f>IF(ISNUMBER(SEARCH("BM", E27)),IFERROR(VLOOKUP(B27, Members!$B:$H, 7, FALSE), ""),"")</f>
      </c>
      <c r="M27" s="98">
        <f>IF(D27&lt;T27,"ออกก่อน "&amp;TEXT((T27-D27)*24*60,"0")&amp;" นาที","")</f>
      </c>
      <c r="N27" s="98">
        <f>TEXT(C27,"hh:mm:ss")</f>
      </c>
      <c r="O27" s="98">
        <f>TIMEVALUE(LEFT(N27,5))</f>
      </c>
      <c r="P27" s="10">
        <f>IF(MOD(S27,1)&gt;=MOD(O27,1),"ตรงเวลา","มาสาย "&amp;ROUND((MOD(O27,1)-MOD(S27,1))*1440,0)&amp;" นาที")</f>
      </c>
      <c r="Q27" s="3">
        <f>IF(S27&lt;=O27,(O27-S27)*1440,0)</f>
      </c>
      <c r="R27" s="3" t="str">
        <v>07:00 - 16:00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อริน มั่นเจริญ</v>
      </c>
      <c r="C28" s="146">
        <v>46115.28369212963</v>
      </c>
      <c r="D28" s="147">
        <v>0.6666666666666666</v>
      </c>
      <c r="E28" s="2" t="str">
        <v>BM1</v>
      </c>
      <c r="F28" s="2" t="str">
        <v>หมัด</v>
      </c>
      <c r="G28" s="104">
        <f>VLOOKUP(B28,Members!$B:$G,3,0)</f>
      </c>
      <c r="H28" s="3">
        <f>VLOOKUP(B28,Members!$B:$G,4,0)</f>
      </c>
      <c r="I28" s="3">
        <f>VLOOKUP(B28,Members!$B:$G,5,0)</f>
      </c>
      <c r="J28" s="3">
        <f>VLOOKUP(B28,Members!$B:$G,6,0)</f>
      </c>
      <c r="K28" s="3"/>
      <c r="L28" s="8">
        <f>IF(ISNUMBER(SEARCH("BM", E28)),IFERROR(VLOOKUP(B28, Members!$B:$H, 7, FALSE), ""),"")</f>
      </c>
      <c r="M28" s="98">
        <f>IF(D28&lt;T28,"ออกก่อน "&amp;TEXT((T28-D28)*24*60,"0")&amp;" นาที","")</f>
      </c>
      <c r="N28" s="98">
        <f>TEXT(C28,"hh:mm:ss")</f>
      </c>
      <c r="O28" s="98">
        <f>TIMEVALUE(LEFT(N28,5))</f>
      </c>
      <c r="P28" s="10">
        <f>IF(MOD(S28,1)&gt;=MOD(O28,1),"ตรงเวลา","มาสาย "&amp;ROUND((MOD(O28,1)-MOD(S28,1))*1440,0)&amp;" นาที")</f>
      </c>
      <c r="Q28" s="3">
        <f>IF(S28&lt;=O28,(O28-S28)*1440,0)</f>
      </c>
      <c r="R28" s="3" t="str">
        <v>07:00 - 16:00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ปนัดดา มานมูเราะ</v>
      </c>
      <c r="C29" s="146">
        <v>46115.28362268519</v>
      </c>
      <c r="D29" s="147">
        <v>0.6666666666666666</v>
      </c>
      <c r="E29" s="2" t="str">
        <v>BM1</v>
      </c>
      <c r="F29" s="2" t="str">
        <v>หวาน</v>
      </c>
      <c r="G29" s="104">
        <f>VLOOKUP(B29,Members!$B:$G,3,0)</f>
      </c>
      <c r="H29" s="3">
        <f>VLOOKUP(B29,Members!$B:$G,4,0)</f>
      </c>
      <c r="I29" s="3">
        <f>VLOOKUP(B29,Members!$B:$G,5,0)</f>
      </c>
      <c r="J29" s="3">
        <f>VLOOKUP(B29,Members!$B:$G,6,0)</f>
      </c>
      <c r="K29" s="3"/>
      <c r="L29" s="8">
        <f>IF(ISNUMBER(SEARCH("BM", E29)),IFERROR(VLOOKUP(B29, Members!$B:$H, 7, FALSE), ""),"")</f>
      </c>
      <c r="M29" s="98">
        <f>IF(D29&lt;T29,"ออกก่อน "&amp;TEXT((T29-D29)*24*60,"0")&amp;" นาที","")</f>
      </c>
      <c r="N29" s="98">
        <f>TEXT(C29,"hh:mm:ss")</f>
      </c>
      <c r="O29" s="98">
        <f>TIMEVALUE(LEFT(N29,5))</f>
      </c>
      <c r="P29" s="10">
        <f>IF(MOD(S29,1)&gt;=MOD(O29,1),"ตรงเวลา","มาสาย "&amp;ROUND((MOD(O29,1)-MOD(S29,1))*1440,0)&amp;" นาที")</f>
      </c>
      <c r="Q29" s="3">
        <f>IF(S29&lt;=O29,(O29-S29)*1440,0)</f>
      </c>
      <c r="R29" s="3" t="str">
        <v>07:00 - 16:00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ดวงหทัย อุปนิ</v>
      </c>
      <c r="C30" s="146">
        <v>46115.28258101852</v>
      </c>
      <c r="D30" s="147">
        <v>0.6666666666666666</v>
      </c>
      <c r="E30" s="2" t="str">
        <v>BM1</v>
      </c>
      <c r="F30" s="2" t="str">
        <v>เบ้น</v>
      </c>
      <c r="G30" s="104">
        <f>VLOOKUP(B30,Members!$B:$G,3,0)</f>
      </c>
      <c r="H30" s="3">
        <f>VLOOKUP(B30,Members!$B:$G,4,0)</f>
      </c>
      <c r="I30" s="3">
        <f>VLOOKUP(B30,Members!$B:$G,5,0)</f>
      </c>
      <c r="J30" s="3">
        <f>VLOOKUP(B30,Members!$B:$G,6,0)</f>
      </c>
      <c r="K30" s="116"/>
      <c r="L30" s="8">
        <f>IF(ISNUMBER(SEARCH("BM", E30)),IFERROR(VLOOKUP(B30, Members!$B:$H, 7, FALSE), ""),"")</f>
      </c>
      <c r="M30" s="98">
        <f>IF(D30&lt;T30,"ออกก่อน "&amp;TEXT((T30-D30)*24*60,"0")&amp;" นาที","")</f>
      </c>
      <c r="N30" s="98">
        <f>TEXT(C30,"hh:mm:ss")</f>
      </c>
      <c r="O30" s="98">
        <f>TIMEVALUE(LEFT(N30,5))</f>
      </c>
      <c r="P30" s="10">
        <f>IF(MOD(S30,1)&gt;=MOD(O30,1),"ตรงเวลา","มาสาย "&amp;ROUND((MOD(O30,1)-MOD(S30,1))*1440,0)&amp;" นาที")</f>
      </c>
      <c r="Q30" s="3">
        <f>IF(S30&lt;=O30,(O30-S30)*1440,0)</f>
      </c>
      <c r="R30" s="3" t="str">
        <v>07:00 - 16:00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ตูแวยะ ลอมะ</v>
      </c>
      <c r="C31" s="146">
        <v>46115.281180555554</v>
      </c>
      <c r="D31" s="147">
        <v>0.6666666666666666</v>
      </c>
      <c r="E31" s="2" t="str">
        <v>BM1</v>
      </c>
      <c r="F31" s="2" t="str">
        <v>ยะห์</v>
      </c>
      <c r="G31" s="104">
        <f>VLOOKUP(B31,Members!$B:$G,3,0)</f>
      </c>
      <c r="H31" s="3">
        <f>VLOOKUP(B31,Members!$B:$G,4,0)</f>
      </c>
      <c r="I31" s="3">
        <f>VLOOKUP(B31,Members!$B:$G,5,0)</f>
      </c>
      <c r="J31" s="3">
        <f>VLOOKUP(B31,Members!$B:$G,6,0)</f>
      </c>
      <c r="K31" s="3"/>
      <c r="L31" s="8">
        <f>IF(ISNUMBER(SEARCH("BM", E31)),IFERROR(VLOOKUP(B31, Members!$B:$H, 7, FALSE), ""),"")</f>
      </c>
      <c r="M31" s="98">
        <f>IF(D31&lt;T31,"ออกก่อน "&amp;TEXT((T31-D31)*24*60,"0")&amp;" นาที","")</f>
      </c>
      <c r="N31" s="98">
        <f>TEXT(C31,"hh:mm:ss")</f>
      </c>
      <c r="O31" s="98">
        <f>TIMEVALUE(LEFT(N31,5))</f>
      </c>
      <c r="P31" s="10">
        <f>IF(MOD(S31,1)&gt;=MOD(O31,1),"ตรงเวลา","มาสาย "&amp;ROUND((MOD(O31,1)-MOD(S31,1))*1440,0)&amp;" นาที")</f>
      </c>
      <c r="Q31" s="3">
        <f>IF(S31&lt;=O31,(O31-S31)*1440,0)</f>
      </c>
      <c r="R31" s="3" t="str">
        <v>07:00 - 16:00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ญาณรัตน์ พิสัยพันธ์</v>
      </c>
      <c r="C32" s="146">
        <v>46115.28065972222</v>
      </c>
      <c r="D32" s="147">
        <v>0.6666666666666666</v>
      </c>
      <c r="E32" s="2" t="str">
        <v>BM1</v>
      </c>
      <c r="F32" s="2" t="str">
        <v>ขนมจีน</v>
      </c>
      <c r="G32" s="104">
        <f>VLOOKUP(B32,Members!$B:$G,3,0)</f>
      </c>
      <c r="H32" s="3">
        <f>VLOOKUP(B32,Members!$B:$G,4,0)</f>
      </c>
      <c r="I32" s="3">
        <f>VLOOKUP(B32,Members!$B:$G,5,0)</f>
      </c>
      <c r="J32" s="3">
        <f>VLOOKUP(B32,Members!$B:$G,6,0)</f>
      </c>
      <c r="K32" s="116"/>
      <c r="L32" s="8">
        <f>IF(ISNUMBER(SEARCH("BM", E32)),IFERROR(VLOOKUP(B32, Members!$B:$H, 7, FALSE), ""),"")</f>
      </c>
      <c r="M32" s="98">
        <f>IF(D32&lt;T32,"ออกก่อน "&amp;TEXT((T32-D32)*24*60,"0")&amp;" นาที","")</f>
      </c>
      <c r="N32" s="98">
        <f>TEXT(C32,"hh:mm:ss")</f>
      </c>
      <c r="O32" s="98">
        <f>TIMEVALUE(LEFT(N32,5))</f>
      </c>
      <c r="P32" s="10">
        <f>IF(MOD(S32,1)&gt;=MOD(O32,1),"ตรงเวลา","มาสาย "&amp;ROUND((MOD(O32,1)-MOD(S32,1))*1440,0)&amp;" นาที")</f>
      </c>
      <c r="Q32" s="3">
        <f>IF(S32&lt;=O32,(O32-S32)*1440,0)</f>
      </c>
      <c r="R32" s="3" t="str">
        <v>07:00 - 16:00</v>
      </c>
      <c r="S32" s="98">
        <f>TIMEVALUE(LEFT(R32,5))</f>
      </c>
      <c r="T32" s="98">
        <f>TIMEVALUE(RIGHT(R32,5))</f>
      </c>
      <c r="U32" s="1">
        <v>8</v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เวโรจน์ ชินนอก</v>
      </c>
      <c r="C33" s="146">
        <v>46115.27851851852</v>
      </c>
      <c r="D33" s="147">
        <v>0.6666666666666666</v>
      </c>
      <c r="E33" s="2" t="str">
        <v>BM1</v>
      </c>
      <c r="F33" s="2" t="str">
        <v>เอ</v>
      </c>
      <c r="G33" s="104">
        <f>VLOOKUP(B33,Members!$B:$G,3,0)</f>
      </c>
      <c r="H33" s="3">
        <f>VLOOKUP(B33,Members!$B:$G,4,0)</f>
      </c>
      <c r="I33" s="3">
        <f>VLOOKUP(B33,Members!$B:$G,5,0)</f>
      </c>
      <c r="J33" s="3">
        <f>VLOOKUP(B33,Members!$B:$G,6,0)</f>
      </c>
      <c r="K33" s="3"/>
      <c r="L33" s="8">
        <f>IF(ISNUMBER(SEARCH("BM", E33)),IFERROR(VLOOKUP(B33, Members!$B:$H, 7, FALSE), ""),"")</f>
      </c>
      <c r="M33" s="98">
        <f>IF(D33&lt;T33,"ออกก่อน "&amp;TEXT((T33-D33)*24*60,"0")&amp;" นาที","")</f>
      </c>
      <c r="N33" s="98">
        <f>TEXT(C33,"hh:mm:ss")</f>
      </c>
      <c r="O33" s="98">
        <f>TIMEVALUE(LEFT(N33,5))</f>
      </c>
      <c r="P33" s="10">
        <f>IF(MOD(S33,1)&gt;=MOD(O33,1),"ตรงเวลา","มาสาย "&amp;ROUND((MOD(O33,1)-MOD(S33,1))*1440,0)&amp;" นาที")</f>
      </c>
      <c r="Q33" s="3">
        <f>IF(S33&lt;=O33,(O33-S33)*1440,0)</f>
      </c>
      <c r="R33" s="3" t="str">
        <v>07:00 - 16:00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อิงอร สุวรรณนิเวศ</v>
      </c>
      <c r="C34" s="146">
        <v>46115.27685185185</v>
      </c>
      <c r="D34" s="147">
        <v>0.6666666666666666</v>
      </c>
      <c r="E34" s="2" t="str">
        <v>BM1</v>
      </c>
      <c r="F34" s="2" t="str">
        <v>หมวย</v>
      </c>
      <c r="G34" s="104">
        <f>VLOOKUP(B34,Members!$B:$G,3,0)</f>
      </c>
      <c r="H34" s="3">
        <f>VLOOKUP(B34,Members!$B:$G,4,0)</f>
      </c>
      <c r="I34" s="3">
        <f>VLOOKUP(B34,Members!$B:$G,5,0)</f>
      </c>
      <c r="J34" s="3">
        <f>VLOOKUP(B34,Members!$B:$G,6,0)</f>
      </c>
      <c r="K34" s="3"/>
      <c r="L34" s="8">
        <f>IF(ISNUMBER(SEARCH("BM", E34)),IFERROR(VLOOKUP(B34, Members!$B:$H, 7, FALSE), ""),"")</f>
      </c>
      <c r="M34" s="98">
        <f>IF(D34&lt;T34,"ออกก่อน "&amp;TEXT((T34-D34)*24*60,"0")&amp;" นาที","")</f>
      </c>
      <c r="N34" s="98">
        <f>TEXT(C34,"hh:mm:ss")</f>
      </c>
      <c r="O34" s="98">
        <f>TIMEVALUE(LEFT(N34,5))</f>
      </c>
      <c r="P34" s="10">
        <f>IF(MOD(S34,1)&gt;=MOD(O34,1),"ตรงเวลา","มาสาย "&amp;ROUND((MOD(O34,1)-MOD(S34,1))*1440,0)&amp;" นาที")</f>
      </c>
      <c r="Q34" s="3">
        <f>IF(S34&lt;=O34,(O34-S34)*1440,0)</f>
      </c>
      <c r="R34" s="3" t="str">
        <v>07:00 - 16:00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อัจฉรา สังข์ทอง</v>
      </c>
      <c r="C35" s="146">
        <v>46115.27631944444</v>
      </c>
      <c r="D35" s="147">
        <v>0.6666666666666666</v>
      </c>
      <c r="E35" s="2" t="str">
        <v>BM1</v>
      </c>
      <c r="F35" s="2" t="str">
        <v>หยก</v>
      </c>
      <c r="G35" s="104">
        <f>VLOOKUP(B35,Members!$B:$G,3,0)</f>
      </c>
      <c r="H35" s="3">
        <f>VLOOKUP(B35,Members!$B:$G,4,0)</f>
      </c>
      <c r="I35" s="3">
        <f>VLOOKUP(B35,Members!$B:$G,5,0)</f>
      </c>
      <c r="J35" s="3">
        <f>VLOOKUP(B35,Members!$B:$G,6,0)</f>
      </c>
      <c r="K35" s="3"/>
      <c r="L35" s="8">
        <f>IF(ISNUMBER(SEARCH("BM", E35)),IFERROR(VLOOKUP(B35, Members!$B:$H, 7, FALSE), ""),"")</f>
      </c>
      <c r="M35" s="98">
        <f>IF(D35&lt;T35,"ออกก่อน "&amp;TEXT((T35-D35)*24*60,"0")&amp;" นาที","")</f>
      </c>
      <c r="N35" s="98">
        <f>TEXT(C35,"hh:mm:ss")</f>
      </c>
      <c r="O35" s="98">
        <f>TIMEVALUE(LEFT(N35,5))</f>
      </c>
      <c r="P35" s="10">
        <f>IF(MOD(S35,1)&gt;=MOD(O35,1),"ตรงเวลา","มาสาย "&amp;ROUND((MOD(O35,1)-MOD(S35,1))*1440,0)&amp;" นาที")</f>
      </c>
      <c r="Q35" s="3">
        <f>IF(S35&lt;=O35,(O35-S35)*1440,0)</f>
      </c>
      <c r="R35" s="3" t="str">
        <v>07:00 - 16:00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ชาลิสา แสงจันทร์</v>
      </c>
      <c r="C36" s="146">
        <v>46115.275983796295</v>
      </c>
      <c r="D36" s="147">
        <v>0.6666666666666666</v>
      </c>
      <c r="E36" s="2" t="str">
        <v>BM1</v>
      </c>
      <c r="F36" s="2" t="str">
        <v>ชิ</v>
      </c>
      <c r="G36" s="104">
        <f>VLOOKUP(B36,Members!$B:$G,3,0)</f>
      </c>
      <c r="H36" s="3">
        <f>VLOOKUP(B36,Members!$B:$G,4,0)</f>
      </c>
      <c r="I36" s="3">
        <f>VLOOKUP(B36,Members!$B:$G,5,0)</f>
      </c>
      <c r="J36" s="3">
        <f>VLOOKUP(B36,Members!$B:$G,6,0)</f>
      </c>
      <c r="K36" s="3"/>
      <c r="L36" s="8">
        <f>IF(ISNUMBER(SEARCH("BM", E36)),IFERROR(VLOOKUP(B36, Members!$B:$H, 7, FALSE), ""),"")</f>
      </c>
      <c r="M36" s="98">
        <f>IF(D36&lt;T36,"ออกก่อน "&amp;TEXT((T36-D36)*24*60,"0")&amp;" นาที","")</f>
      </c>
      <c r="N36" s="98">
        <f>TEXT(C36,"hh:mm:ss")</f>
      </c>
      <c r="O36" s="98">
        <f>TIMEVALUE(LEFT(N36,5))</f>
      </c>
      <c r="P36" s="10">
        <f>IF(MOD(S36,1)&gt;=MOD(O36,1),"ตรงเวลา","มาสาย "&amp;ROUND((MOD(O36,1)-MOD(S36,1))*1440,0)&amp;" นาที")</f>
      </c>
      <c r="Q36" s="3">
        <f>IF(S36&lt;=O36,(O36-S36)*1440,0)</f>
      </c>
      <c r="R36" s="3" t="str">
        <v>07:00 - 16:00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ณัฐฤดี วึงประโคน</v>
      </c>
      <c r="C37" s="146">
        <v>46115.27465277778</v>
      </c>
      <c r="D37" s="147">
        <v>0.6666666666666666</v>
      </c>
      <c r="E37" s="2" t="str">
        <v>BM1</v>
      </c>
      <c r="F37" s="2" t="str">
        <v>เนส</v>
      </c>
      <c r="G37" s="104">
        <f>VLOOKUP(B37,Members!$B:$G,3,0)</f>
      </c>
      <c r="H37" s="3">
        <f>VLOOKUP(B37,Members!$B:$G,4,0)</f>
      </c>
      <c r="I37" s="3">
        <f>VLOOKUP(B37,Members!$B:$G,5,0)</f>
      </c>
      <c r="J37" s="3">
        <f>VLOOKUP(B37,Members!$B:$G,6,0)</f>
      </c>
      <c r="K37" s="3"/>
      <c r="L37" s="8">
        <f>IF(ISNUMBER(SEARCH("BM", E37)),IFERROR(VLOOKUP(B37, Members!$B:$H, 7, FALSE), ""),"")</f>
      </c>
      <c r="M37" s="98">
        <f>IF(D37&lt;T37,"ออกก่อน "&amp;TEXT((T37-D37)*24*60,"0")&amp;" นาที","")</f>
      </c>
      <c r="N37" s="98">
        <f>TEXT(C37,"hh:mm:ss")</f>
      </c>
      <c r="O37" s="98">
        <f>TIMEVALUE(LEFT(N37,5))</f>
      </c>
      <c r="P37" s="10">
        <f>IF(MOD(S37,1)&gt;=MOD(O37,1),"ตรงเวลา","มาสาย "&amp;ROUND((MOD(O37,1)-MOD(S37,1))*1440,0)&amp;" นาที")</f>
      </c>
      <c r="Q37" s="3">
        <f>IF(S37&lt;=O37,(O37-S37)*1440,0)</f>
      </c>
      <c r="R37" s="3" t="str">
        <v>07:00 - 16:00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บุญสิตา พวงจำปี</v>
      </c>
      <c r="C38" s="146">
        <v>46115.273148148146</v>
      </c>
      <c r="D38" s="147">
        <v>0.6666666666666666</v>
      </c>
      <c r="E38" s="2" t="str">
        <v>BM1</v>
      </c>
      <c r="F38" s="2" t="str">
        <v>แม่บ้านต่าย</v>
      </c>
      <c r="G38" s="104">
        <f>VLOOKUP(B38,Members!$B:$G,3,0)</f>
      </c>
      <c r="H38" s="3">
        <f>VLOOKUP(B38,Members!$B:$G,4,0)</f>
      </c>
      <c r="I38" s="3">
        <f>VLOOKUP(B38,Members!$B:$G,5,0)</f>
      </c>
      <c r="J38" s="3">
        <f>VLOOKUP(B38,Members!$B:$G,6,0)</f>
      </c>
      <c r="K38" s="3"/>
      <c r="L38" s="8">
        <f>IF(ISNUMBER(SEARCH("BM", E38)),IFERROR(VLOOKUP(B38, Members!$B:$H, 7, FALSE), ""),"")</f>
      </c>
      <c r="M38" s="98">
        <f>IF(D38&lt;T38,"ออกก่อน "&amp;TEXT((T38-D38)*24*60,"0")&amp;" นาที","")</f>
      </c>
      <c r="N38" s="98">
        <f>TEXT(C38,"hh:mm:ss")</f>
      </c>
      <c r="O38" s="98">
        <f>TIMEVALUE(LEFT(N38,5))</f>
      </c>
      <c r="P38" s="10">
        <f>IF(MOD(S38,1)&gt;=MOD(O38,1),"ตรงเวลา","มาสาย "&amp;ROUND((MOD(O38,1)-MOD(S38,1))*1440,0)&amp;" นาที")</f>
      </c>
      <c r="Q38" s="3">
        <f>IF(S38&lt;=O38,(O38-S38)*1440,0)</f>
      </c>
      <c r="R38" s="3" t="str">
        <v>07:00 - 16:00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ภูริ ยังกิด</v>
      </c>
      <c r="C39" s="146">
        <v>46115.28450231482</v>
      </c>
      <c r="D39" s="147">
        <v>0.6666666666666666</v>
      </c>
      <c r="E39" s="2" t="str">
        <v>BM1</v>
      </c>
      <c r="F39" s="2" t="str">
        <v>ภีม</v>
      </c>
      <c r="G39" s="104">
        <f>VLOOKUP(B39,Members!$B:$G,3,0)</f>
      </c>
      <c r="H39" s="3">
        <f>VLOOKUP(B39,Members!$B:$G,4,0)</f>
      </c>
      <c r="I39" s="3">
        <f>VLOOKUP(B39,Members!$B:$G,5,0)</f>
      </c>
      <c r="J39" s="3">
        <f>VLOOKUP(B39,Members!$B:$G,6,0)</f>
      </c>
      <c r="K39" s="3"/>
      <c r="L39" s="8">
        <f>IF(ISNUMBER(SEARCH("BM", E39)),IFERROR(VLOOKUP(B39, Members!$B:$H, 7, FALSE), ""),"")</f>
      </c>
      <c r="M39" s="98">
        <f>IF(D39&lt;T39,"ออกก่อน "&amp;TEXT((T39-D39)*24*60,"0")&amp;" นาที","")</f>
      </c>
      <c r="N39" s="98">
        <f>TEXT(C39,"hh:mm:ss")</f>
      </c>
      <c r="O39" s="98">
        <f>TIMEVALUE(LEFT(N39,5))</f>
      </c>
      <c r="P39" s="10">
        <f>IF(MOD(S39,1)&gt;=MOD(O39,1),"ตรงเวลา","มาสาย "&amp;ROUND((MOD(O39,1)-MOD(S39,1))*1440,0)&amp;" นาที")</f>
      </c>
      <c r="Q39" s="3">
        <f>IF(S39&lt;=O39,(O39-S39)*1440,0)</f>
      </c>
      <c r="R39" s="3" t="str">
        <v>07:00 - 16:00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นคร ทองพันธุ์</v>
      </c>
      <c r="C40" s="146">
        <v>46115.295277777775</v>
      </c>
      <c r="D40" s="147">
        <v>0.6666666666666666</v>
      </c>
      <c r="E40" s="2" t="str">
        <v>BM3</v>
      </c>
      <c r="F40" s="2" t="str">
        <v>แม็ค</v>
      </c>
      <c r="G40" s="104">
        <f>VLOOKUP(B40,Members!$B:$G,3,0)</f>
      </c>
      <c r="H40" s="3">
        <f>VLOOKUP(B40,Members!$B:$G,4,0)</f>
      </c>
      <c r="I40" s="3">
        <f>VLOOKUP(B40,Members!$B:$G,5,0)</f>
      </c>
      <c r="J40" s="3">
        <f>VLOOKUP(B40,Members!$B:$G,6,0)</f>
      </c>
      <c r="K40" s="3"/>
      <c r="L40" s="8">
        <f>IF(ISNUMBER(SEARCH("BM", E40)),IFERROR(VLOOKUP(B40, Members!$B:$H, 7, FALSE), ""),"")</f>
      </c>
      <c r="M40" s="98">
        <f>IF(D40&lt;T40,"ออกก่อน "&amp;TEXT((T40-D40)*24*60,"0")&amp;" นาที","")</f>
      </c>
      <c r="N40" s="98">
        <f>TEXT(C40,"hh:mm:ss")</f>
      </c>
      <c r="O40" s="98">
        <f>TIMEVALUE(LEFT(N40,5))</f>
      </c>
      <c r="P40" s="10">
        <f>IF(MOD(S40,1)&gt;=MOD(O40,1),"ตรงเวลา","มาสาย "&amp;ROUND((MOD(O40,1)-MOD(S40,1))*1440,0)&amp;" นาที")</f>
      </c>
      <c r="Q40" s="3">
        <f>IF(S40&lt;=O40,(O40-S40)*1440,0)</f>
      </c>
      <c r="R40" s="3" t="str">
        <v>07:00 - 16:00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ชลธิชา คงมงคล</v>
      </c>
      <c r="C41" s="146">
        <v>46115.29336805556</v>
      </c>
      <c r="D41" s="147">
        <v>0.6666666666666666</v>
      </c>
      <c r="E41" s="2" t="str">
        <v>BM3</v>
      </c>
      <c r="F41" s="2" t="str">
        <v>แพรว</v>
      </c>
      <c r="G41" s="104">
        <f>VLOOKUP(B41,Members!$B:$G,3,0)</f>
      </c>
      <c r="H41" s="3">
        <f>VLOOKUP(B41,Members!$B:$G,4,0)</f>
      </c>
      <c r="I41" s="3">
        <f>VLOOKUP(B41,Members!$B:$G,5,0)</f>
      </c>
      <c r="J41" s="3">
        <f>VLOOKUP(B41,Members!$B:$G,6,0)</f>
      </c>
      <c r="K41" s="3"/>
      <c r="L41" s="8">
        <f>IF(ISNUMBER(SEARCH("BM", E41)),IFERROR(VLOOKUP(B41, Members!$B:$H, 7, FALSE), ""),"")</f>
      </c>
      <c r="M41" s="98">
        <f>IF(D41&lt;T41,"ออกก่อน "&amp;TEXT((T41-D41)*24*60,"0")&amp;" นาที","")</f>
      </c>
      <c r="N41" s="98">
        <f>TEXT(C41,"hh:mm:ss")</f>
      </c>
      <c r="O41" s="98">
        <f>TIMEVALUE(LEFT(N41,5))</f>
      </c>
      <c r="P41" s="10">
        <f>IF(MOD(S41,1)&gt;=MOD(O41,1),"ตรงเวลา","มาสาย "&amp;ROUND((MOD(O41,1)-MOD(S41,1))*1440,0)&amp;" นาที")</f>
      </c>
      <c r="Q41" s="3">
        <f>IF(S41&lt;=O41,(O41-S41)*1440,0)</f>
      </c>
      <c r="R41" s="3" t="str">
        <v>07:00 - 16:00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รัษนันท์ รุจไชยนิตย์</v>
      </c>
      <c r="C42" s="146">
        <v>46115.291354166664</v>
      </c>
      <c r="D42" s="147">
        <v>0.6666666666666666</v>
      </c>
      <c r="E42" s="2" t="str">
        <v>BM3</v>
      </c>
      <c r="F42" s="2" t="str">
        <v>นัน</v>
      </c>
      <c r="G42" s="104">
        <f>VLOOKUP(B42,Members!$B:$G,3,0)</f>
      </c>
      <c r="H42" s="3">
        <f>VLOOKUP(B42,Members!$B:$G,4,0)</f>
      </c>
      <c r="I42" s="3">
        <f>VLOOKUP(B42,Members!$B:$G,5,0)</f>
      </c>
      <c r="J42" s="3">
        <f>VLOOKUP(B42,Members!$B:$G,6,0)</f>
      </c>
      <c r="K42" s="3"/>
      <c r="L42" s="8">
        <f>IF(ISNUMBER(SEARCH("BM", E42)),IFERROR(VLOOKUP(B42, Members!$B:$H, 7, FALSE), ""),"")</f>
      </c>
      <c r="M42" s="98">
        <f>IF(D42&lt;T42,"ออกก่อน "&amp;TEXT((T42-D42)*24*60,"0")&amp;" นาที","")</f>
      </c>
      <c r="N42" s="98">
        <f>TEXT(C42,"hh:mm:ss")</f>
      </c>
      <c r="O42" s="98">
        <f>TIMEVALUE(LEFT(N42,5))</f>
      </c>
      <c r="P42" s="10">
        <f>IF(MOD(S42,1)&gt;=MOD(O42,1),"ตรงเวลา","มาสาย "&amp;ROUND((MOD(O42,1)-MOD(S42,1))*1440,0)&amp;" นาที")</f>
      </c>
      <c r="Q42" s="3">
        <f>IF(S42&lt;=O42,(O42-S42)*1440,0)</f>
      </c>
      <c r="R42" s="3" t="str">
        <v>07:00 - 16:00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วันชนะ แสงใส</v>
      </c>
      <c r="C43" s="146">
        <v>46115.292233796295</v>
      </c>
      <c r="D43" s="147">
        <v>0.6666666666666666</v>
      </c>
      <c r="E43" s="2" t="str">
        <v>BM3</v>
      </c>
      <c r="F43" s="2" t="str">
        <v>แชมป์</v>
      </c>
      <c r="G43" s="104">
        <f>VLOOKUP(B43,Members!$B:$G,3,0)</f>
      </c>
      <c r="H43" s="3">
        <f>VLOOKUP(B43,Members!$B:$G,4,0)</f>
      </c>
      <c r="I43" s="3">
        <f>VLOOKUP(B43,Members!$B:$G,5,0)</f>
      </c>
      <c r="J43" s="3">
        <f>VLOOKUP(B43,Members!$B:$G,6,0)</f>
      </c>
      <c r="K43" s="3"/>
      <c r="L43" s="8">
        <f>IF(ISNUMBER(SEARCH("BM", E43)),IFERROR(VLOOKUP(B43, Members!$B:$H, 7, FALSE), ""),"")</f>
      </c>
      <c r="M43" s="98">
        <f>IF(D43&lt;T43,"ออกก่อน "&amp;TEXT((T43-D43)*24*60,"0")&amp;" นาที","")</f>
      </c>
      <c r="N43" s="98">
        <f>TEXT(C43,"hh:mm:ss")</f>
      </c>
      <c r="O43" s="98">
        <f>TIMEVALUE(LEFT(N43,5))</f>
      </c>
      <c r="P43" s="10">
        <f>IF(MOD(S43,1)&gt;=MOD(O43,1),"ตรงเวลา","มาสาย "&amp;ROUND((MOD(O43,1)-MOD(S43,1))*1440,0)&amp;" นาที")</f>
      </c>
      <c r="Q43" s="3">
        <f>IF(S43&lt;=O43,(O43-S43)*1440,0)</f>
      </c>
      <c r="R43" s="3" t="str">
        <v>07:00 - 16:00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ฉันทพิชญา เพ็ชรโปรี</v>
      </c>
      <c r="C44" s="146">
        <v>46115.29119212963</v>
      </c>
      <c r="D44" s="147">
        <v>0.6666666666666666</v>
      </c>
      <c r="E44" s="2" t="str">
        <v>BM3</v>
      </c>
      <c r="F44" s="2" t="str">
        <v>ทะเล</v>
      </c>
      <c r="G44" s="104">
        <f>VLOOKUP(B44,Members!$B:$G,3,0)</f>
      </c>
      <c r="H44" s="3">
        <f>VLOOKUP(B44,Members!$B:$G,4,0)</f>
      </c>
      <c r="I44" s="3">
        <f>VLOOKUP(B44,Members!$B:$G,5,0)</f>
      </c>
      <c r="J44" s="3">
        <f>VLOOKUP(B44,Members!$B:$G,6,0)</f>
      </c>
      <c r="K44" s="3"/>
      <c r="L44" s="8">
        <f>IF(ISNUMBER(SEARCH("BM", E44)),IFERROR(VLOOKUP(B44, Members!$B:$H, 7, FALSE), ""),"")</f>
      </c>
      <c r="M44" s="98">
        <f>IF(D44&lt;T44,"ออกก่อน "&amp;TEXT((T44-D44)*24*60,"0")&amp;" นาที","")</f>
      </c>
      <c r="N44" s="98">
        <f>TEXT(C44,"hh:mm:ss")</f>
      </c>
      <c r="O44" s="98">
        <f>TIMEVALUE(LEFT(N44,5))</f>
      </c>
      <c r="P44" s="10">
        <f>IF(MOD(S44,1)&gt;=MOD(O44,1),"ตรงเวลา","มาสาย "&amp;ROUND((MOD(O44,1)-MOD(S44,1))*1440,0)&amp;" นาที")</f>
      </c>
      <c r="Q44" s="3">
        <f>IF(S44&lt;=O44,(O44-S44)*1440,0)</f>
      </c>
      <c r="R44" s="3" t="str">
        <v>07:00 - 16:00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ปิยะธิดา ปิดฉายะ</v>
      </c>
      <c r="C45" s="146">
        <v>46115.290347222224</v>
      </c>
      <c r="D45" s="147">
        <v>0.6666666666666666</v>
      </c>
      <c r="E45" s="2" t="str">
        <v>BM3</v>
      </c>
      <c r="F45" s="2" t="str">
        <v>หมิว</v>
      </c>
      <c r="G45" s="104">
        <f>VLOOKUP(B45,Members!$B:$G,3,0)</f>
      </c>
      <c r="H45" s="3">
        <f>VLOOKUP(B45,Members!$B:$G,4,0)</f>
      </c>
      <c r="I45" s="3">
        <f>VLOOKUP(B45,Members!$B:$G,5,0)</f>
      </c>
      <c r="J45" s="3">
        <f>VLOOKUP(B45,Members!$B:$G,6,0)</f>
      </c>
      <c r="K45" s="3"/>
      <c r="L45" s="8">
        <f>IF(ISNUMBER(SEARCH("BM", E45)),IFERROR(VLOOKUP(B45, Members!$B:$H, 7, FALSE), ""),"")</f>
      </c>
      <c r="M45" s="98">
        <f>IF(D45&lt;T45,"ออกก่อน "&amp;TEXT((T45-D45)*24*60,"0")&amp;" นาที","")</f>
      </c>
      <c r="N45" s="98">
        <f>TEXT(C45,"hh:mm:ss")</f>
      </c>
      <c r="O45" s="98">
        <f>TIMEVALUE(LEFT(N45,5))</f>
      </c>
      <c r="P45" s="10">
        <f>IF(MOD(S45,1)&gt;=MOD(O45,1),"ตรงเวลา","มาสาย "&amp;ROUND((MOD(O45,1)-MOD(S45,1))*1440,0)&amp;" นาที")</f>
      </c>
      <c r="Q45" s="3">
        <f>IF(S45&lt;=O45,(O45-S45)*1440,0)</f>
      </c>
      <c r="R45" s="3" t="str">
        <v>07:00 - 16:00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สิริกร วาปี</v>
      </c>
      <c r="C46" s="146">
        <v>46115.28991898148</v>
      </c>
      <c r="D46" s="147">
        <v>0.6666666666666666</v>
      </c>
      <c r="E46" s="2" t="str">
        <v>BM3</v>
      </c>
      <c r="F46" s="2" t="str">
        <v>เนเน่</v>
      </c>
      <c r="G46" s="104">
        <f>VLOOKUP(B46,Members!$B:$G,3,0)</f>
      </c>
      <c r="H46" s="3">
        <f>VLOOKUP(B46,Members!$B:$G,4,0)</f>
      </c>
      <c r="I46" s="3">
        <f>VLOOKUP(B46,Members!$B:$G,5,0)</f>
      </c>
      <c r="J46" s="3">
        <f>VLOOKUP(B46,Members!$B:$G,6,0)</f>
      </c>
      <c r="K46" s="3"/>
      <c r="L46" s="8">
        <f>IF(ISNUMBER(SEARCH("BM", E46)),IFERROR(VLOOKUP(B46, Members!$B:$H, 7, FALSE), ""),"")</f>
      </c>
      <c r="M46" s="98">
        <f>IF(D46&lt;T46,"ออกก่อน "&amp;TEXT((T46-D46)*24*60,"0")&amp;" นาที","")</f>
      </c>
      <c r="N46" s="98">
        <f>TEXT(C46,"hh:mm:ss")</f>
      </c>
      <c r="O46" s="98">
        <f>TIMEVALUE(LEFT(N46,5))</f>
      </c>
      <c r="P46" s="10">
        <f>IF(MOD(S46,1)&gt;=MOD(O46,1),"ตรงเวลา","มาสาย "&amp;ROUND((MOD(O46,1)-MOD(S46,1))*1440,0)&amp;" นาที")</f>
      </c>
      <c r="Q46" s="3">
        <f>IF(S46&lt;=O46,(O46-S46)*1440,0)</f>
      </c>
      <c r="R46" s="3" t="str">
        <v>07:00 - 16:00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ยศพร บูญเมือง</v>
      </c>
      <c r="C47" s="146">
        <v>46115.28978009259</v>
      </c>
      <c r="D47" s="147">
        <v>0.6666666666666666</v>
      </c>
      <c r="E47" s="2" t="str">
        <v>BM3</v>
      </c>
      <c r="F47" s="2" t="str">
        <v>โอ็ต</v>
      </c>
      <c r="G47" s="104">
        <f>VLOOKUP(B47,Members!$B:$G,3,0)</f>
      </c>
      <c r="H47" s="3">
        <f>VLOOKUP(B47,Members!$B:$G,4,0)</f>
      </c>
      <c r="I47" s="3">
        <f>VLOOKUP(B47,Members!$B:$G,5,0)</f>
      </c>
      <c r="J47" s="3">
        <f>VLOOKUP(B47,Members!$B:$G,6,0)</f>
      </c>
      <c r="K47" s="3"/>
      <c r="L47" s="8">
        <f>IF(ISNUMBER(SEARCH("BM", E47)),IFERROR(VLOOKUP(B47, Members!$B:$H, 7, FALSE), ""),"")</f>
      </c>
      <c r="M47" s="98">
        <f>IF(D47&lt;T47,"ออกก่อน "&amp;TEXT((T47-D47)*24*60,"0")&amp;" นาที","")</f>
      </c>
      <c r="N47" s="98">
        <f>TEXT(C47,"hh:mm:ss")</f>
      </c>
      <c r="O47" s="98">
        <f>TIMEVALUE(LEFT(N47,5))</f>
      </c>
      <c r="P47" s="10">
        <f>IF(MOD(S47,1)&gt;=MOD(O47,1),"ตรงเวลา","มาสาย "&amp;ROUND((MOD(O47,1)-MOD(S47,1))*1440,0)&amp;" นาที")</f>
      </c>
      <c r="Q47" s="3">
        <f>IF(S47&lt;=O47,(O47-S47)*1440,0)</f>
      </c>
      <c r="R47" s="3" t="str">
        <v>07:00 - 16:00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เพชรายุธ ทั่งจันทร์</v>
      </c>
      <c r="C48" s="146">
        <v>46115.28917824074</v>
      </c>
      <c r="D48" s="147">
        <v>0.6666666666666666</v>
      </c>
      <c r="E48" s="2" t="str">
        <v>BM3</v>
      </c>
      <c r="F48" s="2" t="str">
        <v>แม็ก</v>
      </c>
      <c r="G48" s="104">
        <f>VLOOKUP(B48,Members!$B:$G,3,0)</f>
      </c>
      <c r="H48" s="3">
        <f>VLOOKUP(B48,Members!$B:$G,4,0)</f>
      </c>
      <c r="I48" s="3">
        <f>VLOOKUP(B48,Members!$B:$G,5,0)</f>
      </c>
      <c r="J48" s="3">
        <f>VLOOKUP(B48,Members!$B:$G,6,0)</f>
      </c>
      <c r="K48" s="3"/>
      <c r="L48" s="8">
        <f>IF(ISNUMBER(SEARCH("BM", E48)),IFERROR(VLOOKUP(B48, Members!$B:$H, 7, FALSE), ""),"")</f>
      </c>
      <c r="M48" s="98">
        <f>IF(D48&lt;T48,"ออกก่อน "&amp;TEXT((T48-D48)*24*60,"0")&amp;" นาที","")</f>
      </c>
      <c r="N48" s="98">
        <f>TEXT(C48,"hh:mm:ss")</f>
      </c>
      <c r="O48" s="98">
        <f>TIMEVALUE(LEFT(N48,5))</f>
      </c>
      <c r="P48" s="10">
        <f>IF(MOD(S48,1)&gt;=MOD(O48,1),"ตรงเวลา","มาสาย "&amp;ROUND((MOD(O48,1)-MOD(S48,1))*1440,0)&amp;" นาที")</f>
      </c>
      <c r="Q48" s="3">
        <f>IF(S48&lt;=O48,(O48-S48)*1440,0)</f>
      </c>
      <c r="R48" s="3" t="str">
        <v>07:00 - 16:00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อิทธิพล มีเจริญ</v>
      </c>
      <c r="C49" s="146">
        <v>46115.28912037037</v>
      </c>
      <c r="D49" s="147">
        <v>0.6666666666666666</v>
      </c>
      <c r="E49" s="2" t="str">
        <v>BM3</v>
      </c>
      <c r="F49" s="2" t="str">
        <v>พล</v>
      </c>
      <c r="G49" s="104">
        <f>VLOOKUP(B49,Members!$B:$G,3,0)</f>
      </c>
      <c r="H49" s="3">
        <f>VLOOKUP(B49,Members!$B:$G,4,0)</f>
      </c>
      <c r="I49" s="3">
        <f>VLOOKUP(B49,Members!$B:$G,5,0)</f>
      </c>
      <c r="J49" s="3">
        <f>VLOOKUP(B49,Members!$B:$G,6,0)</f>
      </c>
      <c r="K49" s="3"/>
      <c r="L49" s="8">
        <f>IF(ISNUMBER(SEARCH("BM", E49)),IFERROR(VLOOKUP(B49, Members!$B:$H, 7, FALSE), ""),"")</f>
      </c>
      <c r="M49" s="98">
        <f>IF(D49&lt;T49,"ออกก่อน "&amp;TEXT((T49-D49)*24*60,"0")&amp;" นาที","")</f>
      </c>
      <c r="N49" s="98">
        <f>TEXT(C49,"hh:mm:ss")</f>
      </c>
      <c r="O49" s="98">
        <f>TIMEVALUE(LEFT(N49,5))</f>
      </c>
      <c r="P49" s="10">
        <f>IF(MOD(S49,1)&gt;=MOD(O49,1),"ตรงเวลา","มาสาย "&amp;ROUND((MOD(O49,1)-MOD(S49,1))*1440,0)&amp;" นาที")</f>
      </c>
      <c r="Q49" s="3">
        <f>IF(S49&lt;=O49,(O49-S49)*1440,0)</f>
      </c>
      <c r="R49" s="3" t="str">
        <v>07:00 - 16:00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ดนุพร อโคตมี</v>
      </c>
      <c r="C50" s="146">
        <v>46115.28869212963</v>
      </c>
      <c r="D50" s="147">
        <v>0.6666666666666666</v>
      </c>
      <c r="E50" s="2" t="str">
        <v>BM3</v>
      </c>
      <c r="F50" s="2" t="str">
        <v>ลีโอ</v>
      </c>
      <c r="G50" s="104">
        <f>VLOOKUP(B50,Members!$B:$G,3,0)</f>
      </c>
      <c r="H50" s="3">
        <f>VLOOKUP(B50,Members!$B:$G,4,0)</f>
      </c>
      <c r="I50" s="3">
        <f>VLOOKUP(B50,Members!$B:$G,5,0)</f>
      </c>
      <c r="J50" s="3">
        <f>VLOOKUP(B50,Members!$B:$G,6,0)</f>
      </c>
      <c r="K50" s="3"/>
      <c r="L50" s="8">
        <f>IF(ISNUMBER(SEARCH("BM", E50)),IFERROR(VLOOKUP(B50, Members!$B:$H, 7, FALSE), ""),"")</f>
      </c>
      <c r="M50" s="98">
        <f>IF(D50&lt;T50,"ออกก่อน "&amp;TEXT((T50-D50)*24*60,"0")&amp;" นาที","")</f>
      </c>
      <c r="N50" s="98">
        <f>TEXT(C50,"hh:mm:ss")</f>
      </c>
      <c r="O50" s="98">
        <f>TIMEVALUE(LEFT(N50,5))</f>
      </c>
      <c r="P50" s="10">
        <f>IF(MOD(S50,1)&gt;=MOD(O50,1),"ตรงเวลา","มาสาย "&amp;ROUND((MOD(O50,1)-MOD(S50,1))*1440,0)&amp;" นาที")</f>
      </c>
      <c r="Q50" s="3">
        <f>IF(S50&lt;=O50,(O50-S50)*1440,0)</f>
      </c>
      <c r="R50" s="3" t="str">
        <v>07:00 - 16:00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ณัฐภัทร สุดประเวศ</v>
      </c>
      <c r="C51" s="146">
        <v>46115.288622685184</v>
      </c>
      <c r="D51" s="147">
        <v>0.6666666666666666</v>
      </c>
      <c r="E51" s="2" t="str">
        <v>BM3</v>
      </c>
      <c r="F51" s="2" t="str">
        <v>อับดุล</v>
      </c>
      <c r="G51" s="104">
        <f>VLOOKUP(B51,Members!$B:$G,3,0)</f>
      </c>
      <c r="H51" s="3">
        <f>VLOOKUP(B51,Members!$B:$G,4,0)</f>
      </c>
      <c r="I51" s="3">
        <f>VLOOKUP(B51,Members!$B:$G,5,0)</f>
      </c>
      <c r="J51" s="3">
        <f>VLOOKUP(B51,Members!$B:$G,6,0)</f>
      </c>
      <c r="K51" s="3"/>
      <c r="L51" s="8">
        <f>IF(ISNUMBER(SEARCH("BM", E51)),IFERROR(VLOOKUP(B51, Members!$B:$H, 7, FALSE), ""),"")</f>
      </c>
      <c r="M51" s="98">
        <f>IF(D51&lt;T51,"ออกก่อน "&amp;TEXT((T51-D51)*24*60,"0")&amp;" นาที","")</f>
      </c>
      <c r="N51" s="98">
        <f>TEXT(C51,"hh:mm:ss")</f>
      </c>
      <c r="O51" s="98">
        <f>TIMEVALUE(LEFT(N51,5))</f>
      </c>
      <c r="P51" s="10">
        <f>IF(MOD(S51,1)&gt;=MOD(O51,1),"ตรงเวลา","มาสาย "&amp;ROUND((MOD(O51,1)-MOD(S51,1))*1440,0)&amp;" นาที")</f>
      </c>
      <c r="Q51" s="3">
        <f>IF(S51&lt;=O51,(O51-S51)*1440,0)</f>
      </c>
      <c r="R51" s="3" t="str">
        <v>07:00 - 16:00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เจษฎาภรณ์ ปุราชะกา</v>
      </c>
      <c r="C52" s="146">
        <v>46115.28837962963</v>
      </c>
      <c r="D52" s="147">
        <v>0.6666666666666666</v>
      </c>
      <c r="E52" s="2" t="str">
        <v>BM3</v>
      </c>
      <c r="F52" s="2" t="str">
        <v>บิ๊ก</v>
      </c>
      <c r="G52" s="104">
        <f>VLOOKUP(B52,Members!$B:$G,3,0)</f>
      </c>
      <c r="H52" s="3">
        <f>VLOOKUP(B52,Members!$B:$G,4,0)</f>
      </c>
      <c r="I52" s="3">
        <f>VLOOKUP(B52,Members!$B:$G,5,0)</f>
      </c>
      <c r="J52" s="3">
        <f>VLOOKUP(B52,Members!$B:$G,6,0)</f>
      </c>
      <c r="K52" s="3"/>
      <c r="L52" s="8">
        <f>IF(ISNUMBER(SEARCH("BM", E52)),IFERROR(VLOOKUP(B52, Members!$B:$H, 7, FALSE), ""),"")</f>
      </c>
      <c r="M52" s="98">
        <f>IF(D52&lt;T52,"ออกก่อน "&amp;TEXT((T52-D52)*24*60,"0")&amp;" นาที","")</f>
      </c>
      <c r="N52" s="98">
        <f>TEXT(C52,"hh:mm:ss")</f>
      </c>
      <c r="O52" s="98">
        <f>TIMEVALUE(LEFT(N52,5))</f>
      </c>
      <c r="P52" s="10">
        <f>IF(MOD(S52,1)&gt;=MOD(O52,1),"ตรงเวลา","มาสาย "&amp;ROUND((MOD(O52,1)-MOD(S52,1))*1440,0)&amp;" นาที")</f>
      </c>
      <c r="Q52" s="3">
        <f>IF(S52&lt;=O52,(O52-S52)*1440,0)</f>
      </c>
      <c r="R52" s="3" t="str">
        <v>07:00 - 16:00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วิชญาดา อวนหน้า</v>
      </c>
      <c r="C53" s="146">
        <v>46115.288252314815</v>
      </c>
      <c r="D53" s="147">
        <v>0.6666666666666666</v>
      </c>
      <c r="E53" s="2" t="str">
        <v>BM3</v>
      </c>
      <c r="F53" s="2" t="str">
        <v>แนน</v>
      </c>
      <c r="G53" s="104">
        <f>VLOOKUP(B53,Members!$B:$G,3,0)</f>
      </c>
      <c r="H53" s="3">
        <f>VLOOKUP(B53,Members!$B:$G,4,0)</f>
      </c>
      <c r="I53" s="3">
        <f>VLOOKUP(B53,Members!$B:$G,5,0)</f>
      </c>
      <c r="J53" s="3">
        <f>VLOOKUP(B53,Members!$B:$G,6,0)</f>
      </c>
      <c r="K53" s="3"/>
      <c r="L53" s="8">
        <f>IF(ISNUMBER(SEARCH("BM", E53)),IFERROR(VLOOKUP(B53, Members!$B:$H, 7, FALSE), ""),"")</f>
      </c>
      <c r="M53" s="98">
        <f>IF(D53&lt;T53,"ออกก่อน "&amp;TEXT((T53-D53)*24*60,"0")&amp;" นาที","")</f>
      </c>
      <c r="N53" s="98">
        <f>TEXT(C53,"hh:mm:ss")</f>
      </c>
      <c r="O53" s="98">
        <f>TIMEVALUE(LEFT(N53,5))</f>
      </c>
      <c r="P53" s="10">
        <f>IF(MOD(S53,1)&gt;=MOD(O53,1),"ตรงเวลา","มาสาย "&amp;ROUND((MOD(O53,1)-MOD(S53,1))*1440,0)&amp;" นาที")</f>
      </c>
      <c r="Q53" s="3">
        <f>IF(S53&lt;=O53,(O53-S53)*1440,0)</f>
      </c>
      <c r="R53" s="3" t="str">
        <v>07:00 - 16:00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วรรณอักษร อนันทวรรณ</v>
      </c>
      <c r="C54" s="146">
        <v>46115.285844907405</v>
      </c>
      <c r="D54" s="147">
        <v>0.6666666666666666</v>
      </c>
      <c r="E54" s="2" t="str">
        <v>BM3</v>
      </c>
      <c r="F54" s="2" t="str">
        <v>เมย์ออย</v>
      </c>
      <c r="G54" s="104">
        <f>VLOOKUP(B54,Members!$B:$G,3,0)</f>
      </c>
      <c r="H54" s="3">
        <f>VLOOKUP(B54,Members!$B:$G,4,0)</f>
      </c>
      <c r="I54" s="3">
        <f>VLOOKUP(B54,Members!$B:$G,5,0)</f>
      </c>
      <c r="J54" s="3">
        <f>VLOOKUP(B54,Members!$B:$G,6,0)</f>
      </c>
      <c r="K54" s="3"/>
      <c r="L54" s="8">
        <f>IF(ISNUMBER(SEARCH("BM", E54)),IFERROR(VLOOKUP(B54, Members!$B:$H, 7, FALSE), ""),"")</f>
      </c>
      <c r="M54" s="98">
        <f>IF(D54&lt;T54,"ออกก่อน "&amp;TEXT((T54-D54)*24*60,"0")&amp;" นาที","")</f>
      </c>
      <c r="N54" s="98">
        <f>TEXT(C54,"hh:mm:ss")</f>
      </c>
      <c r="O54" s="98">
        <f>TIMEVALUE(LEFT(N54,5))</f>
      </c>
      <c r="P54" s="10">
        <f>IF(MOD(S54,1)&gt;=MOD(O54,1),"ตรงเวลา","มาสาย "&amp;ROUND((MOD(O54,1)-MOD(S54,1))*1440,0)&amp;" นาที")</f>
      </c>
      <c r="Q54" s="3">
        <f>IF(S54&lt;=O54,(O54-S54)*1440,0)</f>
      </c>
      <c r="R54" s="3" t="str">
        <v>07:00 - 16:00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เบญจมาศ แก้วกล้า</v>
      </c>
      <c r="C55" s="146">
        <v>46115.28524305556</v>
      </c>
      <c r="D55" s="147">
        <v>0.6666666666666666</v>
      </c>
      <c r="E55" s="2" t="str">
        <v>BM3</v>
      </c>
      <c r="F55" s="2" t="str">
        <v>จิ๊บ</v>
      </c>
      <c r="G55" s="104">
        <f>VLOOKUP(B55,Members!$B:$G,3,0)</f>
      </c>
      <c r="H55" s="3">
        <f>VLOOKUP(B55,Members!$B:$G,4,0)</f>
      </c>
      <c r="I55" s="3">
        <f>VLOOKUP(B55,Members!$B:$G,5,0)</f>
      </c>
      <c r="J55" s="3">
        <f>VLOOKUP(B55,Members!$B:$G,6,0)</f>
      </c>
      <c r="K55" s="3"/>
      <c r="L55" s="8">
        <f>IF(ISNUMBER(SEARCH("BM", E55)),IFERROR(VLOOKUP(B55, Members!$B:$H, 7, FALSE), ""),"")</f>
      </c>
      <c r="M55" s="98">
        <f>IF(D55&lt;T55,"ออกก่อน "&amp;TEXT((T55-D55)*24*60,"0")&amp;" นาที","")</f>
      </c>
      <c r="N55" s="98">
        <f>TEXT(C55,"hh:mm:ss")</f>
      </c>
      <c r="O55" s="98">
        <f>TIMEVALUE(LEFT(N55,5))</f>
      </c>
      <c r="P55" s="10">
        <f>IF(MOD(S55,1)&gt;=MOD(O55,1),"ตรงเวลา","มาสาย "&amp;ROUND((MOD(O55,1)-MOD(S55,1))*1440,0)&amp;" นาที")</f>
      </c>
      <c r="Q55" s="3">
        <f>IF(S55&lt;=O55,(O55-S55)*1440,0)</f>
      </c>
      <c r="R55" s="3" t="str">
        <v>07:00 - 16:00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นลินทิพย์ สมพิพัฒน์</v>
      </c>
      <c r="C56" s="146">
        <v>46115.28564814815</v>
      </c>
      <c r="D56" s="147">
        <v>0.6666666666666666</v>
      </c>
      <c r="E56" s="2" t="str">
        <v>BM3</v>
      </c>
      <c r="F56" s="2" t="str">
        <v>จิ้บ</v>
      </c>
      <c r="G56" s="104">
        <f>VLOOKUP(B56,Members!$B:$G,3,0)</f>
      </c>
      <c r="H56" s="3">
        <f>VLOOKUP(B56,Members!$B:$G,4,0)</f>
      </c>
      <c r="I56" s="3">
        <f>VLOOKUP(B56,Members!$B:$G,5,0)</f>
      </c>
      <c r="J56" s="3">
        <f>VLOOKUP(B56,Members!$B:$G,6,0)</f>
      </c>
      <c r="K56" s="3"/>
      <c r="L56" s="8">
        <f>IF(ISNUMBER(SEARCH("BM", E56)),IFERROR(VLOOKUP(B56, Members!$B:$H, 7, FALSE), ""),"")</f>
      </c>
      <c r="M56" s="98">
        <f>IF(D56&lt;T56,"ออกก่อน "&amp;TEXT((T56-D56)*24*60,"0")&amp;" นาที","")</f>
      </c>
      <c r="N56" s="98">
        <f>TEXT(C56,"hh:mm:ss")</f>
      </c>
      <c r="O56" s="98">
        <f>TIMEVALUE(LEFT(N56,5))</f>
      </c>
      <c r="P56" s="10">
        <f>IF(MOD(S56,1)&gt;=MOD(O56,1),"ตรงเวลา","มาสาย "&amp;ROUND((MOD(O56,1)-MOD(S56,1))*1440,0)&amp;" นาที")</f>
      </c>
      <c r="Q56" s="3">
        <f>IF(S56&lt;=O56,(O56-S56)*1440,0)</f>
      </c>
      <c r="R56" s="3" t="str">
        <v>07:00 - 16:00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วันวิสาข์ กิตติกสานต์</v>
      </c>
      <c r="C57" s="146">
        <v>46115.28518518519</v>
      </c>
      <c r="D57" s="147">
        <v>0.6666666666666666</v>
      </c>
      <c r="E57" s="2" t="str">
        <v>BM3</v>
      </c>
      <c r="F57" s="2" t="str">
        <v>สา</v>
      </c>
      <c r="G57" s="104">
        <f>VLOOKUP(B57,Members!$B:$G,3,0)</f>
      </c>
      <c r="H57" s="3">
        <f>VLOOKUP(B57,Members!$B:$G,4,0)</f>
      </c>
      <c r="I57" s="3">
        <f>VLOOKUP(B57,Members!$B:$G,5,0)</f>
      </c>
      <c r="J57" s="3">
        <f>VLOOKUP(B57,Members!$B:$G,6,0)</f>
      </c>
      <c r="K57" s="3"/>
      <c r="L57" s="8">
        <f>IF(ISNUMBER(SEARCH("BM", E57)),IFERROR(VLOOKUP(B57, Members!$B:$H, 7, FALSE), ""),"")</f>
      </c>
      <c r="M57" s="98">
        <f>IF(D57&lt;T57,"ออกก่อน "&amp;TEXT((T57-D57)*24*60,"0")&amp;" นาที","")</f>
      </c>
      <c r="N57" s="98">
        <f>TEXT(C57,"hh:mm:ss")</f>
      </c>
      <c r="O57" s="98">
        <f>TIMEVALUE(LEFT(N57,5))</f>
      </c>
      <c r="P57" s="10">
        <f>IF(MOD(S57,1)&gt;=MOD(O57,1),"ตรงเวลา","มาสาย "&amp;ROUND((MOD(O57,1)-MOD(S57,1))*1440,0)&amp;" นาที")</f>
      </c>
      <c r="Q57" s="3">
        <f>IF(S57&lt;=O57,(O57-S57)*1440,0)</f>
      </c>
      <c r="R57" s="3" t="str">
        <v>07:00 - 16:00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ปฏิญญา สำเร็จสุข</v>
      </c>
      <c r="C58" s="146">
        <v>46115.28631944444</v>
      </c>
      <c r="D58" s="147">
        <v>0.6666666666666666</v>
      </c>
      <c r="E58" s="2" t="str">
        <v>BM3</v>
      </c>
      <c r="F58" s="2" t="str">
        <v>บิ้ง</v>
      </c>
      <c r="G58" s="104">
        <f>VLOOKUP(B58,Members!$B:$G,3,0)</f>
      </c>
      <c r="H58" s="3">
        <f>VLOOKUP(B58,Members!$B:$G,4,0)</f>
      </c>
      <c r="I58" s="3">
        <f>VLOOKUP(B58,Members!$B:$G,5,0)</f>
      </c>
      <c r="J58" s="3">
        <f>VLOOKUP(B58,Members!$B:$G,6,0)</f>
      </c>
      <c r="K58" s="3"/>
      <c r="L58" s="8">
        <f>IF(ISNUMBER(SEARCH("BM", E58)),IFERROR(VLOOKUP(B58, Members!$B:$H, 7, FALSE), ""),"")</f>
      </c>
      <c r="M58" s="98">
        <f>IF(D58&lt;T58,"ออกก่อน "&amp;TEXT((T58-D58)*24*60,"0")&amp;" นาที","")</f>
      </c>
      <c r="N58" s="98">
        <f>TEXT(C58,"hh:mm:ss")</f>
      </c>
      <c r="O58" s="98">
        <f>TIMEVALUE(LEFT(N58,5))</f>
      </c>
      <c r="P58" s="10">
        <f>IF(MOD(S58,1)&gt;=MOD(O58,1),"ตรงเวลา","มาสาย "&amp;ROUND((MOD(O58,1)-MOD(S58,1))*1440,0)&amp;" นาที")</f>
      </c>
      <c r="Q58" s="3">
        <f>IF(S58&lt;=O58,(O58-S58)*1440,0)</f>
      </c>
      <c r="R58" s="3" t="str">
        <v>07:00 - 16:00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บัณฑิตา ว่องไว</v>
      </c>
      <c r="C59" s="146">
        <v>46115.28506944444</v>
      </c>
      <c r="D59" s="147">
        <v>0.6666666666666666</v>
      </c>
      <c r="E59" s="2" t="str">
        <v>BM3</v>
      </c>
      <c r="F59" s="2" t="str">
        <v>ภู</v>
      </c>
      <c r="G59" s="104">
        <f>VLOOKUP(B59,Members!$B:$G,3,0)</f>
      </c>
      <c r="H59" s="3">
        <f>VLOOKUP(B59,Members!$B:$G,4,0)</f>
      </c>
      <c r="I59" s="3">
        <f>VLOOKUP(B59,Members!$B:$G,5,0)</f>
      </c>
      <c r="J59" s="3">
        <f>VLOOKUP(B59,Members!$B:$G,6,0)</f>
      </c>
      <c r="K59" s="3"/>
      <c r="L59" s="8">
        <f>IF(ISNUMBER(SEARCH("BM", E59)),IFERROR(VLOOKUP(B59, Members!$B:$H, 7, FALSE), ""),"")</f>
      </c>
      <c r="M59" s="98">
        <f>IF(D59&lt;T59,"ออกก่อน "&amp;TEXT((T59-D59)*24*60,"0")&amp;" นาที","")</f>
      </c>
      <c r="N59" s="98">
        <f>TEXT(C59,"hh:mm:ss")</f>
      </c>
      <c r="O59" s="98">
        <f>TIMEVALUE(LEFT(N59,5))</f>
      </c>
      <c r="P59" s="10">
        <f>IF(MOD(S59,1)&gt;=MOD(O59,1),"ตรงเวลา","มาสาย "&amp;ROUND((MOD(O59,1)-MOD(S59,1))*1440,0)&amp;" นาที")</f>
      </c>
      <c r="Q59" s="3">
        <f>IF(S59&lt;=O59,(O59-S59)*1440,0)</f>
      </c>
      <c r="R59" s="3" t="str">
        <v>07:00 - 16:00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นันทวัน ธรรมนิต์</v>
      </c>
      <c r="C60" s="146">
        <v>46115.284108796295</v>
      </c>
      <c r="D60" s="147">
        <v>0.6666666666666666</v>
      </c>
      <c r="E60" s="2" t="str">
        <v>BM3</v>
      </c>
      <c r="F60" s="2" t="str">
        <v>อ้อ</v>
      </c>
      <c r="G60" s="104">
        <f>VLOOKUP(B60,Members!$B:$G,3,0)</f>
      </c>
      <c r="H60" s="3">
        <f>VLOOKUP(B60,Members!$B:$G,4,0)</f>
      </c>
      <c r="I60" s="3">
        <f>VLOOKUP(B60,Members!$B:$G,5,0)</f>
      </c>
      <c r="J60" s="3">
        <f>VLOOKUP(B60,Members!$B:$G,6,0)</f>
      </c>
      <c r="K60" s="3"/>
      <c r="L60" s="8">
        <f>IF(ISNUMBER(SEARCH("BM", E60)),IFERROR(VLOOKUP(B60, Members!$B:$H, 7, FALSE), ""),"")</f>
      </c>
      <c r="M60" s="98">
        <f>IF(D60&lt;T60,"ออกก่อน "&amp;TEXT((T60-D60)*24*60,"0")&amp;" นาที","")</f>
      </c>
      <c r="N60" s="98">
        <f>TEXT(C60,"hh:mm:ss")</f>
      </c>
      <c r="O60" s="98">
        <f>TIMEVALUE(LEFT(N60,5))</f>
      </c>
      <c r="P60" s="10">
        <f>IF(MOD(S60,1)&gt;=MOD(O60,1),"ตรงเวลา","มาสาย "&amp;ROUND((MOD(O60,1)-MOD(S60,1))*1440,0)&amp;" นาที")</f>
      </c>
      <c r="Q60" s="3">
        <f>IF(S60&lt;=O60,(O60-S60)*1440,0)</f>
      </c>
      <c r="R60" s="3" t="str">
        <v>07:00 - 16:00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จิราพร เพ็ชรนิล</v>
      </c>
      <c r="C61" s="146">
        <v>46115.28375</v>
      </c>
      <c r="D61" s="147">
        <v>0.6666666666666666</v>
      </c>
      <c r="E61" s="2" t="str">
        <v>BM3</v>
      </c>
      <c r="F61" s="2" t="str">
        <v>ตาล</v>
      </c>
      <c r="G61" s="104">
        <f>VLOOKUP(B61,Members!$B:$G,3,0)</f>
      </c>
      <c r="H61" s="3">
        <f>VLOOKUP(B61,Members!$B:$G,4,0)</f>
      </c>
      <c r="I61" s="3">
        <f>VLOOKUP(B61,Members!$B:$G,5,0)</f>
      </c>
      <c r="J61" s="3">
        <f>VLOOKUP(B61,Members!$B:$G,6,0)</f>
      </c>
      <c r="K61" s="3"/>
      <c r="L61" s="8">
        <f>IF(ISNUMBER(SEARCH("BM", E61)),IFERROR(VLOOKUP(B61, Members!$B:$H, 7, FALSE), ""),"")</f>
      </c>
      <c r="M61" s="98">
        <f>IF(D61&lt;T61,"ออกก่อน "&amp;TEXT((T61-D61)*24*60,"0")&amp;" นาที","")</f>
      </c>
      <c r="N61" s="98">
        <f>TEXT(C61,"hh:mm:ss")</f>
      </c>
      <c r="O61" s="98">
        <f>TIMEVALUE(LEFT(N61,5))</f>
      </c>
      <c r="P61" s="10">
        <f>IF(MOD(S61,1)&gt;=MOD(O61,1),"ตรงเวลา","มาสาย "&amp;ROUND((MOD(O61,1)-MOD(S61,1))*1440,0)&amp;" นาที")</f>
      </c>
      <c r="Q61" s="3">
        <f>IF(S61&lt;=O61,(O61-S61)*1440,0)</f>
      </c>
      <c r="R61" s="3" t="str">
        <v>07:00 - 16:00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สริยาภรณ์ บุญฤทธิ์</v>
      </c>
      <c r="C62" s="146">
        <v>46115.284583333334</v>
      </c>
      <c r="D62" s="147">
        <v>0.6666666666666666</v>
      </c>
      <c r="E62" s="2" t="str">
        <v>BM3</v>
      </c>
      <c r="F62" s="2" t="str">
        <v>นิต้า</v>
      </c>
      <c r="G62" s="104">
        <f>VLOOKUP(B62,Members!$B:$G,3,0)</f>
      </c>
      <c r="H62" s="3">
        <f>VLOOKUP(B62,Members!$B:$G,4,0)</f>
      </c>
      <c r="I62" s="3">
        <f>VLOOKUP(B62,Members!$B:$G,5,0)</f>
      </c>
      <c r="J62" s="3">
        <f>VLOOKUP(B62,Members!$B:$G,6,0)</f>
      </c>
      <c r="K62" s="3"/>
      <c r="L62" s="8">
        <f>IF(ISNUMBER(SEARCH("BM", E62)),IFERROR(VLOOKUP(B62, Members!$B:$H, 7, FALSE), ""),"")</f>
      </c>
      <c r="M62" s="98">
        <f>IF(D62&lt;T62,"ออกก่อน "&amp;TEXT((T62-D62)*24*60,"0")&amp;" นาที","")</f>
      </c>
      <c r="N62" s="98">
        <f>TEXT(C62,"hh:mm:ss")</f>
      </c>
      <c r="O62" s="98">
        <f>TIMEVALUE(LEFT(N62,5))</f>
      </c>
      <c r="P62" s="10">
        <f>IF(MOD(S62,1)&gt;=MOD(O62,1),"ตรงเวลา","มาสาย "&amp;ROUND((MOD(O62,1)-MOD(S62,1))*1440,0)&amp;" นาที")</f>
      </c>
      <c r="Q62" s="3">
        <f>IF(S62&lt;=O62,(O62-S62)*1440,0)</f>
      </c>
      <c r="R62" s="3" t="str">
        <v>07:00 - 16:00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จรรยวรรธ สุขมหาสวัสดิ์</v>
      </c>
      <c r="C63" s="146">
        <v>46115.28089120371</v>
      </c>
      <c r="D63" s="147">
        <v>0.6666666666666666</v>
      </c>
      <c r="E63" s="2" t="str">
        <v>BM3</v>
      </c>
      <c r="F63" s="2" t="str">
        <v>เกียว</v>
      </c>
      <c r="G63" s="104">
        <f>VLOOKUP(B63,Members!$B:$G,3,0)</f>
      </c>
      <c r="H63" s="3">
        <f>VLOOKUP(B63,Members!$B:$G,4,0)</f>
      </c>
      <c r="I63" s="3">
        <f>VLOOKUP(B63,Members!$B:$G,5,0)</f>
      </c>
      <c r="J63" s="3">
        <f>VLOOKUP(B63,Members!$B:$G,6,0)</f>
      </c>
      <c r="K63" s="3"/>
      <c r="L63" s="8">
        <f>IF(ISNUMBER(SEARCH("BM", E63)),IFERROR(VLOOKUP(B63, Members!$B:$H, 7, FALSE), ""),"")</f>
      </c>
      <c r="M63" s="98">
        <f>IF(D63&lt;T63,"ออกก่อน "&amp;TEXT((T63-D63)*24*60,"0")&amp;" นาที","")</f>
      </c>
      <c r="N63" s="98">
        <f>TEXT(C63,"hh:mm:ss")</f>
      </c>
      <c r="O63" s="98">
        <f>TIMEVALUE(LEFT(N63,5))</f>
      </c>
      <c r="P63" s="10">
        <f>IF(MOD(S63,1)&gt;=MOD(O63,1),"ตรงเวลา","มาสาย "&amp;ROUND((MOD(O63,1)-MOD(S63,1))*1440,0)&amp;" นาที")</f>
      </c>
      <c r="Q63" s="3">
        <f>IF(S63&lt;=O63,(O63-S63)*1440,0)</f>
      </c>
      <c r="R63" s="3" t="str">
        <v>07:00 - 16:00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กิรติกาญจน์ ภูอาลัย</v>
      </c>
      <c r="C64" s="146">
        <v>46115.28083333333</v>
      </c>
      <c r="D64" s="147">
        <v>0.6666666666666666</v>
      </c>
      <c r="E64" s="2" t="str">
        <v>BM3</v>
      </c>
      <c r="F64" s="2" t="str">
        <v>กีต้าร์</v>
      </c>
      <c r="G64" s="104">
        <f>VLOOKUP(B64,Members!$B:$G,3,0)</f>
      </c>
      <c r="H64" s="3">
        <f>VLOOKUP(B64,Members!$B:$G,4,0)</f>
      </c>
      <c r="I64" s="3">
        <f>VLOOKUP(B64,Members!$B:$G,5,0)</f>
      </c>
      <c r="J64" s="3">
        <f>VLOOKUP(B64,Members!$B:$G,6,0)</f>
      </c>
      <c r="K64" s="116"/>
      <c r="L64" s="8">
        <f>IF(ISNUMBER(SEARCH("BM", E64)),IFERROR(VLOOKUP(B64, Members!$B:$H, 7, FALSE), ""),"")</f>
      </c>
      <c r="M64" s="98">
        <f>IF(D64&lt;T64,"ออกก่อน "&amp;TEXT((T64-D64)*24*60,"0")&amp;" นาที","")</f>
      </c>
      <c r="N64" s="98">
        <f>TEXT(C64,"hh:mm:ss")</f>
      </c>
      <c r="O64" s="98">
        <f>TIMEVALUE(LEFT(N64,5))</f>
      </c>
      <c r="P64" s="10">
        <f>IF(MOD(S64,1)&gt;=MOD(O64,1),"ตรงเวลา","มาสาย "&amp;ROUND((MOD(O64,1)-MOD(S64,1))*1440,0)&amp;" นาที")</f>
      </c>
      <c r="Q64" s="3">
        <f>IF(S64&lt;=O64,(O64-S64)*1440,0)</f>
      </c>
      <c r="R64" s="3" t="str">
        <v>07:00 - 16:00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>
        <v>ชนิตรา กลีบพุฒ</v>
      </c>
      <c r="C65" s="146">
        <v>46115.28221064815</v>
      </c>
      <c r="D65" s="147">
        <v>0.6666666666666666</v>
      </c>
      <c r="E65" s="2" t="str">
        <v>BM3</v>
      </c>
      <c r="F65" s="2" t="str">
        <v>น้อง</v>
      </c>
      <c r="G65" s="104">
        <f>VLOOKUP(B65,Members!$B:$G,3,0)</f>
      </c>
      <c r="H65" s="3">
        <f>VLOOKUP(B65,Members!$B:$G,4,0)</f>
      </c>
      <c r="I65" s="3">
        <f>VLOOKUP(B65,Members!$B:$G,5,0)</f>
      </c>
      <c r="J65" s="3">
        <f>VLOOKUP(B65,Members!$B:$G,6,0)</f>
      </c>
      <c r="K65" s="3"/>
      <c r="L65" s="8">
        <f>IF(ISNUMBER(SEARCH("BM", E65)),IFERROR(VLOOKUP(B65, Members!$B:$H, 7, FALSE), ""),"")</f>
      </c>
      <c r="M65" s="98">
        <f>IF(D65&lt;T65,"ออกก่อน "&amp;TEXT((T65-D65)*24*60,"0")&amp;" นาที","")</f>
      </c>
      <c r="N65" s="98">
        <f>TEXT(C65,"hh:mm:ss")</f>
      </c>
      <c r="O65" s="98">
        <f>TIMEVALUE(LEFT(N65,5))</f>
      </c>
      <c r="P65" s="10">
        <f>IF(MOD(S65,1)&gt;=MOD(O65,1),"ตรงเวลา","มาสาย "&amp;ROUND((MOD(O65,1)-MOD(S65,1))*1440,0)&amp;" นาที")</f>
      </c>
      <c r="Q65" s="3">
        <f>IF(S65&lt;=O65,(O65-S65)*1440,0)</f>
      </c>
      <c r="R65" s="3" t="str">
        <v>07:00 - 16:00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ธีรภัทร พลอยน้อย</v>
      </c>
      <c r="C66" s="146">
        <v>46115.27953703704</v>
      </c>
      <c r="D66" s="147">
        <v>0.6666666666666666</v>
      </c>
      <c r="E66" s="2" t="str">
        <v>BM3</v>
      </c>
      <c r="F66" s="2" t="str">
        <v>คิว</v>
      </c>
      <c r="G66" s="104">
        <f>VLOOKUP(B66,Members!$B:$G,3,0)</f>
      </c>
      <c r="H66" s="3">
        <f>VLOOKUP(B66,Members!$B:$G,4,0)</f>
      </c>
      <c r="I66" s="3">
        <f>VLOOKUP(B66,Members!$B:$G,5,0)</f>
      </c>
      <c r="J66" s="3">
        <f>VLOOKUP(B66,Members!$B:$G,6,0)</f>
      </c>
      <c r="K66" s="3"/>
      <c r="L66" s="8">
        <f>IF(ISNUMBER(SEARCH("BM", E66)),IFERROR(VLOOKUP(B66, Members!$B:$H, 7, FALSE), ""),"")</f>
      </c>
      <c r="M66" s="98">
        <f>IF(D66&lt;T66,"ออกก่อน "&amp;TEXT((T66-D66)*24*60,"0")&amp;" นาที","")</f>
      </c>
      <c r="N66" s="98">
        <f>TEXT(C66,"hh:mm:ss")</f>
      </c>
      <c r="O66" s="98">
        <f>TIMEVALUE(LEFT(N66,5))</f>
      </c>
      <c r="P66" s="10">
        <f>IF(MOD(S66,1)&gt;=MOD(O66,1),"ตรงเวลา","มาสาย "&amp;ROUND((MOD(O66,1)-MOD(S66,1))*1440,0)&amp;" นาที")</f>
      </c>
      <c r="Q66" s="3">
        <f>IF(S66&lt;=O66,(O66-S66)*1440,0)</f>
      </c>
      <c r="R66" s="3" t="str">
        <v>07:00 - 16:00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ชนาภา จันทร์หา</v>
      </c>
      <c r="C67" s="146">
        <v>46115.27974537037</v>
      </c>
      <c r="D67" s="147">
        <v>0.6666666666666666</v>
      </c>
      <c r="E67" s="2" t="str">
        <v>BM3</v>
      </c>
      <c r="F67" s="2" t="str">
        <v>ใบตอง</v>
      </c>
      <c r="G67" s="104">
        <f>VLOOKUP(B67,Members!$B:$G,3,0)</f>
      </c>
      <c r="H67" s="3">
        <f>VLOOKUP(B67,Members!$B:$G,4,0)</f>
      </c>
      <c r="I67" s="3">
        <f>VLOOKUP(B67,Members!$B:$G,5,0)</f>
      </c>
      <c r="J67" s="3">
        <f>VLOOKUP(B67,Members!$B:$G,6,0)</f>
      </c>
      <c r="K67" s="3"/>
      <c r="L67" s="8">
        <f>IF(ISNUMBER(SEARCH("BM", E67)),IFERROR(VLOOKUP(B67, Members!$B:$H, 7, FALSE), ""),"")</f>
      </c>
      <c r="M67" s="98">
        <f>IF(D67&lt;T67,"ออกก่อน "&amp;TEXT((T67-D67)*24*60,"0")&amp;" นาที","")</f>
      </c>
      <c r="N67" s="98">
        <f>TEXT(C67,"hh:mm:ss")</f>
      </c>
      <c r="O67" s="98">
        <f>TIMEVALUE(LEFT(N67,5))</f>
      </c>
      <c r="P67" s="10">
        <f>IF(MOD(S67,1)&gt;=MOD(O67,1),"ตรงเวลา","มาสาย "&amp;ROUND((MOD(O67,1)-MOD(S67,1))*1440,0)&amp;" นาที")</f>
      </c>
      <c r="Q67" s="3">
        <f>IF(S67&lt;=O67,(O67-S67)*1440,0)</f>
      </c>
      <c r="R67" s="3" t="str">
        <v>07:00 - 16:00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ปุณพจนา ฤทธิเดช</v>
      </c>
      <c r="C68" s="146">
        <v>46115.27775462963</v>
      </c>
      <c r="D68" s="147">
        <v>0.6666666666666666</v>
      </c>
      <c r="E68" s="2" t="str">
        <v>BM3</v>
      </c>
      <c r="F68" s="2" t="str">
        <v>ไข่มุก</v>
      </c>
      <c r="G68" s="104">
        <f>VLOOKUP(B68,Members!$B:$G,3,0)</f>
      </c>
      <c r="H68" s="3">
        <f>VLOOKUP(B68,Members!$B:$G,4,0)</f>
      </c>
      <c r="I68" s="3">
        <f>VLOOKUP(B68,Members!$B:$G,5,0)</f>
      </c>
      <c r="J68" s="3">
        <f>VLOOKUP(B68,Members!$B:$G,6,0)</f>
      </c>
      <c r="K68" s="3"/>
      <c r="L68" s="8">
        <f>IF(ISNUMBER(SEARCH("BM", E68)),IFERROR(VLOOKUP(B68, Members!$B:$H, 7, FALSE), ""),"")</f>
      </c>
      <c r="M68" s="98">
        <f>IF(D68&lt;T68,"ออกก่อน "&amp;TEXT((T68-D68)*24*60,"0")&amp;" นาที","")</f>
      </c>
      <c r="N68" s="98">
        <f>TEXT(C68,"hh:mm:ss")</f>
      </c>
      <c r="O68" s="98">
        <f>TIMEVALUE(LEFT(N68,5))</f>
      </c>
      <c r="P68" s="10">
        <f>IF(MOD(S68,1)&gt;=MOD(O68,1),"ตรงเวลา","มาสาย "&amp;ROUND((MOD(O68,1)-MOD(S68,1))*1440,0)&amp;" นาที")</f>
      </c>
      <c r="Q68" s="3">
        <f>IF(S68&lt;=O68,(O68-S68)*1440,0)</f>
      </c>
      <c r="R68" s="3" t="str">
        <v>07:00 - 16:00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2" t="str">
        <v>ผกามาศ สืบปาน</v>
      </c>
      <c r="C69" s="146">
        <v>46115.27768518519</v>
      </c>
      <c r="D69" s="147">
        <v>0.6666666666666666</v>
      </c>
      <c r="E69" s="2" t="str">
        <v>BM3</v>
      </c>
      <c r="F69" s="2" t="str">
        <v>ดรีม</v>
      </c>
      <c r="G69" s="104">
        <f>VLOOKUP(B69,Members!$B:$G,3,0)</f>
      </c>
      <c r="H69" s="3">
        <f>VLOOKUP(B69,Members!$B:$G,4,0)</f>
      </c>
      <c r="I69" s="3">
        <f>VLOOKUP(B69,Members!$B:$G,5,0)</f>
      </c>
      <c r="J69" s="3">
        <f>VLOOKUP(B69,Members!$B:$G,6,0)</f>
      </c>
      <c r="K69" s="3"/>
      <c r="L69" s="8">
        <f>IF(ISNUMBER(SEARCH("BM", E69)),IFERROR(VLOOKUP(B69, Members!$B:$H, 7, FALSE), ""),"")</f>
      </c>
      <c r="M69" s="98">
        <f>IF(D69&lt;T69,"ออกก่อน "&amp;TEXT((T69-D69)*24*60,"0")&amp;" นาที","")</f>
      </c>
      <c r="N69" s="98">
        <f>TEXT(C69,"hh:mm:ss")</f>
      </c>
      <c r="O69" s="98">
        <f>TIMEVALUE(LEFT(N69,5))</f>
      </c>
      <c r="P69" s="10">
        <f>IF(MOD(S69,1)&gt;=MOD(O69,1),"ตรงเวลา","มาสาย "&amp;ROUND((MOD(O69,1)-MOD(S69,1))*1440,0)&amp;" นาที")</f>
      </c>
      <c r="Q69" s="3">
        <f>IF(S69&lt;=O69,(O69-S69)*1440,0)</f>
      </c>
      <c r="R69" s="3" t="str">
        <v>07:00 - 16:00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2" t="str">
        <v>กนต์ธร พู่พันธ์</v>
      </c>
      <c r="C70" s="146">
        <v>46115.30336805555</v>
      </c>
      <c r="D70" s="147">
        <v>0.6666666666666666</v>
      </c>
      <c r="E70" s="2" t="str">
        <v>BM3</v>
      </c>
      <c r="F70" s="2" t="str">
        <v>ปาย</v>
      </c>
      <c r="G70" s="104">
        <f>VLOOKUP(B70,Members!$B:$G,3,0)</f>
      </c>
      <c r="H70" s="3">
        <f>VLOOKUP(B70,Members!$B:$G,4,0)</f>
      </c>
      <c r="I70" s="3">
        <f>VLOOKUP(B70,Members!$B:$G,5,0)</f>
      </c>
      <c r="J70" s="3">
        <f>VLOOKUP(B70,Members!$B:$G,6,0)</f>
      </c>
      <c r="K70" s="3"/>
      <c r="L70" s="8">
        <f>IF(ISNUMBER(SEARCH("BM", E70)),IFERROR(VLOOKUP(B70, Members!$B:$H, 7, FALSE), ""),"")</f>
      </c>
      <c r="M70" s="98">
        <f>IF(D70&lt;T70,"ออกก่อน "&amp;TEXT((T70-D70)*24*60,"0")&amp;" นาที","")</f>
      </c>
      <c r="N70" s="98">
        <f>TEXT(C70,"hh:mm:ss")</f>
      </c>
      <c r="O70" s="98">
        <f>TIMEVALUE(LEFT(N70,5))</f>
      </c>
      <c r="P70" s="10">
        <f>IF(MOD(S70,1)&gt;=MOD(O70,1),"ตรงเวลา","มาสาย "&amp;ROUND((MOD(O70,1)-MOD(S70,1))*1440,0)&amp;" นาที")</f>
      </c>
      <c r="Q70" s="3">
        <f>IF(S70&lt;=O70,(O70-S70)*1440,0)</f>
      </c>
      <c r="R70" s="3" t="str">
        <v>07:00 - 16:00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2" t="str">
        <v>อรดี เจนจบ</v>
      </c>
      <c r="C71" s="146">
        <v>46115.275347222225</v>
      </c>
      <c r="D71" s="147">
        <v>0.6666666666666666</v>
      </c>
      <c r="E71" s="2" t="str">
        <v>BM3</v>
      </c>
      <c r="F71" s="2" t="str">
        <v>กิ๊ก</v>
      </c>
      <c r="G71" s="104">
        <f>VLOOKUP(B71,Members!$B:$G,3,0)</f>
      </c>
      <c r="H71" s="3">
        <f>VLOOKUP(B71,Members!$B:$G,4,0)</f>
      </c>
      <c r="I71" s="3">
        <f>VLOOKUP(B71,Members!$B:$G,5,0)</f>
      </c>
      <c r="J71" s="3">
        <f>VLOOKUP(B71,Members!$B:$G,6,0)</f>
      </c>
      <c r="K71" s="3"/>
      <c r="L71" s="8">
        <f>IF(ISNUMBER(SEARCH("BM", E71)),IFERROR(VLOOKUP(B71, Members!$B:$H, 7, FALSE), ""),"")</f>
      </c>
      <c r="M71" s="98">
        <f>IF(D71&lt;T71,"ออกก่อน "&amp;TEXT((T71-D71)*24*60,"0")&amp;" นาที","")</f>
      </c>
      <c r="N71" s="98">
        <f>TEXT(C71,"hh:mm:ss")</f>
      </c>
      <c r="O71" s="98">
        <f>TIMEVALUE(LEFT(N71,5))</f>
      </c>
      <c r="P71" s="10">
        <f>IF(MOD(S71,1)&gt;=MOD(O71,1),"ตรงเวลา","มาสาย "&amp;ROUND((MOD(O71,1)-MOD(S71,1))*1440,0)&amp;" นาที")</f>
      </c>
      <c r="Q71" s="3">
        <f>IF(S71&lt;=O71,(O71-S71)*1440,0)</f>
      </c>
      <c r="R71" s="3" t="str">
        <v>07:00 - 16:00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>
        <v>64</v>
      </c>
      <c r="B72" s="2" t="str">
        <v>ศุภนัฐ มะโนรักษ์</v>
      </c>
      <c r="C72" s="146">
        <v>46115.300474537034</v>
      </c>
      <c r="D72" s="147">
        <v>0.6666666666666666</v>
      </c>
      <c r="E72" s="2" t="str">
        <v>DW1</v>
      </c>
      <c r="F72" s="2" t="str">
        <v>ฟิมล์</v>
      </c>
      <c r="G72" s="104">
        <f>VLOOKUP(B72,Members!$B:$G,3,0)</f>
      </c>
      <c r="H72" s="3">
        <f>VLOOKUP(B72,Members!$B:$G,4,0)</f>
      </c>
      <c r="I72" s="3">
        <f>VLOOKUP(B72,Members!$B:$G,5,0)</f>
      </c>
      <c r="J72" s="3">
        <f>VLOOKUP(B72,Members!$B:$G,6,0)</f>
      </c>
      <c r="K72" s="3"/>
      <c r="L72" s="8">
        <f>IF(ISNUMBER(SEARCH("BM", E72)),IFERROR(VLOOKUP(B72, Members!$B:$H, 7, FALSE), ""),"")</f>
      </c>
      <c r="M72" s="98">
        <f>IF(D72&lt;T72,"ออกก่อน "&amp;TEXT((T72-D72)*24*60,"0")&amp;" นาที","")</f>
      </c>
      <c r="N72" s="98">
        <f>TEXT(C72,"hh:mm:ss")</f>
      </c>
      <c r="O72" s="98">
        <f>TIMEVALUE(LEFT(N72,5))</f>
      </c>
      <c r="P72" s="10">
        <f>IF(MOD(S72,1)&gt;=MOD(O72,1),"ตรงเวลา","มาสาย "&amp;ROUND((MOD(O72,1)-MOD(S72,1))*1440,0)&amp;" นาที")</f>
      </c>
      <c r="Q72" s="3">
        <f>IF(S72&lt;=O72,(O72-S72)*1440,0)</f>
      </c>
      <c r="R72" s="3" t="str">
        <v>07:00 - 16:00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>
        <v>65</v>
      </c>
      <c r="B73" s="2" t="str">
        <v>ณิชนันทน์ ขวัญสุด</v>
      </c>
      <c r="C73" s="146">
        <v>46115.29505787037</v>
      </c>
      <c r="D73" s="147">
        <v>0.6666666666666666</v>
      </c>
      <c r="E73" s="2" t="str">
        <v>DW1</v>
      </c>
      <c r="F73" s="2" t="str">
        <v>บูม</v>
      </c>
      <c r="G73" s="104">
        <f>VLOOKUP(B73,Members!$B:$G,3,0)</f>
      </c>
      <c r="H73" s="3">
        <f>VLOOKUP(B73,Members!$B:$G,4,0)</f>
      </c>
      <c r="I73" s="3">
        <f>VLOOKUP(B73,Members!$B:$G,5,0)</f>
      </c>
      <c r="J73" s="3">
        <f>VLOOKUP(B73,Members!$B:$G,6,0)</f>
      </c>
      <c r="K73" s="3"/>
      <c r="L73" s="8">
        <f>IF(ISNUMBER(SEARCH("BM", E73)),IFERROR(VLOOKUP(B73, Members!$B:$H, 7, FALSE), ""),"")</f>
      </c>
      <c r="M73" s="98">
        <f>IF(D73&lt;T73,"ออกก่อน "&amp;TEXT((T73-D73)*24*60,"0")&amp;" นาที","")</f>
      </c>
      <c r="N73" s="98">
        <f>TEXT(C73,"hh:mm:ss")</f>
      </c>
      <c r="O73" s="98">
        <f>TIMEVALUE(LEFT(N73,5))</f>
      </c>
      <c r="P73" s="10">
        <f>IF(MOD(S73,1)&gt;=MOD(O73,1),"ตรงเวลา","มาสาย "&amp;ROUND((MOD(O73,1)-MOD(S73,1))*1440,0)&amp;" นาที")</f>
      </c>
      <c r="Q73" s="3">
        <f>IF(S73&lt;=O73,(O73-S73)*1440,0)</f>
      </c>
      <c r="R73" s="3" t="str">
        <v>07:00 - 16:00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>
        <v>66</v>
      </c>
      <c r="B74" s="2" t="str">
        <v>นภัสกร ฟองเกิด</v>
      </c>
      <c r="C74" s="146">
        <v>46115.29048611111</v>
      </c>
      <c r="D74" s="147">
        <v>0.6666666666666666</v>
      </c>
      <c r="E74" s="2" t="str">
        <v>DW1</v>
      </c>
      <c r="F74" s="2" t="str">
        <v>เปา</v>
      </c>
      <c r="G74" s="104">
        <f>VLOOKUP(B74,Members!$B:$G,3,0)</f>
      </c>
      <c r="H74" s="3">
        <f>VLOOKUP(B74,Members!$B:$G,4,0)</f>
      </c>
      <c r="I74" s="3">
        <f>VLOOKUP(B74,Members!$B:$G,5,0)</f>
      </c>
      <c r="J74" s="3">
        <f>VLOOKUP(B74,Members!$B:$G,6,0)</f>
      </c>
      <c r="K74" s="3"/>
      <c r="L74" s="8">
        <f>IF(ISNUMBER(SEARCH("BM", E74)),IFERROR(VLOOKUP(B74, Members!$B:$H, 7, FALSE), ""),"")</f>
      </c>
      <c r="M74" s="98">
        <f>IF(D74&lt;T74,"ออกก่อน "&amp;TEXT((T74-D74)*24*60,"0")&amp;" นาที","")</f>
      </c>
      <c r="N74" s="98">
        <f>TEXT(C74,"hh:mm:ss")</f>
      </c>
      <c r="O74" s="98">
        <f>TIMEVALUE(LEFT(N74,5))</f>
      </c>
      <c r="P74" s="10">
        <f>IF(MOD(S74,1)&gt;=MOD(O74,1),"ตรงเวลา","มาสาย "&amp;ROUND((MOD(O74,1)-MOD(S74,1))*1440,0)&amp;" นาที")</f>
      </c>
      <c r="Q74" s="3">
        <f>IF(S74&lt;=O74,(O74-S74)*1440,0)</f>
      </c>
      <c r="R74" s="3" t="str">
        <v>07:00 - 16:00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>
        <v>67</v>
      </c>
      <c r="B75" s="2" t="str">
        <v>อนุชา ชื่นชม</v>
      </c>
      <c r="C75" s="146">
        <v>46115.29002314815</v>
      </c>
      <c r="D75" s="147">
        <v>0.6666666666666666</v>
      </c>
      <c r="E75" s="2" t="str">
        <v>DW1</v>
      </c>
      <c r="F75" s="2" t="str">
        <v>อาท</v>
      </c>
      <c r="G75" s="104">
        <f>VLOOKUP(B75,Members!$B:$G,3,0)</f>
      </c>
      <c r="H75" s="3">
        <f>VLOOKUP(B75,Members!$B:$G,4,0)</f>
      </c>
      <c r="I75" s="3">
        <f>VLOOKUP(B75,Members!$B:$G,5,0)</f>
      </c>
      <c r="J75" s="3">
        <f>VLOOKUP(B75,Members!$B:$G,6,0)</f>
      </c>
      <c r="K75" s="116"/>
      <c r="L75" s="8">
        <f>IF(ISNUMBER(SEARCH("BM", E75)),IFERROR(VLOOKUP(B75, Members!$B:$H, 7, FALSE), ""),"")</f>
      </c>
      <c r="M75" s="98">
        <f>IF(D75&lt;T75,"ออกก่อน "&amp;TEXT((T75-D75)*24*60,"0")&amp;" นาที","")</f>
      </c>
      <c r="N75" s="98">
        <f>TEXT(C75,"hh:mm:ss")</f>
      </c>
      <c r="O75" s="98">
        <f>TIMEVALUE(LEFT(N75,5))</f>
      </c>
      <c r="P75" s="10">
        <f>IF(MOD(S75,1)&gt;=MOD(O75,1),"ตรงเวลา","มาสาย "&amp;ROUND((MOD(O75,1)-MOD(S75,1))*1440,0)&amp;" นาที")</f>
      </c>
      <c r="Q75" s="3">
        <f>IF(S75&lt;=O75,(O75-S75)*1440,0)</f>
      </c>
      <c r="R75" s="3" t="str">
        <v>07:00 - 16:00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>
        <v>68</v>
      </c>
      <c r="B76" s="2" t="str">
        <v>ยุรนันท์ แซ่ย่าง</v>
      </c>
      <c r="C76" s="146">
        <v>46115.2884837963</v>
      </c>
      <c r="D76" s="147">
        <v>0.6666666666666666</v>
      </c>
      <c r="E76" s="2" t="str">
        <v>DW1</v>
      </c>
      <c r="F76" s="2" t="str">
        <v>ตี๋</v>
      </c>
      <c r="G76" s="104">
        <f>VLOOKUP(B76,Members!$B:$G,3,0)</f>
      </c>
      <c r="H76" s="3">
        <f>VLOOKUP(B76,Members!$B:$G,4,0)</f>
      </c>
      <c r="I76" s="3">
        <f>VLOOKUP(B76,Members!$B:$G,5,0)</f>
      </c>
      <c r="J76" s="3">
        <f>VLOOKUP(B76,Members!$B:$G,6,0)</f>
      </c>
      <c r="K76" s="3"/>
      <c r="L76" s="8">
        <f>IF(ISNUMBER(SEARCH("BM", E76)),IFERROR(VLOOKUP(B76, Members!$B:$H, 7, FALSE), ""),"")</f>
      </c>
      <c r="M76" s="98">
        <f>IF(D76&lt;T76,"ออกก่อน "&amp;TEXT((T76-D76)*24*60,"0")&amp;" นาที","")</f>
      </c>
      <c r="N76" s="98">
        <f>TEXT(C76,"hh:mm:ss")</f>
      </c>
      <c r="O76" s="98">
        <f>TIMEVALUE(LEFT(N76,5))</f>
      </c>
      <c r="P76" s="10">
        <f>IF(MOD(S76,1)&gt;=MOD(O76,1),"ตรงเวลา","มาสาย "&amp;ROUND((MOD(O76,1)-MOD(S76,1))*1440,0)&amp;" นาที")</f>
      </c>
      <c r="Q76" s="3">
        <f>IF(S76&lt;=O76,(O76-S76)*1440,0)</f>
      </c>
      <c r="R76" s="3" t="str">
        <v>07:00 - 16:00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>
        <v>69</v>
      </c>
      <c r="B77" s="2" t="str">
        <v>วรรณวิษา เตชะอนันต์ณุกุล</v>
      </c>
      <c r="C77" s="146">
        <v>46115.289456018516</v>
      </c>
      <c r="D77" s="147">
        <v>0.6666666666666666</v>
      </c>
      <c r="E77" s="2" t="str">
        <v>DW1</v>
      </c>
      <c r="F77" s="2" t="str">
        <v>ลูคัส</v>
      </c>
      <c r="G77" s="104">
        <f>VLOOKUP(B77,Members!$B:$G,3,0)</f>
      </c>
      <c r="H77" s="3">
        <f>VLOOKUP(B77,Members!$B:$G,4,0)</f>
      </c>
      <c r="I77" s="3">
        <f>VLOOKUP(B77,Members!$B:$G,5,0)</f>
      </c>
      <c r="J77" s="3">
        <f>VLOOKUP(B77,Members!$B:$G,6,0)</f>
      </c>
      <c r="K77" s="3"/>
      <c r="L77" s="8">
        <f>IF(ISNUMBER(SEARCH("BM", E77)),IFERROR(VLOOKUP(B77, Members!$B:$H, 7, FALSE), ""),"")</f>
      </c>
      <c r="M77" s="98">
        <f>IF(D77&lt;T77,"ออกก่อน "&amp;TEXT((T77-D77)*24*60,"0")&amp;" นาที","")</f>
      </c>
      <c r="N77" s="98">
        <f>TEXT(C77,"hh:mm:ss")</f>
      </c>
      <c r="O77" s="98">
        <f>TIMEVALUE(LEFT(N77,5))</f>
      </c>
      <c r="P77" s="10">
        <f>IF(MOD(S77,1)&gt;=MOD(O77,1),"ตรงเวลา","มาสาย "&amp;ROUND((MOD(O77,1)-MOD(S77,1))*1440,0)&amp;" นาที")</f>
      </c>
      <c r="Q77" s="3">
        <f>IF(S77&lt;=O77,(O77-S77)*1440,0)</f>
      </c>
      <c r="R77" s="3" t="str">
        <v>07:00 - 16:00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>
        <v>70</v>
      </c>
      <c r="B78" s="2" t="str">
        <v>กรัณย์ เพ็ชร์สุทธิ์</v>
      </c>
      <c r="C78" s="146">
        <v>46115.28700231481</v>
      </c>
      <c r="D78" s="147">
        <v>0.6666666666666666</v>
      </c>
      <c r="E78" s="2" t="str">
        <v>DW1</v>
      </c>
      <c r="F78" s="2" t="str">
        <v>บอย</v>
      </c>
      <c r="G78" s="104">
        <f>VLOOKUP(B78,Members!$B:$G,3,0)</f>
      </c>
      <c r="H78" s="3">
        <f>VLOOKUP(B78,Members!$B:$G,4,0)</f>
      </c>
      <c r="I78" s="3">
        <f>VLOOKUP(B78,Members!$B:$G,5,0)</f>
      </c>
      <c r="J78" s="3">
        <f>VLOOKUP(B78,Members!$B:$G,6,0)</f>
      </c>
      <c r="K78" s="3"/>
      <c r="L78" s="8">
        <f>IF(ISNUMBER(SEARCH("BM", E78)),IFERROR(VLOOKUP(B78, Members!$B:$H, 7, FALSE), ""),"")</f>
      </c>
      <c r="M78" s="98">
        <f>IF(D78&lt;T78,"ออกก่อน "&amp;TEXT((T78-D78)*24*60,"0")&amp;" นาที","")</f>
      </c>
      <c r="N78" s="98">
        <f>TEXT(C78,"hh:mm:ss")</f>
      </c>
      <c r="O78" s="98">
        <f>TIMEVALUE(LEFT(N78,5))</f>
      </c>
      <c r="P78" s="10">
        <f>IF(MOD(S78,1)&gt;=MOD(O78,1),"ตรงเวลา","มาสาย "&amp;ROUND((MOD(O78,1)-MOD(S78,1))*1440,0)&amp;" นาที")</f>
      </c>
      <c r="Q78" s="3">
        <f>IF(S78&lt;=O78,(O78-S78)*1440,0)</f>
      </c>
      <c r="R78" s="3" t="str">
        <v>07:00 - 16:00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>
        <v>71</v>
      </c>
      <c r="B79" s="2" t="str">
        <v>อนุพงศ์ แดงประเสริฐ</v>
      </c>
      <c r="C79" s="146">
        <v>46115.28693287037</v>
      </c>
      <c r="D79" s="147">
        <v>0.6666666666666666</v>
      </c>
      <c r="E79" s="2" t="str">
        <v>DW1</v>
      </c>
      <c r="F79" s="2" t="str">
        <v>เอ</v>
      </c>
      <c r="G79" s="104">
        <f>VLOOKUP(B79,Members!$B:$G,3,0)</f>
      </c>
      <c r="H79" s="3">
        <f>VLOOKUP(B79,Members!$B:$G,4,0)</f>
      </c>
      <c r="I79" s="3">
        <f>VLOOKUP(B79,Members!$B:$G,5,0)</f>
      </c>
      <c r="J79" s="3">
        <f>VLOOKUP(B79,Members!$B:$G,6,0)</f>
      </c>
      <c r="K79" s="3"/>
      <c r="L79" s="8">
        <f>IF(ISNUMBER(SEARCH("BM", E79)),IFERROR(VLOOKUP(B79, Members!$B:$H, 7, FALSE), ""),"")</f>
      </c>
      <c r="M79" s="98">
        <f>IF(D79&lt;T79,"ออกก่อน "&amp;TEXT((T79-D79)*24*60,"0")&amp;" นาที","")</f>
      </c>
      <c r="N79" s="98">
        <f>TEXT(C79,"hh:mm:ss")</f>
      </c>
      <c r="O79" s="98">
        <f>TIMEVALUE(LEFT(N79,5))</f>
      </c>
      <c r="P79" s="10">
        <f>IF(MOD(S79,1)&gt;=MOD(O79,1),"ตรงเวลา","มาสาย "&amp;ROUND((MOD(O79,1)-MOD(S79,1))*1440,0)&amp;" นาที")</f>
      </c>
      <c r="Q79" s="3">
        <f>IF(S79&lt;=O79,(O79-S79)*1440,0)</f>
      </c>
      <c r="R79" s="3" t="str">
        <v>07:00 - 16:00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>
        <v>72</v>
      </c>
      <c r="B80" s="2" t="str">
        <v>นพรัตน์ นบนอบ</v>
      </c>
      <c r="C80" s="146">
        <v>46115.28559027778</v>
      </c>
      <c r="D80" s="147">
        <v>0.6666666666666666</v>
      </c>
      <c r="E80" s="2" t="str">
        <v>DW1</v>
      </c>
      <c r="F80" s="2" t="str">
        <v>บอล</v>
      </c>
      <c r="G80" s="104">
        <f>VLOOKUP(B80,Members!$B:$G,3,0)</f>
      </c>
      <c r="H80" s="3">
        <f>VLOOKUP(B80,Members!$B:$G,4,0)</f>
      </c>
      <c r="I80" s="3">
        <f>VLOOKUP(B80,Members!$B:$G,5,0)</f>
      </c>
      <c r="J80" s="3">
        <f>VLOOKUP(B80,Members!$B:$G,6,0)</f>
      </c>
      <c r="K80" s="3"/>
      <c r="L80" s="8">
        <f>IF(ISNUMBER(SEARCH("BM", E80)),IFERROR(VLOOKUP(B80, Members!$B:$H, 7, FALSE), ""),"")</f>
      </c>
      <c r="M80" s="98">
        <f>IF(D80&lt;T80,"ออกก่อน "&amp;TEXT((T80-D80)*24*60,"0")&amp;" นาที","")</f>
      </c>
      <c r="N80" s="98">
        <f>TEXT(C80,"hh:mm:ss")</f>
      </c>
      <c r="O80" s="98">
        <f>TIMEVALUE(LEFT(N80,5))</f>
      </c>
      <c r="P80" s="10">
        <f>IF(MOD(S80,1)&gt;=MOD(O80,1),"ตรงเวลา","มาสาย "&amp;ROUND((MOD(O80,1)-MOD(S80,1))*1440,0)&amp;" นาที")</f>
      </c>
      <c r="Q80" s="3">
        <f>IF(S80&lt;=O80,(O80-S80)*1440,0)</f>
      </c>
      <c r="R80" s="3" t="str">
        <v>07:00 - 16:00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>
        <v>73</v>
      </c>
      <c r="B81" s="2" t="str">
        <v>กรรณิการ์ หวันทา</v>
      </c>
      <c r="C81" s="146">
        <v>46115.2803587963</v>
      </c>
      <c r="D81" s="147">
        <v>0.6666666666666666</v>
      </c>
      <c r="E81" s="2" t="str">
        <v>DW1</v>
      </c>
      <c r="F81" s="2" t="str">
        <v>มด</v>
      </c>
      <c r="G81" s="104">
        <f>VLOOKUP(B81,Members!$B:$G,3,0)</f>
      </c>
      <c r="H81" s="3">
        <f>VLOOKUP(B81,Members!$B:$G,4,0)</f>
      </c>
      <c r="I81" s="3">
        <f>VLOOKUP(B81,Members!$B:$G,5,0)</f>
      </c>
      <c r="J81" s="3">
        <f>VLOOKUP(B81,Members!$B:$G,6,0)</f>
      </c>
      <c r="K81" s="3"/>
      <c r="L81" s="8">
        <f>IF(ISNUMBER(SEARCH("BM", E81)),IFERROR(VLOOKUP(B81, Members!$B:$H, 7, FALSE), ""),"")</f>
      </c>
      <c r="M81" s="98">
        <f>IF(D81&lt;T81,"ออกก่อน "&amp;TEXT((T81-D81)*24*60,"0")&amp;" นาที","")</f>
      </c>
      <c r="N81" s="98">
        <f>TEXT(C81,"hh:mm:ss")</f>
      </c>
      <c r="O81" s="98">
        <f>TIMEVALUE(LEFT(N81,5))</f>
      </c>
      <c r="P81" s="10">
        <f>IF(MOD(S81,1)&gt;=MOD(O81,1),"ตรงเวลา","มาสาย "&amp;ROUND((MOD(O81,1)-MOD(S81,1))*1440,0)&amp;" นาที")</f>
      </c>
      <c r="Q81" s="3">
        <f>IF(S81&lt;=O81,(O81-S81)*1440,0)</f>
      </c>
      <c r="R81" s="3" t="str">
        <v>07:00 - 16:00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>
        <v>74</v>
      </c>
      <c r="B82" s="2" t="str">
        <v>อรรถชัย ม่วงคู</v>
      </c>
      <c r="C82" s="146">
        <v>46115.27390046296</v>
      </c>
      <c r="D82" s="147">
        <v>0.6666666666666666</v>
      </c>
      <c r="E82" s="2" t="str">
        <v>DW1</v>
      </c>
      <c r="F82" s="2" t="str">
        <v>บอม</v>
      </c>
      <c r="G82" s="104">
        <f>VLOOKUP(B82,Members!$B:$G,3,0)</f>
      </c>
      <c r="H82" s="3">
        <f>VLOOKUP(B82,Members!$B:$G,4,0)</f>
      </c>
      <c r="I82" s="3">
        <f>VLOOKUP(B82,Members!$B:$G,5,0)</f>
      </c>
      <c r="J82" s="3">
        <f>VLOOKUP(B82,Members!$B:$G,6,0)</f>
      </c>
      <c r="K82" s="116"/>
      <c r="L82" s="8">
        <f>IF(ISNUMBER(SEARCH("BM", E82)),IFERROR(VLOOKUP(B82, Members!$B:$H, 7, FALSE), ""),"")</f>
      </c>
      <c r="M82" s="98">
        <f>IF(D82&lt;T82,"ออกก่อน "&amp;TEXT((T82-D82)*24*60,"0")&amp;" นาที","")</f>
      </c>
      <c r="N82" s="98">
        <f>TEXT(C82,"hh:mm:ss")</f>
      </c>
      <c r="O82" s="98">
        <f>TIMEVALUE(LEFT(N82,5))</f>
      </c>
      <c r="P82" s="10">
        <f>IF(MOD(S82,1)&gt;=MOD(O82,1),"ตรงเวลา","มาสาย "&amp;ROUND((MOD(O82,1)-MOD(S82,1))*1440,0)&amp;" นาที")</f>
      </c>
      <c r="Q82" s="3">
        <f>IF(S82&lt;=O82,(O82-S82)*1440,0)</f>
      </c>
      <c r="R82" s="3" t="str">
        <v>07:00 - 16:00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>
        <v>75</v>
      </c>
      <c r="B83" s="2" t="str">
        <v>พยอม ดีเลิศ</v>
      </c>
      <c r="C83" s="146">
        <v>46115.28668981481</v>
      </c>
      <c r="D83" s="147">
        <v>0.6666666666666666</v>
      </c>
      <c r="E83" s="2" t="str">
        <v>แม่บ้านชม้อย</v>
      </c>
      <c r="F83" s="2"/>
      <c r="G83" s="104">
        <f>VLOOKUP(B83,Members!$B:$G,3,0)</f>
      </c>
      <c r="H83" s="3">
        <f>VLOOKUP(B83,Members!$B:$G,4,0)</f>
      </c>
      <c r="I83" s="3">
        <f>VLOOKUP(B83,Members!$B:$G,5,0)</f>
      </c>
      <c r="J83" s="3">
        <f>VLOOKUP(B83,Members!$B:$G,6,0)</f>
      </c>
      <c r="K83" s="116"/>
      <c r="L83" s="8">
        <f>IF(ISNUMBER(SEARCH("BM", E83)),IFERROR(VLOOKUP(B83, Members!$B:$H, 7, FALSE), ""),"")</f>
      </c>
      <c r="M83" s="98">
        <f>IF(D83&lt;T83,"ออกก่อน "&amp;TEXT((T83-D83)*24*60,"0")&amp;" นาที","")</f>
      </c>
      <c r="N83" s="98">
        <f>TEXT(C83,"hh:mm:ss")</f>
      </c>
      <c r="O83" s="98">
        <f>TIMEVALUE(LEFT(N83,5))</f>
      </c>
      <c r="P83" s="10">
        <f>IF(MOD(S83,1)&gt;=MOD(O83,1),"ตรงเวลา","มาสาย "&amp;ROUND((MOD(O83,1)-MOD(S83,1))*1440,0)&amp;" นาที")</f>
      </c>
      <c r="Q83" s="3">
        <f>IF(S83&lt;=O83,(O83-S83)*1440,0)</f>
      </c>
      <c r="R83" s="3" t="str">
        <v>07:00 - 16:00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>
        <v>76</v>
      </c>
      <c r="B84" s="2" t="str">
        <v>ขวัญชนก ประวิเศษ</v>
      </c>
      <c r="C84" s="146">
        <v>46115.28636574074</v>
      </c>
      <c r="D84" s="147">
        <v>0.6666666666666666</v>
      </c>
      <c r="E84" s="2" t="str">
        <v>นักศึกษาฝึกงาน</v>
      </c>
      <c r="F84" s="2"/>
      <c r="G84" s="104">
        <f>VLOOKUP(B84,Members!$B:$G,3,0)</f>
      </c>
      <c r="H84" s="3">
        <f>VLOOKUP(B84,Members!$B:$G,4,0)</f>
      </c>
      <c r="I84" s="3">
        <f>VLOOKUP(B84,Members!$B:$G,5,0)</f>
      </c>
      <c r="J84" s="3">
        <f>VLOOKUP(B84,Members!$B:$G,6,0)</f>
      </c>
      <c r="K84" s="116"/>
      <c r="L84" s="8">
        <f>IF(ISNUMBER(SEARCH("BM", E84)),IFERROR(VLOOKUP(B84, Members!$B:$H, 7, FALSE), ""),"")</f>
      </c>
      <c r="M84" s="98">
        <f>IF(D84&lt;T84,"ออกก่อน "&amp;TEXT((T84-D84)*24*60,"0")&amp;" นาที","")</f>
      </c>
      <c r="N84" s="98">
        <f>TEXT(C84,"hh:mm:ss")</f>
      </c>
      <c r="O84" s="98">
        <f>TIMEVALUE(LEFT(N84,5))</f>
      </c>
      <c r="P84" s="10">
        <f>IF(MOD(S84,1)&gt;=MOD(O84,1),"ตรงเวลา","มาสาย "&amp;ROUND((MOD(O84,1)-MOD(S84,1))*1440,0)&amp;" นาที")</f>
      </c>
      <c r="Q84" s="3">
        <f>IF(S84&lt;=O84,(O84-S84)*1440,0)</f>
      </c>
      <c r="R84" s="3" t="str">
        <v>07:00 - 16:00</v>
      </c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>
        <v>77</v>
      </c>
      <c r="B85" s="2" t="str">
        <v>นัฐพล สุวินชัย</v>
      </c>
      <c r="C85" s="146">
        <v>46115.28296296296</v>
      </c>
      <c r="D85" s="147">
        <v>0.6666666666666666</v>
      </c>
      <c r="E85" s="2" t="str">
        <v>นักศึกษาฝึกงาน</v>
      </c>
      <c r="F85" s="2"/>
      <c r="G85" s="104">
        <f>VLOOKUP(B85,Members!$B:$G,3,0)</f>
      </c>
      <c r="H85" s="3">
        <f>VLOOKUP(B85,Members!$B:$G,4,0)</f>
      </c>
      <c r="I85" s="3">
        <f>VLOOKUP(B85,Members!$B:$G,5,0)</f>
      </c>
      <c r="J85" s="3">
        <f>VLOOKUP(B85,Members!$B:$G,6,0)</f>
      </c>
      <c r="K85" s="3"/>
      <c r="L85" s="8">
        <f>IF(ISNUMBER(SEARCH("BM", E85)),IFERROR(VLOOKUP(B85, Members!$B:$H, 7, FALSE), ""),"")</f>
      </c>
      <c r="M85" s="98">
        <f>IF(D85&lt;T85,"ออกก่อน "&amp;TEXT((T85-D85)*24*60,"0")&amp;" นาที","")</f>
      </c>
      <c r="N85" s="98">
        <f>TEXT(C85,"hh:mm:ss")</f>
      </c>
      <c r="O85" s="98">
        <f>TIMEVALUE(LEFT(N85,5))</f>
      </c>
      <c r="P85" s="10">
        <f>IF(MOD(S85,1)&gt;=MOD(O85,1),"ตรงเวลา","มาสาย "&amp;ROUND((MOD(O85,1)-MOD(S85,1))*1440,0)&amp;" นาที")</f>
      </c>
      <c r="Q85" s="3">
        <f>IF(S85&lt;=O85,(O85-S85)*1440,0)</f>
      </c>
      <c r="R85" s="3" t="str">
        <v>07:00 - 16:00</v>
      </c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5"/>
      <c r="C86" s="149"/>
      <c r="D86" s="148"/>
      <c r="E86" s="2"/>
      <c r="F86" s="2"/>
      <c r="G86" s="104">
        <f>VLOOKUP(B86,Members!$B:$G,3,0)</f>
      </c>
      <c r="H86" s="3">
        <f>VLOOKUP(B86,Members!$B:$G,4,0)</f>
      </c>
      <c r="I86" s="3">
        <f>VLOOKUP(B86,Members!$B:$G,5,0)</f>
      </c>
      <c r="J86" s="3">
        <f>VLOOKUP(B86,Members!$B:$G,6,0)</f>
      </c>
      <c r="K86" s="3"/>
      <c r="L86" s="8">
        <f>IF(ISNUMBER(SEARCH("BM", E86)),IFERROR(VLOOKUP(B86, Members!$B:$H, 7, FALSE), ""),"")</f>
      </c>
      <c r="M86" s="98">
        <f>IF(D86&lt;T86,"ออกก่อน "&amp;TEXT((T86-D86)*24*60,"0")&amp;" นาที","")</f>
      </c>
      <c r="N86" s="98">
        <f>TEXT(C86,"hh:mm:ss")</f>
      </c>
      <c r="O86" s="98">
        <f>TIMEVALUE(LEFT(N86,5))</f>
      </c>
      <c r="P86" s="10">
        <f>IF(MOD(S86,1)&gt;=MOD(O86,1),"ตรงเวลา","มาสาย "&amp;ROUND((MOD(O86,1)-MOD(S86,1))*1440,0)&amp;" นาที")</f>
      </c>
      <c r="Q86" s="3">
        <f>IF(S86&lt;=O86,(O86-S86)*1440,0)</f>
      </c>
      <c r="R86" s="3" t="str">
        <v>07:00 - 16:00</v>
      </c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46"/>
      <c r="D87" s="147"/>
      <c r="E87" s="2"/>
      <c r="F87" s="2"/>
      <c r="G87" s="104">
        <f>VLOOKUP(B87,Members!$B:$G,3,0)</f>
      </c>
      <c r="H87" s="3">
        <f>VLOOKUP(B87,Members!$B:$G,4,0)</f>
      </c>
      <c r="I87" s="3">
        <f>VLOOKUP(B87,Members!$B:$G,5,0)</f>
      </c>
      <c r="J87" s="3">
        <f>VLOOKUP(B87,Members!$B:$G,6,0)</f>
      </c>
      <c r="K87" s="3"/>
      <c r="L87" s="8">
        <f>IF(ISNUMBER(SEARCH("BM", E87)),IFERROR(VLOOKUP(B87, Members!$B:$H, 7, FALSE), ""),"")</f>
      </c>
      <c r="M87" s="98">
        <f>IF(D87&lt;T87,"ออกก่อน "&amp;TEXT((T87-D87)*24*60,"0")&amp;" นาที","")</f>
      </c>
      <c r="N87" s="98">
        <f>TEXT(C87,"hh:mm:ss")</f>
      </c>
      <c r="O87" s="98">
        <f>TIMEVALUE(LEFT(N87,5))</f>
      </c>
      <c r="P87" s="10">
        <f>IF(MOD(S87,1)&gt;=MOD(O87,1),"ตรงเวลา","มาสาย "&amp;ROUND((MOD(O87,1)-MOD(S87,1))*1440,0)&amp;" นาที")</f>
      </c>
      <c r="Q87" s="3">
        <f>IF(S87&lt;=O87,(O87-S87)*1440,0)</f>
      </c>
      <c r="R87" s="3" t="str">
        <v>07:00 - 16:00</v>
      </c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46"/>
      <c r="D88" s="147"/>
      <c r="E88" s="2"/>
      <c r="F88" s="2"/>
      <c r="G88" s="104">
        <f>VLOOKUP(B88,Members!$B:$G,3,0)</f>
      </c>
      <c r="H88" s="3">
        <f>VLOOKUP(B88,Members!$B:$G,4,0)</f>
      </c>
      <c r="I88" s="3">
        <f>VLOOKUP(B88,Members!$B:$G,5,0)</f>
      </c>
      <c r="J88" s="3">
        <f>VLOOKUP(B88,Members!$B:$G,6,0)</f>
      </c>
      <c r="K88" s="3"/>
      <c r="L88" s="8">
        <f>IF(ISNUMBER(SEARCH("BM", E88)),IFERROR(VLOOKUP(B88, Members!$B:$H, 7, FALSE), ""),"")</f>
      </c>
      <c r="M88" s="98">
        <f>IF(D88&lt;T88,"ออกก่อน "&amp;TEXT((T88-D88)*24*60,"0")&amp;" นาที","")</f>
      </c>
      <c r="N88" s="98">
        <f>TEXT(C88,"hh:mm:ss")</f>
      </c>
      <c r="O88" s="98">
        <f>TIMEVALUE(LEFT(N88,5))</f>
      </c>
      <c r="P88" s="10">
        <f>IF(MOD(S88,1)&gt;=MOD(O88,1),"ตรงเวลา","มาสาย "&amp;ROUND((MOD(O88,1)-MOD(S88,1))*1440,0)&amp;" นาที")</f>
      </c>
      <c r="Q88" s="3">
        <f>IF(S88&lt;=O88,(O88-S88)*1440,0)</f>
      </c>
      <c r="R88" s="3" t="str">
        <v>07:00 - 16:00</v>
      </c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46"/>
      <c r="D89" s="147"/>
      <c r="E89" s="2"/>
      <c r="F89" s="2"/>
      <c r="G89" s="104">
        <f>VLOOKUP(B89,Members!$B:$G,3,0)</f>
      </c>
      <c r="H89" s="3">
        <f>VLOOKUP(B89,Members!$B:$G,4,0)</f>
      </c>
      <c r="I89" s="3">
        <f>VLOOKUP(B89,Members!$B:$G,5,0)</f>
      </c>
      <c r="J89" s="3">
        <f>VLOOKUP(B89,Members!$B:$G,6,0)</f>
      </c>
      <c r="K89" s="3"/>
      <c r="L89" s="8">
        <f>IF(ISNUMBER(SEARCH("BM", E89)),IFERROR(VLOOKUP(B89, Members!$B:$H, 7, FALSE), ""),"")</f>
      </c>
      <c r="M89" s="98">
        <f>IF(D89&lt;T89,"ออกก่อน "&amp;TEXT((T89-D89)*24*60,"0")&amp;" นาที","")</f>
      </c>
      <c r="N89" s="98">
        <f>TEXT(C89,"hh:mm:ss")</f>
      </c>
      <c r="O89" s="98">
        <f>TIMEVALUE(LEFT(N89,5))</f>
      </c>
      <c r="P89" s="10">
        <f>IF(MOD(S89,1)&gt;=MOD(O89,1),"ตรงเวลา","มาสาย "&amp;ROUND((MOD(O89,1)-MOD(S89,1))*1440,0)&amp;" นาที")</f>
      </c>
      <c r="Q89" s="3">
        <f>IF(S89&lt;=O89,(O89-S89)*1440,0)</f>
      </c>
      <c r="R89" s="3" t="str">
        <v>07:00 - 16:00</v>
      </c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46"/>
      <c r="D90" s="147"/>
      <c r="E90" s="2"/>
      <c r="F90" s="2"/>
      <c r="G90" s="104">
        <f>VLOOKUP(B90,Members!$B:$G,3,0)</f>
      </c>
      <c r="H90" s="3">
        <f>VLOOKUP(B90,Members!$B:$G,4,0)</f>
      </c>
      <c r="I90" s="3">
        <f>VLOOKUP(B90,Members!$B:$G,5,0)</f>
      </c>
      <c r="J90" s="3">
        <f>VLOOKUP(B90,Members!$B:$G,6,0)</f>
      </c>
      <c r="K90" s="3"/>
      <c r="L90" s="8">
        <f>IF(ISNUMBER(SEARCH("BM", E90)),IFERROR(VLOOKUP(B90, Members!$B:$H, 7, FALSE), ""),"")</f>
      </c>
      <c r="M90" s="98">
        <f>IF(D90&lt;T90,"ออกก่อน "&amp;TEXT((T90-D90)*24*60,"0")&amp;" นาที","")</f>
      </c>
      <c r="N90" s="98">
        <f>TEXT(C90,"hh:mm:ss")</f>
      </c>
      <c r="O90" s="98">
        <f>TIMEVALUE(LEFT(N90,5))</f>
      </c>
      <c r="P90" s="10">
        <f>IF(MOD(S90,1)&gt;=MOD(O90,1),"ตรงเวลา","มาสาย "&amp;ROUND((MOD(O90,1)-MOD(S90,1))*1440,0)&amp;" นาที")</f>
      </c>
      <c r="Q90" s="3">
        <f>IF(S90&lt;=O90,(O90-S90)*1440,0)</f>
      </c>
      <c r="R90" s="3" t="str">
        <v>07:00 - 16:00</v>
      </c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46"/>
      <c r="D91" s="147"/>
      <c r="E91" s="2"/>
      <c r="F91" s="2"/>
      <c r="G91" s="104">
        <f>VLOOKUP(B91,Members!$B:$G,3,0)</f>
      </c>
      <c r="H91" s="3">
        <f>VLOOKUP(B91,Members!$B:$G,4,0)</f>
      </c>
      <c r="I91" s="3">
        <f>VLOOKUP(B91,Members!$B:$G,5,0)</f>
      </c>
      <c r="J91" s="3">
        <f>VLOOKUP(B91,Members!$B:$G,6,0)</f>
      </c>
      <c r="K91" s="3"/>
      <c r="L91" s="8">
        <f>IF(ISNUMBER(SEARCH("BM", E91)),IFERROR(VLOOKUP(B91, Members!$B:$H, 7, FALSE), ""),"")</f>
      </c>
      <c r="M91" s="98">
        <f>IF(D91&lt;T91,"ออกก่อน "&amp;TEXT((T91-D91)*24*60,"0")&amp;" นาที","")</f>
      </c>
      <c r="N91" s="98">
        <f>TEXT(C91,"hh:mm:ss")</f>
      </c>
      <c r="O91" s="98">
        <f>TIMEVALUE(LEFT(N91,5))</f>
      </c>
      <c r="P91" s="10">
        <f>IF(MOD(S91,1)&gt;=MOD(O91,1),"ตรงเวลา","มาสาย "&amp;ROUND((MOD(O91,1)-MOD(S91,1))*1440,0)&amp;" นาที")</f>
      </c>
      <c r="Q91" s="3">
        <f>IF(S91&lt;=O91,(O91-S91)*1440,0)</f>
      </c>
      <c r="R91" s="3" t="str">
        <v>07:00 - 16:00</v>
      </c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46"/>
      <c r="D92" s="147"/>
      <c r="E92" s="2"/>
      <c r="F92" s="2"/>
      <c r="G92" s="104">
        <f>VLOOKUP(B92,Members!$B:$G,3,0)</f>
      </c>
      <c r="H92" s="3">
        <f>VLOOKUP(B92,Members!$B:$G,4,0)</f>
      </c>
      <c r="I92" s="3">
        <f>VLOOKUP(B92,Members!$B:$G,5,0)</f>
      </c>
      <c r="J92" s="3">
        <f>VLOOKUP(B92,Members!$B:$G,6,0)</f>
      </c>
      <c r="K92" s="32"/>
      <c r="L92" s="8">
        <f>IF(ISNUMBER(SEARCH("BM", E92)),IFERROR(VLOOKUP(B92, Members!$B:$H, 7, FALSE), ""),"")</f>
      </c>
      <c r="M92" s="98">
        <f>IF(D92&lt;T92,"ออกก่อน "&amp;TEXT((T92-D92)*24*60,"0")&amp;" นาที","")</f>
      </c>
      <c r="N92" s="98">
        <f>TEXT(C92,"hh:mm:ss")</f>
      </c>
      <c r="O92" s="98">
        <f>TIMEVALUE(LEFT(N92,5))</f>
      </c>
      <c r="P92" s="10"/>
      <c r="Q92" s="3"/>
      <c r="R92" s="3" t="str">
        <v>07:00 - 16:00</v>
      </c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46"/>
      <c r="D93" s="147"/>
      <c r="E93" s="2"/>
      <c r="F93" s="2"/>
      <c r="G93" s="104">
        <f>VLOOKUP(B93,Members!$B:$G,3,0)</f>
      </c>
      <c r="H93" s="3">
        <f>VLOOKUP(B93,Members!$B:$G,4,0)</f>
      </c>
      <c r="I93" s="3">
        <f>VLOOKUP(B93,Members!$B:$G,5,0)</f>
      </c>
      <c r="J93" s="3">
        <f>VLOOKUP(B93,Members!$B:$G,6,0)</f>
      </c>
      <c r="K93" s="32"/>
      <c r="L93" s="8">
        <f>IF(ISNUMBER(SEARCH("BM", E93)),IFERROR(VLOOKUP(B93, Members!$B:$H, 7, FALSE), ""),"")</f>
      </c>
      <c r="M93" s="98">
        <f>IF(D93&lt;T93,"ออกก่อน "&amp;TEXT((T93-D93)*24*60,"0")&amp;" นาที","")</f>
      </c>
      <c r="N93" s="98">
        <f>TEXT(C93,"hh:mm:ss")</f>
      </c>
      <c r="O93" s="98">
        <f>TIMEVALUE(LEFT(N93,5))</f>
      </c>
      <c r="P93" s="10"/>
      <c r="Q93" s="3"/>
      <c r="R93" s="3" t="str">
        <v>07:00 - 16:00</v>
      </c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46"/>
      <c r="D94" s="98"/>
      <c r="E94" s="2"/>
      <c r="F94" s="2"/>
      <c r="G94" s="104">
        <f>VLOOKUP(B94,Members!$B:$G,3,0)</f>
      </c>
      <c r="H94" s="3">
        <f>VLOOKUP(B94,Members!$B:$G,4,0)</f>
      </c>
      <c r="I94" s="3">
        <f>VLOOKUP(B94,Members!$B:$G,5,0)</f>
      </c>
      <c r="J94" s="3">
        <f>VLOOKUP(B94,Members!$B:$G,6,0)</f>
      </c>
      <c r="K94" s="32"/>
      <c r="L94" s="8">
        <f>IF(ISNUMBER(SEARCH("BM", E94)),IFERROR(VLOOKUP(B94, Members!$B:$H, 7, FALSE), ""),"")</f>
      </c>
      <c r="M94" s="98">
        <f>IF(D94&lt;T94,"ออกก่อน "&amp;TEXT((T94-D94)*24*60,"0")&amp;" นาที","")</f>
      </c>
      <c r="N94" s="98">
        <f>TEXT(C94,"hh:mm:ss")</f>
      </c>
      <c r="O94" s="98">
        <f>TIMEVALUE(LEFT(N94,5))</f>
      </c>
      <c r="P94" s="10"/>
      <c r="Q94" s="3"/>
      <c r="R94" s="3" t="str">
        <v>07:00 - 16:00</v>
      </c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46"/>
      <c r="D95" s="98"/>
      <c r="E95" s="2"/>
      <c r="F95" s="2"/>
      <c r="G95" s="104">
        <f>VLOOKUP(B95,Members!$B:$G,3,0)</f>
      </c>
      <c r="H95" s="3">
        <f>VLOOKUP(B95,Members!$B:$G,4,0)</f>
      </c>
      <c r="I95" s="3">
        <f>VLOOKUP(B95,Members!$B:$G,5,0)</f>
      </c>
      <c r="J95" s="3">
        <f>VLOOKUP(B95,Members!$B:$G,6,0)</f>
      </c>
      <c r="K95" s="32"/>
      <c r="L95" s="8">
        <f>IF(ISNUMBER(SEARCH("BM", E95)),IFERROR(VLOOKUP(B95, Members!$B:$H, 7, FALSE), ""),"")</f>
      </c>
      <c r="M95" s="98">
        <f>IF(D95&lt;T95,"ออกก่อน "&amp;TEXT((T95-D95)*24*60,"0")&amp;" นาที","")</f>
      </c>
      <c r="N95" s="98">
        <f>TEXT(C95,"hh:mm:ss")</f>
      </c>
      <c r="O95" s="98">
        <f>TIMEVALUE(LEFT(N95,5))</f>
      </c>
      <c r="P95" s="10"/>
      <c r="Q95" s="3"/>
      <c r="R95" s="3" t="str">
        <v>07:00 - 16:00</v>
      </c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46"/>
      <c r="D96" s="98"/>
      <c r="E96" s="2"/>
      <c r="F96" s="2"/>
      <c r="G96" s="104">
        <f>VLOOKUP(B96,Members!$B:$G,3,0)</f>
      </c>
      <c r="H96" s="3">
        <f>VLOOKUP(B96,Members!$B:$G,4,0)</f>
      </c>
      <c r="I96" s="3">
        <f>VLOOKUP(B96,Members!$B:$G,5,0)</f>
      </c>
      <c r="J96" s="3">
        <f>VLOOKUP(B96,Members!$B:$G,6,0)</f>
      </c>
      <c r="K96" s="32"/>
      <c r="L96" s="8">
        <f>IF(ISNUMBER(SEARCH("BM", E96)),IFERROR(VLOOKUP(B96, Members!$B:$H, 7, FALSE), ""),"")</f>
      </c>
      <c r="M96" s="98">
        <f>IF(D96&lt;T96,"ออกก่อน "&amp;TEXT((T96-D96)*24*60,"0")&amp;" นาที","")</f>
      </c>
      <c r="N96" s="98">
        <f>TEXT(C96,"hh:mm:ss")</f>
      </c>
      <c r="O96" s="98">
        <f>TIMEVALUE(LEFT(N96,5))</f>
      </c>
      <c r="P96" s="10"/>
      <c r="Q96" s="3"/>
      <c r="R96" s="3" t="str">
        <v>07:00 - 16:00</v>
      </c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46"/>
      <c r="D97" s="98"/>
      <c r="E97" s="2"/>
      <c r="F97" s="2"/>
      <c r="G97" s="104">
        <f>VLOOKUP(B97,Members!$B:$G,3,0)</f>
      </c>
      <c r="H97" s="3">
        <f>VLOOKUP(B97,Members!$B:$G,4,0)</f>
      </c>
      <c r="I97" s="3">
        <f>VLOOKUP(B97,Members!$B:$G,5,0)</f>
      </c>
      <c r="J97" s="3">
        <f>VLOOKUP(B97,Members!$B:$G,6,0)</f>
      </c>
      <c r="K97" s="32"/>
      <c r="L97" s="8">
        <f>IF(ISNUMBER(SEARCH("BM", E97)),IFERROR(VLOOKUP(B97, Members!$B:$H, 7, FALSE), ""),"")</f>
      </c>
      <c r="M97" s="98">
        <f>IF(D97&lt;T97,"ออกก่อน "&amp;TEXT((T97-D97)*24*60,"0")&amp;" นาที","")</f>
      </c>
      <c r="N97" s="98">
        <f>TEXT(C97,"hh:mm:ss")</f>
      </c>
      <c r="O97" s="98">
        <f>TIMEVALUE(LEFT(N97,5))</f>
      </c>
      <c r="P97" s="10"/>
      <c r="Q97" s="3"/>
      <c r="R97" s="3" t="str">
        <v>07:00 - 16:00</v>
      </c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46"/>
      <c r="D98" s="98"/>
      <c r="E98" s="2"/>
      <c r="F98" s="2"/>
      <c r="G98" s="104">
        <f>VLOOKUP(B98,Members!$B:$G,3,0)</f>
      </c>
      <c r="H98" s="3">
        <f>VLOOKUP(B98,Members!$B:$G,4,0)</f>
      </c>
      <c r="I98" s="3">
        <f>VLOOKUP(B98,Members!$B:$G,5,0)</f>
      </c>
      <c r="J98" s="3">
        <f>VLOOKUP(B98,Members!$B:$G,6,0)</f>
      </c>
      <c r="K98" s="32"/>
      <c r="L98" s="8">
        <f>IF(ISNUMBER(SEARCH("BM", E98)),IFERROR(VLOOKUP(B98, Members!$B:$H, 7, FALSE), ""),"")</f>
      </c>
      <c r="M98" s="98">
        <f>IF(D98&lt;T98,"ออกก่อน "&amp;TEXT((T98-D98)*24*60,"0")&amp;" นาที","")</f>
      </c>
      <c r="N98" s="98">
        <f>TEXT(C98,"hh:mm:ss")</f>
      </c>
      <c r="O98" s="98">
        <f>TIMEVALUE(LEFT(N98,5))</f>
      </c>
      <c r="P98" s="10"/>
      <c r="Q98" s="3"/>
      <c r="R98" s="3" t="str">
        <v>07:00 - 16:00</v>
      </c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0"/>
      <c r="D99" s="108"/>
      <c r="E99" s="32"/>
      <c r="F99" s="32"/>
      <c r="G99" s="104">
        <f>VLOOKUP(B99,Members!$B:$G,3,0)</f>
      </c>
      <c r="H99" s="3">
        <f>VLOOKUP(B99,Members!$B:$G,4,0)</f>
      </c>
      <c r="I99" s="3">
        <f>VLOOKUP(B99,Members!$B:$G,5,0)</f>
      </c>
      <c r="J99" s="3">
        <f>VLOOKUP(B99,Members!$B:$G,6,0)</f>
      </c>
      <c r="K99" s="32"/>
      <c r="L99" s="8">
        <f>IF(ISNUMBER(SEARCH("BM", E99)),IFERROR(VLOOKUP(B99, Members!$B:$H, 7, FALSE), ""),"")</f>
      </c>
      <c r="M99" s="98">
        <f>IF(D99&lt;T99,"ออกก่อน "&amp;TEXT((T99-D99)*24*60,"0")&amp;" นาที","")</f>
      </c>
      <c r="N99" s="98">
        <f>TEXT(C99,"hh:mm:ss")</f>
      </c>
      <c r="O99" s="98">
        <f>TIMEVALUE(LEFT(N99,5))</f>
      </c>
      <c r="P99" s="10"/>
      <c r="Q99" s="3"/>
      <c r="R99" s="3" t="str">
        <v>07:00 - 16:00</v>
      </c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0"/>
      <c r="D100" s="108"/>
      <c r="E100" s="32"/>
      <c r="F100" s="32"/>
      <c r="G100" s="104">
        <f>VLOOKUP(B100,Members!$B:$G,3,0)</f>
      </c>
      <c r="H100" s="3">
        <f>VLOOKUP(B100,Members!$B:$G,4,0)</f>
      </c>
      <c r="I100" s="3">
        <f>VLOOKUP(B100,Members!$B:$G,5,0)</f>
      </c>
      <c r="J100" s="3">
        <f>VLOOKUP(B100,Members!$B:$G,6,0)</f>
      </c>
      <c r="K100" s="32"/>
      <c r="L100" s="8">
        <f>IF(ISNUMBER(SEARCH("BM", E100)),IFERROR(VLOOKUP(B100, Members!$B:$H, 7, FALSE), ""),"")</f>
      </c>
      <c r="M100" s="98">
        <f>IF(D100&lt;T100,"ออกก่อน "&amp;TEXT((T100-D100)*24*60,"0")&amp;" นาที","")</f>
      </c>
      <c r="N100" s="98">
        <f>TEXT(C100,"hh:mm:ss")</f>
      </c>
      <c r="O100" s="98">
        <f>TIMEVALUE(LEFT(N100,5))</f>
      </c>
      <c r="P100" s="10"/>
      <c r="Q100" s="3"/>
      <c r="R100" s="3" t="str">
        <v>07:00 - 16:00</v>
      </c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0"/>
      <c r="D101" s="108"/>
      <c r="E101" s="32"/>
      <c r="F101" s="32"/>
      <c r="G101" s="104">
        <f>VLOOKUP(B101,Members!$B:$G,3,0)</f>
      </c>
      <c r="H101" s="3">
        <f>VLOOKUP(B101,Members!$B:$G,4,0)</f>
      </c>
      <c r="I101" s="3">
        <f>VLOOKUP(B101,Members!$B:$G,5,0)</f>
      </c>
      <c r="J101" s="3">
        <f>VLOOKUP(B101,Members!$B:$G,6,0)</f>
      </c>
      <c r="K101" s="32"/>
      <c r="L101" s="8">
        <f>IF(ISNUMBER(SEARCH("BM", E101)),IFERROR(VLOOKUP(B101, Members!$B:$H, 7, FALSE), ""),"")</f>
      </c>
      <c r="M101" s="98">
        <f>IF(D101&lt;T101,"ออกก่อน "&amp;TEXT((T101-D101)*24*60,"0")&amp;" นาที","")</f>
      </c>
      <c r="N101" s="98">
        <f>TEXT(C101,"hh:mm:ss")</f>
      </c>
      <c r="O101" s="98">
        <f>TIMEVALUE(LEFT(N101,5))</f>
      </c>
      <c r="P101" s="10"/>
      <c r="Q101" s="3"/>
      <c r="R101" s="3" t="str">
        <v>07:00 - 16:00</v>
      </c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0"/>
      <c r="D102" s="108"/>
      <c r="E102" s="32"/>
      <c r="F102" s="32"/>
      <c r="G102" s="104">
        <f>VLOOKUP(B102,Members!$B:$G,3,0)</f>
      </c>
      <c r="H102" s="3">
        <f>VLOOKUP(B102,Members!$B:$G,4,0)</f>
      </c>
      <c r="I102" s="3">
        <f>VLOOKUP(B102,Members!$B:$G,5,0)</f>
      </c>
      <c r="J102" s="3">
        <f>VLOOKUP(B102,Members!$B:$G,6,0)</f>
      </c>
      <c r="K102" s="32"/>
      <c r="L102" s="8">
        <f>IF(ISNUMBER(SEARCH("BM", E102)),IFERROR(VLOOKUP(B102, Members!$B:$H, 7, FALSE), ""),"")</f>
      </c>
      <c r="M102" s="98">
        <f>IF(D102&lt;T102,"ออกก่อน "&amp;TEXT((T102-D102)*24*60,"0")&amp;" นาที","")</f>
      </c>
      <c r="N102" s="98">
        <f>TEXT(C102,"hh:mm:ss")</f>
      </c>
      <c r="O102" s="98">
        <f>TIMEVALUE(LEFT(N102,5))</f>
      </c>
      <c r="P102" s="10"/>
      <c r="Q102" s="3"/>
      <c r="R102" s="3" t="str">
        <v>07:00 - 16:00</v>
      </c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0"/>
      <c r="D103" s="108"/>
      <c r="E103" s="32"/>
      <c r="F103" s="32"/>
      <c r="G103" s="104">
        <f>VLOOKUP(B103,Members!$B:$G,3,0)</f>
      </c>
      <c r="H103" s="3">
        <f>VLOOKUP(B103,Members!$B:$G,4,0)</f>
      </c>
      <c r="I103" s="3">
        <f>VLOOKUP(B103,Members!$B:$G,5,0)</f>
      </c>
      <c r="J103" s="3">
        <f>VLOOKUP(B103,Members!$B:$G,6,0)</f>
      </c>
      <c r="K103" s="32"/>
      <c r="L103" s="8">
        <f>IF(ISNUMBER(SEARCH("BM", E103)),IFERROR(VLOOKUP(B103, Members!$B:$H, 7, FALSE), ""),"")</f>
      </c>
      <c r="M103" s="98">
        <f>IF(D103&lt;T103,"ออกก่อน "&amp;TEXT((T103-D103)*24*60,"0")&amp;" นาที","")</f>
      </c>
      <c r="N103" s="98">
        <f>TEXT(C103,"hh:mm:ss")</f>
      </c>
      <c r="O103" s="98">
        <f>TIMEVALUE(LEFT(N103,5))</f>
      </c>
      <c r="P103" s="10"/>
      <c r="Q103" s="3"/>
      <c r="R103" s="3" t="str">
        <v>07:00 - 16:00</v>
      </c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0"/>
      <c r="D104" s="108"/>
      <c r="E104" s="32"/>
      <c r="F104" s="32"/>
      <c r="G104" s="104">
        <f>VLOOKUP(B104,Members!$B:$G,3,0)</f>
      </c>
      <c r="H104" s="3">
        <f>VLOOKUP(B104,Members!$B:$G,4,0)</f>
      </c>
      <c r="I104" s="3">
        <f>VLOOKUP(B104,Members!$B:$G,5,0)</f>
      </c>
      <c r="J104" s="3">
        <f>VLOOKUP(B104,Members!$B:$G,6,0)</f>
      </c>
      <c r="K104" s="32"/>
      <c r="L104" s="8">
        <f>IF(ISNUMBER(SEARCH("BM", E104)),IFERROR(VLOOKUP(B104, Members!$B:$H, 7, FALSE), ""),"")</f>
      </c>
      <c r="M104" s="98">
        <f>IF(D104&lt;T104,"ออกก่อน "&amp;TEXT((T104-D104)*24*60,"0")&amp;" นาที","")</f>
      </c>
      <c r="N104" s="98">
        <f>TEXT(C104,"hh:mm:ss")</f>
      </c>
      <c r="O104" s="98">
        <f>TIMEVALUE(LEFT(N104,5))</f>
      </c>
      <c r="P104" s="10"/>
      <c r="Q104" s="3"/>
      <c r="R104" s="3" t="str">
        <v>07:00 - 16:00</v>
      </c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E84:F84"/>
    <mergeCell ref="E85:F85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14" priority="2" stopIfTrue="true" type="expression">
      <formula>AND(ISNUMBER(SEARCH("BM",$E9)),$E9&lt;&gt;$L9)</formula>
    </cfRule>
  </conditionalFormatting>
  <conditionalFormatting sqref="B1:B1048576">
    <cfRule dxfId="15" priority="3" stopIfTrue="true" type="duplicateValues"/>
  </conditionalFormatting>
  <conditionalFormatting sqref="L1:M1048576">
    <cfRule dxfId="16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17" priority="5" stopIfTrue="true" type="expression">
      <formula>ISNUMBER(SEARCH("มาสาย",$P1))</formula>
    </cfRule>
  </conditionalFormatting>
  <conditionalFormatting sqref="P1:P1048576">
    <cfRule dxfId="18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2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ภูธเนศ สวัสดี</v>
      </c>
      <c r="C9" s="102">
        <v>46115.709444444445</v>
      </c>
      <c r="D9" s="152">
        <v>0.08333333333333333</v>
      </c>
      <c r="E9" s="2" t="str">
        <v>BM1</v>
      </c>
      <c r="F9" s="2" t="str">
        <v>ตี๋</v>
      </c>
      <c r="G9" s="104">
        <f>VLOOKUP(B9,Members!$B:$G,3,0)</f>
      </c>
      <c r="H9" s="3">
        <f>VLOOKUP(B9,Members!$B:$G,4,0)</f>
      </c>
      <c r="I9" s="3">
        <f>VLOOKUP(B9,Members!$B:$G,5,0)</f>
      </c>
      <c r="J9" s="3">
        <f>VLOOKUP(B9,Members!$B:$G,6,0)</f>
      </c>
      <c r="K9" s="3"/>
      <c r="L9" s="8">
        <f>IF(ISNUMBER(SEARCH("BM", E9)),IFERROR(VLOOKUP(B9, Members!$B:$H, 7, FALSE), ""),"")</f>
      </c>
      <c r="M9" s="98">
        <f>IF(D9&lt;T9,"ออกก่อน "&amp;TEXT((T9-D9)*24*60,"0")&amp;" นาที","")</f>
      </c>
      <c r="N9" s="98">
        <f>TEXT(C9,"hh:mm:ss")</f>
      </c>
      <c r="O9" s="98">
        <f>TIMEVALUE(LEFT(N9,5))</f>
      </c>
      <c r="P9" s="10">
        <f>IF(MOD(S9,1)&gt;=MOD(O9,1),"ตรงเวลา","มาสาย "&amp;ROUND((MOD(O9,1)-MOD(S9,1))*1440,0)&amp;" นาที")</f>
      </c>
      <c r="Q9" s="3">
        <f>IF(S9&lt;=O9,(O9-S9)*1440,0)</f>
      </c>
      <c r="R9" s="3" t="str">
        <v>17:00 - 02:00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นรินลักษณ์ สวัสดี</v>
      </c>
      <c r="C10" s="102">
        <v>46115.70936342593</v>
      </c>
      <c r="D10" s="152">
        <v>0.08333333333333333</v>
      </c>
      <c r="E10" s="2" t="str">
        <v>BM1</v>
      </c>
      <c r="F10" s="2" t="str">
        <v>ใหม่</v>
      </c>
      <c r="G10" s="104">
        <f>VLOOKUP(B10,Members!$B:$G,3,0)</f>
      </c>
      <c r="H10" s="3">
        <f>VLOOKUP(B10,Members!$B:$G,4,0)</f>
      </c>
      <c r="I10" s="3">
        <f>VLOOKUP(B10,Members!$B:$G,5,0)</f>
      </c>
      <c r="J10" s="3">
        <f>VLOOKUP(B10,Members!$B:$G,6,0)</f>
      </c>
      <c r="K10" s="3"/>
      <c r="L10" s="8">
        <f>IF(ISNUMBER(SEARCH("BM", E10)),IFERROR(VLOOKUP(B10, Members!$B:$H, 7, FALSE), ""),"")</f>
      </c>
      <c r="M10" s="98">
        <f>IF(D10&lt;T10,"ออกก่อน "&amp;TEXT((T10-D10)*24*60,"0")&amp;" นาที","")</f>
      </c>
      <c r="N10" s="98">
        <f>TEXT(C10,"hh:mm:ss")</f>
      </c>
      <c r="O10" s="98">
        <f>TIMEVALUE(LEFT(N10,5))</f>
      </c>
      <c r="P10" s="10">
        <f>IF(MOD(S10,1)&gt;=MOD(O10,1),"ตรงเวลา","มาสาย "&amp;ROUND((MOD(O10,1)-MOD(S10,1))*1440,0)&amp;" นาที")</f>
      </c>
      <c r="Q10" s="3">
        <f>IF(S10&lt;=O10,(O10-S10)*1440,0)</f>
      </c>
      <c r="R10" s="3" t="str">
        <v>17:00 - 02:00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อภิรดี แสนโคตร</v>
      </c>
      <c r="C11" s="102">
        <v>46115.6959375</v>
      </c>
      <c r="D11" s="152">
        <v>0.08333333333333333</v>
      </c>
      <c r="E11" s="2" t="str">
        <v>BM1</v>
      </c>
      <c r="F11" s="2" t="str">
        <v>เกตุ</v>
      </c>
      <c r="G11" s="104">
        <f>VLOOKUP(B11,Members!$B:$G,3,0)</f>
      </c>
      <c r="H11" s="3">
        <f>VLOOKUP(B11,Members!$B:$G,4,0)</f>
      </c>
      <c r="I11" s="3">
        <f>VLOOKUP(B11,Members!$B:$G,5,0)</f>
      </c>
      <c r="J11" s="3">
        <f>VLOOKUP(B11,Members!$B:$G,6,0)</f>
      </c>
      <c r="K11" s="3"/>
      <c r="L11" s="8">
        <f>IF(ISNUMBER(SEARCH("BM", E11)),IFERROR(VLOOKUP(B11, Members!$B:$H, 7, FALSE), ""),"")</f>
      </c>
      <c r="M11" s="98">
        <f>IF(D11&lt;T11,"ออกก่อน "&amp;TEXT((T11-D11)*24*60,"0")&amp;" นาที","")</f>
      </c>
      <c r="N11" s="98">
        <f>TEXT(C11,"hh:mm:ss")</f>
      </c>
      <c r="O11" s="98">
        <f>TIMEVALUE(LEFT(N11,5))</f>
      </c>
      <c r="P11" s="10">
        <f>IF(MOD(S11,1)&gt;=MOD(O11,1),"ตรงเวลา","มาสาย "&amp;ROUND((MOD(O11,1)-MOD(S11,1))*1440,0)&amp;" นาที")</f>
      </c>
      <c r="Q11" s="3">
        <f>IF(S11&lt;=O11,(O11-S11)*1440,0)</f>
      </c>
      <c r="R11" s="3" t="str">
        <v>17:00 - 02:00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กีรติ วาจาเพราะ</v>
      </c>
      <c r="C12" s="102">
        <v>46115.694548611114</v>
      </c>
      <c r="D12" s="152">
        <v>0.08333333333333333</v>
      </c>
      <c r="E12" s="2" t="str">
        <v>BM1</v>
      </c>
      <c r="F12" s="2" t="str">
        <v>ซุป</v>
      </c>
      <c r="G12" s="104">
        <f>VLOOKUP(B12,Members!$B:$G,3,0)</f>
      </c>
      <c r="H12" s="3">
        <f>VLOOKUP(B12,Members!$B:$G,4,0)</f>
      </c>
      <c r="I12" s="3">
        <f>VLOOKUP(B12,Members!$B:$G,5,0)</f>
      </c>
      <c r="J12" s="3">
        <f>VLOOKUP(B12,Members!$B:$G,6,0)</f>
      </c>
      <c r="K12" s="3"/>
      <c r="L12" s="8">
        <f>IF(ISNUMBER(SEARCH("BM", E12)),IFERROR(VLOOKUP(B12, Members!$B:$H, 7, FALSE), ""),"")</f>
      </c>
      <c r="M12" s="98">
        <f>IF(D12&lt;T12,"ออกก่อน "&amp;TEXT((T12-D12)*24*60,"0")&amp;" นาที","")</f>
      </c>
      <c r="N12" s="98">
        <f>TEXT(C12,"hh:mm:ss")</f>
      </c>
      <c r="O12" s="98">
        <f>TIMEVALUE(LEFT(N12,5))</f>
      </c>
      <c r="P12" s="10">
        <f>IF(MOD(S12,1)&gt;=MOD(O12,1),"ตรงเวลา","มาสาย "&amp;ROUND((MOD(O12,1)-MOD(S12,1))*1440,0)&amp;" นาที")</f>
      </c>
      <c r="Q12" s="3">
        <f>IF(S12&lt;=O12,(O12-S12)*1440,0)</f>
      </c>
      <c r="R12" s="3" t="str">
        <v>17:00 - 02:00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วริศรา เครือแสง</v>
      </c>
      <c r="C13" s="102">
        <v>46115.69351851852</v>
      </c>
      <c r="D13" s="152">
        <v>0.08333333333333333</v>
      </c>
      <c r="E13" s="2" t="str">
        <v>BM1</v>
      </c>
      <c r="F13" s="2" t="str">
        <v>ทัย</v>
      </c>
      <c r="G13" s="104">
        <f>VLOOKUP(B13,Members!$B:$G,3,0)</f>
      </c>
      <c r="H13" s="3">
        <f>VLOOKUP(B13,Members!$B:$G,4,0)</f>
      </c>
      <c r="I13" s="3">
        <f>VLOOKUP(B13,Members!$B:$G,5,0)</f>
      </c>
      <c r="J13" s="3">
        <f>VLOOKUP(B13,Members!$B:$G,6,0)</f>
      </c>
      <c r="K13" s="3"/>
      <c r="L13" s="8">
        <f>IF(ISNUMBER(SEARCH("BM", E13)),IFERROR(VLOOKUP(B13, Members!$B:$H, 7, FALSE), ""),"")</f>
      </c>
      <c r="M13" s="98">
        <f>IF(D13&lt;T13,"ออกก่อน "&amp;TEXT((T13-D13)*24*60,"0")&amp;" นาที","")</f>
      </c>
      <c r="N13" s="98">
        <f>TEXT(C13,"hh:mm:ss")</f>
      </c>
      <c r="O13" s="98">
        <f>TIMEVALUE(LEFT(N13,5))</f>
      </c>
      <c r="P13" s="10">
        <f>IF(MOD(S13,1)&gt;=MOD(O13,1),"ตรงเวลา","มาสาย "&amp;ROUND((MOD(O13,1)-MOD(S13,1))*1440,0)&amp;" นาที")</f>
      </c>
      <c r="Q13" s="3">
        <f>IF(S13&lt;=O13,(O13-S13)*1440,0)</f>
      </c>
      <c r="R13" s="3" t="str">
        <v>17:00 - 02:00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ธนาธิป ควรสำโรง</v>
      </c>
      <c r="C14" s="102">
        <v>46115.685891203706</v>
      </c>
      <c r="D14" s="152">
        <v>0.08333333333333333</v>
      </c>
      <c r="E14" s="2" t="str">
        <v>BM1</v>
      </c>
      <c r="F14" s="2" t="str">
        <v>ดีม</v>
      </c>
      <c r="G14" s="104">
        <f>VLOOKUP(B14,Members!$B:$G,3,0)</f>
      </c>
      <c r="H14" s="3">
        <f>VLOOKUP(B14,Members!$B:$G,4,0)</f>
      </c>
      <c r="I14" s="3">
        <f>VLOOKUP(B14,Members!$B:$G,5,0)</f>
      </c>
      <c r="J14" s="3">
        <f>VLOOKUP(B14,Members!$B:$G,6,0)</f>
      </c>
      <c r="K14" s="3"/>
      <c r="L14" s="8">
        <f>IF(ISNUMBER(SEARCH("BM", E14)),IFERROR(VLOOKUP(B14, Members!$B:$H, 7, FALSE), ""),"")</f>
      </c>
      <c r="M14" s="98">
        <f>IF(D14&lt;T14,"ออกก่อน "&amp;TEXT((T14-D14)*24*60,"0")&amp;" นาที","")</f>
      </c>
      <c r="N14" s="98">
        <f>TEXT(C14,"hh:mm:ss")</f>
      </c>
      <c r="O14" s="98">
        <f>TIMEVALUE(LEFT(N14,5))</f>
      </c>
      <c r="P14" s="10">
        <f>IF(MOD(S14,1)&gt;=MOD(O14,1),"ตรงเวลา","มาสาย "&amp;ROUND((MOD(O14,1)-MOD(S14,1))*1440,0)&amp;" นาที")</f>
      </c>
      <c r="Q14" s="3">
        <f>IF(S14&lt;=O14,(O14-S14)*1440,0)</f>
      </c>
      <c r="R14" s="3" t="str">
        <v>17:00 - 02:00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สุรเดช เจตจิรประภา</v>
      </c>
      <c r="C15" s="102">
        <v>46115.702152777776</v>
      </c>
      <c r="D15" s="152">
        <v>0.08333333333333333</v>
      </c>
      <c r="E15" s="2" t="str">
        <v>BM3</v>
      </c>
      <c r="F15" s="2" t="str">
        <v>เบบี้</v>
      </c>
      <c r="G15" s="104">
        <f>VLOOKUP(B15,Members!$B:$G,3,0)</f>
      </c>
      <c r="H15" s="3">
        <f>VLOOKUP(B15,Members!$B:$G,4,0)</f>
      </c>
      <c r="I15" s="3">
        <f>VLOOKUP(B15,Members!$B:$G,5,0)</f>
      </c>
      <c r="J15" s="3">
        <f>VLOOKUP(B15,Members!$B:$G,6,0)</f>
      </c>
      <c r="K15" s="3"/>
      <c r="L15" s="8">
        <f>IF(ISNUMBER(SEARCH("BM", E15)),IFERROR(VLOOKUP(B15, Members!$B:$H, 7, FALSE), ""),"")</f>
      </c>
      <c r="M15" s="98">
        <f>IF(D15&lt;T15,"ออกก่อน "&amp;TEXT((T15-D15)*24*60,"0")&amp;" นาที","")</f>
      </c>
      <c r="N15" s="98">
        <f>TEXT(C15,"hh:mm:ss")</f>
      </c>
      <c r="O15" s="98">
        <f>TIMEVALUE(LEFT(N15,5))</f>
      </c>
      <c r="P15" s="10">
        <f>IF(MOD(S15,1)&gt;=MOD(O15,1),"ตรงเวลา","มาสาย "&amp;ROUND((MOD(O15,1)-MOD(S15,1))*1440,0)&amp;" นาที")</f>
      </c>
      <c r="Q15" s="3">
        <f>IF(S15&lt;=O15,(O15-S15)*1440,0)</f>
      </c>
      <c r="R15" s="3" t="str">
        <v>17:00 - 02:00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อรรคเดช ดีนทอง</v>
      </c>
      <c r="C16" s="102">
        <v>46115.70068287037</v>
      </c>
      <c r="D16" s="152">
        <v>0.08333333333333333</v>
      </c>
      <c r="E16" s="2" t="str">
        <v>BM3</v>
      </c>
      <c r="F16" s="2" t="str">
        <v>เดช</v>
      </c>
      <c r="G16" s="104">
        <f>VLOOKUP(B16,Members!$B:$G,3,0)</f>
      </c>
      <c r="H16" s="3">
        <f>VLOOKUP(B16,Members!$B:$G,4,0)</f>
      </c>
      <c r="I16" s="3">
        <f>VLOOKUP(B16,Members!$B:$G,5,0)</f>
      </c>
      <c r="J16" s="3">
        <f>VLOOKUP(B16,Members!$B:$G,6,0)</f>
      </c>
      <c r="K16" s="3"/>
      <c r="L16" s="8">
        <f>IF(ISNUMBER(SEARCH("BM", E16)),IFERROR(VLOOKUP(B16, Members!$B:$H, 7, FALSE), ""),"")</f>
      </c>
      <c r="M16" s="98">
        <f>IF(D16&lt;T16,"ออกก่อน "&amp;TEXT((T16-D16)*24*60,"0")&amp;" นาที","")</f>
      </c>
      <c r="N16" s="98">
        <f>TEXT(C16,"hh:mm:ss")</f>
      </c>
      <c r="O16" s="98">
        <f>TIMEVALUE(LEFT(N16,5))</f>
      </c>
      <c r="P16" s="10">
        <f>IF(MOD(S16,1)&gt;=MOD(O16,1),"ตรงเวลา","มาสาย "&amp;ROUND((MOD(O16,1)-MOD(S16,1))*1440,0)&amp;" นาที")</f>
      </c>
      <c r="Q16" s="3">
        <f>IF(S16&lt;=O16,(O16-S16)*1440,0)</f>
      </c>
      <c r="R16" s="3" t="str">
        <v>17:00 - 02:00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พนมกร แย้มเหม็น</v>
      </c>
      <c r="C17" s="102">
        <v>46115.69768518519</v>
      </c>
      <c r="D17" s="152">
        <v>0.08333333333333333</v>
      </c>
      <c r="E17" s="2" t="str">
        <v>BM3</v>
      </c>
      <c r="F17" s="2" t="str">
        <v>เม</v>
      </c>
      <c r="G17" s="104">
        <f>VLOOKUP(B17,Members!$B:$G,3,0)</f>
      </c>
      <c r="H17" s="3">
        <f>VLOOKUP(B17,Members!$B:$G,4,0)</f>
      </c>
      <c r="I17" s="3">
        <f>VLOOKUP(B17,Members!$B:$G,5,0)</f>
      </c>
      <c r="J17" s="3">
        <f>VLOOKUP(B17,Members!$B:$G,6,0)</f>
      </c>
      <c r="K17" s="3"/>
      <c r="L17" s="8">
        <f>IF(ISNUMBER(SEARCH("BM", E17)),IFERROR(VLOOKUP(B17, Members!$B:$H, 7, FALSE), ""),"")</f>
      </c>
      <c r="M17" s="98">
        <f>IF(D17&lt;T17,"ออกก่อน "&amp;TEXT((T17-D17)*24*60,"0")&amp;" นาที","")</f>
      </c>
      <c r="N17" s="98">
        <f>TEXT(C17,"hh:mm:ss")</f>
      </c>
      <c r="O17" s="98">
        <f>TIMEVALUE(LEFT(N17,5))</f>
      </c>
      <c r="P17" s="10">
        <f>IF(MOD(S17,1)&gt;=MOD(O17,1),"ตรงเวลา","มาสาย "&amp;ROUND((MOD(O17,1)-MOD(S17,1))*1440,0)&amp;" นาที")</f>
      </c>
      <c r="Q17" s="3">
        <f>IF(S17&lt;=O17,(O17-S17)*1440,0)</f>
      </c>
      <c r="R17" s="3" t="str">
        <v>17:00 - 02:00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ณัฐนรี เพ็ชรมหาพรม</v>
      </c>
      <c r="C18" s="102">
        <v>46115.697488425925</v>
      </c>
      <c r="D18" s="152">
        <v>0.08333333333333333</v>
      </c>
      <c r="E18" s="2" t="str">
        <v>BM3</v>
      </c>
      <c r="F18" s="2" t="str">
        <v>แตงกวา</v>
      </c>
      <c r="G18" s="104">
        <f>VLOOKUP(B18,Members!$B:$G,3,0)</f>
      </c>
      <c r="H18" s="3">
        <f>VLOOKUP(B18,Members!$B:$G,4,0)</f>
      </c>
      <c r="I18" s="3">
        <f>VLOOKUP(B18,Members!$B:$G,5,0)</f>
      </c>
      <c r="J18" s="3">
        <f>VLOOKUP(B18,Members!$B:$G,6,0)</f>
      </c>
      <c r="K18" s="3"/>
      <c r="L18" s="8">
        <f>IF(ISNUMBER(SEARCH("BM", E18)),IFERROR(VLOOKUP(B18, Members!$B:$H, 7, FALSE), ""),"")</f>
      </c>
      <c r="M18" s="98">
        <f>IF(D18&lt;T18,"ออกก่อน "&amp;TEXT((T18-D18)*24*60,"0")&amp;" นาที","")</f>
      </c>
      <c r="N18" s="98">
        <f>TEXT(C18,"hh:mm:ss")</f>
      </c>
      <c r="O18" s="98">
        <f>TIMEVALUE(LEFT(N18,5))</f>
      </c>
      <c r="P18" s="10">
        <f>IF(MOD(S18,1)&gt;=MOD(O18,1),"ตรงเวลา","มาสาย "&amp;ROUND((MOD(O18,1)-MOD(S18,1))*1440,0)&amp;" นาที")</f>
      </c>
      <c r="Q18" s="3">
        <f>IF(S18&lt;=O18,(O18-S18)*1440,0)</f>
      </c>
      <c r="R18" s="3" t="str">
        <v>17:00 - 02:00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ปวีณา กระธรรม</v>
      </c>
      <c r="C19" s="102">
        <v>46115.702372685184</v>
      </c>
      <c r="D19" s="152">
        <v>0.08333333333333333</v>
      </c>
      <c r="E19" s="2" t="str">
        <v>DW1</v>
      </c>
      <c r="F19" s="2" t="str">
        <v>นา</v>
      </c>
      <c r="G19" s="104">
        <f>VLOOKUP(B19,Members!$B:$G,3,0)</f>
      </c>
      <c r="H19" s="3">
        <f>VLOOKUP(B19,Members!$B:$G,4,0)</f>
      </c>
      <c r="I19" s="3">
        <f>VLOOKUP(B19,Members!$B:$G,5,0)</f>
      </c>
      <c r="J19" s="3">
        <f>VLOOKUP(B19,Members!$B:$G,6,0)</f>
      </c>
      <c r="K19" s="3"/>
      <c r="L19" s="8">
        <f>IF(ISNUMBER(SEARCH("BM", E19)),IFERROR(VLOOKUP(B19, Members!$B:$H, 7, FALSE), ""),"")</f>
      </c>
      <c r="M19" s="98">
        <f>IF(D19&lt;T19,"ออกก่อน "&amp;TEXT((T19-D19)*24*60,"0")&amp;" นาที","")</f>
      </c>
      <c r="N19" s="98">
        <f>TEXT(C19,"hh:mm:ss")</f>
      </c>
      <c r="O19" s="98">
        <f>TIMEVALUE(LEFT(N19,5))</f>
      </c>
      <c r="P19" s="10">
        <f>IF(MOD(S19,1)&gt;=MOD(O19,1),"ตรงเวลา","มาสาย "&amp;ROUND((MOD(O19,1)-MOD(S19,1))*1440,0)&amp;" นาที")</f>
      </c>
      <c r="Q19" s="3">
        <f>IF(S19&lt;=O19,(O19-S19)*1440,0)</f>
      </c>
      <c r="R19" s="3" t="str">
        <v>17:00 - 02:00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/>
      <c r="B20" s="2"/>
      <c r="C20" s="102"/>
      <c r="D20" s="147"/>
      <c r="E20" s="151"/>
      <c r="F20" s="25"/>
      <c r="G20" s="104">
        <f>VLOOKUP(B20,Members!$B:$G,3,0)</f>
      </c>
      <c r="H20" s="3">
        <f>VLOOKUP(B20,Members!$B:$G,4,0)</f>
      </c>
      <c r="I20" s="3">
        <f>VLOOKUP(B20,Members!$B:$G,5,0)</f>
      </c>
      <c r="J20" s="3">
        <f>VLOOKUP(B20,Members!$B:$G,6,0)</f>
      </c>
      <c r="K20" s="3"/>
      <c r="L20" s="8">
        <f>IF(ISNUMBER(SEARCH("BM", E20)),IFERROR(VLOOKUP(B20, Members!$B:$H, 7, FALSE), ""),"")</f>
      </c>
      <c r="M20" s="98">
        <f>IF(D20&lt;T20,"ออกก่อน "&amp;TEXT((T20-D20)*24*60,"0")&amp;" นาที","")</f>
      </c>
      <c r="N20" s="98">
        <f>TEXT(C20,"hh:mm:ss")</f>
      </c>
      <c r="O20" s="98">
        <f>TIMEVALUE(LEFT(N20,5))</f>
      </c>
      <c r="P20" s="10">
        <f>IF(MOD(S20,1)&gt;=MOD(O20,1),"ตรงเวลา","มาสาย "&amp;ROUND((MOD(O20,1)-MOD(S20,1))*1440,0)&amp;" นาที")</f>
      </c>
      <c r="Q20" s="3">
        <f>IF(S20&lt;=O20,(O20-S20)*1440,0)</f>
      </c>
      <c r="R20" s="3" t="str">
        <v>07:00 - 16:00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/>
      <c r="B21" s="2"/>
      <c r="C21" s="102"/>
      <c r="D21" s="147"/>
      <c r="E21" s="45"/>
      <c r="F21" s="2"/>
      <c r="G21" s="104">
        <f>VLOOKUP(B21,Members!$B:$G,3,0)</f>
      </c>
      <c r="H21" s="3">
        <f>VLOOKUP(B21,Members!$B:$G,4,0)</f>
      </c>
      <c r="I21" s="3">
        <f>VLOOKUP(B21,Members!$B:$G,5,0)</f>
      </c>
      <c r="J21" s="3">
        <f>VLOOKUP(B21,Members!$B:$G,6,0)</f>
      </c>
      <c r="K21" s="3"/>
      <c r="L21" s="8">
        <f>IF(ISNUMBER(SEARCH("BM", E21)),IFERROR(VLOOKUP(B21, Members!$B:$H, 7, FALSE), ""),"")</f>
      </c>
      <c r="M21" s="98">
        <f>IF(D21&lt;T21,"ออกก่อน "&amp;TEXT((T21-D21)*24*60,"0")&amp;" นาที","")</f>
      </c>
      <c r="N21" s="98">
        <f>TEXT(C21,"hh:mm:ss")</f>
      </c>
      <c r="O21" s="98">
        <f>TIMEVALUE(LEFT(N21,5))</f>
      </c>
      <c r="P21" s="10">
        <f>IF(MOD(S21,1)&gt;=MOD(O21,1),"ตรงเวลา","มาสาย "&amp;ROUND((MOD(O21,1)-MOD(S21,1))*1440,0)&amp;" นาที")</f>
      </c>
      <c r="Q21" s="3">
        <f>IF(S21&lt;=O21,(O21-S21)*1440,0)</f>
      </c>
      <c r="R21" s="3" t="str">
        <v>07:00 - 16:00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/>
      <c r="B22" s="25"/>
      <c r="C22" s="149"/>
      <c r="D22" s="153"/>
      <c r="E22" s="2"/>
      <c r="F22" s="2"/>
      <c r="G22" s="104">
        <f>VLOOKUP(B22,Members!$B:$G,3,0)</f>
      </c>
      <c r="H22" s="3">
        <f>VLOOKUP(B22,Members!$B:$G,4,0)</f>
      </c>
      <c r="I22" s="3">
        <f>VLOOKUP(B22,Members!$B:$G,5,0)</f>
      </c>
      <c r="J22" s="3">
        <f>VLOOKUP(B22,Members!$B:$G,6,0)</f>
      </c>
      <c r="K22" s="3"/>
      <c r="L22" s="8">
        <f>IF(ISNUMBER(SEARCH("BM", E22)),IFERROR(VLOOKUP(B22, Members!$B:$H, 7, FALSE), ""),"")</f>
      </c>
      <c r="M22" s="98">
        <f>IF(D22&lt;T22,"ออกก่อน "&amp;TEXT((T22-D22)*24*60,"0")&amp;" นาที","")</f>
      </c>
      <c r="N22" s="98">
        <f>TEXT(C22,"hh:mm:ss")</f>
      </c>
      <c r="O22" s="98">
        <f>TIMEVALUE(LEFT(N22,5))</f>
      </c>
      <c r="P22" s="10">
        <f>IF(MOD(S22,1)&gt;=MOD(O22,1),"ตรงเวลา","มาสาย "&amp;ROUND((MOD(O22,1)-MOD(S22,1))*1440,0)&amp;" นาที")</f>
      </c>
      <c r="Q22" s="3">
        <f>IF(S22&lt;=O22,(O22-S22)*1440,0)</f>
      </c>
      <c r="R22" s="3" t="str">
        <v>07:00 - 16:00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/>
      <c r="B23" s="2"/>
      <c r="C23" s="146"/>
      <c r="D23" s="147"/>
      <c r="E23" s="2"/>
      <c r="F23" s="2"/>
      <c r="G23" s="104">
        <f>VLOOKUP(B23,Members!$B:$G,3,0)</f>
      </c>
      <c r="H23" s="3">
        <f>VLOOKUP(B23,Members!$B:$G,4,0)</f>
      </c>
      <c r="I23" s="3">
        <f>VLOOKUP(B23,Members!$B:$G,5,0)</f>
      </c>
      <c r="J23" s="3">
        <f>VLOOKUP(B23,Members!$B:$G,6,0)</f>
      </c>
      <c r="K23" s="3"/>
      <c r="L23" s="8">
        <f>IF(ISNUMBER(SEARCH("BM", E23)),IFERROR(VLOOKUP(B23, Members!$B:$H, 7, FALSE), ""),"")</f>
      </c>
      <c r="M23" s="98">
        <f>IF(D23&lt;T23,"ออกก่อน "&amp;TEXT((T23-D23)*24*60,"0")&amp;" นาที","")</f>
      </c>
      <c r="N23" s="98">
        <f>TEXT(C23,"hh:mm:ss")</f>
      </c>
      <c r="O23" s="98">
        <f>TIMEVALUE(LEFT(N23,5))</f>
      </c>
      <c r="P23" s="10">
        <f>IF(MOD(S23,1)&gt;=MOD(O23,1),"ตรงเวลา","มาสาย "&amp;ROUND((MOD(O23,1)-MOD(S23,1))*1440,0)&amp;" นาที")</f>
      </c>
      <c r="Q23" s="3">
        <f>IF(S23&lt;=O23,(O23-S23)*1440,0)</f>
      </c>
      <c r="R23" s="3" t="str">
        <v>07:00 - 16:00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/>
      <c r="B24" s="2"/>
      <c r="C24" s="146"/>
      <c r="D24" s="147"/>
      <c r="E24" s="2"/>
      <c r="F24" s="2"/>
      <c r="G24" s="104">
        <f>VLOOKUP(B24,Members!$B:$G,3,0)</f>
      </c>
      <c r="H24" s="3">
        <f>VLOOKUP(B24,Members!$B:$G,4,0)</f>
      </c>
      <c r="I24" s="3">
        <f>VLOOKUP(B24,Members!$B:$G,5,0)</f>
      </c>
      <c r="J24" s="3">
        <f>VLOOKUP(B24,Members!$B:$G,6,0)</f>
      </c>
      <c r="K24" s="3"/>
      <c r="L24" s="8">
        <f>IF(ISNUMBER(SEARCH("BM", E24)),IFERROR(VLOOKUP(B24, Members!$B:$H, 7, FALSE), ""),"")</f>
      </c>
      <c r="M24" s="98">
        <f>IF(D24&lt;T24,"ออกก่อน "&amp;TEXT((T24-D24)*24*60,"0")&amp;" นาที","")</f>
      </c>
      <c r="N24" s="98">
        <f>TEXT(C24,"hh:mm:ss")</f>
      </c>
      <c r="O24" s="98">
        <f>TIMEVALUE(LEFT(N24,5))</f>
      </c>
      <c r="P24" s="10">
        <f>IF(MOD(S24,1)&gt;=MOD(O24,1),"ตรงเวลา","มาสาย "&amp;ROUND((MOD(O24,1)-MOD(S24,1))*1440,0)&amp;" นาที")</f>
      </c>
      <c r="Q24" s="3">
        <f>IF(S24&lt;=O24,(O24-S24)*1440,0)</f>
      </c>
      <c r="R24" s="3" t="str">
        <v>07:00 - 16:00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/>
      <c r="B25" s="2"/>
      <c r="C25" s="146"/>
      <c r="D25" s="147"/>
      <c r="E25" s="2"/>
      <c r="F25" s="2"/>
      <c r="G25" s="104">
        <f>VLOOKUP(B25,Members!$B:$G,3,0)</f>
      </c>
      <c r="H25" s="3">
        <f>VLOOKUP(B25,Members!$B:$G,4,0)</f>
      </c>
      <c r="I25" s="3">
        <f>VLOOKUP(B25,Members!$B:$G,5,0)</f>
      </c>
      <c r="J25" s="3">
        <f>VLOOKUP(B25,Members!$B:$G,6,0)</f>
      </c>
      <c r="K25" s="3"/>
      <c r="L25" s="8">
        <f>IF(ISNUMBER(SEARCH("BM", E25)),IFERROR(VLOOKUP(B25, Members!$B:$H, 7, FALSE), ""),"")</f>
      </c>
      <c r="M25" s="98">
        <f>IF(D25&lt;T25,"ออกก่อน "&amp;TEXT((T25-D25)*24*60,"0")&amp;" นาที","")</f>
      </c>
      <c r="N25" s="98">
        <f>TEXT(C25,"hh:mm:ss")</f>
      </c>
      <c r="O25" s="98">
        <f>TIMEVALUE(LEFT(N25,5))</f>
      </c>
      <c r="P25" s="10">
        <f>IF(MOD(S25,1)&gt;=MOD(O25,1),"ตรงเวลา","มาสาย "&amp;ROUND((MOD(O25,1)-MOD(S25,1))*1440,0)&amp;" นาที")</f>
      </c>
      <c r="Q25" s="3">
        <f>IF(S25&lt;=O25,(O25-S25)*1440,0)</f>
      </c>
      <c r="R25" s="3" t="str">
        <v>07:00 - 16:00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/>
      <c r="B26" s="2"/>
      <c r="C26" s="146"/>
      <c r="D26" s="147"/>
      <c r="E26" s="2"/>
      <c r="F26" s="2"/>
      <c r="G26" s="104">
        <f>VLOOKUP(B26,Members!$B:$G,3,0)</f>
      </c>
      <c r="H26" s="3">
        <f>VLOOKUP(B26,Members!$B:$G,4,0)</f>
      </c>
      <c r="I26" s="3">
        <f>VLOOKUP(B26,Members!$B:$G,5,0)</f>
      </c>
      <c r="J26" s="3">
        <f>VLOOKUP(B26,Members!$B:$G,6,0)</f>
      </c>
      <c r="K26" s="3"/>
      <c r="L26" s="8">
        <f>IF(ISNUMBER(SEARCH("BM", E26)),IFERROR(VLOOKUP(B26, Members!$B:$H, 7, FALSE), ""),"")</f>
      </c>
      <c r="M26" s="98">
        <f>IF(D26&lt;T26,"ออกก่อน "&amp;TEXT((T26-D26)*24*60,"0")&amp;" นาที","")</f>
      </c>
      <c r="N26" s="98">
        <f>TEXT(C26,"hh:mm:ss")</f>
      </c>
      <c r="O26" s="98">
        <f>TIMEVALUE(LEFT(N26,5))</f>
      </c>
      <c r="P26" s="10">
        <f>IF(MOD(S26,1)&gt;=MOD(O26,1),"ตรงเวลา","มาสาย "&amp;ROUND((MOD(O26,1)-MOD(S26,1))*1440,0)&amp;" นาที")</f>
      </c>
      <c r="Q26" s="3">
        <f>IF(S26&lt;=O26,(O26-S26)*1440,0)</f>
      </c>
      <c r="R26" s="3" t="str">
        <v>07:00 - 16:00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/>
      <c r="B27" s="2"/>
      <c r="C27" s="146"/>
      <c r="D27" s="147"/>
      <c r="E27" s="2"/>
      <c r="F27" s="2"/>
      <c r="G27" s="104">
        <f>VLOOKUP(B27,Members!$B:$G,3,0)</f>
      </c>
      <c r="H27" s="3">
        <f>VLOOKUP(B27,Members!$B:$G,4,0)</f>
      </c>
      <c r="I27" s="3">
        <f>VLOOKUP(B27,Members!$B:$G,5,0)</f>
      </c>
      <c r="J27" s="3">
        <f>VLOOKUP(B27,Members!$B:$G,6,0)</f>
      </c>
      <c r="K27" s="3"/>
      <c r="L27" s="8">
        <f>IF(ISNUMBER(SEARCH("BM", E27)),IFERROR(VLOOKUP(B27, Members!$B:$H, 7, FALSE), ""),"")</f>
      </c>
      <c r="M27" s="98">
        <f>IF(D27&lt;T27,"ออกก่อน "&amp;TEXT((T27-D27)*24*60,"0")&amp;" นาที","")</f>
      </c>
      <c r="N27" s="98">
        <f>TEXT(C27,"hh:mm:ss")</f>
      </c>
      <c r="O27" s="98">
        <f>TIMEVALUE(LEFT(N27,5))</f>
      </c>
      <c r="P27" s="10">
        <f>IF(MOD(S27,1)&gt;=MOD(O27,1),"ตรงเวลา","มาสาย "&amp;ROUND((MOD(O27,1)-MOD(S27,1))*1440,0)&amp;" นาที")</f>
      </c>
      <c r="Q27" s="3">
        <f>IF(S27&lt;=O27,(O27-S27)*1440,0)</f>
      </c>
      <c r="R27" s="3" t="str">
        <v>07:00 - 16:00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/>
      <c r="B28" s="2"/>
      <c r="C28" s="146"/>
      <c r="D28" s="147"/>
      <c r="E28" s="2"/>
      <c r="F28" s="2"/>
      <c r="G28" s="104">
        <f>VLOOKUP(B28,Members!$B:$G,3,0)</f>
      </c>
      <c r="H28" s="3">
        <f>VLOOKUP(B28,Members!$B:$G,4,0)</f>
      </c>
      <c r="I28" s="3">
        <f>VLOOKUP(B28,Members!$B:$G,5,0)</f>
      </c>
      <c r="J28" s="3">
        <f>VLOOKUP(B28,Members!$B:$G,6,0)</f>
      </c>
      <c r="K28" s="3"/>
      <c r="L28" s="8">
        <f>IF(ISNUMBER(SEARCH("BM", E28)),IFERROR(VLOOKUP(B28, Members!$B:$H, 7, FALSE), ""),"")</f>
      </c>
      <c r="M28" s="98">
        <f>IF(D28&lt;T28,"ออกก่อน "&amp;TEXT((T28-D28)*24*60,"0")&amp;" นาที","")</f>
      </c>
      <c r="N28" s="98">
        <f>TEXT(C28,"hh:mm:ss")</f>
      </c>
      <c r="O28" s="98">
        <f>TIMEVALUE(LEFT(N28,5))</f>
      </c>
      <c r="P28" s="10">
        <f>IF(MOD(S28,1)&gt;=MOD(O28,1),"ตรงเวลา","มาสาย "&amp;ROUND((MOD(O28,1)-MOD(S28,1))*1440,0)&amp;" นาที")</f>
      </c>
      <c r="Q28" s="3">
        <f>IF(S28&lt;=O28,(O28-S28)*1440,0)</f>
      </c>
      <c r="R28" s="3" t="str">
        <v>07:00 - 16:00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/>
      <c r="B29" s="2"/>
      <c r="C29" s="146"/>
      <c r="D29" s="147"/>
      <c r="E29" s="2"/>
      <c r="F29" s="2"/>
      <c r="G29" s="104">
        <f>VLOOKUP(B29,Members!$B:$G,3,0)</f>
      </c>
      <c r="H29" s="3">
        <f>VLOOKUP(B29,Members!$B:$G,4,0)</f>
      </c>
      <c r="I29" s="3">
        <f>VLOOKUP(B29,Members!$B:$G,5,0)</f>
      </c>
      <c r="J29" s="3">
        <f>VLOOKUP(B29,Members!$B:$G,6,0)</f>
      </c>
      <c r="K29" s="3"/>
      <c r="L29" s="8">
        <f>IF(ISNUMBER(SEARCH("BM", E29)),IFERROR(VLOOKUP(B29, Members!$B:$H, 7, FALSE), ""),"")</f>
      </c>
      <c r="M29" s="98">
        <f>IF(D29&lt;T29,"ออกก่อน "&amp;TEXT((T29-D29)*24*60,"0")&amp;" นาที","")</f>
      </c>
      <c r="N29" s="98">
        <f>TEXT(C29,"hh:mm:ss")</f>
      </c>
      <c r="O29" s="98">
        <f>TIMEVALUE(LEFT(N29,5))</f>
      </c>
      <c r="P29" s="10">
        <f>IF(MOD(S29,1)&gt;=MOD(O29,1),"ตรงเวลา","มาสาย "&amp;ROUND((MOD(O29,1)-MOD(S29,1))*1440,0)&amp;" นาที")</f>
      </c>
      <c r="Q29" s="3">
        <f>IF(S29&lt;=O29,(O29-S29)*1440,0)</f>
      </c>
      <c r="R29" s="3" t="str">
        <v>07:00 - 16:00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/>
      <c r="B30" s="2"/>
      <c r="C30" s="146"/>
      <c r="D30" s="147"/>
      <c r="E30" s="2"/>
      <c r="F30" s="2"/>
      <c r="G30" s="104">
        <f>VLOOKUP(B30,Members!$B:$G,3,0)</f>
      </c>
      <c r="H30" s="3">
        <f>VLOOKUP(B30,Members!$B:$G,4,0)</f>
      </c>
      <c r="I30" s="3">
        <f>VLOOKUP(B30,Members!$B:$G,5,0)</f>
      </c>
      <c r="J30" s="3">
        <f>VLOOKUP(B30,Members!$B:$G,6,0)</f>
      </c>
      <c r="K30" s="116"/>
      <c r="L30" s="8">
        <f>IF(ISNUMBER(SEARCH("BM", E30)),IFERROR(VLOOKUP(B30, Members!$B:$H, 7, FALSE), ""),"")</f>
      </c>
      <c r="M30" s="98">
        <f>IF(D30&lt;T30,"ออกก่อน "&amp;TEXT((T30-D30)*24*60,"0")&amp;" นาที","")</f>
      </c>
      <c r="N30" s="98">
        <f>TEXT(C30,"hh:mm:ss")</f>
      </c>
      <c r="O30" s="98">
        <f>TIMEVALUE(LEFT(N30,5))</f>
      </c>
      <c r="P30" s="10">
        <f>IF(MOD(S30,1)&gt;=MOD(O30,1),"ตรงเวลา","มาสาย "&amp;ROUND((MOD(O30,1)-MOD(S30,1))*1440,0)&amp;" นาที")</f>
      </c>
      <c r="Q30" s="3">
        <f>IF(S30&lt;=O30,(O30-S30)*1440,0)</f>
      </c>
      <c r="R30" s="3" t="str">
        <v>07:00 - 16:00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/>
      <c r="B31" s="2"/>
      <c r="C31" s="146"/>
      <c r="D31" s="147"/>
      <c r="E31" s="2"/>
      <c r="F31" s="2"/>
      <c r="G31" s="104">
        <f>VLOOKUP(B31,Members!$B:$G,3,0)</f>
      </c>
      <c r="H31" s="3">
        <f>VLOOKUP(B31,Members!$B:$G,4,0)</f>
      </c>
      <c r="I31" s="3">
        <f>VLOOKUP(B31,Members!$B:$G,5,0)</f>
      </c>
      <c r="J31" s="3">
        <f>VLOOKUP(B31,Members!$B:$G,6,0)</f>
      </c>
      <c r="K31" s="3"/>
      <c r="L31" s="8">
        <f>IF(ISNUMBER(SEARCH("BM", E31)),IFERROR(VLOOKUP(B31, Members!$B:$H, 7, FALSE), ""),"")</f>
      </c>
      <c r="M31" s="98">
        <f>IF(D31&lt;T31,"ออกก่อน "&amp;TEXT((T31-D31)*24*60,"0")&amp;" นาที","")</f>
      </c>
      <c r="N31" s="98">
        <f>TEXT(C31,"hh:mm:ss")</f>
      </c>
      <c r="O31" s="98">
        <f>TIMEVALUE(LEFT(N31,5))</f>
      </c>
      <c r="P31" s="10">
        <f>IF(MOD(S31,1)&gt;=MOD(O31,1),"ตรงเวลา","มาสาย "&amp;ROUND((MOD(O31,1)-MOD(S31,1))*1440,0)&amp;" นาที")</f>
      </c>
      <c r="Q31" s="3">
        <f>IF(S31&lt;=O31,(O31-S31)*1440,0)</f>
      </c>
      <c r="R31" s="3" t="str">
        <v>07:00 - 16:00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/>
      <c r="B32" s="2"/>
      <c r="C32" s="146"/>
      <c r="D32" s="147"/>
      <c r="E32" s="2"/>
      <c r="F32" s="2"/>
      <c r="G32" s="104">
        <f>VLOOKUP(B32,Members!$B:$G,3,0)</f>
      </c>
      <c r="H32" s="3">
        <f>VLOOKUP(B32,Members!$B:$G,4,0)</f>
      </c>
      <c r="I32" s="3">
        <f>VLOOKUP(B32,Members!$B:$G,5,0)</f>
      </c>
      <c r="J32" s="3">
        <f>VLOOKUP(B32,Members!$B:$G,6,0)</f>
      </c>
      <c r="K32" s="116"/>
      <c r="L32" s="8">
        <f>IF(ISNUMBER(SEARCH("BM", E32)),IFERROR(VLOOKUP(B32, Members!$B:$H, 7, FALSE), ""),"")</f>
      </c>
      <c r="M32" s="98">
        <f>IF(D32&lt;T32,"ออกก่อน "&amp;TEXT((T32-D32)*24*60,"0")&amp;" นาที","")</f>
      </c>
      <c r="N32" s="98">
        <f>TEXT(C32,"hh:mm:ss")</f>
      </c>
      <c r="O32" s="98">
        <f>TIMEVALUE(LEFT(N32,5))</f>
      </c>
      <c r="P32" s="10">
        <f>IF(MOD(S32,1)&gt;=MOD(O32,1),"ตรงเวลา","มาสาย "&amp;ROUND((MOD(O32,1)-MOD(S32,1))*1440,0)&amp;" นาที")</f>
      </c>
      <c r="Q32" s="3">
        <f>IF(S32&lt;=O32,(O32-S32)*1440,0)</f>
      </c>
      <c r="R32" s="3" t="str">
        <v>07:00 - 16:00</v>
      </c>
      <c r="S32" s="98">
        <f>TIMEVALUE(LEFT(R32,5))</f>
      </c>
      <c r="T32" s="98">
        <f>TIMEVALUE(RIGHT(R32,5))</f>
      </c>
      <c r="U32" s="1">
        <v>8</v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/>
      <c r="B33" s="2"/>
      <c r="C33" s="146"/>
      <c r="D33" s="147"/>
      <c r="E33" s="2"/>
      <c r="F33" s="2"/>
      <c r="G33" s="104">
        <f>VLOOKUP(B33,Members!$B:$G,3,0)</f>
      </c>
      <c r="H33" s="3">
        <f>VLOOKUP(B33,Members!$B:$G,4,0)</f>
      </c>
      <c r="I33" s="3">
        <f>VLOOKUP(B33,Members!$B:$G,5,0)</f>
      </c>
      <c r="J33" s="3">
        <f>VLOOKUP(B33,Members!$B:$G,6,0)</f>
      </c>
      <c r="K33" s="3"/>
      <c r="L33" s="8">
        <f>IF(ISNUMBER(SEARCH("BM", E33)),IFERROR(VLOOKUP(B33, Members!$B:$H, 7, FALSE), ""),"")</f>
      </c>
      <c r="M33" s="98">
        <f>IF(D33&lt;T33,"ออกก่อน "&amp;TEXT((T33-D33)*24*60,"0")&amp;" นาที","")</f>
      </c>
      <c r="N33" s="98">
        <f>TEXT(C33,"hh:mm:ss")</f>
      </c>
      <c r="O33" s="98">
        <f>TIMEVALUE(LEFT(N33,5))</f>
      </c>
      <c r="P33" s="10">
        <f>IF(MOD(S33,1)&gt;=MOD(O33,1),"ตรงเวลา","มาสาย "&amp;ROUND((MOD(O33,1)-MOD(S33,1))*1440,0)&amp;" นาที")</f>
      </c>
      <c r="Q33" s="3">
        <f>IF(S33&lt;=O33,(O33-S33)*1440,0)</f>
      </c>
      <c r="R33" s="3" t="str">
        <v>07:00 - 16:00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/>
      <c r="B34" s="2"/>
      <c r="C34" s="146"/>
      <c r="D34" s="147"/>
      <c r="E34" s="2"/>
      <c r="F34" s="2"/>
      <c r="G34" s="104">
        <f>VLOOKUP(B34,Members!$B:$G,3,0)</f>
      </c>
      <c r="H34" s="3">
        <f>VLOOKUP(B34,Members!$B:$G,4,0)</f>
      </c>
      <c r="I34" s="3">
        <f>VLOOKUP(B34,Members!$B:$G,5,0)</f>
      </c>
      <c r="J34" s="3">
        <f>VLOOKUP(B34,Members!$B:$G,6,0)</f>
      </c>
      <c r="K34" s="3"/>
      <c r="L34" s="8">
        <f>IF(ISNUMBER(SEARCH("BM", E34)),IFERROR(VLOOKUP(B34, Members!$B:$H, 7, FALSE), ""),"")</f>
      </c>
      <c r="M34" s="98">
        <f>IF(D34&lt;T34,"ออกก่อน "&amp;TEXT((T34-D34)*24*60,"0")&amp;" นาที","")</f>
      </c>
      <c r="N34" s="98">
        <f>TEXT(C34,"hh:mm:ss")</f>
      </c>
      <c r="O34" s="98">
        <f>TIMEVALUE(LEFT(N34,5))</f>
      </c>
      <c r="P34" s="10">
        <f>IF(MOD(S34,1)&gt;=MOD(O34,1),"ตรงเวลา","มาสาย "&amp;ROUND((MOD(O34,1)-MOD(S34,1))*1440,0)&amp;" นาที")</f>
      </c>
      <c r="Q34" s="3">
        <f>IF(S34&lt;=O34,(O34-S34)*1440,0)</f>
      </c>
      <c r="R34" s="3" t="str">
        <v>07:00 - 16:00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/>
      <c r="B35" s="2"/>
      <c r="C35" s="146"/>
      <c r="D35" s="147"/>
      <c r="E35" s="2"/>
      <c r="F35" s="2"/>
      <c r="G35" s="104">
        <f>VLOOKUP(B35,Members!$B:$G,3,0)</f>
      </c>
      <c r="H35" s="3">
        <f>VLOOKUP(B35,Members!$B:$G,4,0)</f>
      </c>
      <c r="I35" s="3">
        <f>VLOOKUP(B35,Members!$B:$G,5,0)</f>
      </c>
      <c r="J35" s="3">
        <f>VLOOKUP(B35,Members!$B:$G,6,0)</f>
      </c>
      <c r="K35" s="3"/>
      <c r="L35" s="8">
        <f>IF(ISNUMBER(SEARCH("BM", E35)),IFERROR(VLOOKUP(B35, Members!$B:$H, 7, FALSE), ""),"")</f>
      </c>
      <c r="M35" s="98">
        <f>IF(D35&lt;T35,"ออกก่อน "&amp;TEXT((T35-D35)*24*60,"0")&amp;" นาที","")</f>
      </c>
      <c r="N35" s="98">
        <f>TEXT(C35,"hh:mm:ss")</f>
      </c>
      <c r="O35" s="98">
        <f>TIMEVALUE(LEFT(N35,5))</f>
      </c>
      <c r="P35" s="10">
        <f>IF(MOD(S35,1)&gt;=MOD(O35,1),"ตรงเวลา","มาสาย "&amp;ROUND((MOD(O35,1)-MOD(S35,1))*1440,0)&amp;" นาที")</f>
      </c>
      <c r="Q35" s="3">
        <f>IF(S35&lt;=O35,(O35-S35)*1440,0)</f>
      </c>
      <c r="R35" s="3" t="str">
        <v>07:00 - 16:00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/>
      <c r="B36" s="2"/>
      <c r="C36" s="146"/>
      <c r="D36" s="147"/>
      <c r="E36" s="2"/>
      <c r="F36" s="2"/>
      <c r="G36" s="104">
        <f>VLOOKUP(B36,Members!$B:$G,3,0)</f>
      </c>
      <c r="H36" s="3">
        <f>VLOOKUP(B36,Members!$B:$G,4,0)</f>
      </c>
      <c r="I36" s="3">
        <f>VLOOKUP(B36,Members!$B:$G,5,0)</f>
      </c>
      <c r="J36" s="3">
        <f>VLOOKUP(B36,Members!$B:$G,6,0)</f>
      </c>
      <c r="K36" s="3"/>
      <c r="L36" s="8">
        <f>IF(ISNUMBER(SEARCH("BM", E36)),IFERROR(VLOOKUP(B36, Members!$B:$H, 7, FALSE), ""),"")</f>
      </c>
      <c r="M36" s="98">
        <f>IF(D36&lt;T36,"ออกก่อน "&amp;TEXT((T36-D36)*24*60,"0")&amp;" นาที","")</f>
      </c>
      <c r="N36" s="98">
        <f>TEXT(C36,"hh:mm:ss")</f>
      </c>
      <c r="O36" s="98">
        <f>TIMEVALUE(LEFT(N36,5))</f>
      </c>
      <c r="P36" s="10">
        <f>IF(MOD(S36,1)&gt;=MOD(O36,1),"ตรงเวลา","มาสาย "&amp;ROUND((MOD(O36,1)-MOD(S36,1))*1440,0)&amp;" นาที")</f>
      </c>
      <c r="Q36" s="3">
        <f>IF(S36&lt;=O36,(O36-S36)*1440,0)</f>
      </c>
      <c r="R36" s="3" t="str">
        <v>07:00 - 16:00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/>
      <c r="B37" s="2"/>
      <c r="C37" s="146"/>
      <c r="D37" s="147"/>
      <c r="E37" s="2"/>
      <c r="F37" s="2"/>
      <c r="G37" s="104">
        <f>VLOOKUP(B37,Members!$B:$G,3,0)</f>
      </c>
      <c r="H37" s="3">
        <f>VLOOKUP(B37,Members!$B:$G,4,0)</f>
      </c>
      <c r="I37" s="3">
        <f>VLOOKUP(B37,Members!$B:$G,5,0)</f>
      </c>
      <c r="J37" s="3">
        <f>VLOOKUP(B37,Members!$B:$G,6,0)</f>
      </c>
      <c r="K37" s="3"/>
      <c r="L37" s="8">
        <f>IF(ISNUMBER(SEARCH("BM", E37)),IFERROR(VLOOKUP(B37, Members!$B:$H, 7, FALSE), ""),"")</f>
      </c>
      <c r="M37" s="98">
        <f>IF(D37&lt;T37,"ออกก่อน "&amp;TEXT((T37-D37)*24*60,"0")&amp;" นาที","")</f>
      </c>
      <c r="N37" s="98">
        <f>TEXT(C37,"hh:mm:ss")</f>
      </c>
      <c r="O37" s="98">
        <f>TIMEVALUE(LEFT(N37,5))</f>
      </c>
      <c r="P37" s="10">
        <f>IF(MOD(S37,1)&gt;=MOD(O37,1),"ตรงเวลา","มาสาย "&amp;ROUND((MOD(O37,1)-MOD(S37,1))*1440,0)&amp;" นาที")</f>
      </c>
      <c r="Q37" s="3">
        <f>IF(S37&lt;=O37,(O37-S37)*1440,0)</f>
      </c>
      <c r="R37" s="3" t="str">
        <v>07:00 - 16:00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/>
      <c r="B38" s="2"/>
      <c r="C38" s="146"/>
      <c r="D38" s="147"/>
      <c r="E38" s="2"/>
      <c r="F38" s="2"/>
      <c r="G38" s="104">
        <f>VLOOKUP(B38,Members!$B:$G,3,0)</f>
      </c>
      <c r="H38" s="3">
        <f>VLOOKUP(B38,Members!$B:$G,4,0)</f>
      </c>
      <c r="I38" s="3">
        <f>VLOOKUP(B38,Members!$B:$G,5,0)</f>
      </c>
      <c r="J38" s="3">
        <f>VLOOKUP(B38,Members!$B:$G,6,0)</f>
      </c>
      <c r="K38" s="3"/>
      <c r="L38" s="8">
        <f>IF(ISNUMBER(SEARCH("BM", E38)),IFERROR(VLOOKUP(B38, Members!$B:$H, 7, FALSE), ""),"")</f>
      </c>
      <c r="M38" s="98">
        <f>IF(D38&lt;T38,"ออกก่อน "&amp;TEXT((T38-D38)*24*60,"0")&amp;" นาที","")</f>
      </c>
      <c r="N38" s="98">
        <f>TEXT(C38,"hh:mm:ss")</f>
      </c>
      <c r="O38" s="98">
        <f>TIMEVALUE(LEFT(N38,5))</f>
      </c>
      <c r="P38" s="10">
        <f>IF(MOD(S38,1)&gt;=MOD(O38,1),"ตรงเวลา","มาสาย "&amp;ROUND((MOD(O38,1)-MOD(S38,1))*1440,0)&amp;" นาที")</f>
      </c>
      <c r="Q38" s="3">
        <f>IF(S38&lt;=O38,(O38-S38)*1440,0)</f>
      </c>
      <c r="R38" s="3" t="str">
        <v>07:00 - 16:00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/>
      <c r="B39" s="2"/>
      <c r="C39" s="146"/>
      <c r="D39" s="147"/>
      <c r="E39" s="2"/>
      <c r="F39" s="2"/>
      <c r="G39" s="104">
        <f>VLOOKUP(B39,Members!$B:$G,3,0)</f>
      </c>
      <c r="H39" s="3">
        <f>VLOOKUP(B39,Members!$B:$G,4,0)</f>
      </c>
      <c r="I39" s="3">
        <f>VLOOKUP(B39,Members!$B:$G,5,0)</f>
      </c>
      <c r="J39" s="3">
        <f>VLOOKUP(B39,Members!$B:$G,6,0)</f>
      </c>
      <c r="K39" s="3"/>
      <c r="L39" s="8">
        <f>IF(ISNUMBER(SEARCH("BM", E39)),IFERROR(VLOOKUP(B39, Members!$B:$H, 7, FALSE), ""),"")</f>
      </c>
      <c r="M39" s="98">
        <f>IF(D39&lt;T39,"ออกก่อน "&amp;TEXT((T39-D39)*24*60,"0")&amp;" นาที","")</f>
      </c>
      <c r="N39" s="98">
        <f>TEXT(C39,"hh:mm:ss")</f>
      </c>
      <c r="O39" s="98">
        <f>TIMEVALUE(LEFT(N39,5))</f>
      </c>
      <c r="P39" s="10">
        <f>IF(MOD(S39,1)&gt;=MOD(O39,1),"ตรงเวลา","มาสาย "&amp;ROUND((MOD(O39,1)-MOD(S39,1))*1440,0)&amp;" นาที")</f>
      </c>
      <c r="Q39" s="3">
        <f>IF(S39&lt;=O39,(O39-S39)*1440,0)</f>
      </c>
      <c r="R39" s="3" t="str">
        <v>07:00 - 16:00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/>
      <c r="B40" s="2"/>
      <c r="C40" s="146"/>
      <c r="D40" s="147"/>
      <c r="E40" s="2"/>
      <c r="F40" s="2"/>
      <c r="G40" s="104">
        <f>VLOOKUP(B40,Members!$B:$G,3,0)</f>
      </c>
      <c r="H40" s="3">
        <f>VLOOKUP(B40,Members!$B:$G,4,0)</f>
      </c>
      <c r="I40" s="3">
        <f>VLOOKUP(B40,Members!$B:$G,5,0)</f>
      </c>
      <c r="J40" s="3">
        <f>VLOOKUP(B40,Members!$B:$G,6,0)</f>
      </c>
      <c r="K40" s="3"/>
      <c r="L40" s="8">
        <f>IF(ISNUMBER(SEARCH("BM", E40)),IFERROR(VLOOKUP(B40, Members!$B:$H, 7, FALSE), ""),"")</f>
      </c>
      <c r="M40" s="98">
        <f>IF(D40&lt;T40,"ออกก่อน "&amp;TEXT((T40-D40)*24*60,"0")&amp;" นาที","")</f>
      </c>
      <c r="N40" s="98">
        <f>TEXT(C40,"hh:mm:ss")</f>
      </c>
      <c r="O40" s="98">
        <f>TIMEVALUE(LEFT(N40,5))</f>
      </c>
      <c r="P40" s="10">
        <f>IF(MOD(S40,1)&gt;=MOD(O40,1),"ตรงเวลา","มาสาย "&amp;ROUND((MOD(O40,1)-MOD(S40,1))*1440,0)&amp;" นาที")</f>
      </c>
      <c r="Q40" s="3">
        <f>IF(S40&lt;=O40,(O40-S40)*1440,0)</f>
      </c>
      <c r="R40" s="3" t="str">
        <v>07:00 - 16:00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/>
      <c r="B41" s="2"/>
      <c r="C41" s="146"/>
      <c r="D41" s="147"/>
      <c r="E41" s="2"/>
      <c r="F41" s="2"/>
      <c r="G41" s="104">
        <f>VLOOKUP(B41,Members!$B:$G,3,0)</f>
      </c>
      <c r="H41" s="3">
        <f>VLOOKUP(B41,Members!$B:$G,4,0)</f>
      </c>
      <c r="I41" s="3">
        <f>VLOOKUP(B41,Members!$B:$G,5,0)</f>
      </c>
      <c r="J41" s="3">
        <f>VLOOKUP(B41,Members!$B:$G,6,0)</f>
      </c>
      <c r="K41" s="3"/>
      <c r="L41" s="8">
        <f>IF(ISNUMBER(SEARCH("BM", E41)),IFERROR(VLOOKUP(B41, Members!$B:$H, 7, FALSE), ""),"")</f>
      </c>
      <c r="M41" s="98">
        <f>IF(D41&lt;T41,"ออกก่อน "&amp;TEXT((T41-D41)*24*60,"0")&amp;" นาที","")</f>
      </c>
      <c r="N41" s="98">
        <f>TEXT(C41,"hh:mm:ss")</f>
      </c>
      <c r="O41" s="98">
        <f>TIMEVALUE(LEFT(N41,5))</f>
      </c>
      <c r="P41" s="10">
        <f>IF(MOD(S41,1)&gt;=MOD(O41,1),"ตรงเวลา","มาสาย "&amp;ROUND((MOD(O41,1)-MOD(S41,1))*1440,0)&amp;" นาที")</f>
      </c>
      <c r="Q41" s="3">
        <f>IF(S41&lt;=O41,(O41-S41)*1440,0)</f>
      </c>
      <c r="R41" s="3" t="str">
        <v>07:00 - 16:00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/>
      <c r="B42" s="2"/>
      <c r="C42" s="146"/>
      <c r="D42" s="147"/>
      <c r="E42" s="2"/>
      <c r="F42" s="2"/>
      <c r="G42" s="104">
        <f>VLOOKUP(B42,Members!$B:$G,3,0)</f>
      </c>
      <c r="H42" s="3">
        <f>VLOOKUP(B42,Members!$B:$G,4,0)</f>
      </c>
      <c r="I42" s="3">
        <f>VLOOKUP(B42,Members!$B:$G,5,0)</f>
      </c>
      <c r="J42" s="3">
        <f>VLOOKUP(B42,Members!$B:$G,6,0)</f>
      </c>
      <c r="K42" s="3"/>
      <c r="L42" s="8">
        <f>IF(ISNUMBER(SEARCH("BM", E42)),IFERROR(VLOOKUP(B42, Members!$B:$H, 7, FALSE), ""),"")</f>
      </c>
      <c r="M42" s="98">
        <f>IF(D42&lt;T42,"ออกก่อน "&amp;TEXT((T42-D42)*24*60,"0")&amp;" นาที","")</f>
      </c>
      <c r="N42" s="98">
        <f>TEXT(C42,"hh:mm:ss")</f>
      </c>
      <c r="O42" s="98">
        <f>TIMEVALUE(LEFT(N42,5))</f>
      </c>
      <c r="P42" s="10">
        <f>IF(MOD(S42,1)&gt;=MOD(O42,1),"ตรงเวลา","มาสาย "&amp;ROUND((MOD(O42,1)-MOD(S42,1))*1440,0)&amp;" นาที")</f>
      </c>
      <c r="Q42" s="3">
        <f>IF(S42&lt;=O42,(O42-S42)*1440,0)</f>
      </c>
      <c r="R42" s="3" t="str">
        <v>07:00 - 16:00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/>
      <c r="B43" s="2"/>
      <c r="C43" s="146"/>
      <c r="D43" s="147"/>
      <c r="E43" s="2"/>
      <c r="F43" s="2"/>
      <c r="G43" s="104">
        <f>VLOOKUP(B43,Members!$B:$G,3,0)</f>
      </c>
      <c r="H43" s="3">
        <f>VLOOKUP(B43,Members!$B:$G,4,0)</f>
      </c>
      <c r="I43" s="3">
        <f>VLOOKUP(B43,Members!$B:$G,5,0)</f>
      </c>
      <c r="J43" s="3">
        <f>VLOOKUP(B43,Members!$B:$G,6,0)</f>
      </c>
      <c r="K43" s="3"/>
      <c r="L43" s="8">
        <f>IF(ISNUMBER(SEARCH("BM", E43)),IFERROR(VLOOKUP(B43, Members!$B:$H, 7, FALSE), ""),"")</f>
      </c>
      <c r="M43" s="98">
        <f>IF(D43&lt;T43,"ออกก่อน "&amp;TEXT((T43-D43)*24*60,"0")&amp;" นาที","")</f>
      </c>
      <c r="N43" s="98">
        <f>TEXT(C43,"hh:mm:ss")</f>
      </c>
      <c r="O43" s="98">
        <f>TIMEVALUE(LEFT(N43,5))</f>
      </c>
      <c r="P43" s="10">
        <f>IF(MOD(S43,1)&gt;=MOD(O43,1),"ตรงเวลา","มาสาย "&amp;ROUND((MOD(O43,1)-MOD(S43,1))*1440,0)&amp;" นาที")</f>
      </c>
      <c r="Q43" s="3">
        <f>IF(S43&lt;=O43,(O43-S43)*1440,0)</f>
      </c>
      <c r="R43" s="3" t="str">
        <v>07:00 - 16:00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/>
      <c r="B44" s="2"/>
      <c r="C44" s="146"/>
      <c r="D44" s="147"/>
      <c r="E44" s="2"/>
      <c r="F44" s="2"/>
      <c r="G44" s="104">
        <f>VLOOKUP(B44,Members!$B:$G,3,0)</f>
      </c>
      <c r="H44" s="3">
        <f>VLOOKUP(B44,Members!$B:$G,4,0)</f>
      </c>
      <c r="I44" s="3">
        <f>VLOOKUP(B44,Members!$B:$G,5,0)</f>
      </c>
      <c r="J44" s="3">
        <f>VLOOKUP(B44,Members!$B:$G,6,0)</f>
      </c>
      <c r="K44" s="3"/>
      <c r="L44" s="8">
        <f>IF(ISNUMBER(SEARCH("BM", E44)),IFERROR(VLOOKUP(B44, Members!$B:$H, 7, FALSE), ""),"")</f>
      </c>
      <c r="M44" s="98">
        <f>IF(D44&lt;T44,"ออกก่อน "&amp;TEXT((T44-D44)*24*60,"0")&amp;" นาที","")</f>
      </c>
      <c r="N44" s="98">
        <f>TEXT(C44,"hh:mm:ss")</f>
      </c>
      <c r="O44" s="98">
        <f>TIMEVALUE(LEFT(N44,5))</f>
      </c>
      <c r="P44" s="10">
        <f>IF(MOD(S44,1)&gt;=MOD(O44,1),"ตรงเวลา","มาสาย "&amp;ROUND((MOD(O44,1)-MOD(S44,1))*1440,0)&amp;" นาที")</f>
      </c>
      <c r="Q44" s="3">
        <f>IF(S44&lt;=O44,(O44-S44)*1440,0)</f>
      </c>
      <c r="R44" s="3" t="str">
        <v>07:00 - 16:00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/>
      <c r="B45" s="2"/>
      <c r="C45" s="146"/>
      <c r="D45" s="147"/>
      <c r="E45" s="2"/>
      <c r="F45" s="2"/>
      <c r="G45" s="104">
        <f>VLOOKUP(B45,Members!$B:$G,3,0)</f>
      </c>
      <c r="H45" s="3">
        <f>VLOOKUP(B45,Members!$B:$G,4,0)</f>
      </c>
      <c r="I45" s="3">
        <f>VLOOKUP(B45,Members!$B:$G,5,0)</f>
      </c>
      <c r="J45" s="3">
        <f>VLOOKUP(B45,Members!$B:$G,6,0)</f>
      </c>
      <c r="K45" s="3"/>
      <c r="L45" s="8">
        <f>IF(ISNUMBER(SEARCH("BM", E45)),IFERROR(VLOOKUP(B45, Members!$B:$H, 7, FALSE), ""),"")</f>
      </c>
      <c r="M45" s="98">
        <f>IF(D45&lt;T45,"ออกก่อน "&amp;TEXT((T45-D45)*24*60,"0")&amp;" นาที","")</f>
      </c>
      <c r="N45" s="98">
        <f>TEXT(C45,"hh:mm:ss")</f>
      </c>
      <c r="O45" s="98">
        <f>TIMEVALUE(LEFT(N45,5))</f>
      </c>
      <c r="P45" s="10">
        <f>IF(MOD(S45,1)&gt;=MOD(O45,1),"ตรงเวลา","มาสาย "&amp;ROUND((MOD(O45,1)-MOD(S45,1))*1440,0)&amp;" นาที")</f>
      </c>
      <c r="Q45" s="3">
        <f>IF(S45&lt;=O45,(O45-S45)*1440,0)</f>
      </c>
      <c r="R45" s="3" t="str">
        <v>07:00 - 16:00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/>
      <c r="B46" s="2"/>
      <c r="C46" s="146"/>
      <c r="D46" s="147"/>
      <c r="E46" s="2"/>
      <c r="F46" s="2"/>
      <c r="G46" s="104">
        <f>VLOOKUP(B46,Members!$B:$G,3,0)</f>
      </c>
      <c r="H46" s="3">
        <f>VLOOKUP(B46,Members!$B:$G,4,0)</f>
      </c>
      <c r="I46" s="3">
        <f>VLOOKUP(B46,Members!$B:$G,5,0)</f>
      </c>
      <c r="J46" s="3">
        <f>VLOOKUP(B46,Members!$B:$G,6,0)</f>
      </c>
      <c r="K46" s="3"/>
      <c r="L46" s="8">
        <f>IF(ISNUMBER(SEARCH("BM", E46)),IFERROR(VLOOKUP(B46, Members!$B:$H, 7, FALSE), ""),"")</f>
      </c>
      <c r="M46" s="98">
        <f>IF(D46&lt;T46,"ออกก่อน "&amp;TEXT((T46-D46)*24*60,"0")&amp;" นาที","")</f>
      </c>
      <c r="N46" s="98">
        <f>TEXT(C46,"hh:mm:ss")</f>
      </c>
      <c r="O46" s="98">
        <f>TIMEVALUE(LEFT(N46,5))</f>
      </c>
      <c r="P46" s="10">
        <f>IF(MOD(S46,1)&gt;=MOD(O46,1),"ตรงเวลา","มาสาย "&amp;ROUND((MOD(O46,1)-MOD(S46,1))*1440,0)&amp;" นาที")</f>
      </c>
      <c r="Q46" s="3">
        <f>IF(S46&lt;=O46,(O46-S46)*1440,0)</f>
      </c>
      <c r="R46" s="3" t="str">
        <v>07:00 - 16:00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/>
      <c r="B47" s="2"/>
      <c r="C47" s="146"/>
      <c r="D47" s="147"/>
      <c r="E47" s="2"/>
      <c r="F47" s="2"/>
      <c r="G47" s="104">
        <f>VLOOKUP(B47,Members!$B:$G,3,0)</f>
      </c>
      <c r="H47" s="3">
        <f>VLOOKUP(B47,Members!$B:$G,4,0)</f>
      </c>
      <c r="I47" s="3">
        <f>VLOOKUP(B47,Members!$B:$G,5,0)</f>
      </c>
      <c r="J47" s="3">
        <f>VLOOKUP(B47,Members!$B:$G,6,0)</f>
      </c>
      <c r="K47" s="3"/>
      <c r="L47" s="8">
        <f>IF(ISNUMBER(SEARCH("BM", E47)),IFERROR(VLOOKUP(B47, Members!$B:$H, 7, FALSE), ""),"")</f>
      </c>
      <c r="M47" s="98">
        <f>IF(D47&lt;T47,"ออกก่อน "&amp;TEXT((T47-D47)*24*60,"0")&amp;" นาที","")</f>
      </c>
      <c r="N47" s="98">
        <f>TEXT(C47,"hh:mm:ss")</f>
      </c>
      <c r="O47" s="98">
        <f>TIMEVALUE(LEFT(N47,5))</f>
      </c>
      <c r="P47" s="10">
        <f>IF(MOD(S47,1)&gt;=MOD(O47,1),"ตรงเวลา","มาสาย "&amp;ROUND((MOD(O47,1)-MOD(S47,1))*1440,0)&amp;" นาที")</f>
      </c>
      <c r="Q47" s="3">
        <f>IF(S47&lt;=O47,(O47-S47)*1440,0)</f>
      </c>
      <c r="R47" s="3" t="str">
        <v>07:00 - 16:00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/>
      <c r="B48" s="2"/>
      <c r="C48" s="146"/>
      <c r="D48" s="147"/>
      <c r="E48" s="2"/>
      <c r="F48" s="2"/>
      <c r="G48" s="104">
        <f>VLOOKUP(B48,Members!$B:$G,3,0)</f>
      </c>
      <c r="H48" s="3">
        <f>VLOOKUP(B48,Members!$B:$G,4,0)</f>
      </c>
      <c r="I48" s="3">
        <f>VLOOKUP(B48,Members!$B:$G,5,0)</f>
      </c>
      <c r="J48" s="3">
        <f>VLOOKUP(B48,Members!$B:$G,6,0)</f>
      </c>
      <c r="K48" s="3"/>
      <c r="L48" s="8">
        <f>IF(ISNUMBER(SEARCH("BM", E48)),IFERROR(VLOOKUP(B48, Members!$B:$H, 7, FALSE), ""),"")</f>
      </c>
      <c r="M48" s="98">
        <f>IF(D48&lt;T48,"ออกก่อน "&amp;TEXT((T48-D48)*24*60,"0")&amp;" นาที","")</f>
      </c>
      <c r="N48" s="98">
        <f>TEXT(C48,"hh:mm:ss")</f>
      </c>
      <c r="O48" s="98">
        <f>TIMEVALUE(LEFT(N48,5))</f>
      </c>
      <c r="P48" s="10">
        <f>IF(MOD(S48,1)&gt;=MOD(O48,1),"ตรงเวลา","มาสาย "&amp;ROUND((MOD(O48,1)-MOD(S48,1))*1440,0)&amp;" นาที")</f>
      </c>
      <c r="Q48" s="3">
        <f>IF(S48&lt;=O48,(O48-S48)*1440,0)</f>
      </c>
      <c r="R48" s="3" t="str">
        <v>07:00 - 16:00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/>
      <c r="B49" s="2"/>
      <c r="C49" s="146"/>
      <c r="D49" s="147"/>
      <c r="E49" s="2"/>
      <c r="F49" s="2"/>
      <c r="G49" s="104">
        <f>VLOOKUP(B49,Members!$B:$G,3,0)</f>
      </c>
      <c r="H49" s="3">
        <f>VLOOKUP(B49,Members!$B:$G,4,0)</f>
      </c>
      <c r="I49" s="3">
        <f>VLOOKUP(B49,Members!$B:$G,5,0)</f>
      </c>
      <c r="J49" s="3">
        <f>VLOOKUP(B49,Members!$B:$G,6,0)</f>
      </c>
      <c r="K49" s="3"/>
      <c r="L49" s="8">
        <f>IF(ISNUMBER(SEARCH("BM", E49)),IFERROR(VLOOKUP(B49, Members!$B:$H, 7, FALSE), ""),"")</f>
      </c>
      <c r="M49" s="98">
        <f>IF(D49&lt;T49,"ออกก่อน "&amp;TEXT((T49-D49)*24*60,"0")&amp;" นาที","")</f>
      </c>
      <c r="N49" s="98">
        <f>TEXT(C49,"hh:mm:ss")</f>
      </c>
      <c r="O49" s="98">
        <f>TIMEVALUE(LEFT(N49,5))</f>
      </c>
      <c r="P49" s="10">
        <f>IF(MOD(S49,1)&gt;=MOD(O49,1),"ตรงเวลา","มาสาย "&amp;ROUND((MOD(O49,1)-MOD(S49,1))*1440,0)&amp;" นาที")</f>
      </c>
      <c r="Q49" s="3">
        <f>IF(S49&lt;=O49,(O49-S49)*1440,0)</f>
      </c>
      <c r="R49" s="3" t="str">
        <v>07:00 - 16:00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/>
      <c r="B50" s="2"/>
      <c r="C50" s="146"/>
      <c r="D50" s="147"/>
      <c r="E50" s="2"/>
      <c r="F50" s="2"/>
      <c r="G50" s="104">
        <f>VLOOKUP(B50,Members!$B:$G,3,0)</f>
      </c>
      <c r="H50" s="3">
        <f>VLOOKUP(B50,Members!$B:$G,4,0)</f>
      </c>
      <c r="I50" s="3">
        <f>VLOOKUP(B50,Members!$B:$G,5,0)</f>
      </c>
      <c r="J50" s="3">
        <f>VLOOKUP(B50,Members!$B:$G,6,0)</f>
      </c>
      <c r="K50" s="3"/>
      <c r="L50" s="8">
        <f>IF(ISNUMBER(SEARCH("BM", E50)),IFERROR(VLOOKUP(B50, Members!$B:$H, 7, FALSE), ""),"")</f>
      </c>
      <c r="M50" s="98">
        <f>IF(D50&lt;T50,"ออกก่อน "&amp;TEXT((T50-D50)*24*60,"0")&amp;" นาที","")</f>
      </c>
      <c r="N50" s="98">
        <f>TEXT(C50,"hh:mm:ss")</f>
      </c>
      <c r="O50" s="98">
        <f>TIMEVALUE(LEFT(N50,5))</f>
      </c>
      <c r="P50" s="10">
        <f>IF(MOD(S50,1)&gt;=MOD(O50,1),"ตรงเวลา","มาสาย "&amp;ROUND((MOD(O50,1)-MOD(S50,1))*1440,0)&amp;" นาที")</f>
      </c>
      <c r="Q50" s="3">
        <f>IF(S50&lt;=O50,(O50-S50)*1440,0)</f>
      </c>
      <c r="R50" s="3" t="str">
        <v>07:00 - 16:00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/>
      <c r="B51" s="2"/>
      <c r="C51" s="146"/>
      <c r="D51" s="147"/>
      <c r="E51" s="2"/>
      <c r="F51" s="2"/>
      <c r="G51" s="104">
        <f>VLOOKUP(B51,Members!$B:$G,3,0)</f>
      </c>
      <c r="H51" s="3">
        <f>VLOOKUP(B51,Members!$B:$G,4,0)</f>
      </c>
      <c r="I51" s="3">
        <f>VLOOKUP(B51,Members!$B:$G,5,0)</f>
      </c>
      <c r="J51" s="3">
        <f>VLOOKUP(B51,Members!$B:$G,6,0)</f>
      </c>
      <c r="K51" s="3"/>
      <c r="L51" s="8">
        <f>IF(ISNUMBER(SEARCH("BM", E51)),IFERROR(VLOOKUP(B51, Members!$B:$H, 7, FALSE), ""),"")</f>
      </c>
      <c r="M51" s="98">
        <f>IF(D51&lt;T51,"ออกก่อน "&amp;TEXT((T51-D51)*24*60,"0")&amp;" นาที","")</f>
      </c>
      <c r="N51" s="98">
        <f>TEXT(C51,"hh:mm:ss")</f>
      </c>
      <c r="O51" s="98">
        <f>TIMEVALUE(LEFT(N51,5))</f>
      </c>
      <c r="P51" s="10">
        <f>IF(MOD(S51,1)&gt;=MOD(O51,1),"ตรงเวลา","มาสาย "&amp;ROUND((MOD(O51,1)-MOD(S51,1))*1440,0)&amp;" นาที")</f>
      </c>
      <c r="Q51" s="3">
        <f>IF(S51&lt;=O51,(O51-S51)*1440,0)</f>
      </c>
      <c r="R51" s="3" t="str">
        <v>07:00 - 16:00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/>
      <c r="B52" s="2"/>
      <c r="C52" s="146"/>
      <c r="D52" s="147"/>
      <c r="E52" s="2"/>
      <c r="F52" s="2"/>
      <c r="G52" s="104">
        <f>VLOOKUP(B52,Members!$B:$G,3,0)</f>
      </c>
      <c r="H52" s="3">
        <f>VLOOKUP(B52,Members!$B:$G,4,0)</f>
      </c>
      <c r="I52" s="3">
        <f>VLOOKUP(B52,Members!$B:$G,5,0)</f>
      </c>
      <c r="J52" s="3">
        <f>VLOOKUP(B52,Members!$B:$G,6,0)</f>
      </c>
      <c r="K52" s="3"/>
      <c r="L52" s="8">
        <f>IF(ISNUMBER(SEARCH("BM", E52)),IFERROR(VLOOKUP(B52, Members!$B:$H, 7, FALSE), ""),"")</f>
      </c>
      <c r="M52" s="98">
        <f>IF(D52&lt;T52,"ออกก่อน "&amp;TEXT((T52-D52)*24*60,"0")&amp;" นาที","")</f>
      </c>
      <c r="N52" s="98">
        <f>TEXT(C52,"hh:mm:ss")</f>
      </c>
      <c r="O52" s="98">
        <f>TIMEVALUE(LEFT(N52,5))</f>
      </c>
      <c r="P52" s="10">
        <f>IF(MOD(S52,1)&gt;=MOD(O52,1),"ตรงเวลา","มาสาย "&amp;ROUND((MOD(O52,1)-MOD(S52,1))*1440,0)&amp;" นาที")</f>
      </c>
      <c r="Q52" s="3">
        <f>IF(S52&lt;=O52,(O52-S52)*1440,0)</f>
      </c>
      <c r="R52" s="3" t="str">
        <v>07:00 - 16:00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/>
      <c r="B53" s="2"/>
      <c r="C53" s="146"/>
      <c r="D53" s="147"/>
      <c r="E53" s="2"/>
      <c r="F53" s="2"/>
      <c r="G53" s="104">
        <f>VLOOKUP(B53,Members!$B:$G,3,0)</f>
      </c>
      <c r="H53" s="3">
        <f>VLOOKUP(B53,Members!$B:$G,4,0)</f>
      </c>
      <c r="I53" s="3">
        <f>VLOOKUP(B53,Members!$B:$G,5,0)</f>
      </c>
      <c r="J53" s="3">
        <f>VLOOKUP(B53,Members!$B:$G,6,0)</f>
      </c>
      <c r="K53" s="3"/>
      <c r="L53" s="8">
        <f>IF(ISNUMBER(SEARCH("BM", E53)),IFERROR(VLOOKUP(B53, Members!$B:$H, 7, FALSE), ""),"")</f>
      </c>
      <c r="M53" s="98">
        <f>IF(D53&lt;T53,"ออกก่อน "&amp;TEXT((T53-D53)*24*60,"0")&amp;" นาที","")</f>
      </c>
      <c r="N53" s="98">
        <f>TEXT(C53,"hh:mm:ss")</f>
      </c>
      <c r="O53" s="98">
        <f>TIMEVALUE(LEFT(N53,5))</f>
      </c>
      <c r="P53" s="10">
        <f>IF(MOD(S53,1)&gt;=MOD(O53,1),"ตรงเวลา","มาสาย "&amp;ROUND((MOD(O53,1)-MOD(S53,1))*1440,0)&amp;" นาที")</f>
      </c>
      <c r="Q53" s="3">
        <f>IF(S53&lt;=O53,(O53-S53)*1440,0)</f>
      </c>
      <c r="R53" s="3" t="str">
        <v>07:00 - 16:00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/>
      <c r="B54" s="2"/>
      <c r="C54" s="146"/>
      <c r="D54" s="147"/>
      <c r="E54" s="2"/>
      <c r="F54" s="2"/>
      <c r="G54" s="104">
        <f>VLOOKUP(B54,Members!$B:$G,3,0)</f>
      </c>
      <c r="H54" s="3">
        <f>VLOOKUP(B54,Members!$B:$G,4,0)</f>
      </c>
      <c r="I54" s="3">
        <f>VLOOKUP(B54,Members!$B:$G,5,0)</f>
      </c>
      <c r="J54" s="3">
        <f>VLOOKUP(B54,Members!$B:$G,6,0)</f>
      </c>
      <c r="K54" s="3"/>
      <c r="L54" s="8">
        <f>IF(ISNUMBER(SEARCH("BM", E54)),IFERROR(VLOOKUP(B54, Members!$B:$H, 7, FALSE), ""),"")</f>
      </c>
      <c r="M54" s="98">
        <f>IF(D54&lt;T54,"ออกก่อน "&amp;TEXT((T54-D54)*24*60,"0")&amp;" นาที","")</f>
      </c>
      <c r="N54" s="98">
        <f>TEXT(C54,"hh:mm:ss")</f>
      </c>
      <c r="O54" s="98">
        <f>TIMEVALUE(LEFT(N54,5))</f>
      </c>
      <c r="P54" s="10">
        <f>IF(MOD(S54,1)&gt;=MOD(O54,1),"ตรงเวลา","มาสาย "&amp;ROUND((MOD(O54,1)-MOD(S54,1))*1440,0)&amp;" นาที")</f>
      </c>
      <c r="Q54" s="3">
        <f>IF(S54&lt;=O54,(O54-S54)*1440,0)</f>
      </c>
      <c r="R54" s="3" t="str">
        <v>07:00 - 16:00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/>
      <c r="B55" s="2"/>
      <c r="C55" s="146"/>
      <c r="D55" s="147"/>
      <c r="E55" s="2"/>
      <c r="F55" s="2"/>
      <c r="G55" s="104">
        <f>VLOOKUP(B55,Members!$B:$G,3,0)</f>
      </c>
      <c r="H55" s="3">
        <f>VLOOKUP(B55,Members!$B:$G,4,0)</f>
      </c>
      <c r="I55" s="3">
        <f>VLOOKUP(B55,Members!$B:$G,5,0)</f>
      </c>
      <c r="J55" s="3">
        <f>VLOOKUP(B55,Members!$B:$G,6,0)</f>
      </c>
      <c r="K55" s="3"/>
      <c r="L55" s="8">
        <f>IF(ISNUMBER(SEARCH("BM", E55)),IFERROR(VLOOKUP(B55, Members!$B:$H, 7, FALSE), ""),"")</f>
      </c>
      <c r="M55" s="98">
        <f>IF(D55&lt;T55,"ออกก่อน "&amp;TEXT((T55-D55)*24*60,"0")&amp;" นาที","")</f>
      </c>
      <c r="N55" s="98">
        <f>TEXT(C55,"hh:mm:ss")</f>
      </c>
      <c r="O55" s="98">
        <f>TIMEVALUE(LEFT(N55,5))</f>
      </c>
      <c r="P55" s="10">
        <f>IF(MOD(S55,1)&gt;=MOD(O55,1),"ตรงเวลา","มาสาย "&amp;ROUND((MOD(O55,1)-MOD(S55,1))*1440,0)&amp;" นาที")</f>
      </c>
      <c r="Q55" s="3">
        <f>IF(S55&lt;=O55,(O55-S55)*1440,0)</f>
      </c>
      <c r="R55" s="3" t="str">
        <v>07:00 - 16:00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/>
      <c r="B56" s="2"/>
      <c r="C56" s="146"/>
      <c r="D56" s="147"/>
      <c r="E56" s="2"/>
      <c r="F56" s="2"/>
      <c r="G56" s="104">
        <f>VLOOKUP(B56,Members!$B:$G,3,0)</f>
      </c>
      <c r="H56" s="3">
        <f>VLOOKUP(B56,Members!$B:$G,4,0)</f>
      </c>
      <c r="I56" s="3">
        <f>VLOOKUP(B56,Members!$B:$G,5,0)</f>
      </c>
      <c r="J56" s="3">
        <f>VLOOKUP(B56,Members!$B:$G,6,0)</f>
      </c>
      <c r="K56" s="3"/>
      <c r="L56" s="8">
        <f>IF(ISNUMBER(SEARCH("BM", E56)),IFERROR(VLOOKUP(B56, Members!$B:$H, 7, FALSE), ""),"")</f>
      </c>
      <c r="M56" s="98">
        <f>IF(D56&lt;T56,"ออกก่อน "&amp;TEXT((T56-D56)*24*60,"0")&amp;" นาที","")</f>
      </c>
      <c r="N56" s="98">
        <f>TEXT(C56,"hh:mm:ss")</f>
      </c>
      <c r="O56" s="98">
        <f>TIMEVALUE(LEFT(N56,5))</f>
      </c>
      <c r="P56" s="10">
        <f>IF(MOD(S56,1)&gt;=MOD(O56,1),"ตรงเวลา","มาสาย "&amp;ROUND((MOD(O56,1)-MOD(S56,1))*1440,0)&amp;" นาที")</f>
      </c>
      <c r="Q56" s="3">
        <f>IF(S56&lt;=O56,(O56-S56)*1440,0)</f>
      </c>
      <c r="R56" s="3" t="str">
        <v>07:00 - 16:00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/>
      <c r="B57" s="2"/>
      <c r="C57" s="146"/>
      <c r="D57" s="147"/>
      <c r="E57" s="2"/>
      <c r="F57" s="2"/>
      <c r="G57" s="104">
        <f>VLOOKUP(B57,Members!$B:$G,3,0)</f>
      </c>
      <c r="H57" s="3">
        <f>VLOOKUP(B57,Members!$B:$G,4,0)</f>
      </c>
      <c r="I57" s="3">
        <f>VLOOKUP(B57,Members!$B:$G,5,0)</f>
      </c>
      <c r="J57" s="3">
        <f>VLOOKUP(B57,Members!$B:$G,6,0)</f>
      </c>
      <c r="K57" s="3"/>
      <c r="L57" s="8">
        <f>IF(ISNUMBER(SEARCH("BM", E57)),IFERROR(VLOOKUP(B57, Members!$B:$H, 7, FALSE), ""),"")</f>
      </c>
      <c r="M57" s="98">
        <f>IF(D57&lt;T57,"ออกก่อน "&amp;TEXT((T57-D57)*24*60,"0")&amp;" นาที","")</f>
      </c>
      <c r="N57" s="98">
        <f>TEXT(C57,"hh:mm:ss")</f>
      </c>
      <c r="O57" s="98">
        <f>TIMEVALUE(LEFT(N57,5))</f>
      </c>
      <c r="P57" s="10">
        <f>IF(MOD(S57,1)&gt;=MOD(O57,1),"ตรงเวลา","มาสาย "&amp;ROUND((MOD(O57,1)-MOD(S57,1))*1440,0)&amp;" นาที")</f>
      </c>
      <c r="Q57" s="3">
        <f>IF(S57&lt;=O57,(O57-S57)*1440,0)</f>
      </c>
      <c r="R57" s="3" t="str">
        <v>07:00 - 16:00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/>
      <c r="B58" s="2"/>
      <c r="C58" s="146"/>
      <c r="D58" s="147"/>
      <c r="E58" s="2"/>
      <c r="F58" s="2"/>
      <c r="G58" s="104">
        <f>VLOOKUP(B58,Members!$B:$G,3,0)</f>
      </c>
      <c r="H58" s="3">
        <f>VLOOKUP(B58,Members!$B:$G,4,0)</f>
      </c>
      <c r="I58" s="3">
        <f>VLOOKUP(B58,Members!$B:$G,5,0)</f>
      </c>
      <c r="J58" s="3">
        <f>VLOOKUP(B58,Members!$B:$G,6,0)</f>
      </c>
      <c r="K58" s="3"/>
      <c r="L58" s="8">
        <f>IF(ISNUMBER(SEARCH("BM", E58)),IFERROR(VLOOKUP(B58, Members!$B:$H, 7, FALSE), ""),"")</f>
      </c>
      <c r="M58" s="98">
        <f>IF(D58&lt;T58,"ออกก่อน "&amp;TEXT((T58-D58)*24*60,"0")&amp;" นาที","")</f>
      </c>
      <c r="N58" s="98">
        <f>TEXT(C58,"hh:mm:ss")</f>
      </c>
      <c r="O58" s="98">
        <f>TIMEVALUE(LEFT(N58,5))</f>
      </c>
      <c r="P58" s="10">
        <f>IF(MOD(S58,1)&gt;=MOD(O58,1),"ตรงเวลา","มาสาย "&amp;ROUND((MOD(O58,1)-MOD(S58,1))*1440,0)&amp;" นาที")</f>
      </c>
      <c r="Q58" s="3">
        <f>IF(S58&lt;=O58,(O58-S58)*1440,0)</f>
      </c>
      <c r="R58" s="3" t="str">
        <v>07:00 - 16:00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/>
      <c r="B59" s="2"/>
      <c r="C59" s="146"/>
      <c r="D59" s="147"/>
      <c r="E59" s="2"/>
      <c r="F59" s="2"/>
      <c r="G59" s="104">
        <f>VLOOKUP(B59,Members!$B:$G,3,0)</f>
      </c>
      <c r="H59" s="3">
        <f>VLOOKUP(B59,Members!$B:$G,4,0)</f>
      </c>
      <c r="I59" s="3">
        <f>VLOOKUP(B59,Members!$B:$G,5,0)</f>
      </c>
      <c r="J59" s="3">
        <f>VLOOKUP(B59,Members!$B:$G,6,0)</f>
      </c>
      <c r="K59" s="3"/>
      <c r="L59" s="8">
        <f>IF(ISNUMBER(SEARCH("BM", E59)),IFERROR(VLOOKUP(B59, Members!$B:$H, 7, FALSE), ""),"")</f>
      </c>
      <c r="M59" s="98">
        <f>IF(D59&lt;T59,"ออกก่อน "&amp;TEXT((T59-D59)*24*60,"0")&amp;" นาที","")</f>
      </c>
      <c r="N59" s="98">
        <f>TEXT(C59,"hh:mm:ss")</f>
      </c>
      <c r="O59" s="98">
        <f>TIMEVALUE(LEFT(N59,5))</f>
      </c>
      <c r="P59" s="10">
        <f>IF(MOD(S59,1)&gt;=MOD(O59,1),"ตรงเวลา","มาสาย "&amp;ROUND((MOD(O59,1)-MOD(S59,1))*1440,0)&amp;" นาที")</f>
      </c>
      <c r="Q59" s="3">
        <f>IF(S59&lt;=O59,(O59-S59)*1440,0)</f>
      </c>
      <c r="R59" s="3" t="str">
        <v>07:00 - 16:00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/>
      <c r="B60" s="2"/>
      <c r="C60" s="146"/>
      <c r="D60" s="147"/>
      <c r="E60" s="2"/>
      <c r="F60" s="2"/>
      <c r="G60" s="104">
        <f>VLOOKUP(B60,Members!$B:$G,3,0)</f>
      </c>
      <c r="H60" s="3">
        <f>VLOOKUP(B60,Members!$B:$G,4,0)</f>
      </c>
      <c r="I60" s="3">
        <f>VLOOKUP(B60,Members!$B:$G,5,0)</f>
      </c>
      <c r="J60" s="3">
        <f>VLOOKUP(B60,Members!$B:$G,6,0)</f>
      </c>
      <c r="K60" s="3"/>
      <c r="L60" s="8">
        <f>IF(ISNUMBER(SEARCH("BM", E60)),IFERROR(VLOOKUP(B60, Members!$B:$H, 7, FALSE), ""),"")</f>
      </c>
      <c r="M60" s="98">
        <f>IF(D60&lt;T60,"ออกก่อน "&amp;TEXT((T60-D60)*24*60,"0")&amp;" นาที","")</f>
      </c>
      <c r="N60" s="98">
        <f>TEXT(C60,"hh:mm:ss")</f>
      </c>
      <c r="O60" s="98">
        <f>TIMEVALUE(LEFT(N60,5))</f>
      </c>
      <c r="P60" s="10">
        <f>IF(MOD(S60,1)&gt;=MOD(O60,1),"ตรงเวลา","มาสาย "&amp;ROUND((MOD(O60,1)-MOD(S60,1))*1440,0)&amp;" นาที")</f>
      </c>
      <c r="Q60" s="3">
        <f>IF(S60&lt;=O60,(O60-S60)*1440,0)</f>
      </c>
      <c r="R60" s="3" t="str">
        <v>07:00 - 16:00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/>
      <c r="B61" s="2"/>
      <c r="C61" s="146"/>
      <c r="D61" s="147"/>
      <c r="E61" s="2"/>
      <c r="F61" s="2"/>
      <c r="G61" s="104">
        <f>VLOOKUP(B61,Members!$B:$G,3,0)</f>
      </c>
      <c r="H61" s="3">
        <f>VLOOKUP(B61,Members!$B:$G,4,0)</f>
      </c>
      <c r="I61" s="3">
        <f>VLOOKUP(B61,Members!$B:$G,5,0)</f>
      </c>
      <c r="J61" s="3">
        <f>VLOOKUP(B61,Members!$B:$G,6,0)</f>
      </c>
      <c r="K61" s="3"/>
      <c r="L61" s="8">
        <f>IF(ISNUMBER(SEARCH("BM", E61)),IFERROR(VLOOKUP(B61, Members!$B:$H, 7, FALSE), ""),"")</f>
      </c>
      <c r="M61" s="98">
        <f>IF(D61&lt;T61,"ออกก่อน "&amp;TEXT((T61-D61)*24*60,"0")&amp;" นาที","")</f>
      </c>
      <c r="N61" s="98">
        <f>TEXT(C61,"hh:mm:ss")</f>
      </c>
      <c r="O61" s="98">
        <f>TIMEVALUE(LEFT(N61,5))</f>
      </c>
      <c r="P61" s="10">
        <f>IF(MOD(S61,1)&gt;=MOD(O61,1),"ตรงเวลา","มาสาย "&amp;ROUND((MOD(O61,1)-MOD(S61,1))*1440,0)&amp;" นาที")</f>
      </c>
      <c r="Q61" s="3">
        <f>IF(S61&lt;=O61,(O61-S61)*1440,0)</f>
      </c>
      <c r="R61" s="3" t="str">
        <v>07:00 - 16:00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/>
      <c r="B62" s="2"/>
      <c r="C62" s="146"/>
      <c r="D62" s="147"/>
      <c r="E62" s="2"/>
      <c r="F62" s="2"/>
      <c r="G62" s="104">
        <f>VLOOKUP(B62,Members!$B:$G,3,0)</f>
      </c>
      <c r="H62" s="3">
        <f>VLOOKUP(B62,Members!$B:$G,4,0)</f>
      </c>
      <c r="I62" s="3">
        <f>VLOOKUP(B62,Members!$B:$G,5,0)</f>
      </c>
      <c r="J62" s="3">
        <f>VLOOKUP(B62,Members!$B:$G,6,0)</f>
      </c>
      <c r="K62" s="3"/>
      <c r="L62" s="8">
        <f>IF(ISNUMBER(SEARCH("BM", E62)),IFERROR(VLOOKUP(B62, Members!$B:$H, 7, FALSE), ""),"")</f>
      </c>
      <c r="M62" s="98">
        <f>IF(D62&lt;T62,"ออกก่อน "&amp;TEXT((T62-D62)*24*60,"0")&amp;" นาที","")</f>
      </c>
      <c r="N62" s="98">
        <f>TEXT(C62,"hh:mm:ss")</f>
      </c>
      <c r="O62" s="98">
        <f>TIMEVALUE(LEFT(N62,5))</f>
      </c>
      <c r="P62" s="10">
        <f>IF(MOD(S62,1)&gt;=MOD(O62,1),"ตรงเวลา","มาสาย "&amp;ROUND((MOD(O62,1)-MOD(S62,1))*1440,0)&amp;" นาที")</f>
      </c>
      <c r="Q62" s="3">
        <f>IF(S62&lt;=O62,(O62-S62)*1440,0)</f>
      </c>
      <c r="R62" s="3" t="str">
        <v>07:00 - 16:00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/>
      <c r="B63" s="2"/>
      <c r="C63" s="146"/>
      <c r="D63" s="147"/>
      <c r="E63" s="2"/>
      <c r="F63" s="2"/>
      <c r="G63" s="104">
        <f>VLOOKUP(B63,Members!$B:$G,3,0)</f>
      </c>
      <c r="H63" s="3">
        <f>VLOOKUP(B63,Members!$B:$G,4,0)</f>
      </c>
      <c r="I63" s="3">
        <f>VLOOKUP(B63,Members!$B:$G,5,0)</f>
      </c>
      <c r="J63" s="3">
        <f>VLOOKUP(B63,Members!$B:$G,6,0)</f>
      </c>
      <c r="K63" s="3"/>
      <c r="L63" s="8">
        <f>IF(ISNUMBER(SEARCH("BM", E63)),IFERROR(VLOOKUP(B63, Members!$B:$H, 7, FALSE), ""),"")</f>
      </c>
      <c r="M63" s="98">
        <f>IF(D63&lt;T63,"ออกก่อน "&amp;TEXT((T63-D63)*24*60,"0")&amp;" นาที","")</f>
      </c>
      <c r="N63" s="98">
        <f>TEXT(C63,"hh:mm:ss")</f>
      </c>
      <c r="O63" s="98">
        <f>TIMEVALUE(LEFT(N63,5))</f>
      </c>
      <c r="P63" s="10">
        <f>IF(MOD(S63,1)&gt;=MOD(O63,1),"ตรงเวลา","มาสาย "&amp;ROUND((MOD(O63,1)-MOD(S63,1))*1440,0)&amp;" นาที")</f>
      </c>
      <c r="Q63" s="3">
        <f>IF(S63&lt;=O63,(O63-S63)*1440,0)</f>
      </c>
      <c r="R63" s="3" t="str">
        <v>07:00 - 16:00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/>
      <c r="B64" s="2"/>
      <c r="C64" s="146"/>
      <c r="D64" s="147"/>
      <c r="E64" s="2"/>
      <c r="F64" s="2"/>
      <c r="G64" s="104">
        <f>VLOOKUP(B64,Members!$B:$G,3,0)</f>
      </c>
      <c r="H64" s="3">
        <f>VLOOKUP(B64,Members!$B:$G,4,0)</f>
      </c>
      <c r="I64" s="3">
        <f>VLOOKUP(B64,Members!$B:$G,5,0)</f>
      </c>
      <c r="J64" s="3">
        <f>VLOOKUP(B64,Members!$B:$G,6,0)</f>
      </c>
      <c r="K64" s="116"/>
      <c r="L64" s="8">
        <f>IF(ISNUMBER(SEARCH("BM", E64)),IFERROR(VLOOKUP(B64, Members!$B:$H, 7, FALSE), ""),"")</f>
      </c>
      <c r="M64" s="98">
        <f>IF(D64&lt;T64,"ออกก่อน "&amp;TEXT((T64-D64)*24*60,"0")&amp;" นาที","")</f>
      </c>
      <c r="N64" s="98">
        <f>TEXT(C64,"hh:mm:ss")</f>
      </c>
      <c r="O64" s="98">
        <f>TIMEVALUE(LEFT(N64,5))</f>
      </c>
      <c r="P64" s="10">
        <f>IF(MOD(S64,1)&gt;=MOD(O64,1),"ตรงเวลา","มาสาย "&amp;ROUND((MOD(O64,1)-MOD(S64,1))*1440,0)&amp;" นาที")</f>
      </c>
      <c r="Q64" s="3">
        <f>IF(S64&lt;=O64,(O64-S64)*1440,0)</f>
      </c>
      <c r="R64" s="3" t="str">
        <v>07:00 - 16:00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/>
      <c r="B65" s="2"/>
      <c r="C65" s="146"/>
      <c r="D65" s="147"/>
      <c r="E65" s="2"/>
      <c r="F65" s="2"/>
      <c r="G65" s="104">
        <f>VLOOKUP(B65,Members!$B:$G,3,0)</f>
      </c>
      <c r="H65" s="3">
        <f>VLOOKUP(B65,Members!$B:$G,4,0)</f>
      </c>
      <c r="I65" s="3">
        <f>VLOOKUP(B65,Members!$B:$G,5,0)</f>
      </c>
      <c r="J65" s="3">
        <f>VLOOKUP(B65,Members!$B:$G,6,0)</f>
      </c>
      <c r="K65" s="3"/>
      <c r="L65" s="8">
        <f>IF(ISNUMBER(SEARCH("BM", E65)),IFERROR(VLOOKUP(B65, Members!$B:$H, 7, FALSE), ""),"")</f>
      </c>
      <c r="M65" s="98">
        <f>IF(D65&lt;T65,"ออกก่อน "&amp;TEXT((T65-D65)*24*60,"0")&amp;" นาที","")</f>
      </c>
      <c r="N65" s="98">
        <f>TEXT(C65,"hh:mm:ss")</f>
      </c>
      <c r="O65" s="98">
        <f>TIMEVALUE(LEFT(N65,5))</f>
      </c>
      <c r="P65" s="10">
        <f>IF(MOD(S65,1)&gt;=MOD(O65,1),"ตรงเวลา","มาสาย "&amp;ROUND((MOD(O65,1)-MOD(S65,1))*1440,0)&amp;" นาที")</f>
      </c>
      <c r="Q65" s="3">
        <f>IF(S65&lt;=O65,(O65-S65)*1440,0)</f>
      </c>
      <c r="R65" s="3" t="str">
        <v>07:00 - 16:00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/>
      <c r="B66" s="2"/>
      <c r="C66" s="146"/>
      <c r="D66" s="147"/>
      <c r="E66" s="2"/>
      <c r="F66" s="2"/>
      <c r="G66" s="104">
        <f>VLOOKUP(B66,Members!$B:$G,3,0)</f>
      </c>
      <c r="H66" s="3">
        <f>VLOOKUP(B66,Members!$B:$G,4,0)</f>
      </c>
      <c r="I66" s="3">
        <f>VLOOKUP(B66,Members!$B:$G,5,0)</f>
      </c>
      <c r="J66" s="3">
        <f>VLOOKUP(B66,Members!$B:$G,6,0)</f>
      </c>
      <c r="K66" s="3"/>
      <c r="L66" s="8">
        <f>IF(ISNUMBER(SEARCH("BM", E66)),IFERROR(VLOOKUP(B66, Members!$B:$H, 7, FALSE), ""),"")</f>
      </c>
      <c r="M66" s="98">
        <f>IF(D66&lt;T66,"ออกก่อน "&amp;TEXT((T66-D66)*24*60,"0")&amp;" นาที","")</f>
      </c>
      <c r="N66" s="98">
        <f>TEXT(C66,"hh:mm:ss")</f>
      </c>
      <c r="O66" s="98">
        <f>TIMEVALUE(LEFT(N66,5))</f>
      </c>
      <c r="P66" s="10">
        <f>IF(MOD(S66,1)&gt;=MOD(O66,1),"ตรงเวลา","มาสาย "&amp;ROUND((MOD(O66,1)-MOD(S66,1))*1440,0)&amp;" นาที")</f>
      </c>
      <c r="Q66" s="3">
        <f>IF(S66&lt;=O66,(O66-S66)*1440,0)</f>
      </c>
      <c r="R66" s="3" t="str">
        <v>07:00 - 16:00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/>
      <c r="B67" s="2"/>
      <c r="C67" s="146"/>
      <c r="D67" s="147"/>
      <c r="E67" s="2"/>
      <c r="F67" s="2"/>
      <c r="G67" s="104">
        <f>VLOOKUP(B67,Members!$B:$G,3,0)</f>
      </c>
      <c r="H67" s="3">
        <f>VLOOKUP(B67,Members!$B:$G,4,0)</f>
      </c>
      <c r="I67" s="3">
        <f>VLOOKUP(B67,Members!$B:$G,5,0)</f>
      </c>
      <c r="J67" s="3">
        <f>VLOOKUP(B67,Members!$B:$G,6,0)</f>
      </c>
      <c r="K67" s="3"/>
      <c r="L67" s="8">
        <f>IF(ISNUMBER(SEARCH("BM", E67)),IFERROR(VLOOKUP(B67, Members!$B:$H, 7, FALSE), ""),"")</f>
      </c>
      <c r="M67" s="98">
        <f>IF(D67&lt;T67,"ออกก่อน "&amp;TEXT((T67-D67)*24*60,"0")&amp;" นาที","")</f>
      </c>
      <c r="N67" s="98">
        <f>TEXT(C67,"hh:mm:ss")</f>
      </c>
      <c r="O67" s="98">
        <f>TIMEVALUE(LEFT(N67,5))</f>
      </c>
      <c r="P67" s="10">
        <f>IF(MOD(S67,1)&gt;=MOD(O67,1),"ตรงเวลา","มาสาย "&amp;ROUND((MOD(O67,1)-MOD(S67,1))*1440,0)&amp;" นาที")</f>
      </c>
      <c r="Q67" s="3">
        <f>IF(S67&lt;=O67,(O67-S67)*1440,0)</f>
      </c>
      <c r="R67" s="3" t="str">
        <v>07:00 - 16:00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/>
      <c r="B68" s="2"/>
      <c r="C68" s="146"/>
      <c r="D68" s="147"/>
      <c r="E68" s="2"/>
      <c r="F68" s="2"/>
      <c r="G68" s="104">
        <f>VLOOKUP(B68,Members!$B:$G,3,0)</f>
      </c>
      <c r="H68" s="3">
        <f>VLOOKUP(B68,Members!$B:$G,4,0)</f>
      </c>
      <c r="I68" s="3">
        <f>VLOOKUP(B68,Members!$B:$G,5,0)</f>
      </c>
      <c r="J68" s="3">
        <f>VLOOKUP(B68,Members!$B:$G,6,0)</f>
      </c>
      <c r="K68" s="3"/>
      <c r="L68" s="8">
        <f>IF(ISNUMBER(SEARCH("BM", E68)),IFERROR(VLOOKUP(B68, Members!$B:$H, 7, FALSE), ""),"")</f>
      </c>
      <c r="M68" s="98">
        <f>IF(D68&lt;T68,"ออกก่อน "&amp;TEXT((T68-D68)*24*60,"0")&amp;" นาที","")</f>
      </c>
      <c r="N68" s="98">
        <f>TEXT(C68,"hh:mm:ss")</f>
      </c>
      <c r="O68" s="98">
        <f>TIMEVALUE(LEFT(N68,5))</f>
      </c>
      <c r="P68" s="10">
        <f>IF(MOD(S68,1)&gt;=MOD(O68,1),"ตรงเวลา","มาสาย "&amp;ROUND((MOD(O68,1)-MOD(S68,1))*1440,0)&amp;" นาที")</f>
      </c>
      <c r="Q68" s="3">
        <f>IF(S68&lt;=O68,(O68-S68)*1440,0)</f>
      </c>
      <c r="R68" s="3" t="str">
        <v>07:00 - 16:00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/>
      <c r="B69" s="2"/>
      <c r="C69" s="146"/>
      <c r="D69" s="147"/>
      <c r="E69" s="2"/>
      <c r="F69" s="2"/>
      <c r="G69" s="104">
        <f>VLOOKUP(B69,Members!$B:$G,3,0)</f>
      </c>
      <c r="H69" s="3">
        <f>VLOOKUP(B69,Members!$B:$G,4,0)</f>
      </c>
      <c r="I69" s="3">
        <f>VLOOKUP(B69,Members!$B:$G,5,0)</f>
      </c>
      <c r="J69" s="3">
        <f>VLOOKUP(B69,Members!$B:$G,6,0)</f>
      </c>
      <c r="K69" s="3"/>
      <c r="L69" s="8">
        <f>IF(ISNUMBER(SEARCH("BM", E69)),IFERROR(VLOOKUP(B69, Members!$B:$H, 7, FALSE), ""),"")</f>
      </c>
      <c r="M69" s="98">
        <f>IF(D69&lt;T69,"ออกก่อน "&amp;TEXT((T69-D69)*24*60,"0")&amp;" นาที","")</f>
      </c>
      <c r="N69" s="98">
        <f>TEXT(C69,"hh:mm:ss")</f>
      </c>
      <c r="O69" s="98">
        <f>TIMEVALUE(LEFT(N69,5))</f>
      </c>
      <c r="P69" s="10">
        <f>IF(MOD(S69,1)&gt;=MOD(O69,1),"ตรงเวลา","มาสาย "&amp;ROUND((MOD(O69,1)-MOD(S69,1))*1440,0)&amp;" นาที")</f>
      </c>
      <c r="Q69" s="3">
        <f>IF(S69&lt;=O69,(O69-S69)*1440,0)</f>
      </c>
      <c r="R69" s="3" t="str">
        <v>07:00 - 16:00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/>
      <c r="B70" s="2"/>
      <c r="C70" s="146"/>
      <c r="D70" s="147"/>
      <c r="E70" s="2"/>
      <c r="F70" s="2"/>
      <c r="G70" s="104">
        <f>VLOOKUP(B70,Members!$B:$G,3,0)</f>
      </c>
      <c r="H70" s="3">
        <f>VLOOKUP(B70,Members!$B:$G,4,0)</f>
      </c>
      <c r="I70" s="3">
        <f>VLOOKUP(B70,Members!$B:$G,5,0)</f>
      </c>
      <c r="J70" s="3">
        <f>VLOOKUP(B70,Members!$B:$G,6,0)</f>
      </c>
      <c r="K70" s="3"/>
      <c r="L70" s="8">
        <f>IF(ISNUMBER(SEARCH("BM", E70)),IFERROR(VLOOKUP(B70, Members!$B:$H, 7, FALSE), ""),"")</f>
      </c>
      <c r="M70" s="98">
        <f>IF(D70&lt;T70,"ออกก่อน "&amp;TEXT((T70-D70)*24*60,"0")&amp;" นาที","")</f>
      </c>
      <c r="N70" s="98">
        <f>TEXT(C70,"hh:mm:ss")</f>
      </c>
      <c r="O70" s="98">
        <f>TIMEVALUE(LEFT(N70,5))</f>
      </c>
      <c r="P70" s="10">
        <f>IF(MOD(S70,1)&gt;=MOD(O70,1),"ตรงเวลา","มาสาย "&amp;ROUND((MOD(O70,1)-MOD(S70,1))*1440,0)&amp;" นาที")</f>
      </c>
      <c r="Q70" s="3">
        <f>IF(S70&lt;=O70,(O70-S70)*1440,0)</f>
      </c>
      <c r="R70" s="3" t="str">
        <v>07:00 - 16:00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/>
      <c r="B71" s="2"/>
      <c r="C71" s="146"/>
      <c r="D71" s="147"/>
      <c r="E71" s="2"/>
      <c r="F71" s="2"/>
      <c r="G71" s="104">
        <f>VLOOKUP(B71,Members!$B:$G,3,0)</f>
      </c>
      <c r="H71" s="3">
        <f>VLOOKUP(B71,Members!$B:$G,4,0)</f>
      </c>
      <c r="I71" s="3">
        <f>VLOOKUP(B71,Members!$B:$G,5,0)</f>
      </c>
      <c r="J71" s="3">
        <f>VLOOKUP(B71,Members!$B:$G,6,0)</f>
      </c>
      <c r="K71" s="3"/>
      <c r="L71" s="8">
        <f>IF(ISNUMBER(SEARCH("BM", E71)),IFERROR(VLOOKUP(B71, Members!$B:$H, 7, FALSE), ""),"")</f>
      </c>
      <c r="M71" s="98">
        <f>IF(D71&lt;T71,"ออกก่อน "&amp;TEXT((T71-D71)*24*60,"0")&amp;" นาที","")</f>
      </c>
      <c r="N71" s="98">
        <f>TEXT(C71,"hh:mm:ss")</f>
      </c>
      <c r="O71" s="98">
        <f>TIMEVALUE(LEFT(N71,5))</f>
      </c>
      <c r="P71" s="10">
        <f>IF(MOD(S71,1)&gt;=MOD(O71,1),"ตรงเวลา","มาสาย "&amp;ROUND((MOD(O71,1)-MOD(S71,1))*1440,0)&amp;" นาที")</f>
      </c>
      <c r="Q71" s="3">
        <f>IF(S71&lt;=O71,(O71-S71)*1440,0)</f>
      </c>
      <c r="R71" s="3" t="str">
        <v>07:00 - 16:00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/>
      <c r="B72" s="2"/>
      <c r="C72" s="146"/>
      <c r="D72" s="147"/>
      <c r="E72" s="2"/>
      <c r="F72" s="2"/>
      <c r="G72" s="104">
        <f>VLOOKUP(B72,Members!$B:$G,3,0)</f>
      </c>
      <c r="H72" s="3">
        <f>VLOOKUP(B72,Members!$B:$G,4,0)</f>
      </c>
      <c r="I72" s="3">
        <f>VLOOKUP(B72,Members!$B:$G,5,0)</f>
      </c>
      <c r="J72" s="3">
        <f>VLOOKUP(B72,Members!$B:$G,6,0)</f>
      </c>
      <c r="K72" s="3"/>
      <c r="L72" s="8">
        <f>IF(ISNUMBER(SEARCH("BM", E72)),IFERROR(VLOOKUP(B72, Members!$B:$H, 7, FALSE), ""),"")</f>
      </c>
      <c r="M72" s="98">
        <f>IF(D72&lt;T72,"ออกก่อน "&amp;TEXT((T72-D72)*24*60,"0")&amp;" นาที","")</f>
      </c>
      <c r="N72" s="98">
        <f>TEXT(C72,"hh:mm:ss")</f>
      </c>
      <c r="O72" s="98">
        <f>TIMEVALUE(LEFT(N72,5))</f>
      </c>
      <c r="P72" s="10">
        <f>IF(MOD(S72,1)&gt;=MOD(O72,1),"ตรงเวลา","มาสาย "&amp;ROUND((MOD(O72,1)-MOD(S72,1))*1440,0)&amp;" นาที")</f>
      </c>
      <c r="Q72" s="3">
        <f>IF(S72&lt;=O72,(O72-S72)*1440,0)</f>
      </c>
      <c r="R72" s="3" t="str">
        <v>07:00 - 16:00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/>
      <c r="B73" s="2"/>
      <c r="C73" s="146"/>
      <c r="D73" s="147"/>
      <c r="E73" s="2"/>
      <c r="F73" s="2"/>
      <c r="G73" s="104">
        <f>VLOOKUP(B73,Members!$B:$G,3,0)</f>
      </c>
      <c r="H73" s="3">
        <f>VLOOKUP(B73,Members!$B:$G,4,0)</f>
      </c>
      <c r="I73" s="3">
        <f>VLOOKUP(B73,Members!$B:$G,5,0)</f>
      </c>
      <c r="J73" s="3">
        <f>VLOOKUP(B73,Members!$B:$G,6,0)</f>
      </c>
      <c r="K73" s="3"/>
      <c r="L73" s="8">
        <f>IF(ISNUMBER(SEARCH("BM", E73)),IFERROR(VLOOKUP(B73, Members!$B:$H, 7, FALSE), ""),"")</f>
      </c>
      <c r="M73" s="98">
        <f>IF(D73&lt;T73,"ออกก่อน "&amp;TEXT((T73-D73)*24*60,"0")&amp;" นาที","")</f>
      </c>
      <c r="N73" s="98">
        <f>TEXT(C73,"hh:mm:ss")</f>
      </c>
      <c r="O73" s="98">
        <f>TIMEVALUE(LEFT(N73,5))</f>
      </c>
      <c r="P73" s="10">
        <f>IF(MOD(S73,1)&gt;=MOD(O73,1),"ตรงเวลา","มาสาย "&amp;ROUND((MOD(O73,1)-MOD(S73,1))*1440,0)&amp;" นาที")</f>
      </c>
      <c r="Q73" s="3">
        <f>IF(S73&lt;=O73,(O73-S73)*1440,0)</f>
      </c>
      <c r="R73" s="3" t="str">
        <v>07:00 - 16:00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/>
      <c r="B74" s="2"/>
      <c r="C74" s="146"/>
      <c r="D74" s="147"/>
      <c r="E74" s="2"/>
      <c r="F74" s="2"/>
      <c r="G74" s="104">
        <f>VLOOKUP(B74,Members!$B:$G,3,0)</f>
      </c>
      <c r="H74" s="3">
        <f>VLOOKUP(B74,Members!$B:$G,4,0)</f>
      </c>
      <c r="I74" s="3">
        <f>VLOOKUP(B74,Members!$B:$G,5,0)</f>
      </c>
      <c r="J74" s="3">
        <f>VLOOKUP(B74,Members!$B:$G,6,0)</f>
      </c>
      <c r="K74" s="3"/>
      <c r="L74" s="8">
        <f>IF(ISNUMBER(SEARCH("BM", E74)),IFERROR(VLOOKUP(B74, Members!$B:$H, 7, FALSE), ""),"")</f>
      </c>
      <c r="M74" s="98">
        <f>IF(D74&lt;T74,"ออกก่อน "&amp;TEXT((T74-D74)*24*60,"0")&amp;" นาที","")</f>
      </c>
      <c r="N74" s="98">
        <f>TEXT(C74,"hh:mm:ss")</f>
      </c>
      <c r="O74" s="98">
        <f>TIMEVALUE(LEFT(N74,5))</f>
      </c>
      <c r="P74" s="10">
        <f>IF(MOD(S74,1)&gt;=MOD(O74,1),"ตรงเวลา","มาสาย "&amp;ROUND((MOD(O74,1)-MOD(S74,1))*1440,0)&amp;" นาที")</f>
      </c>
      <c r="Q74" s="3">
        <f>IF(S74&lt;=O74,(O74-S74)*1440,0)</f>
      </c>
      <c r="R74" s="3" t="str">
        <v>07:00 - 16:00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/>
      <c r="B75" s="2"/>
      <c r="C75" s="146"/>
      <c r="D75" s="147"/>
      <c r="E75" s="2"/>
      <c r="F75" s="2"/>
      <c r="G75" s="104">
        <f>VLOOKUP(B75,Members!$B:$G,3,0)</f>
      </c>
      <c r="H75" s="3">
        <f>VLOOKUP(B75,Members!$B:$G,4,0)</f>
      </c>
      <c r="I75" s="3">
        <f>VLOOKUP(B75,Members!$B:$G,5,0)</f>
      </c>
      <c r="J75" s="3">
        <f>VLOOKUP(B75,Members!$B:$G,6,0)</f>
      </c>
      <c r="K75" s="116"/>
      <c r="L75" s="8">
        <f>IF(ISNUMBER(SEARCH("BM", E75)),IFERROR(VLOOKUP(B75, Members!$B:$H, 7, FALSE), ""),"")</f>
      </c>
      <c r="M75" s="98">
        <f>IF(D75&lt;T75,"ออกก่อน "&amp;TEXT((T75-D75)*24*60,"0")&amp;" นาที","")</f>
      </c>
      <c r="N75" s="98">
        <f>TEXT(C75,"hh:mm:ss")</f>
      </c>
      <c r="O75" s="98">
        <f>TIMEVALUE(LEFT(N75,5))</f>
      </c>
      <c r="P75" s="10">
        <f>IF(MOD(S75,1)&gt;=MOD(O75,1),"ตรงเวลา","มาสาย "&amp;ROUND((MOD(O75,1)-MOD(S75,1))*1440,0)&amp;" นาที")</f>
      </c>
      <c r="Q75" s="3">
        <f>IF(S75&lt;=O75,(O75-S75)*1440,0)</f>
      </c>
      <c r="R75" s="3" t="str">
        <v>07:00 - 16:00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/>
      <c r="B76" s="2"/>
      <c r="C76" s="146"/>
      <c r="D76" s="147"/>
      <c r="E76" s="2"/>
      <c r="F76" s="2"/>
      <c r="G76" s="104">
        <f>VLOOKUP(B76,Members!$B:$G,3,0)</f>
      </c>
      <c r="H76" s="3">
        <f>VLOOKUP(B76,Members!$B:$G,4,0)</f>
      </c>
      <c r="I76" s="3">
        <f>VLOOKUP(B76,Members!$B:$G,5,0)</f>
      </c>
      <c r="J76" s="3">
        <f>VLOOKUP(B76,Members!$B:$G,6,0)</f>
      </c>
      <c r="K76" s="3"/>
      <c r="L76" s="8">
        <f>IF(ISNUMBER(SEARCH("BM", E76)),IFERROR(VLOOKUP(B76, Members!$B:$H, 7, FALSE), ""),"")</f>
      </c>
      <c r="M76" s="98">
        <f>IF(D76&lt;T76,"ออกก่อน "&amp;TEXT((T76-D76)*24*60,"0")&amp;" นาที","")</f>
      </c>
      <c r="N76" s="98">
        <f>TEXT(C76,"hh:mm:ss")</f>
      </c>
      <c r="O76" s="98">
        <f>TIMEVALUE(LEFT(N76,5))</f>
      </c>
      <c r="P76" s="10">
        <f>IF(MOD(S76,1)&gt;=MOD(O76,1),"ตรงเวลา","มาสาย "&amp;ROUND((MOD(O76,1)-MOD(S76,1))*1440,0)&amp;" นาที")</f>
      </c>
      <c r="Q76" s="3">
        <f>IF(S76&lt;=O76,(O76-S76)*1440,0)</f>
      </c>
      <c r="R76" s="3" t="str">
        <v>07:00 - 16:00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/>
      <c r="B77" s="2"/>
      <c r="C77" s="146"/>
      <c r="D77" s="147"/>
      <c r="E77" s="2"/>
      <c r="F77" s="2"/>
      <c r="G77" s="104">
        <f>VLOOKUP(B77,Members!$B:$G,3,0)</f>
      </c>
      <c r="H77" s="3">
        <f>VLOOKUP(B77,Members!$B:$G,4,0)</f>
      </c>
      <c r="I77" s="3">
        <f>VLOOKUP(B77,Members!$B:$G,5,0)</f>
      </c>
      <c r="J77" s="3">
        <f>VLOOKUP(B77,Members!$B:$G,6,0)</f>
      </c>
      <c r="K77" s="3"/>
      <c r="L77" s="8">
        <f>IF(ISNUMBER(SEARCH("BM", E77)),IFERROR(VLOOKUP(B77, Members!$B:$H, 7, FALSE), ""),"")</f>
      </c>
      <c r="M77" s="98">
        <f>IF(D77&lt;T77,"ออกก่อน "&amp;TEXT((T77-D77)*24*60,"0")&amp;" นาที","")</f>
      </c>
      <c r="N77" s="98">
        <f>TEXT(C77,"hh:mm:ss")</f>
      </c>
      <c r="O77" s="98">
        <f>TIMEVALUE(LEFT(N77,5))</f>
      </c>
      <c r="P77" s="10">
        <f>IF(MOD(S77,1)&gt;=MOD(O77,1),"ตรงเวลา","มาสาย "&amp;ROUND((MOD(O77,1)-MOD(S77,1))*1440,0)&amp;" นาที")</f>
      </c>
      <c r="Q77" s="3">
        <f>IF(S77&lt;=O77,(O77-S77)*1440,0)</f>
      </c>
      <c r="R77" s="3" t="str">
        <v>07:00 - 16:00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/>
      <c r="B78" s="2"/>
      <c r="C78" s="146"/>
      <c r="D78" s="147"/>
      <c r="E78" s="2"/>
      <c r="F78" s="2"/>
      <c r="G78" s="104">
        <f>VLOOKUP(B78,Members!$B:$G,3,0)</f>
      </c>
      <c r="H78" s="3">
        <f>VLOOKUP(B78,Members!$B:$G,4,0)</f>
      </c>
      <c r="I78" s="3">
        <f>VLOOKUP(B78,Members!$B:$G,5,0)</f>
      </c>
      <c r="J78" s="3">
        <f>VLOOKUP(B78,Members!$B:$G,6,0)</f>
      </c>
      <c r="K78" s="3"/>
      <c r="L78" s="8">
        <f>IF(ISNUMBER(SEARCH("BM", E78)),IFERROR(VLOOKUP(B78, Members!$B:$H, 7, FALSE), ""),"")</f>
      </c>
      <c r="M78" s="98">
        <f>IF(D78&lt;T78,"ออกก่อน "&amp;TEXT((T78-D78)*24*60,"0")&amp;" นาที","")</f>
      </c>
      <c r="N78" s="98">
        <f>TEXT(C78,"hh:mm:ss")</f>
      </c>
      <c r="O78" s="98">
        <f>TIMEVALUE(LEFT(N78,5))</f>
      </c>
      <c r="P78" s="10">
        <f>IF(MOD(S78,1)&gt;=MOD(O78,1),"ตรงเวลา","มาสาย "&amp;ROUND((MOD(O78,1)-MOD(S78,1))*1440,0)&amp;" นาที")</f>
      </c>
      <c r="Q78" s="3">
        <f>IF(S78&lt;=O78,(O78-S78)*1440,0)</f>
      </c>
      <c r="R78" s="3" t="str">
        <v>07:00 - 16:00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/>
      <c r="B79" s="2"/>
      <c r="C79" s="146"/>
      <c r="D79" s="147"/>
      <c r="E79" s="2"/>
      <c r="F79" s="2"/>
      <c r="G79" s="104">
        <f>VLOOKUP(B79,Members!$B:$G,3,0)</f>
      </c>
      <c r="H79" s="3">
        <f>VLOOKUP(B79,Members!$B:$G,4,0)</f>
      </c>
      <c r="I79" s="3">
        <f>VLOOKUP(B79,Members!$B:$G,5,0)</f>
      </c>
      <c r="J79" s="3">
        <f>VLOOKUP(B79,Members!$B:$G,6,0)</f>
      </c>
      <c r="K79" s="3"/>
      <c r="L79" s="8">
        <f>IF(ISNUMBER(SEARCH("BM", E79)),IFERROR(VLOOKUP(B79, Members!$B:$H, 7, FALSE), ""),"")</f>
      </c>
      <c r="M79" s="98">
        <f>IF(D79&lt;T79,"ออกก่อน "&amp;TEXT((T79-D79)*24*60,"0")&amp;" นาที","")</f>
      </c>
      <c r="N79" s="98">
        <f>TEXT(C79,"hh:mm:ss")</f>
      </c>
      <c r="O79" s="98">
        <f>TIMEVALUE(LEFT(N79,5))</f>
      </c>
      <c r="P79" s="10">
        <f>IF(MOD(S79,1)&gt;=MOD(O79,1),"ตรงเวลา","มาสาย "&amp;ROUND((MOD(O79,1)-MOD(S79,1))*1440,0)&amp;" นาที")</f>
      </c>
      <c r="Q79" s="3">
        <f>IF(S79&lt;=O79,(O79-S79)*1440,0)</f>
      </c>
      <c r="R79" s="3" t="str">
        <v>07:00 - 16:00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/>
      <c r="B80" s="2"/>
      <c r="C80" s="146"/>
      <c r="D80" s="147"/>
      <c r="E80" s="2"/>
      <c r="F80" s="2"/>
      <c r="G80" s="104">
        <f>VLOOKUP(B80,Members!$B:$G,3,0)</f>
      </c>
      <c r="H80" s="3">
        <f>VLOOKUP(B80,Members!$B:$G,4,0)</f>
      </c>
      <c r="I80" s="3">
        <f>VLOOKUP(B80,Members!$B:$G,5,0)</f>
      </c>
      <c r="J80" s="3">
        <f>VLOOKUP(B80,Members!$B:$G,6,0)</f>
      </c>
      <c r="K80" s="3"/>
      <c r="L80" s="8">
        <f>IF(ISNUMBER(SEARCH("BM", E80)),IFERROR(VLOOKUP(B80, Members!$B:$H, 7, FALSE), ""),"")</f>
      </c>
      <c r="M80" s="98">
        <f>IF(D80&lt;T80,"ออกก่อน "&amp;TEXT((T80-D80)*24*60,"0")&amp;" นาที","")</f>
      </c>
      <c r="N80" s="98">
        <f>TEXT(C80,"hh:mm:ss")</f>
      </c>
      <c r="O80" s="98">
        <f>TIMEVALUE(LEFT(N80,5))</f>
      </c>
      <c r="P80" s="10">
        <f>IF(MOD(S80,1)&gt;=MOD(O80,1),"ตรงเวลา","มาสาย "&amp;ROUND((MOD(O80,1)-MOD(S80,1))*1440,0)&amp;" นาที")</f>
      </c>
      <c r="Q80" s="3">
        <f>IF(S80&lt;=O80,(O80-S80)*1440,0)</f>
      </c>
      <c r="R80" s="3" t="str">
        <v>07:00 - 16:00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/>
      <c r="B81" s="2"/>
      <c r="C81" s="146"/>
      <c r="D81" s="147"/>
      <c r="E81" s="2"/>
      <c r="F81" s="2"/>
      <c r="G81" s="104">
        <f>VLOOKUP(B81,Members!$B:$G,3,0)</f>
      </c>
      <c r="H81" s="3">
        <f>VLOOKUP(B81,Members!$B:$G,4,0)</f>
      </c>
      <c r="I81" s="3">
        <f>VLOOKUP(B81,Members!$B:$G,5,0)</f>
      </c>
      <c r="J81" s="3">
        <f>VLOOKUP(B81,Members!$B:$G,6,0)</f>
      </c>
      <c r="K81" s="3"/>
      <c r="L81" s="8">
        <f>IF(ISNUMBER(SEARCH("BM", E81)),IFERROR(VLOOKUP(B81, Members!$B:$H, 7, FALSE), ""),"")</f>
      </c>
      <c r="M81" s="98">
        <f>IF(D81&lt;T81,"ออกก่อน "&amp;TEXT((T81-D81)*24*60,"0")&amp;" นาที","")</f>
      </c>
      <c r="N81" s="98">
        <f>TEXT(C81,"hh:mm:ss")</f>
      </c>
      <c r="O81" s="98">
        <f>TIMEVALUE(LEFT(N81,5))</f>
      </c>
      <c r="P81" s="10">
        <f>IF(MOD(S81,1)&gt;=MOD(O81,1),"ตรงเวลา","มาสาย "&amp;ROUND((MOD(O81,1)-MOD(S81,1))*1440,0)&amp;" นาที")</f>
      </c>
      <c r="Q81" s="3">
        <f>IF(S81&lt;=O81,(O81-S81)*1440,0)</f>
      </c>
      <c r="R81" s="3" t="str">
        <v>07:00 - 16:00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/>
      <c r="B82" s="2"/>
      <c r="C82" s="146"/>
      <c r="D82" s="147"/>
      <c r="E82" s="2"/>
      <c r="F82" s="2"/>
      <c r="G82" s="104">
        <f>VLOOKUP(B82,Members!$B:$G,3,0)</f>
      </c>
      <c r="H82" s="3">
        <f>VLOOKUP(B82,Members!$B:$G,4,0)</f>
      </c>
      <c r="I82" s="3">
        <f>VLOOKUP(B82,Members!$B:$G,5,0)</f>
      </c>
      <c r="J82" s="3">
        <f>VLOOKUP(B82,Members!$B:$G,6,0)</f>
      </c>
      <c r="K82" s="116"/>
      <c r="L82" s="8">
        <f>IF(ISNUMBER(SEARCH("BM", E82)),IFERROR(VLOOKUP(B82, Members!$B:$H, 7, FALSE), ""),"")</f>
      </c>
      <c r="M82" s="98">
        <f>IF(D82&lt;T82,"ออกก่อน "&amp;TEXT((T82-D82)*24*60,"0")&amp;" นาที","")</f>
      </c>
      <c r="N82" s="98">
        <f>TEXT(C82,"hh:mm:ss")</f>
      </c>
      <c r="O82" s="98">
        <f>TIMEVALUE(LEFT(N82,5))</f>
      </c>
      <c r="P82" s="10">
        <f>IF(MOD(S82,1)&gt;=MOD(O82,1),"ตรงเวลา","มาสาย "&amp;ROUND((MOD(O82,1)-MOD(S82,1))*1440,0)&amp;" นาที")</f>
      </c>
      <c r="Q82" s="3">
        <f>IF(S82&lt;=O82,(O82-S82)*1440,0)</f>
      </c>
      <c r="R82" s="3" t="str">
        <v>07:00 - 16:00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B83" s="2"/>
      <c r="C83" s="146"/>
      <c r="D83" s="147"/>
      <c r="E83" s="2"/>
      <c r="F83" s="2"/>
      <c r="G83" s="104">
        <f>VLOOKUP(B83,Members!$B:$G,3,0)</f>
      </c>
      <c r="H83" s="3">
        <f>VLOOKUP(B83,Members!$B:$G,4,0)</f>
      </c>
      <c r="I83" s="3">
        <f>VLOOKUP(B83,Members!$B:$G,5,0)</f>
      </c>
      <c r="J83" s="3">
        <f>VLOOKUP(B83,Members!$B:$G,6,0)</f>
      </c>
      <c r="K83" s="116"/>
      <c r="L83" s="8">
        <f>IF(ISNUMBER(SEARCH("BM", E83)),IFERROR(VLOOKUP(B83, Members!$B:$H, 7, FALSE), ""),"")</f>
      </c>
      <c r="M83" s="98">
        <f>IF(D83&lt;T83,"ออกก่อน "&amp;TEXT((T83-D83)*24*60,"0")&amp;" นาที","")</f>
      </c>
      <c r="N83" s="98">
        <f>TEXT(C83,"hh:mm:ss")</f>
      </c>
      <c r="O83" s="98">
        <f>TIMEVALUE(LEFT(N83,5))</f>
      </c>
      <c r="P83" s="10">
        <f>IF(MOD(S83,1)&gt;=MOD(O83,1),"ตรงเวลา","มาสาย "&amp;ROUND((MOD(O83,1)-MOD(S83,1))*1440,0)&amp;" นาที")</f>
      </c>
      <c r="Q83" s="3">
        <f>IF(S83&lt;=O83,(O83-S83)*1440,0)</f>
      </c>
      <c r="R83" s="3" t="str">
        <v>07:00 - 16:00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B84" s="2"/>
      <c r="C84" s="146"/>
      <c r="D84" s="147"/>
      <c r="E84" s="2"/>
      <c r="F84" s="2"/>
      <c r="G84" s="104">
        <f>VLOOKUP(B84,Members!$B:$G,3,0)</f>
      </c>
      <c r="H84" s="3">
        <f>VLOOKUP(B84,Members!$B:$G,4,0)</f>
      </c>
      <c r="I84" s="3">
        <f>VLOOKUP(B84,Members!$B:$G,5,0)</f>
      </c>
      <c r="J84" s="3">
        <f>VLOOKUP(B84,Members!$B:$G,6,0)</f>
      </c>
      <c r="K84" s="116"/>
      <c r="L84" s="8">
        <f>IF(ISNUMBER(SEARCH("BM", E84)),IFERROR(VLOOKUP(B84, Members!$B:$H, 7, FALSE), ""),"")</f>
      </c>
      <c r="M84" s="98">
        <f>IF(D84&lt;T84,"ออกก่อน "&amp;TEXT((T84-D84)*24*60,"0")&amp;" นาที","")</f>
      </c>
      <c r="N84" s="98">
        <f>TEXT(C84,"hh:mm:ss")</f>
      </c>
      <c r="O84" s="98">
        <f>TIMEVALUE(LEFT(N84,5))</f>
      </c>
      <c r="P84" s="10">
        <f>IF(MOD(S84,1)&gt;=MOD(O84,1),"ตรงเวลา","มาสาย "&amp;ROUND((MOD(O84,1)-MOD(S84,1))*1440,0)&amp;" นาที")</f>
      </c>
      <c r="Q84" s="3">
        <f>IF(S84&lt;=O84,(O84-S84)*1440,0)</f>
      </c>
      <c r="R84" s="3" t="str">
        <v>07:00 - 16:00</v>
      </c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/>
      <c r="C85" s="146"/>
      <c r="D85" s="147"/>
      <c r="E85" s="2"/>
      <c r="F85" s="2"/>
      <c r="G85" s="104">
        <f>VLOOKUP(B85,Members!$B:$G,3,0)</f>
      </c>
      <c r="H85" s="3">
        <f>VLOOKUP(B85,Members!$B:$G,4,0)</f>
      </c>
      <c r="I85" s="3">
        <f>VLOOKUP(B85,Members!$B:$G,5,0)</f>
      </c>
      <c r="J85" s="3">
        <f>VLOOKUP(B85,Members!$B:$G,6,0)</f>
      </c>
      <c r="K85" s="3"/>
      <c r="L85" s="8">
        <f>IF(ISNUMBER(SEARCH("BM", E85)),IFERROR(VLOOKUP(B85, Members!$B:$H, 7, FALSE), ""),"")</f>
      </c>
      <c r="M85" s="98">
        <f>IF(D85&lt;T85,"ออกก่อน "&amp;TEXT((T85-D85)*24*60,"0")&amp;" นาที","")</f>
      </c>
      <c r="N85" s="98">
        <f>TEXT(C85,"hh:mm:ss")</f>
      </c>
      <c r="O85" s="98">
        <f>TIMEVALUE(LEFT(N85,5))</f>
      </c>
      <c r="P85" s="10">
        <f>IF(MOD(S85,1)&gt;=MOD(O85,1),"ตรงเวลา","มาสาย "&amp;ROUND((MOD(O85,1)-MOD(S85,1))*1440,0)&amp;" นาที")</f>
      </c>
      <c r="Q85" s="3">
        <f>IF(S85&lt;=O85,(O85-S85)*1440,0)</f>
      </c>
      <c r="R85" s="3" t="str">
        <v>07:00 - 16:00</v>
      </c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5"/>
      <c r="C86" s="149"/>
      <c r="D86" s="148"/>
      <c r="E86" s="2"/>
      <c r="F86" s="2"/>
      <c r="G86" s="104">
        <f>VLOOKUP(B86,Members!$B:$G,3,0)</f>
      </c>
      <c r="H86" s="3">
        <f>VLOOKUP(B86,Members!$B:$G,4,0)</f>
      </c>
      <c r="I86" s="3">
        <f>VLOOKUP(B86,Members!$B:$G,5,0)</f>
      </c>
      <c r="J86" s="3">
        <f>VLOOKUP(B86,Members!$B:$G,6,0)</f>
      </c>
      <c r="K86" s="3"/>
      <c r="L86" s="8">
        <f>IF(ISNUMBER(SEARCH("BM", E86)),IFERROR(VLOOKUP(B86, Members!$B:$H, 7, FALSE), ""),"")</f>
      </c>
      <c r="M86" s="98">
        <f>IF(D86&lt;T86,"ออกก่อน "&amp;TEXT((T86-D86)*24*60,"0")&amp;" นาที","")</f>
      </c>
      <c r="N86" s="98">
        <f>TEXT(C86,"hh:mm:ss")</f>
      </c>
      <c r="O86" s="98">
        <f>TIMEVALUE(LEFT(N86,5))</f>
      </c>
      <c r="P86" s="10">
        <f>IF(MOD(S86,1)&gt;=MOD(O86,1),"ตรงเวลา","มาสาย "&amp;ROUND((MOD(O86,1)-MOD(S86,1))*1440,0)&amp;" นาที")</f>
      </c>
      <c r="Q86" s="3">
        <f>IF(S86&lt;=O86,(O86-S86)*1440,0)</f>
      </c>
      <c r="R86" s="3" t="str">
        <v>07:00 - 16:00</v>
      </c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46"/>
      <c r="D87" s="147"/>
      <c r="E87" s="2"/>
      <c r="F87" s="2"/>
      <c r="G87" s="104">
        <f>VLOOKUP(B87,Members!$B:$G,3,0)</f>
      </c>
      <c r="H87" s="3">
        <f>VLOOKUP(B87,Members!$B:$G,4,0)</f>
      </c>
      <c r="I87" s="3">
        <f>VLOOKUP(B87,Members!$B:$G,5,0)</f>
      </c>
      <c r="J87" s="3">
        <f>VLOOKUP(B87,Members!$B:$G,6,0)</f>
      </c>
      <c r="K87" s="3"/>
      <c r="L87" s="8">
        <f>IF(ISNUMBER(SEARCH("BM", E87)),IFERROR(VLOOKUP(B87, Members!$B:$H, 7, FALSE), ""),"")</f>
      </c>
      <c r="M87" s="98">
        <f>IF(D87&lt;T87,"ออกก่อน "&amp;TEXT((T87-D87)*24*60,"0")&amp;" นาที","")</f>
      </c>
      <c r="N87" s="98">
        <f>TEXT(C87,"hh:mm:ss")</f>
      </c>
      <c r="O87" s="98">
        <f>TIMEVALUE(LEFT(N87,5))</f>
      </c>
      <c r="P87" s="10">
        <f>IF(MOD(S87,1)&gt;=MOD(O87,1),"ตรงเวลา","มาสาย "&amp;ROUND((MOD(O87,1)-MOD(S87,1))*1440,0)&amp;" นาที")</f>
      </c>
      <c r="Q87" s="3">
        <f>IF(S87&lt;=O87,(O87-S87)*1440,0)</f>
      </c>
      <c r="R87" s="3" t="str">
        <v>07:00 - 16:00</v>
      </c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46"/>
      <c r="D88" s="147"/>
      <c r="E88" s="2"/>
      <c r="F88" s="2"/>
      <c r="G88" s="104">
        <f>VLOOKUP(B88,Members!$B:$G,3,0)</f>
      </c>
      <c r="H88" s="3">
        <f>VLOOKUP(B88,Members!$B:$G,4,0)</f>
      </c>
      <c r="I88" s="3">
        <f>VLOOKUP(B88,Members!$B:$G,5,0)</f>
      </c>
      <c r="J88" s="3">
        <f>VLOOKUP(B88,Members!$B:$G,6,0)</f>
      </c>
      <c r="K88" s="3"/>
      <c r="L88" s="8">
        <f>IF(ISNUMBER(SEARCH("BM", E88)),IFERROR(VLOOKUP(B88, Members!$B:$H, 7, FALSE), ""),"")</f>
      </c>
      <c r="M88" s="98">
        <f>IF(D88&lt;T88,"ออกก่อน "&amp;TEXT((T88-D88)*24*60,"0")&amp;" นาที","")</f>
      </c>
      <c r="N88" s="98">
        <f>TEXT(C88,"hh:mm:ss")</f>
      </c>
      <c r="O88" s="98">
        <f>TIMEVALUE(LEFT(N88,5))</f>
      </c>
      <c r="P88" s="10">
        <f>IF(MOD(S88,1)&gt;=MOD(O88,1),"ตรงเวลา","มาสาย "&amp;ROUND((MOD(O88,1)-MOD(S88,1))*1440,0)&amp;" นาที")</f>
      </c>
      <c r="Q88" s="3">
        <f>IF(S88&lt;=O88,(O88-S88)*1440,0)</f>
      </c>
      <c r="R88" s="3" t="str">
        <v>07:00 - 16:00</v>
      </c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46"/>
      <c r="D89" s="147"/>
      <c r="E89" s="2"/>
      <c r="F89" s="2"/>
      <c r="G89" s="104">
        <f>VLOOKUP(B89,Members!$B:$G,3,0)</f>
      </c>
      <c r="H89" s="3">
        <f>VLOOKUP(B89,Members!$B:$G,4,0)</f>
      </c>
      <c r="I89" s="3">
        <f>VLOOKUP(B89,Members!$B:$G,5,0)</f>
      </c>
      <c r="J89" s="3">
        <f>VLOOKUP(B89,Members!$B:$G,6,0)</f>
      </c>
      <c r="K89" s="3"/>
      <c r="L89" s="8">
        <f>IF(ISNUMBER(SEARCH("BM", E89)),IFERROR(VLOOKUP(B89, Members!$B:$H, 7, FALSE), ""),"")</f>
      </c>
      <c r="M89" s="98">
        <f>IF(D89&lt;T89,"ออกก่อน "&amp;TEXT((T89-D89)*24*60,"0")&amp;" นาที","")</f>
      </c>
      <c r="N89" s="98">
        <f>TEXT(C89,"hh:mm:ss")</f>
      </c>
      <c r="O89" s="98">
        <f>TIMEVALUE(LEFT(N89,5))</f>
      </c>
      <c r="P89" s="10">
        <f>IF(MOD(S89,1)&gt;=MOD(O89,1),"ตรงเวลา","มาสาย "&amp;ROUND((MOD(O89,1)-MOD(S89,1))*1440,0)&amp;" นาที")</f>
      </c>
      <c r="Q89" s="3">
        <f>IF(S89&lt;=O89,(O89-S89)*1440,0)</f>
      </c>
      <c r="R89" s="3" t="str">
        <v>07:00 - 16:00</v>
      </c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46"/>
      <c r="D90" s="147"/>
      <c r="E90" s="2"/>
      <c r="F90" s="2"/>
      <c r="G90" s="104">
        <f>VLOOKUP(B90,Members!$B:$G,3,0)</f>
      </c>
      <c r="H90" s="3">
        <f>VLOOKUP(B90,Members!$B:$G,4,0)</f>
      </c>
      <c r="I90" s="3">
        <f>VLOOKUP(B90,Members!$B:$G,5,0)</f>
      </c>
      <c r="J90" s="3">
        <f>VLOOKUP(B90,Members!$B:$G,6,0)</f>
      </c>
      <c r="K90" s="3"/>
      <c r="L90" s="8">
        <f>IF(ISNUMBER(SEARCH("BM", E90)),IFERROR(VLOOKUP(B90, Members!$B:$H, 7, FALSE), ""),"")</f>
      </c>
      <c r="M90" s="98">
        <f>IF(D90&lt;T90,"ออกก่อน "&amp;TEXT((T90-D90)*24*60,"0")&amp;" นาที","")</f>
      </c>
      <c r="N90" s="98">
        <f>TEXT(C90,"hh:mm:ss")</f>
      </c>
      <c r="O90" s="98">
        <f>TIMEVALUE(LEFT(N90,5))</f>
      </c>
      <c r="P90" s="10">
        <f>IF(MOD(S90,1)&gt;=MOD(O90,1),"ตรงเวลา","มาสาย "&amp;ROUND((MOD(O90,1)-MOD(S90,1))*1440,0)&amp;" นาที")</f>
      </c>
      <c r="Q90" s="3">
        <f>IF(S90&lt;=O90,(O90-S90)*1440,0)</f>
      </c>
      <c r="R90" s="3" t="str">
        <v>07:00 - 16:00</v>
      </c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46"/>
      <c r="D91" s="147"/>
      <c r="E91" s="2"/>
      <c r="F91" s="2"/>
      <c r="G91" s="104">
        <f>VLOOKUP(B91,Members!$B:$G,3,0)</f>
      </c>
      <c r="H91" s="3">
        <f>VLOOKUP(B91,Members!$B:$G,4,0)</f>
      </c>
      <c r="I91" s="3">
        <f>VLOOKUP(B91,Members!$B:$G,5,0)</f>
      </c>
      <c r="J91" s="3">
        <f>VLOOKUP(B91,Members!$B:$G,6,0)</f>
      </c>
      <c r="K91" s="3"/>
      <c r="L91" s="8">
        <f>IF(ISNUMBER(SEARCH("BM", E91)),IFERROR(VLOOKUP(B91, Members!$B:$H, 7, FALSE), ""),"")</f>
      </c>
      <c r="M91" s="98">
        <f>IF(D91&lt;T91,"ออกก่อน "&amp;TEXT((T91-D91)*24*60,"0")&amp;" นาที","")</f>
      </c>
      <c r="N91" s="98">
        <f>TEXT(C91,"hh:mm:ss")</f>
      </c>
      <c r="O91" s="98">
        <f>TIMEVALUE(LEFT(N91,5))</f>
      </c>
      <c r="P91" s="10">
        <f>IF(MOD(S91,1)&gt;=MOD(O91,1),"ตรงเวลา","มาสาย "&amp;ROUND((MOD(O91,1)-MOD(S91,1))*1440,0)&amp;" นาที")</f>
      </c>
      <c r="Q91" s="3">
        <f>IF(S91&lt;=O91,(O91-S91)*1440,0)</f>
      </c>
      <c r="R91" s="3" t="str">
        <v>07:00 - 16:00</v>
      </c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46"/>
      <c r="D92" s="147"/>
      <c r="E92" s="2"/>
      <c r="F92" s="2"/>
      <c r="G92" s="104">
        <f>VLOOKUP(B92,Members!$B:$G,3,0)</f>
      </c>
      <c r="H92" s="3">
        <f>VLOOKUP(B92,Members!$B:$G,4,0)</f>
      </c>
      <c r="I92" s="3">
        <f>VLOOKUP(B92,Members!$B:$G,5,0)</f>
      </c>
      <c r="J92" s="3">
        <f>VLOOKUP(B92,Members!$B:$G,6,0)</f>
      </c>
      <c r="K92" s="32"/>
      <c r="L92" s="8">
        <f>IF(ISNUMBER(SEARCH("BM", E92)),IFERROR(VLOOKUP(B92, Members!$B:$H, 7, FALSE), ""),"")</f>
      </c>
      <c r="M92" s="98">
        <f>IF(D92&lt;T92,"ออกก่อน "&amp;TEXT((T92-D92)*24*60,"0")&amp;" นาที","")</f>
      </c>
      <c r="N92" s="98">
        <f>TEXT(C92,"hh:mm:ss")</f>
      </c>
      <c r="O92" s="98">
        <f>TIMEVALUE(LEFT(N92,5))</f>
      </c>
      <c r="P92" s="10"/>
      <c r="Q92" s="3"/>
      <c r="R92" s="3" t="str">
        <v>07:00 - 16:00</v>
      </c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46"/>
      <c r="D93" s="147"/>
      <c r="E93" s="2"/>
      <c r="F93" s="2"/>
      <c r="G93" s="104">
        <f>VLOOKUP(B93,Members!$B:$G,3,0)</f>
      </c>
      <c r="H93" s="3">
        <f>VLOOKUP(B93,Members!$B:$G,4,0)</f>
      </c>
      <c r="I93" s="3">
        <f>VLOOKUP(B93,Members!$B:$G,5,0)</f>
      </c>
      <c r="J93" s="3">
        <f>VLOOKUP(B93,Members!$B:$G,6,0)</f>
      </c>
      <c r="K93" s="32"/>
      <c r="L93" s="8">
        <f>IF(ISNUMBER(SEARCH("BM", E93)),IFERROR(VLOOKUP(B93, Members!$B:$H, 7, FALSE), ""),"")</f>
      </c>
      <c r="M93" s="98">
        <f>IF(D93&lt;T93,"ออกก่อน "&amp;TEXT((T93-D93)*24*60,"0")&amp;" นาที","")</f>
      </c>
      <c r="N93" s="98">
        <f>TEXT(C93,"hh:mm:ss")</f>
      </c>
      <c r="O93" s="98">
        <f>TIMEVALUE(LEFT(N93,5))</f>
      </c>
      <c r="P93" s="10"/>
      <c r="Q93" s="3"/>
      <c r="R93" s="3" t="str">
        <v>07:00 - 16:00</v>
      </c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46"/>
      <c r="D94" s="98"/>
      <c r="E94" s="2"/>
      <c r="F94" s="2"/>
      <c r="G94" s="104">
        <f>VLOOKUP(B94,Members!$B:$G,3,0)</f>
      </c>
      <c r="H94" s="3">
        <f>VLOOKUP(B94,Members!$B:$G,4,0)</f>
      </c>
      <c r="I94" s="3">
        <f>VLOOKUP(B94,Members!$B:$G,5,0)</f>
      </c>
      <c r="J94" s="3">
        <f>VLOOKUP(B94,Members!$B:$G,6,0)</f>
      </c>
      <c r="K94" s="32"/>
      <c r="L94" s="8">
        <f>IF(ISNUMBER(SEARCH("BM", E94)),IFERROR(VLOOKUP(B94, Members!$B:$H, 7, FALSE), ""),"")</f>
      </c>
      <c r="M94" s="98">
        <f>IF(D94&lt;T94,"ออกก่อน "&amp;TEXT((T94-D94)*24*60,"0")&amp;" นาที","")</f>
      </c>
      <c r="N94" s="98">
        <f>TEXT(C94,"hh:mm:ss")</f>
      </c>
      <c r="O94" s="98">
        <f>TIMEVALUE(LEFT(N94,5))</f>
      </c>
      <c r="P94" s="10"/>
      <c r="Q94" s="3"/>
      <c r="R94" s="3" t="str">
        <v>07:00 - 16:00</v>
      </c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46"/>
      <c r="D95" s="98"/>
      <c r="E95" s="2"/>
      <c r="F95" s="2"/>
      <c r="G95" s="104">
        <f>VLOOKUP(B95,Members!$B:$G,3,0)</f>
      </c>
      <c r="H95" s="3">
        <f>VLOOKUP(B95,Members!$B:$G,4,0)</f>
      </c>
      <c r="I95" s="3">
        <f>VLOOKUP(B95,Members!$B:$G,5,0)</f>
      </c>
      <c r="J95" s="3">
        <f>VLOOKUP(B95,Members!$B:$G,6,0)</f>
      </c>
      <c r="K95" s="32"/>
      <c r="L95" s="8">
        <f>IF(ISNUMBER(SEARCH("BM", E95)),IFERROR(VLOOKUP(B95, Members!$B:$H, 7, FALSE), ""),"")</f>
      </c>
      <c r="M95" s="98">
        <f>IF(D95&lt;T95,"ออกก่อน "&amp;TEXT((T95-D95)*24*60,"0")&amp;" นาที","")</f>
      </c>
      <c r="N95" s="98">
        <f>TEXT(C95,"hh:mm:ss")</f>
      </c>
      <c r="O95" s="98">
        <f>TIMEVALUE(LEFT(N95,5))</f>
      </c>
      <c r="P95" s="10"/>
      <c r="Q95" s="3"/>
      <c r="R95" s="3" t="str">
        <v>07:00 - 16:00</v>
      </c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46"/>
      <c r="D96" s="98"/>
      <c r="E96" s="2"/>
      <c r="F96" s="2"/>
      <c r="G96" s="104">
        <f>VLOOKUP(B96,Members!$B:$G,3,0)</f>
      </c>
      <c r="H96" s="3">
        <f>VLOOKUP(B96,Members!$B:$G,4,0)</f>
      </c>
      <c r="I96" s="3">
        <f>VLOOKUP(B96,Members!$B:$G,5,0)</f>
      </c>
      <c r="J96" s="3">
        <f>VLOOKUP(B96,Members!$B:$G,6,0)</f>
      </c>
      <c r="K96" s="32"/>
      <c r="L96" s="8">
        <f>IF(ISNUMBER(SEARCH("BM", E96)),IFERROR(VLOOKUP(B96, Members!$B:$H, 7, FALSE), ""),"")</f>
      </c>
      <c r="M96" s="98">
        <f>IF(D96&lt;T96,"ออกก่อน "&amp;TEXT((T96-D96)*24*60,"0")&amp;" นาที","")</f>
      </c>
      <c r="N96" s="98">
        <f>TEXT(C96,"hh:mm:ss")</f>
      </c>
      <c r="O96" s="98">
        <f>TIMEVALUE(LEFT(N96,5))</f>
      </c>
      <c r="P96" s="10"/>
      <c r="Q96" s="3"/>
      <c r="R96" s="3" t="str">
        <v>07:00 - 16:00</v>
      </c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46"/>
      <c r="D97" s="98"/>
      <c r="E97" s="2"/>
      <c r="F97" s="2"/>
      <c r="G97" s="104">
        <f>VLOOKUP(B97,Members!$B:$G,3,0)</f>
      </c>
      <c r="H97" s="3">
        <f>VLOOKUP(B97,Members!$B:$G,4,0)</f>
      </c>
      <c r="I97" s="3">
        <f>VLOOKUP(B97,Members!$B:$G,5,0)</f>
      </c>
      <c r="J97" s="3">
        <f>VLOOKUP(B97,Members!$B:$G,6,0)</f>
      </c>
      <c r="K97" s="32"/>
      <c r="L97" s="8">
        <f>IF(ISNUMBER(SEARCH("BM", E97)),IFERROR(VLOOKUP(B97, Members!$B:$H, 7, FALSE), ""),"")</f>
      </c>
      <c r="M97" s="98">
        <f>IF(D97&lt;T97,"ออกก่อน "&amp;TEXT((T97-D97)*24*60,"0")&amp;" นาที","")</f>
      </c>
      <c r="N97" s="98">
        <f>TEXT(C97,"hh:mm:ss")</f>
      </c>
      <c r="O97" s="98">
        <f>TIMEVALUE(LEFT(N97,5))</f>
      </c>
      <c r="P97" s="10"/>
      <c r="Q97" s="3"/>
      <c r="R97" s="3" t="str">
        <v>07:00 - 16:00</v>
      </c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46"/>
      <c r="D98" s="98"/>
      <c r="E98" s="2"/>
      <c r="F98" s="2"/>
      <c r="G98" s="104">
        <f>VLOOKUP(B98,Members!$B:$G,3,0)</f>
      </c>
      <c r="H98" s="3">
        <f>VLOOKUP(B98,Members!$B:$G,4,0)</f>
      </c>
      <c r="I98" s="3">
        <f>VLOOKUP(B98,Members!$B:$G,5,0)</f>
      </c>
      <c r="J98" s="3">
        <f>VLOOKUP(B98,Members!$B:$G,6,0)</f>
      </c>
      <c r="K98" s="32"/>
      <c r="L98" s="8">
        <f>IF(ISNUMBER(SEARCH("BM", E98)),IFERROR(VLOOKUP(B98, Members!$B:$H, 7, FALSE), ""),"")</f>
      </c>
      <c r="M98" s="98">
        <f>IF(D98&lt;T98,"ออกก่อน "&amp;TEXT((T98-D98)*24*60,"0")&amp;" นาที","")</f>
      </c>
      <c r="N98" s="98">
        <f>TEXT(C98,"hh:mm:ss")</f>
      </c>
      <c r="O98" s="98">
        <f>TIMEVALUE(LEFT(N98,5))</f>
      </c>
      <c r="P98" s="10"/>
      <c r="Q98" s="3"/>
      <c r="R98" s="3" t="str">
        <v>07:00 - 16:00</v>
      </c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0"/>
      <c r="D99" s="108"/>
      <c r="E99" s="32"/>
      <c r="F99" s="32"/>
      <c r="G99" s="104">
        <f>VLOOKUP(B99,Members!$B:$G,3,0)</f>
      </c>
      <c r="H99" s="3">
        <f>VLOOKUP(B99,Members!$B:$G,4,0)</f>
      </c>
      <c r="I99" s="3">
        <f>VLOOKUP(B99,Members!$B:$G,5,0)</f>
      </c>
      <c r="J99" s="3">
        <f>VLOOKUP(B99,Members!$B:$G,6,0)</f>
      </c>
      <c r="K99" s="32"/>
      <c r="L99" s="8">
        <f>IF(ISNUMBER(SEARCH("BM", E99)),IFERROR(VLOOKUP(B99, Members!$B:$H, 7, FALSE), ""),"")</f>
      </c>
      <c r="M99" s="98">
        <f>IF(D99&lt;T99,"ออกก่อน "&amp;TEXT((T99-D99)*24*60,"0")&amp;" นาที","")</f>
      </c>
      <c r="N99" s="98">
        <f>TEXT(C99,"hh:mm:ss")</f>
      </c>
      <c r="O99" s="98">
        <f>TIMEVALUE(LEFT(N99,5))</f>
      </c>
      <c r="P99" s="10"/>
      <c r="Q99" s="3"/>
      <c r="R99" s="3" t="str">
        <v>07:00 - 16:00</v>
      </c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0"/>
      <c r="D100" s="108"/>
      <c r="E100" s="32"/>
      <c r="F100" s="32"/>
      <c r="G100" s="104">
        <f>VLOOKUP(B100,Members!$B:$G,3,0)</f>
      </c>
      <c r="H100" s="3">
        <f>VLOOKUP(B100,Members!$B:$G,4,0)</f>
      </c>
      <c r="I100" s="3">
        <f>VLOOKUP(B100,Members!$B:$G,5,0)</f>
      </c>
      <c r="J100" s="3">
        <f>VLOOKUP(B100,Members!$B:$G,6,0)</f>
      </c>
      <c r="K100" s="32"/>
      <c r="L100" s="8">
        <f>IF(ISNUMBER(SEARCH("BM", E100)),IFERROR(VLOOKUP(B100, Members!$B:$H, 7, FALSE), ""),"")</f>
      </c>
      <c r="M100" s="98">
        <f>IF(D100&lt;T100,"ออกก่อน "&amp;TEXT((T100-D100)*24*60,"0")&amp;" นาที","")</f>
      </c>
      <c r="N100" s="98">
        <f>TEXT(C100,"hh:mm:ss")</f>
      </c>
      <c r="O100" s="98">
        <f>TIMEVALUE(LEFT(N100,5))</f>
      </c>
      <c r="P100" s="10"/>
      <c r="Q100" s="3"/>
      <c r="R100" s="3" t="str">
        <v>07:00 - 16:00</v>
      </c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0"/>
      <c r="D101" s="108"/>
      <c r="E101" s="32"/>
      <c r="F101" s="32"/>
      <c r="G101" s="104">
        <f>VLOOKUP(B101,Members!$B:$G,3,0)</f>
      </c>
      <c r="H101" s="3">
        <f>VLOOKUP(B101,Members!$B:$G,4,0)</f>
      </c>
      <c r="I101" s="3">
        <f>VLOOKUP(B101,Members!$B:$G,5,0)</f>
      </c>
      <c r="J101" s="3">
        <f>VLOOKUP(B101,Members!$B:$G,6,0)</f>
      </c>
      <c r="K101" s="32"/>
      <c r="L101" s="8">
        <f>IF(ISNUMBER(SEARCH("BM", E101)),IFERROR(VLOOKUP(B101, Members!$B:$H, 7, FALSE), ""),"")</f>
      </c>
      <c r="M101" s="98">
        <f>IF(D101&lt;T101,"ออกก่อน "&amp;TEXT((T101-D101)*24*60,"0")&amp;" นาที","")</f>
      </c>
      <c r="N101" s="98">
        <f>TEXT(C101,"hh:mm:ss")</f>
      </c>
      <c r="O101" s="98">
        <f>TIMEVALUE(LEFT(N101,5))</f>
      </c>
      <c r="P101" s="10"/>
      <c r="Q101" s="3"/>
      <c r="R101" s="3" t="str">
        <v>07:00 - 16:00</v>
      </c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0"/>
      <c r="D102" s="108"/>
      <c r="E102" s="32"/>
      <c r="F102" s="32"/>
      <c r="G102" s="104">
        <f>VLOOKUP(B102,Members!$B:$G,3,0)</f>
      </c>
      <c r="H102" s="3">
        <f>VLOOKUP(B102,Members!$B:$G,4,0)</f>
      </c>
      <c r="I102" s="3">
        <f>VLOOKUP(B102,Members!$B:$G,5,0)</f>
      </c>
      <c r="J102" s="3">
        <f>VLOOKUP(B102,Members!$B:$G,6,0)</f>
      </c>
      <c r="K102" s="32"/>
      <c r="L102" s="8">
        <f>IF(ISNUMBER(SEARCH("BM", E102)),IFERROR(VLOOKUP(B102, Members!$B:$H, 7, FALSE), ""),"")</f>
      </c>
      <c r="M102" s="98">
        <f>IF(D102&lt;T102,"ออกก่อน "&amp;TEXT((T102-D102)*24*60,"0")&amp;" นาที","")</f>
      </c>
      <c r="N102" s="98">
        <f>TEXT(C102,"hh:mm:ss")</f>
      </c>
      <c r="O102" s="98">
        <f>TIMEVALUE(LEFT(N102,5))</f>
      </c>
      <c r="P102" s="10"/>
      <c r="Q102" s="3"/>
      <c r="R102" s="3" t="str">
        <v>07:00 - 16:00</v>
      </c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0"/>
      <c r="D103" s="108"/>
      <c r="E103" s="32"/>
      <c r="F103" s="32"/>
      <c r="G103" s="104">
        <f>VLOOKUP(B103,Members!$B:$G,3,0)</f>
      </c>
      <c r="H103" s="3">
        <f>VLOOKUP(B103,Members!$B:$G,4,0)</f>
      </c>
      <c r="I103" s="3">
        <f>VLOOKUP(B103,Members!$B:$G,5,0)</f>
      </c>
      <c r="J103" s="3">
        <f>VLOOKUP(B103,Members!$B:$G,6,0)</f>
      </c>
      <c r="K103" s="32"/>
      <c r="L103" s="8">
        <f>IF(ISNUMBER(SEARCH("BM", E103)),IFERROR(VLOOKUP(B103, Members!$B:$H, 7, FALSE), ""),"")</f>
      </c>
      <c r="M103" s="98">
        <f>IF(D103&lt;T103,"ออกก่อน "&amp;TEXT((T103-D103)*24*60,"0")&amp;" นาที","")</f>
      </c>
      <c r="N103" s="98">
        <f>TEXT(C103,"hh:mm:ss")</f>
      </c>
      <c r="O103" s="98">
        <f>TIMEVALUE(LEFT(N103,5))</f>
      </c>
      <c r="P103" s="10"/>
      <c r="Q103" s="3"/>
      <c r="R103" s="3" t="str">
        <v>07:00 - 16:00</v>
      </c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0"/>
      <c r="D104" s="108"/>
      <c r="E104" s="32"/>
      <c r="F104" s="32"/>
      <c r="G104" s="104">
        <f>VLOOKUP(B104,Members!$B:$G,3,0)</f>
      </c>
      <c r="H104" s="3">
        <f>VLOOKUP(B104,Members!$B:$G,4,0)</f>
      </c>
      <c r="I104" s="3">
        <f>VLOOKUP(B104,Members!$B:$G,5,0)</f>
      </c>
      <c r="J104" s="3">
        <f>VLOOKUP(B104,Members!$B:$G,6,0)</f>
      </c>
      <c r="K104" s="32"/>
      <c r="L104" s="8">
        <f>IF(ISNUMBER(SEARCH("BM", E104)),IFERROR(VLOOKUP(B104, Members!$B:$H, 7, FALSE), ""),"")</f>
      </c>
      <c r="M104" s="98">
        <f>IF(D104&lt;T104,"ออกก่อน "&amp;TEXT((T104-D104)*24*60,"0")&amp;" นาที","")</f>
      </c>
      <c r="N104" s="98">
        <f>TEXT(C104,"hh:mm:ss")</f>
      </c>
      <c r="O104" s="98">
        <f>TIMEVALUE(LEFT(N104,5))</f>
      </c>
      <c r="P104" s="10"/>
      <c r="Q104" s="3"/>
      <c r="R104" s="3" t="str">
        <v>07:00 - 16:00</v>
      </c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E84:F84"/>
    <mergeCell ref="E85:F85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19" priority="2" stopIfTrue="true" type="expression">
      <formula>AND(ISNUMBER(SEARCH("BM",$E9)),$E9&lt;&gt;$L9)</formula>
    </cfRule>
  </conditionalFormatting>
  <conditionalFormatting sqref="B1:B1048576">
    <cfRule dxfId="20" priority="3" stopIfTrue="true" type="duplicateValues"/>
  </conditionalFormatting>
  <conditionalFormatting sqref="L1:M1048576">
    <cfRule dxfId="21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22" priority="5" stopIfTrue="true" type="expression">
      <formula>ISNUMBER(SEARCH("มาสาย",$P1))</formula>
    </cfRule>
  </conditionalFormatting>
  <conditionalFormatting sqref="P1:P1048576">
    <cfRule dxfId="23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7" min="7" style="0" width="21"/>
    <col collapsed="false" customWidth="true" hidden="false" max="8" min="8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9" min="9" style="0" width="21"/>
    <col collapsed="false" customWidth="true" hidden="false" max="10" min="10" style="0" width="30"/>
    <col collapsed="false" customWidth="true" hidden="false" max="10" min="10" style="0" width="30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2" min="22" style="0" width="17"/>
    <col collapsed="false" customWidth="true" hidden="false" max="23" min="23" style="0" width="18"/>
    <col collapsed="false" customWidth="true" hidden="false" max="23" min="23" style="0" width="18"/>
    <col collapsed="false" customWidth="true" hidden="false" max="24" min="24" style="0" width="17"/>
    <col collapsed="false" customWidth="true" hidden="false" max="24" min="24" style="0" width="17"/>
    <col collapsed="false" customWidth="true" hidden="false" max="25" min="25" style="0" width="15"/>
    <col collapsed="false" customWidth="true" hidden="false" max="25" min="25" style="0" width="15"/>
    <col collapsed="false" customWidth="true" hidden="false" max="26" min="26" style="0" width="22"/>
    <col collapsed="false" customWidth="true" hidden="false" max="26" min="26" style="0" width="22"/>
    <col collapsed="false" customWidth="true" hidden="false" max="27" min="27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ฉัตรมงคล มาลี</v>
      </c>
      <c r="C9" s="102">
        <v>46116.295902777776</v>
      </c>
      <c r="D9" s="100">
        <v>0.6666666666666666</v>
      </c>
      <c r="E9" s="2" t="str">
        <v>BM1</v>
      </c>
      <c r="F9" s="2" t="str">
        <v>เก้า</v>
      </c>
      <c r="G9" s="104">
        <f>VLOOKUP(B9,Members!$B:$G,3,0)</f>
      </c>
      <c r="H9" s="3">
        <f>VLOOKUP(B9,Members!$B:$G,4,0)</f>
      </c>
      <c r="I9" s="3">
        <f>VLOOKUP(B9,Members!$B:$G,5,0)</f>
      </c>
      <c r="J9" s="3">
        <f>VLOOKUP(B9,Members!$B:$G,6,0)</f>
      </c>
      <c r="K9" s="3"/>
      <c r="L9" s="8">
        <f>IF(ISNUMBER(SEARCH("BM", E9)),IFERROR(VLOOKUP(B9, Members!$B:$H, 7, FALSE), ""),"")</f>
      </c>
      <c r="M9" s="98">
        <f>IF(D9&lt;T9,"ออกก่อน "&amp;TEXT((T9-D9)*24*60,"0")&amp;" นาที","")</f>
      </c>
      <c r="N9" s="98">
        <f>TEXT(C9,"hh:mm:ss")</f>
      </c>
      <c r="O9" s="98">
        <f>TIMEVALUE(LEFT(N9,5))</f>
      </c>
      <c r="P9" s="10">
        <f>IF(MOD(S9,1)&gt;=MOD(O9,1),"ตรงเวลา","มาสาย "&amp;ROUND((MOD(O9,1)-MOD(S9,1))*1440,0)&amp;" นาที")</f>
      </c>
      <c r="Q9" s="3">
        <f>IF(S9&lt;=O9,(O9-S9)*1440,0)</f>
      </c>
      <c r="R9" s="3" t="str">
        <v>07:00 - 16:00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ครองฟ้า เทียมประกอบกิจ</v>
      </c>
      <c r="C10" s="102">
        <v>46116.29510416667</v>
      </c>
      <c r="D10" s="100">
        <v>0.6666666666666666</v>
      </c>
      <c r="E10" s="2" t="str">
        <v>BM1</v>
      </c>
      <c r="F10" s="2" t="str">
        <v>จีโน่</v>
      </c>
      <c r="G10" s="104">
        <f>VLOOKUP(B10,Members!$B:$G,3,0)</f>
      </c>
      <c r="H10" s="3">
        <f>VLOOKUP(B10,Members!$B:$G,4,0)</f>
      </c>
      <c r="I10" s="3">
        <f>VLOOKUP(B10,Members!$B:$G,5,0)</f>
      </c>
      <c r="J10" s="3">
        <f>VLOOKUP(B10,Members!$B:$G,6,0)</f>
      </c>
      <c r="K10" s="3"/>
      <c r="L10" s="8">
        <f>IF(ISNUMBER(SEARCH("BM", E10)),IFERROR(VLOOKUP(B10, Members!$B:$H, 7, FALSE), ""),"")</f>
      </c>
      <c r="M10" s="98">
        <f>IF(D10&lt;T10,"ออกก่อน "&amp;TEXT((T10-D10)*24*60,"0")&amp;" นาที","")</f>
      </c>
      <c r="N10" s="98">
        <f>TEXT(C10,"hh:mm:ss")</f>
      </c>
      <c r="O10" s="98">
        <f>TIMEVALUE(LEFT(N10,5))</f>
      </c>
      <c r="P10" s="10">
        <f>IF(MOD(S10,1)&gt;=MOD(O10,1),"ตรงเวลา","มาสาย "&amp;ROUND((MOD(O10,1)-MOD(S10,1))*1440,0)&amp;" นาที")</f>
      </c>
      <c r="Q10" s="3">
        <f>IF(S10&lt;=O10,(O10-S10)*1440,0)</f>
      </c>
      <c r="R10" s="3" t="str">
        <v>07:00 - 16:00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กาญจนา วิสุทธิพงศ์</v>
      </c>
      <c r="C11" s="102">
        <v>46116.29194444444</v>
      </c>
      <c r="D11" s="100">
        <v>0.6666666666666666</v>
      </c>
      <c r="E11" s="2" t="str">
        <v>BM1</v>
      </c>
      <c r="F11" s="2" t="str">
        <v>แม่บ้านเก๋</v>
      </c>
      <c r="G11" s="104">
        <f>VLOOKUP(B11,Members!$B:$G,3,0)</f>
      </c>
      <c r="H11" s="3">
        <f>VLOOKUP(B11,Members!$B:$G,4,0)</f>
      </c>
      <c r="I11" s="3">
        <f>VLOOKUP(B11,Members!$B:$G,5,0)</f>
      </c>
      <c r="J11" s="3">
        <f>VLOOKUP(B11,Members!$B:$G,6,0)</f>
      </c>
      <c r="K11" s="3"/>
      <c r="L11" s="8">
        <f>IF(ISNUMBER(SEARCH("BM", E11)),IFERROR(VLOOKUP(B11, Members!$B:$H, 7, FALSE), ""),"")</f>
      </c>
      <c r="M11" s="98">
        <f>IF(D11&lt;T11,"ออกก่อน "&amp;TEXT((T11-D11)*24*60,"0")&amp;" นาที","")</f>
      </c>
      <c r="N11" s="98">
        <f>TEXT(C11,"hh:mm:ss")</f>
      </c>
      <c r="O11" s="98">
        <f>TIMEVALUE(LEFT(N11,5))</f>
      </c>
      <c r="P11" s="10">
        <f>IF(MOD(S11,1)&gt;=MOD(O11,1),"ตรงเวลา","มาสาย "&amp;ROUND((MOD(O11,1)-MOD(S11,1))*1440,0)&amp;" นาที")</f>
      </c>
      <c r="Q11" s="3">
        <f>IF(S11&lt;=O11,(O11-S11)*1440,0)</f>
      </c>
      <c r="R11" s="3" t="str">
        <v>07:00 - 16:00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ประสิทธิ์ เด๊ะรอฮีม</v>
      </c>
      <c r="C12" s="102">
        <v>46116.2912037037</v>
      </c>
      <c r="D12" s="100">
        <v>0.6666666666666666</v>
      </c>
      <c r="E12" s="2" t="str">
        <v>BM1</v>
      </c>
      <c r="F12" s="2" t="str">
        <v>ดีน</v>
      </c>
      <c r="G12" s="104">
        <f>VLOOKUP(B12,Members!$B:$G,3,0)</f>
      </c>
      <c r="H12" s="3">
        <f>VLOOKUP(B12,Members!$B:$G,4,0)</f>
      </c>
      <c r="I12" s="3">
        <f>VLOOKUP(B12,Members!$B:$G,5,0)</f>
      </c>
      <c r="J12" s="3">
        <f>VLOOKUP(B12,Members!$B:$G,6,0)</f>
      </c>
      <c r="K12" s="3"/>
      <c r="L12" s="8">
        <f>IF(ISNUMBER(SEARCH("BM", E12)),IFERROR(VLOOKUP(B12, Members!$B:$H, 7, FALSE), ""),"")</f>
      </c>
      <c r="M12" s="98">
        <f>IF(D12&lt;T12,"ออกก่อน "&amp;TEXT((T12-D12)*24*60,"0")&amp;" นาที","")</f>
      </c>
      <c r="N12" s="98">
        <f>TEXT(C12,"hh:mm:ss")</f>
      </c>
      <c r="O12" s="98">
        <f>TIMEVALUE(LEFT(N12,5))</f>
      </c>
      <c r="P12" s="10">
        <f>IF(MOD(S12,1)&gt;=MOD(O12,1),"ตรงเวลา","มาสาย "&amp;ROUND((MOD(O12,1)-MOD(S12,1))*1440,0)&amp;" นาที")</f>
      </c>
      <c r="Q12" s="3">
        <f>IF(S12&lt;=O12,(O12-S12)*1440,0)</f>
      </c>
      <c r="R12" s="3" t="str">
        <v>07:00 - 16:00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วันดี เพชรนิลบุตร</v>
      </c>
      <c r="C13" s="102">
        <v>46116.290289351855</v>
      </c>
      <c r="D13" s="100">
        <v>0.6666666666666666</v>
      </c>
      <c r="E13" s="2" t="str">
        <v>BM1</v>
      </c>
      <c r="F13" s="2" t="str">
        <v>บุ๊</v>
      </c>
      <c r="G13" s="104">
        <f>VLOOKUP(B13,Members!$B:$G,3,0)</f>
      </c>
      <c r="H13" s="3">
        <f>VLOOKUP(B13,Members!$B:$G,4,0)</f>
      </c>
      <c r="I13" s="3">
        <f>VLOOKUP(B13,Members!$B:$G,5,0)</f>
      </c>
      <c r="J13" s="3">
        <f>VLOOKUP(B13,Members!$B:$G,6,0)</f>
      </c>
      <c r="K13" s="3"/>
      <c r="L13" s="8">
        <f>IF(ISNUMBER(SEARCH("BM", E13)),IFERROR(VLOOKUP(B13, Members!$B:$H, 7, FALSE), ""),"")</f>
      </c>
      <c r="M13" s="98">
        <f>IF(D13&lt;T13,"ออกก่อน "&amp;TEXT((T13-D13)*24*60,"0")&amp;" นาที","")</f>
      </c>
      <c r="N13" s="98">
        <f>TEXT(C13,"hh:mm:ss")</f>
      </c>
      <c r="O13" s="98">
        <f>TIMEVALUE(LEFT(N13,5))</f>
      </c>
      <c r="P13" s="10">
        <f>IF(MOD(S13,1)&gt;=MOD(O13,1),"ตรงเวลา","มาสาย "&amp;ROUND((MOD(O13,1)-MOD(S13,1))*1440,0)&amp;" นาที")</f>
      </c>
      <c r="Q13" s="3">
        <f>IF(S13&lt;=O13,(O13-S13)*1440,0)</f>
      </c>
      <c r="R13" s="3" t="str">
        <v>07:00 - 16:00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เกณิกา ฐาณัตตระกูล</v>
      </c>
      <c r="C14" s="102">
        <v>46116.288506944446</v>
      </c>
      <c r="D14" s="100">
        <v>0.6666666666666666</v>
      </c>
      <c r="E14" s="2" t="str">
        <v>BM1</v>
      </c>
      <c r="F14" s="2" t="str">
        <v>เก</v>
      </c>
      <c r="G14" s="104">
        <f>VLOOKUP(B14,Members!$B:$G,3,0)</f>
      </c>
      <c r="H14" s="3">
        <f>VLOOKUP(B14,Members!$B:$G,4,0)</f>
      </c>
      <c r="I14" s="3">
        <f>VLOOKUP(B14,Members!$B:$G,5,0)</f>
      </c>
      <c r="J14" s="3">
        <f>VLOOKUP(B14,Members!$B:$G,6,0)</f>
      </c>
      <c r="K14" s="3"/>
      <c r="L14" s="8">
        <f>IF(ISNUMBER(SEARCH("BM", E14)),IFERROR(VLOOKUP(B14, Members!$B:$H, 7, FALSE), ""),"")</f>
      </c>
      <c r="M14" s="98">
        <f>IF(D14&lt;T14,"ออกก่อน "&amp;TEXT((T14-D14)*24*60,"0")&amp;" นาที","")</f>
      </c>
      <c r="N14" s="98">
        <f>TEXT(C14,"hh:mm:ss")</f>
      </c>
      <c r="O14" s="98">
        <f>TIMEVALUE(LEFT(N14,5))</f>
      </c>
      <c r="P14" s="10">
        <f>IF(MOD(S14,1)&gt;=MOD(O14,1),"ตรงเวลา","มาสาย "&amp;ROUND((MOD(O14,1)-MOD(S14,1))*1440,0)&amp;" นาที")</f>
      </c>
      <c r="Q14" s="3">
        <f>IF(S14&lt;=O14,(O14-S14)*1440,0)</f>
      </c>
      <c r="R14" s="3" t="str">
        <v>07:00 - 16:00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ชลิตา แซ่อึ๊ง</v>
      </c>
      <c r="C15" s="102">
        <v>46116.28643518518</v>
      </c>
      <c r="D15" s="100">
        <v>0.6666666666666666</v>
      </c>
      <c r="E15" s="2" t="str">
        <v>BM1</v>
      </c>
      <c r="F15" s="2" t="str">
        <v>นุ่น</v>
      </c>
      <c r="G15" s="104">
        <f>VLOOKUP(B15,Members!$B:$G,3,0)</f>
      </c>
      <c r="H15" s="3">
        <f>VLOOKUP(B15,Members!$B:$G,4,0)</f>
      </c>
      <c r="I15" s="3">
        <f>VLOOKUP(B15,Members!$B:$G,5,0)</f>
      </c>
      <c r="J15" s="3">
        <f>VLOOKUP(B15,Members!$B:$G,6,0)</f>
      </c>
      <c r="K15" s="3"/>
      <c r="L15" s="8">
        <f>IF(ISNUMBER(SEARCH("BM", E15)),IFERROR(VLOOKUP(B15, Members!$B:$H, 7, FALSE), ""),"")</f>
      </c>
      <c r="M15" s="98">
        <f>IF(D15&lt;T15,"ออกก่อน "&amp;TEXT((T15-D15)*24*60,"0")&amp;" นาที","")</f>
      </c>
      <c r="N15" s="98">
        <f>TEXT(C15,"hh:mm:ss")</f>
      </c>
      <c r="O15" s="98">
        <f>TIMEVALUE(LEFT(N15,5))</f>
      </c>
      <c r="P15" s="10">
        <f>IF(MOD(S15,1)&gt;=MOD(O15,1),"ตรงเวลา","มาสาย "&amp;ROUND((MOD(O15,1)-MOD(S15,1))*1440,0)&amp;" นาที")</f>
      </c>
      <c r="Q15" s="3">
        <f>IF(S15&lt;=O15,(O15-S15)*1440,0)</f>
      </c>
      <c r="R15" s="3" t="str">
        <v>07:00 - 16:00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กานต์เก้า แจ้งสว่าง</v>
      </c>
      <c r="C16" s="102">
        <v>46116.28649305556</v>
      </c>
      <c r="D16" s="100">
        <v>0.6666666666666666</v>
      </c>
      <c r="E16" s="2" t="str">
        <v>BM1</v>
      </c>
      <c r="F16" s="2" t="str">
        <v>ชมพู่</v>
      </c>
      <c r="G16" s="104">
        <f>VLOOKUP(B16,Members!$B:$G,3,0)</f>
      </c>
      <c r="H16" s="3">
        <f>VLOOKUP(B16,Members!$B:$G,4,0)</f>
      </c>
      <c r="I16" s="3">
        <f>VLOOKUP(B16,Members!$B:$G,5,0)</f>
      </c>
      <c r="J16" s="3">
        <f>VLOOKUP(B16,Members!$B:$G,6,0)</f>
      </c>
      <c r="K16" s="3"/>
      <c r="L16" s="8">
        <f>IF(ISNUMBER(SEARCH("BM", E16)),IFERROR(VLOOKUP(B16, Members!$B:$H, 7, FALSE), ""),"")</f>
      </c>
      <c r="M16" s="98">
        <f>IF(D16&lt;T16,"ออกก่อน "&amp;TEXT((T16-D16)*24*60,"0")&amp;" นาที","")</f>
      </c>
      <c r="N16" s="98">
        <f>TEXT(C16,"hh:mm:ss")</f>
      </c>
      <c r="O16" s="98">
        <f>TIMEVALUE(LEFT(N16,5))</f>
      </c>
      <c r="P16" s="10">
        <f>IF(MOD(S16,1)&gt;=MOD(O16,1),"ตรงเวลา","มาสาย "&amp;ROUND((MOD(O16,1)-MOD(S16,1))*1440,0)&amp;" นาที")</f>
      </c>
      <c r="Q16" s="3">
        <f>IF(S16&lt;=O16,(O16-S16)*1440,0)</f>
      </c>
      <c r="R16" s="3" t="str">
        <v>07:00 - 16:00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ปนัดดา มานมูเราะ</v>
      </c>
      <c r="C17" s="102">
        <v>46116.28581018518</v>
      </c>
      <c r="D17" s="100">
        <v>0.6666666666666666</v>
      </c>
      <c r="E17" s="2" t="str">
        <v>BM1</v>
      </c>
      <c r="F17" s="2" t="str">
        <v>หวาน</v>
      </c>
      <c r="G17" s="104">
        <f>VLOOKUP(B17,Members!$B:$G,3,0)</f>
      </c>
      <c r="H17" s="3">
        <f>VLOOKUP(B17,Members!$B:$G,4,0)</f>
      </c>
      <c r="I17" s="3">
        <f>VLOOKUP(B17,Members!$B:$G,5,0)</f>
      </c>
      <c r="J17" s="3">
        <f>VLOOKUP(B17,Members!$B:$G,6,0)</f>
      </c>
      <c r="K17" s="3"/>
      <c r="L17" s="8">
        <f>IF(ISNUMBER(SEARCH("BM", E17)),IFERROR(VLOOKUP(B17, Members!$B:$H, 7, FALSE), ""),"")</f>
      </c>
      <c r="M17" s="98">
        <f>IF(D17&lt;T17,"ออกก่อน "&amp;TEXT((T17-D17)*24*60,"0")&amp;" นาที","")</f>
      </c>
      <c r="N17" s="98">
        <f>TEXT(C17,"hh:mm:ss")</f>
      </c>
      <c r="O17" s="98">
        <f>TIMEVALUE(LEFT(N17,5))</f>
      </c>
      <c r="P17" s="10">
        <f>IF(MOD(S17,1)&gt;=MOD(O17,1),"ตรงเวลา","มาสาย "&amp;ROUND((MOD(O17,1)-MOD(S17,1))*1440,0)&amp;" นาที")</f>
      </c>
      <c r="Q17" s="3">
        <f>IF(S17&lt;=O17,(O17-S17)*1440,0)</f>
      </c>
      <c r="R17" s="3" t="str">
        <v>07:00 - 16:00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พรชิตา พะวา</v>
      </c>
      <c r="C18" s="102">
        <v>46116.285474537035</v>
      </c>
      <c r="D18" s="100">
        <v>0.6666666666666666</v>
      </c>
      <c r="E18" s="2" t="str">
        <v>BM1</v>
      </c>
      <c r="F18" s="2" t="str">
        <v>ฟ้าน้อย</v>
      </c>
      <c r="G18" s="104">
        <f>VLOOKUP(B18,Members!$B:$G,3,0)</f>
      </c>
      <c r="H18" s="3">
        <f>VLOOKUP(B18,Members!$B:$G,4,0)</f>
      </c>
      <c r="I18" s="3">
        <f>VLOOKUP(B18,Members!$B:$G,5,0)</f>
      </c>
      <c r="J18" s="3">
        <f>VLOOKUP(B18,Members!$B:$G,6,0)</f>
      </c>
      <c r="K18" s="3"/>
      <c r="L18" s="8">
        <f>IF(ISNUMBER(SEARCH("BM", E18)),IFERROR(VLOOKUP(B18, Members!$B:$H, 7, FALSE), ""),"")</f>
      </c>
      <c r="M18" s="98">
        <f>IF(D18&lt;T18,"ออกก่อน "&amp;TEXT((T18-D18)*24*60,"0")&amp;" นาที","")</f>
      </c>
      <c r="N18" s="98">
        <f>TEXT(C18,"hh:mm:ss")</f>
      </c>
      <c r="O18" s="98">
        <f>TIMEVALUE(LEFT(N18,5))</f>
      </c>
      <c r="P18" s="10">
        <f>IF(MOD(S18,1)&gt;=MOD(O18,1),"ตรงเวลา","มาสาย "&amp;ROUND((MOD(O18,1)-MOD(S18,1))*1440,0)&amp;" นาที")</f>
      </c>
      <c r="Q18" s="3">
        <f>IF(S18&lt;=O18,(O18-S18)*1440,0)</f>
      </c>
      <c r="R18" s="3" t="str">
        <v>07:00 - 16:00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ดวงหทัย อุปนิ</v>
      </c>
      <c r="C19" s="102">
        <v>46116.28574074074</v>
      </c>
      <c r="D19" s="100">
        <v>0.6666666666666666</v>
      </c>
      <c r="E19" s="2" t="str">
        <v>BM1</v>
      </c>
      <c r="F19" s="2" t="str">
        <v>เบ้น</v>
      </c>
      <c r="G19" s="104">
        <f>VLOOKUP(B19,Members!$B:$G,3,0)</f>
      </c>
      <c r="H19" s="3">
        <f>VLOOKUP(B19,Members!$B:$G,4,0)</f>
      </c>
      <c r="I19" s="3">
        <f>VLOOKUP(B19,Members!$B:$G,5,0)</f>
      </c>
      <c r="J19" s="3">
        <f>VLOOKUP(B19,Members!$B:$G,6,0)</f>
      </c>
      <c r="K19" s="3"/>
      <c r="L19" s="8">
        <f>IF(ISNUMBER(SEARCH("BM", E19)),IFERROR(VLOOKUP(B19, Members!$B:$H, 7, FALSE), ""),"")</f>
      </c>
      <c r="M19" s="98">
        <f>IF(D19&lt;T19,"ออกก่อน "&amp;TEXT((T19-D19)*24*60,"0")&amp;" นาที","")</f>
      </c>
      <c r="N19" s="98">
        <f>TEXT(C19,"hh:mm:ss")</f>
      </c>
      <c r="O19" s="98">
        <f>TIMEVALUE(LEFT(N19,5))</f>
      </c>
      <c r="P19" s="10">
        <f>IF(MOD(S19,1)&gt;=MOD(O19,1),"ตรงเวลา","มาสาย "&amp;ROUND((MOD(O19,1)-MOD(S19,1))*1440,0)&amp;" นาที")</f>
      </c>
      <c r="Q19" s="3">
        <f>IF(S19&lt;=O19,(O19-S19)*1440,0)</f>
      </c>
      <c r="R19" s="3" t="str">
        <v>07:00 - 16:00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ตูแวยะ ลอมะ</v>
      </c>
      <c r="C20" s="102">
        <v>46116.287881944445</v>
      </c>
      <c r="D20" s="100">
        <v>0.6666666666666666</v>
      </c>
      <c r="E20" s="2" t="str">
        <v>BM1</v>
      </c>
      <c r="F20" s="2" t="str">
        <v>ยะห์</v>
      </c>
      <c r="G20" s="104">
        <f>VLOOKUP(B20,Members!$B:$G,3,0)</f>
      </c>
      <c r="H20" s="3">
        <f>VLOOKUP(B20,Members!$B:$G,4,0)</f>
      </c>
      <c r="I20" s="3">
        <f>VLOOKUP(B20,Members!$B:$G,5,0)</f>
      </c>
      <c r="J20" s="3">
        <f>VLOOKUP(B20,Members!$B:$G,6,0)</f>
      </c>
      <c r="K20" s="3"/>
      <c r="L20" s="8">
        <f>IF(ISNUMBER(SEARCH("BM", E20)),IFERROR(VLOOKUP(B20, Members!$B:$H, 7, FALSE), ""),"")</f>
      </c>
      <c r="M20" s="98">
        <f>IF(D20&lt;T20,"ออกก่อน "&amp;TEXT((T20-D20)*24*60,"0")&amp;" นาที","")</f>
      </c>
      <c r="N20" s="98">
        <f>TEXT(C20,"hh:mm:ss")</f>
      </c>
      <c r="O20" s="98">
        <f>TIMEVALUE(LEFT(N20,5))</f>
      </c>
      <c r="P20" s="10">
        <f>IF(MOD(S20,1)&gt;=MOD(O20,1),"ตรงเวลา","มาสาย "&amp;ROUND((MOD(O20,1)-MOD(S20,1))*1440,0)&amp;" นาที")</f>
      </c>
      <c r="Q20" s="3">
        <f>IF(S20&lt;=O20,(O20-S20)*1440,0)</f>
      </c>
      <c r="R20" s="3" t="str">
        <v>07:00 - 16:00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อริน มั่นเจริญ</v>
      </c>
      <c r="C21" s="102">
        <v>46116.28591435185</v>
      </c>
      <c r="D21" s="100">
        <v>0.6666666666666666</v>
      </c>
      <c r="E21" s="2" t="str">
        <v>BM1</v>
      </c>
      <c r="F21" s="2" t="str">
        <v>หมัด</v>
      </c>
      <c r="G21" s="104">
        <f>VLOOKUP(B21,Members!$B:$G,3,0)</f>
      </c>
      <c r="H21" s="3">
        <f>VLOOKUP(B21,Members!$B:$G,4,0)</f>
      </c>
      <c r="I21" s="3">
        <f>VLOOKUP(B21,Members!$B:$G,5,0)</f>
      </c>
      <c r="J21" s="3">
        <f>VLOOKUP(B21,Members!$B:$G,6,0)</f>
      </c>
      <c r="K21" s="3"/>
      <c r="L21" s="8">
        <f>IF(ISNUMBER(SEARCH("BM", E21)),IFERROR(VLOOKUP(B21, Members!$B:$H, 7, FALSE), ""),"")</f>
      </c>
      <c r="M21" s="98">
        <f>IF(D21&lt;T21,"ออกก่อน "&amp;TEXT((T21-D21)*24*60,"0")&amp;" นาที","")</f>
      </c>
      <c r="N21" s="98">
        <f>TEXT(C21,"hh:mm:ss")</f>
      </c>
      <c r="O21" s="98">
        <f>TIMEVALUE(LEFT(N21,5))</f>
      </c>
      <c r="P21" s="10">
        <f>IF(MOD(S21,1)&gt;=MOD(O21,1),"ตรงเวลา","มาสาย "&amp;ROUND((MOD(O21,1)-MOD(S21,1))*1440,0)&amp;" นาที")</f>
      </c>
      <c r="Q21" s="3">
        <f>IF(S21&lt;=O21,(O21-S21)*1440,0)</f>
      </c>
      <c r="R21" s="3" t="str">
        <v>07:00 - 16:00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รสสุคนธ์ สุขสมบูรณ์</v>
      </c>
      <c r="C22" s="102">
        <v>46116.28561342593</v>
      </c>
      <c r="D22" s="100">
        <v>0.6666666666666666</v>
      </c>
      <c r="E22" s="2" t="str">
        <v>BM1</v>
      </c>
      <c r="F22" s="2" t="str">
        <v>นุช</v>
      </c>
      <c r="G22" s="104">
        <f>VLOOKUP(B22,Members!$B:$G,3,0)</f>
      </c>
      <c r="H22" s="3">
        <f>VLOOKUP(B22,Members!$B:$G,4,0)</f>
      </c>
      <c r="I22" s="3">
        <f>VLOOKUP(B22,Members!$B:$G,5,0)</f>
      </c>
      <c r="J22" s="3">
        <f>VLOOKUP(B22,Members!$B:$G,6,0)</f>
      </c>
      <c r="K22" s="3"/>
      <c r="L22" s="8">
        <f>IF(ISNUMBER(SEARCH("BM", E22)),IFERROR(VLOOKUP(B22, Members!$B:$H, 7, FALSE), ""),"")</f>
      </c>
      <c r="M22" s="98">
        <f>IF(D22&lt;T22,"ออกก่อน "&amp;TEXT((T22-D22)*24*60,"0")&amp;" นาที","")</f>
      </c>
      <c r="N22" s="98">
        <f>TEXT(C22,"hh:mm:ss")</f>
      </c>
      <c r="O22" s="98">
        <f>TIMEVALUE(LEFT(N22,5))</f>
      </c>
      <c r="P22" s="10">
        <f>IF(MOD(S22,1)&gt;=MOD(O22,1),"ตรงเวลา","มาสาย "&amp;ROUND((MOD(O22,1)-MOD(S22,1))*1440,0)&amp;" นาที")</f>
      </c>
      <c r="Q22" s="3">
        <f>IF(S22&lt;=O22,(O22-S22)*1440,0)</f>
      </c>
      <c r="R22" s="3" t="str">
        <v>07:00 - 16:00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ชาลิสา แสงจันทร์</v>
      </c>
      <c r="C23" s="102">
        <v>46116.283229166664</v>
      </c>
      <c r="D23" s="100">
        <v>0.6666666666666666</v>
      </c>
      <c r="E23" s="2" t="str">
        <v>BM1</v>
      </c>
      <c r="F23" s="2" t="str">
        <v>ชิ</v>
      </c>
      <c r="G23" s="104">
        <f>VLOOKUP(B23,Members!$B:$G,3,0)</f>
      </c>
      <c r="H23" s="3">
        <f>VLOOKUP(B23,Members!$B:$G,4,0)</f>
      </c>
      <c r="I23" s="3">
        <f>VLOOKUP(B23,Members!$B:$G,5,0)</f>
      </c>
      <c r="J23" s="3">
        <f>VLOOKUP(B23,Members!$B:$G,6,0)</f>
      </c>
      <c r="K23" s="3"/>
      <c r="L23" s="8">
        <f>IF(ISNUMBER(SEARCH("BM", E23)),IFERROR(VLOOKUP(B23, Members!$B:$H, 7, FALSE), ""),"")</f>
      </c>
      <c r="M23" s="98">
        <f>IF(D23&lt;T23,"ออกก่อน "&amp;TEXT((T23-D23)*24*60,"0")&amp;" นาที","")</f>
      </c>
      <c r="N23" s="98">
        <f>TEXT(C23,"hh:mm:ss")</f>
      </c>
      <c r="O23" s="98">
        <f>TIMEVALUE(LEFT(N23,5))</f>
      </c>
      <c r="P23" s="10">
        <f>IF(MOD(S23,1)&gt;=MOD(O23,1),"ตรงเวลา","มาสาย "&amp;ROUND((MOD(O23,1)-MOD(S23,1))*1440,0)&amp;" นาที")</f>
      </c>
      <c r="Q23" s="3">
        <f>IF(S23&lt;=O23,(O23-S23)*1440,0)</f>
      </c>
      <c r="R23" s="3" t="str">
        <v>07:00 - 16:00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มณีรัตน์ จันนพคุณ</v>
      </c>
      <c r="C24" s="102">
        <v>46116.28329861111</v>
      </c>
      <c r="D24" s="100">
        <v>0.6666666666666666</v>
      </c>
      <c r="E24" s="2" t="str">
        <v>BM1</v>
      </c>
      <c r="F24" s="2" t="str">
        <v>นาง</v>
      </c>
      <c r="G24" s="104">
        <f>VLOOKUP(B24,Members!$B:$G,3,0)</f>
      </c>
      <c r="H24" s="3">
        <f>VLOOKUP(B24,Members!$B:$G,4,0)</f>
      </c>
      <c r="I24" s="3">
        <f>VLOOKUP(B24,Members!$B:$G,5,0)</f>
      </c>
      <c r="J24" s="3">
        <f>VLOOKUP(B24,Members!$B:$G,6,0)</f>
      </c>
      <c r="K24" s="3"/>
      <c r="L24" s="8">
        <f>IF(ISNUMBER(SEARCH("BM", E24)),IFERROR(VLOOKUP(B24, Members!$B:$H, 7, FALSE), ""),"")</f>
      </c>
      <c r="M24" s="98">
        <f>IF(D24&lt;T24,"ออกก่อน "&amp;TEXT((T24-D24)*24*60,"0")&amp;" นาที","")</f>
      </c>
      <c r="N24" s="98">
        <f>TEXT(C24,"hh:mm:ss")</f>
      </c>
      <c r="O24" s="98">
        <f>TIMEVALUE(LEFT(N24,5))</f>
      </c>
      <c r="P24" s="10">
        <f>IF(MOD(S24,1)&gt;=MOD(O24,1),"ตรงเวลา","มาสาย "&amp;ROUND((MOD(O24,1)-MOD(S24,1))*1440,0)&amp;" นาที")</f>
      </c>
      <c r="Q24" s="3">
        <f>IF(S24&lt;=O24,(O24-S24)*1440,0)</f>
      </c>
      <c r="R24" s="3" t="str">
        <v>07:00 - 16:00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วิชชุตา เล็บครุฑ</v>
      </c>
      <c r="C25" s="102">
        <v>46116.2856712963</v>
      </c>
      <c r="D25" s="100">
        <v>0.6666666666666666</v>
      </c>
      <c r="E25" s="2" t="str">
        <v>BM1</v>
      </c>
      <c r="F25" s="2" t="str">
        <v>จ๋า</v>
      </c>
      <c r="G25" s="104">
        <f>VLOOKUP(B25,Members!$B:$G,3,0)</f>
      </c>
      <c r="H25" s="3">
        <f>VLOOKUP(B25,Members!$B:$G,4,0)</f>
      </c>
      <c r="I25" s="3">
        <f>VLOOKUP(B25,Members!$B:$G,5,0)</f>
      </c>
      <c r="J25" s="3">
        <f>VLOOKUP(B25,Members!$B:$G,6,0)</f>
      </c>
      <c r="K25" s="3"/>
      <c r="L25" s="8">
        <f>IF(ISNUMBER(SEARCH("BM", E25)),IFERROR(VLOOKUP(B25, Members!$B:$H, 7, FALSE), ""),"")</f>
      </c>
      <c r="M25" s="98">
        <f>IF(D25&lt;T25,"ออกก่อน "&amp;TEXT((T25-D25)*24*60,"0")&amp;" นาที","")</f>
      </c>
      <c r="N25" s="98">
        <f>TEXT(C25,"hh:mm:ss")</f>
      </c>
      <c r="O25" s="98">
        <f>TIMEVALUE(LEFT(N25,5))</f>
      </c>
      <c r="P25" s="10">
        <f>IF(MOD(S25,1)&gt;=MOD(O25,1),"ตรงเวลา","มาสาย "&amp;ROUND((MOD(O25,1)-MOD(S25,1))*1440,0)&amp;" นาที")</f>
      </c>
      <c r="Q25" s="3">
        <f>IF(S25&lt;=O25,(O25-S25)*1440,0)</f>
      </c>
      <c r="R25" s="3" t="str">
        <v>07:00 - 16:00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ณัฐกิตติ์ โล้หนู</v>
      </c>
      <c r="C26" s="102">
        <v>46116.27931712963</v>
      </c>
      <c r="D26" s="100">
        <v>0.6666666666666666</v>
      </c>
      <c r="E26" s="2" t="str">
        <v>BM1</v>
      </c>
      <c r="F26" s="2" t="str">
        <v>เฟิร์ส</v>
      </c>
      <c r="G26" s="104">
        <f>VLOOKUP(B26,Members!$B:$G,3,0)</f>
      </c>
      <c r="H26" s="3">
        <f>VLOOKUP(B26,Members!$B:$G,4,0)</f>
      </c>
      <c r="I26" s="3">
        <f>VLOOKUP(B26,Members!$B:$G,5,0)</f>
      </c>
      <c r="J26" s="3">
        <f>VLOOKUP(B26,Members!$B:$G,6,0)</f>
      </c>
      <c r="K26" s="3"/>
      <c r="L26" s="8">
        <f>IF(ISNUMBER(SEARCH("BM", E26)),IFERROR(VLOOKUP(B26, Members!$B:$H, 7, FALSE), ""),"")</f>
      </c>
      <c r="M26" s="98">
        <f>IF(D26&lt;T26,"ออกก่อน "&amp;TEXT((T26-D26)*24*60,"0")&amp;" นาที","")</f>
      </c>
      <c r="N26" s="98">
        <f>TEXT(C26,"hh:mm:ss")</f>
      </c>
      <c r="O26" s="98">
        <f>TIMEVALUE(LEFT(N26,5))</f>
      </c>
      <c r="P26" s="10">
        <f>IF(MOD(S26,1)&gt;=MOD(O26,1),"ตรงเวลา","มาสาย "&amp;ROUND((MOD(O26,1)-MOD(S26,1))*1440,0)&amp;" นาที")</f>
      </c>
      <c r="Q26" s="3">
        <f>IF(S26&lt;=O26,(O26-S26)*1440,0)</f>
      </c>
      <c r="R26" s="3" t="str">
        <v>07:00 - 16:00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อัจฉรา สังข์ทอง</v>
      </c>
      <c r="C27" s="102">
        <v>46116.27888888889</v>
      </c>
      <c r="D27" s="100">
        <v>0.6666666666666666</v>
      </c>
      <c r="E27" s="2" t="str">
        <v>BM1</v>
      </c>
      <c r="F27" s="2" t="str">
        <v>หยก</v>
      </c>
      <c r="G27" s="104">
        <f>VLOOKUP(B27,Members!$B:$G,3,0)</f>
      </c>
      <c r="H27" s="3">
        <f>VLOOKUP(B27,Members!$B:$G,4,0)</f>
      </c>
      <c r="I27" s="3">
        <f>VLOOKUP(B27,Members!$B:$G,5,0)</f>
      </c>
      <c r="J27" s="3">
        <f>VLOOKUP(B27,Members!$B:$G,6,0)</f>
      </c>
      <c r="K27" s="3"/>
      <c r="L27" s="8">
        <f>IF(ISNUMBER(SEARCH("BM", E27)),IFERROR(VLOOKUP(B27, Members!$B:$H, 7, FALSE), ""),"")</f>
      </c>
      <c r="M27" s="98">
        <f>IF(D27&lt;T27,"ออกก่อน "&amp;TEXT((T27-D27)*24*60,"0")&amp;" นาที","")</f>
      </c>
      <c r="N27" s="98">
        <f>TEXT(C27,"hh:mm:ss")</f>
      </c>
      <c r="O27" s="98">
        <f>TIMEVALUE(LEFT(N27,5))</f>
      </c>
      <c r="P27" s="10">
        <f>IF(MOD(S27,1)&gt;=MOD(O27,1),"ตรงเวลา","มาสาย "&amp;ROUND((MOD(O27,1)-MOD(S27,1))*1440,0)&amp;" นาที")</f>
      </c>
      <c r="Q27" s="3">
        <f>IF(S27&lt;=O27,(O27-S27)*1440,0)</f>
      </c>
      <c r="R27" s="3" t="str">
        <v>07:00 - 16:00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นิชากร กรุดบาง</v>
      </c>
      <c r="C28" s="102">
        <v>46116.27862268518</v>
      </c>
      <c r="D28" s="100">
        <v>0.6666666666666666</v>
      </c>
      <c r="E28" s="2" t="str">
        <v>BM1</v>
      </c>
      <c r="F28" s="2" t="str">
        <v>ครีม</v>
      </c>
      <c r="G28" s="104">
        <f>VLOOKUP(B28,Members!$B:$G,3,0)</f>
      </c>
      <c r="H28" s="3">
        <f>VLOOKUP(B28,Members!$B:$G,4,0)</f>
      </c>
      <c r="I28" s="3">
        <f>VLOOKUP(B28,Members!$B:$G,5,0)</f>
      </c>
      <c r="J28" s="3">
        <f>VLOOKUP(B28,Members!$B:$G,6,0)</f>
      </c>
      <c r="K28" s="3"/>
      <c r="L28" s="8">
        <f>IF(ISNUMBER(SEARCH("BM", E28)),IFERROR(VLOOKUP(B28, Members!$B:$H, 7, FALSE), ""),"")</f>
      </c>
      <c r="M28" s="98">
        <f>IF(D28&lt;T28,"ออกก่อน "&amp;TEXT((T28-D28)*24*60,"0")&amp;" นาที","")</f>
      </c>
      <c r="N28" s="98">
        <f>TEXT(C28,"hh:mm:ss")</f>
      </c>
      <c r="O28" s="98">
        <f>TIMEVALUE(LEFT(N28,5))</f>
      </c>
      <c r="P28" s="10">
        <f>IF(MOD(S28,1)&gt;=MOD(O28,1),"ตรงเวลา","มาสาย "&amp;ROUND((MOD(O28,1)-MOD(S28,1))*1440,0)&amp;" นาที")</f>
      </c>
      <c r="Q28" s="3">
        <f>IF(S28&lt;=O28,(O28-S28)*1440,0)</f>
      </c>
      <c r="R28" s="3" t="str">
        <v>07:00 - 16:00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บุญสิตา พวงจำปี</v>
      </c>
      <c r="C29" s="102">
        <v>46116.27916666667</v>
      </c>
      <c r="D29" s="100">
        <v>0.6666666666666666</v>
      </c>
      <c r="E29" s="2" t="str">
        <v>BM1</v>
      </c>
      <c r="F29" s="2" t="str">
        <v>แม่บ้านต่าย</v>
      </c>
      <c r="G29" s="104">
        <f>VLOOKUP(B29,Members!$B:$G,3,0)</f>
      </c>
      <c r="H29" s="3">
        <f>VLOOKUP(B29,Members!$B:$G,4,0)</f>
      </c>
      <c r="I29" s="3">
        <f>VLOOKUP(B29,Members!$B:$G,5,0)</f>
      </c>
      <c r="J29" s="3">
        <f>VLOOKUP(B29,Members!$B:$G,6,0)</f>
      </c>
      <c r="K29" s="3"/>
      <c r="L29" s="8">
        <f>IF(ISNUMBER(SEARCH("BM", E29)),IFERROR(VLOOKUP(B29, Members!$B:$H, 7, FALSE), ""),"")</f>
      </c>
      <c r="M29" s="98">
        <f>IF(D29&lt;T29,"ออกก่อน "&amp;TEXT((T29-D29)*24*60,"0")&amp;" นาที","")</f>
      </c>
      <c r="N29" s="98">
        <f>TEXT(C29,"hh:mm:ss")</f>
      </c>
      <c r="O29" s="98">
        <f>TIMEVALUE(LEFT(N29,5))</f>
      </c>
      <c r="P29" s="10">
        <f>IF(MOD(S29,1)&gt;=MOD(O29,1),"ตรงเวลา","มาสาย "&amp;ROUND((MOD(O29,1)-MOD(S29,1))*1440,0)&amp;" นาที")</f>
      </c>
      <c r="Q29" s="3">
        <f>IF(S29&lt;=O29,(O29-S29)*1440,0)</f>
      </c>
      <c r="R29" s="3" t="str">
        <v>07:00 - 16:00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รวินท์นิภา คงทะเล</v>
      </c>
      <c r="C30" s="102">
        <v>46116.27898148148</v>
      </c>
      <c r="D30" s="100">
        <v>0.6666666666666666</v>
      </c>
      <c r="E30" s="2" t="str">
        <v>BM1</v>
      </c>
      <c r="F30" s="2" t="str">
        <v>นุ่น</v>
      </c>
      <c r="G30" s="104">
        <f>VLOOKUP(B30,Members!$B:$G,3,0)</f>
      </c>
      <c r="H30" s="3">
        <f>VLOOKUP(B30,Members!$B:$G,4,0)</f>
      </c>
      <c r="I30" s="3">
        <f>VLOOKUP(B30,Members!$B:$G,5,0)</f>
      </c>
      <c r="J30" s="3">
        <f>VLOOKUP(B30,Members!$B:$G,6,0)</f>
      </c>
      <c r="K30" s="116"/>
      <c r="L30" s="8">
        <f>IF(ISNUMBER(SEARCH("BM", E30)),IFERROR(VLOOKUP(B30, Members!$B:$H, 7, FALSE), ""),"")</f>
      </c>
      <c r="M30" s="98">
        <f>IF(D30&lt;T30,"ออกก่อน "&amp;TEXT((T30-D30)*24*60,"0")&amp;" นาที","")</f>
      </c>
      <c r="N30" s="98">
        <f>TEXT(C30,"hh:mm:ss")</f>
      </c>
      <c r="O30" s="98">
        <f>TIMEVALUE(LEFT(N30,5))</f>
      </c>
      <c r="P30" s="10">
        <f>IF(MOD(S30,1)&gt;=MOD(O30,1),"ตรงเวลา","มาสาย "&amp;ROUND((MOD(O30,1)-MOD(S30,1))*1440,0)&amp;" นาที")</f>
      </c>
      <c r="Q30" s="3">
        <f>IF(S30&lt;=O30,(O30-S30)*1440,0)</f>
      </c>
      <c r="R30" s="3" t="str">
        <v>07:00 - 16:00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ณัฐฤดี วึงประโคน</v>
      </c>
      <c r="C31" s="102">
        <v>46116.27841435185</v>
      </c>
      <c r="D31" s="100">
        <v>0.6666666666666666</v>
      </c>
      <c r="E31" s="2" t="str">
        <v>BM1</v>
      </c>
      <c r="F31" s="2" t="str">
        <v>เนส</v>
      </c>
      <c r="G31" s="104">
        <f>VLOOKUP(B31,Members!$B:$G,3,0)</f>
      </c>
      <c r="H31" s="3">
        <f>VLOOKUP(B31,Members!$B:$G,4,0)</f>
      </c>
      <c r="I31" s="3">
        <f>VLOOKUP(B31,Members!$B:$G,5,0)</f>
      </c>
      <c r="J31" s="3">
        <f>VLOOKUP(B31,Members!$B:$G,6,0)</f>
      </c>
      <c r="K31" s="3"/>
      <c r="L31" s="8">
        <f>IF(ISNUMBER(SEARCH("BM", E31)),IFERROR(VLOOKUP(B31, Members!$B:$H, 7, FALSE), ""),"")</f>
      </c>
      <c r="M31" s="98">
        <f>IF(D31&lt;T31,"ออกก่อน "&amp;TEXT((T31-D31)*24*60,"0")&amp;" นาที","")</f>
      </c>
      <c r="N31" s="98">
        <f>TEXT(C31,"hh:mm:ss")</f>
      </c>
      <c r="O31" s="98">
        <f>TIMEVALUE(LEFT(N31,5))</f>
      </c>
      <c r="P31" s="10">
        <f>IF(MOD(S31,1)&gt;=MOD(O31,1),"ตรงเวลา","มาสาย "&amp;ROUND((MOD(O31,1)-MOD(S31,1))*1440,0)&amp;" นาที")</f>
      </c>
      <c r="Q31" s="3">
        <f>IF(S31&lt;=O31,(O31-S31)*1440,0)</f>
      </c>
      <c r="R31" s="3" t="str">
        <v>07:00 - 16:00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อิงอร สุวรรณนิเวศ</v>
      </c>
      <c r="C32" s="102">
        <v>46116.278182870374</v>
      </c>
      <c r="D32" s="100">
        <v>0.6666666666666666</v>
      </c>
      <c r="E32" s="2" t="str">
        <v>BM1</v>
      </c>
      <c r="F32" s="2" t="str">
        <v>หมวย</v>
      </c>
      <c r="G32" s="104">
        <f>VLOOKUP(B32,Members!$B:$G,3,0)</f>
      </c>
      <c r="H32" s="3">
        <f>VLOOKUP(B32,Members!$B:$G,4,0)</f>
      </c>
      <c r="I32" s="3">
        <f>VLOOKUP(B32,Members!$B:$G,5,0)</f>
      </c>
      <c r="J32" s="3">
        <f>VLOOKUP(B32,Members!$B:$G,6,0)</f>
      </c>
      <c r="K32" s="116"/>
      <c r="L32" s="8">
        <f>IF(ISNUMBER(SEARCH("BM", E32)),IFERROR(VLOOKUP(B32, Members!$B:$H, 7, FALSE), ""),"")</f>
      </c>
      <c r="M32" s="98">
        <f>IF(D32&lt;T32,"ออกก่อน "&amp;TEXT((T32-D32)*24*60,"0")&amp;" นาที","")</f>
      </c>
      <c r="N32" s="98">
        <f>TEXT(C32,"hh:mm:ss")</f>
      </c>
      <c r="O32" s="98">
        <f>TIMEVALUE(LEFT(N32,5))</f>
      </c>
      <c r="P32" s="10">
        <f>IF(MOD(S32,1)&gt;=MOD(O32,1),"ตรงเวลา","มาสาย "&amp;ROUND((MOD(O32,1)-MOD(S32,1))*1440,0)&amp;" นาที")</f>
      </c>
      <c r="Q32" s="3">
        <f>IF(S32&lt;=O32,(O32-S32)*1440,0)</f>
      </c>
      <c r="R32" s="3" t="str">
        <v>07:00 - 16:00</v>
      </c>
      <c r="S32" s="98">
        <f>TIMEVALUE(LEFT(R32,5))</f>
      </c>
      <c r="T32" s="98">
        <f>TIMEVALUE(RIGHT(R32,5))</f>
      </c>
      <c r="U32" s="1">
        <v>8</v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อธิบดี วัสสุวรรณ</v>
      </c>
      <c r="C33" s="102">
        <v>46116.27612268519</v>
      </c>
      <c r="D33" s="100">
        <v>0.6666666666666666</v>
      </c>
      <c r="E33" s="2" t="str">
        <v>BM1</v>
      </c>
      <c r="F33" s="2" t="str">
        <v>ฟรี</v>
      </c>
      <c r="G33" s="104">
        <f>VLOOKUP(B33,Members!$B:$G,3,0)</f>
      </c>
      <c r="H33" s="3">
        <f>VLOOKUP(B33,Members!$B:$G,4,0)</f>
      </c>
      <c r="I33" s="3">
        <f>VLOOKUP(B33,Members!$B:$G,5,0)</f>
      </c>
      <c r="J33" s="3">
        <f>VLOOKUP(B33,Members!$B:$G,6,0)</f>
      </c>
      <c r="K33" s="3"/>
      <c r="L33" s="8">
        <f>IF(ISNUMBER(SEARCH("BM", E33)),IFERROR(VLOOKUP(B33, Members!$B:$H, 7, FALSE), ""),"")</f>
      </c>
      <c r="M33" s="98">
        <f>IF(D33&lt;T33,"ออกก่อน "&amp;TEXT((T33-D33)*24*60,"0")&amp;" นาที","")</f>
      </c>
      <c r="N33" s="98">
        <f>TEXT(C33,"hh:mm:ss")</f>
      </c>
      <c r="O33" s="98">
        <f>TIMEVALUE(LEFT(N33,5))</f>
      </c>
      <c r="P33" s="10">
        <f>IF(MOD(S33,1)&gt;=MOD(O33,1),"ตรงเวลา","มาสาย "&amp;ROUND((MOD(O33,1)-MOD(S33,1))*1440,0)&amp;" นาที")</f>
      </c>
      <c r="Q33" s="3">
        <f>IF(S33&lt;=O33,(O33-S33)*1440,0)</f>
      </c>
      <c r="R33" s="3" t="str">
        <v>07:00 - 16:00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ญาณรัตน์ พิสัยพันธ์</v>
      </c>
      <c r="C34" s="102">
        <v>46116.276666666665</v>
      </c>
      <c r="D34" s="100">
        <v>0.6666666666666666</v>
      </c>
      <c r="E34" s="2" t="str">
        <v>BM1</v>
      </c>
      <c r="F34" s="2" t="str">
        <v>ขนมจีน</v>
      </c>
      <c r="G34" s="104">
        <f>VLOOKUP(B34,Members!$B:$G,3,0)</f>
      </c>
      <c r="H34" s="3">
        <f>VLOOKUP(B34,Members!$B:$G,4,0)</f>
      </c>
      <c r="I34" s="3">
        <f>VLOOKUP(B34,Members!$B:$G,5,0)</f>
      </c>
      <c r="J34" s="3">
        <f>VLOOKUP(B34,Members!$B:$G,6,0)</f>
      </c>
      <c r="K34" s="116"/>
      <c r="L34" s="8">
        <f>IF(ISNUMBER(SEARCH("BM", E34)),IFERROR(VLOOKUP(B34, Members!$B:$H, 7, FALSE), ""),"")</f>
      </c>
      <c r="M34" s="98">
        <f>IF(D34&lt;T34,"ออกก่อน "&amp;TEXT((T34-D34)*24*60,"0")&amp;" นาที","")</f>
      </c>
      <c r="N34" s="98">
        <f>TEXT(C34,"hh:mm:ss")</f>
      </c>
      <c r="O34" s="98">
        <f>TIMEVALUE(LEFT(N34,5))</f>
      </c>
      <c r="P34" s="10">
        <f>IF(MOD(S34,1)&gt;=MOD(O34,1),"ตรงเวลา","มาสาย "&amp;ROUND((MOD(O34,1)-MOD(S34,1))*1440,0)&amp;" นาที")</f>
      </c>
      <c r="Q34" s="3">
        <f>IF(S34&lt;=O34,(O34-S34)*1440,0)</f>
      </c>
      <c r="R34" s="3" t="str">
        <v>07:00 - 16:00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ภูริ ยังกิด</v>
      </c>
      <c r="C35" s="102">
        <v>46116.21034722222</v>
      </c>
      <c r="D35" s="100">
        <v>0.6666666666666666</v>
      </c>
      <c r="E35" s="2" t="str">
        <v>BM1</v>
      </c>
      <c r="F35" s="2" t="str">
        <v>ภีม</v>
      </c>
      <c r="G35" s="104">
        <f>VLOOKUP(B35,Members!$B:$G,3,0)</f>
      </c>
      <c r="H35" s="3">
        <f>VLOOKUP(B35,Members!$B:$G,4,0)</f>
      </c>
      <c r="I35" s="3">
        <f>VLOOKUP(B35,Members!$B:$G,5,0)</f>
      </c>
      <c r="J35" s="3">
        <f>VLOOKUP(B35,Members!$B:$G,6,0)</f>
      </c>
      <c r="K35" s="116" t="str">
        <v>OT 2</v>
      </c>
      <c r="L35" s="8">
        <f>IF(ISNUMBER(SEARCH("BM", E35)),IFERROR(VLOOKUP(B35, Members!$B:$H, 7, FALSE), ""),"")</f>
      </c>
      <c r="M35" s="98">
        <f>IF(D35&lt;T35,"ออกก่อน "&amp;TEXT((T35-D35)*24*60,"0")&amp;" นาที","")</f>
      </c>
      <c r="N35" s="98">
        <f>TEXT(C35,"hh:mm:ss")</f>
      </c>
      <c r="O35" s="98">
        <f>TIMEVALUE(LEFT(N35,5))</f>
      </c>
      <c r="P35" s="10">
        <f>IF(MOD(S35,1)&gt;=MOD(O35,1),"ตรงเวลา","มาสาย "&amp;ROUND((MOD(O35,1)-MOD(S35,1))*1440,0)&amp;" นาที")</f>
      </c>
      <c r="Q35" s="3">
        <f>IF(S35&lt;=O35,(O35-S35)*1440,0)</f>
      </c>
      <c r="R35" s="3" t="str">
        <v>07:00 - 16:00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 t="str">
        <v>05.00-07.00</v>
      </c>
      <c r="AC35" s="3">
        <v>2</v>
      </c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เวโรจน์ ชินนอก</v>
      </c>
      <c r="C36" s="102">
        <v>46116.20533564815</v>
      </c>
      <c r="D36" s="100">
        <v>0.6666666666666666</v>
      </c>
      <c r="E36" s="2" t="str">
        <v>BM1</v>
      </c>
      <c r="F36" s="2" t="str">
        <v>เอ</v>
      </c>
      <c r="G36" s="104">
        <f>VLOOKUP(B36,Members!$B:$G,3,0)</f>
      </c>
      <c r="H36" s="3">
        <f>VLOOKUP(B36,Members!$B:$G,4,0)</f>
      </c>
      <c r="I36" s="3">
        <f>VLOOKUP(B36,Members!$B:$G,5,0)</f>
      </c>
      <c r="J36" s="3">
        <f>VLOOKUP(B36,Members!$B:$G,6,0)</f>
      </c>
      <c r="K36" s="116" t="str">
        <v>OT 2</v>
      </c>
      <c r="L36" s="8">
        <f>IF(ISNUMBER(SEARCH("BM", E36)),IFERROR(VLOOKUP(B36, Members!$B:$H, 7, FALSE), ""),"")</f>
      </c>
      <c r="M36" s="98">
        <f>IF(D36&lt;T36,"ออกก่อน "&amp;TEXT((T36-D36)*24*60,"0")&amp;" นาที","")</f>
      </c>
      <c r="N36" s="98">
        <f>TEXT(C36,"hh:mm:ss")</f>
      </c>
      <c r="O36" s="98">
        <f>TIMEVALUE(LEFT(N36,5))</f>
      </c>
      <c r="P36" s="10">
        <f>IF(MOD(S36,1)&gt;=MOD(O36,1),"ตรงเวลา","มาสาย "&amp;ROUND((MOD(O36,1)-MOD(S36,1))*1440,0)&amp;" นาที")</f>
      </c>
      <c r="Q36" s="3">
        <f>IF(S36&lt;=O36,(O36-S36)*1440,0)</f>
      </c>
      <c r="R36" s="3" t="str">
        <v>07:00 - 16:00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 t="str">
        <v>05.00-07.00</v>
      </c>
      <c r="AC36" s="3">
        <v>2</v>
      </c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รัตตินันท์ กลิ่นจันทร์กลั่น</v>
      </c>
      <c r="C37" s="102">
        <v>46116.283530092594</v>
      </c>
      <c r="D37" s="100">
        <v>0.6666666666666666</v>
      </c>
      <c r="E37" s="2" t="str">
        <v>BM1</v>
      </c>
      <c r="F37" s="2" t="str">
        <v>เจี๊ยบ</v>
      </c>
      <c r="G37" s="104">
        <f>VLOOKUP(B37,Members!$B:$G,3,0)</f>
      </c>
      <c r="H37" s="3">
        <f>VLOOKUP(B37,Members!$B:$G,4,0)</f>
      </c>
      <c r="I37" s="3">
        <f>VLOOKUP(B37,Members!$B:$G,5,0)</f>
      </c>
      <c r="J37" s="3">
        <f>VLOOKUP(B37,Members!$B:$G,6,0)</f>
      </c>
      <c r="K37" s="116"/>
      <c r="L37" s="8">
        <f>IF(ISNUMBER(SEARCH("BM", E37)),IFERROR(VLOOKUP(B37, Members!$B:$H, 7, FALSE), ""),"")</f>
      </c>
      <c r="M37" s="98">
        <f>IF(D37&lt;T37,"ออกก่อน "&amp;TEXT((T37-D37)*24*60,"0")&amp;" นาที","")</f>
      </c>
      <c r="N37" s="98">
        <f>TEXT(C37,"hh:mm:ss")</f>
      </c>
      <c r="O37" s="98">
        <f>TIMEVALUE(LEFT(N37,5))</f>
      </c>
      <c r="P37" s="10">
        <f>IF(MOD(S37,1)&gt;=MOD(O37,1),"ตรงเวลา","มาสาย "&amp;ROUND((MOD(O37,1)-MOD(S37,1))*1440,0)&amp;" นาที")</f>
      </c>
      <c r="Q37" s="3">
        <f>IF(S37&lt;=O37,(O37-S37)*1440,0)</f>
      </c>
      <c r="R37" s="3" t="str">
        <v>07:00 - 16:00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น้ำผึ้ง เทศบ้านเกาะ</v>
      </c>
      <c r="C38" s="102">
        <v>46116.28748842593</v>
      </c>
      <c r="D38" s="100">
        <v>0.6666666666666666</v>
      </c>
      <c r="E38" s="2" t="str">
        <v>BM1</v>
      </c>
      <c r="F38" s="2" t="str">
        <v>ผึ้ง</v>
      </c>
      <c r="G38" s="104">
        <f>VLOOKUP(B38,Members!$B:$G,3,0)</f>
      </c>
      <c r="H38" s="3">
        <f>VLOOKUP(B38,Members!$B:$G,4,0)</f>
      </c>
      <c r="I38" s="3">
        <f>VLOOKUP(B38,Members!$B:$G,5,0)</f>
      </c>
      <c r="J38" s="3">
        <f>VLOOKUP(B38,Members!$B:$G,6,0)</f>
      </c>
      <c r="K38" s="3"/>
      <c r="L38" s="8">
        <f>IF(ISNUMBER(SEARCH("BM", E38)),IFERROR(VLOOKUP(B38, Members!$B:$H, 7, FALSE), ""),"")</f>
      </c>
      <c r="M38" s="98">
        <f>IF(D38&lt;T38,"ออกก่อน "&amp;TEXT((T38-D38)*24*60,"0")&amp;" นาที","")</f>
      </c>
      <c r="N38" s="98">
        <f>TEXT(C38,"hh:mm:ss")</f>
      </c>
      <c r="O38" s="98">
        <f>TIMEVALUE(LEFT(N38,5))</f>
      </c>
      <c r="P38" s="10">
        <f>IF(MOD(S38,1)&gt;=MOD(O38,1),"ตรงเวลา","มาสาย "&amp;ROUND((MOD(O38,1)-MOD(S38,1))*1440,0)&amp;" นาที")</f>
      </c>
      <c r="Q38" s="3">
        <f>IF(S38&lt;=O38,(O38-S38)*1440,0)</f>
      </c>
      <c r="R38" s="3" t="str">
        <v>07:00 - 16:00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เพชรายุธ ทั่งจันทร์</v>
      </c>
      <c r="C39" s="102">
        <v>46116.2884837963</v>
      </c>
      <c r="D39" s="100">
        <v>0.6666666666666666</v>
      </c>
      <c r="E39" s="2" t="str">
        <v>BM3</v>
      </c>
      <c r="F39" s="2" t="str">
        <v>แม็ก</v>
      </c>
      <c r="G39" s="104">
        <f>VLOOKUP(B39,Members!$B:$G,3,0)</f>
      </c>
      <c r="H39" s="3">
        <f>VLOOKUP(B39,Members!$B:$G,4,0)</f>
      </c>
      <c r="I39" s="3">
        <f>VLOOKUP(B39,Members!$B:$G,5,0)</f>
      </c>
      <c r="J39" s="3">
        <f>VLOOKUP(B39,Members!$B:$G,6,0)</f>
      </c>
      <c r="K39" s="3"/>
      <c r="L39" s="8">
        <f>IF(ISNUMBER(SEARCH("BM", E39)),IFERROR(VLOOKUP(B39, Members!$B:$H, 7, FALSE), ""),"")</f>
      </c>
      <c r="M39" s="98">
        <f>IF(D39&lt;T39,"ออกก่อน "&amp;TEXT((T39-D39)*24*60,"0")&amp;" นาที","")</f>
      </c>
      <c r="N39" s="98">
        <f>TEXT(C39,"hh:mm:ss")</f>
      </c>
      <c r="O39" s="98">
        <f>TIMEVALUE(LEFT(N39,5))</f>
      </c>
      <c r="P39" s="10">
        <f>IF(MOD(S39,1)&gt;=MOD(O39,1),"ตรงเวลา","มาสาย "&amp;ROUND((MOD(O39,1)-MOD(S39,1))*1440,0)&amp;" นาที")</f>
      </c>
      <c r="Q39" s="3">
        <f>IF(S39&lt;=O39,(O39-S39)*1440,0)</f>
      </c>
      <c r="R39" s="3" t="str">
        <v>07:00 - 16:00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นคร ทองพันธุ์</v>
      </c>
      <c r="C40" s="102">
        <v>46116.293587962966</v>
      </c>
      <c r="D40" s="100">
        <v>0.6666666666666666</v>
      </c>
      <c r="E40" s="2" t="str">
        <v>BM3</v>
      </c>
      <c r="F40" s="2" t="str">
        <v>แม็ค</v>
      </c>
      <c r="G40" s="104">
        <f>VLOOKUP(B40,Members!$B:$G,3,0)</f>
      </c>
      <c r="H40" s="3">
        <f>VLOOKUP(B40,Members!$B:$G,4,0)</f>
      </c>
      <c r="I40" s="3">
        <f>VLOOKUP(B40,Members!$B:$G,5,0)</f>
      </c>
      <c r="J40" s="3">
        <f>VLOOKUP(B40,Members!$B:$G,6,0)</f>
      </c>
      <c r="K40" s="3"/>
      <c r="L40" s="8">
        <f>IF(ISNUMBER(SEARCH("BM", E40)),IFERROR(VLOOKUP(B40, Members!$B:$H, 7, FALSE), ""),"")</f>
      </c>
      <c r="M40" s="98">
        <f>IF(D40&lt;T40,"ออกก่อน "&amp;TEXT((T40-D40)*24*60,"0")&amp;" นาที","")</f>
      </c>
      <c r="N40" s="98">
        <f>TEXT(C40,"hh:mm:ss")</f>
      </c>
      <c r="O40" s="98">
        <f>TIMEVALUE(LEFT(N40,5))</f>
      </c>
      <c r="P40" s="10">
        <f>IF(MOD(S40,1)&gt;=MOD(O40,1),"ตรงเวลา","มาสาย "&amp;ROUND((MOD(O40,1)-MOD(S40,1))*1440,0)&amp;" นาที")</f>
      </c>
      <c r="Q40" s="3">
        <f>IF(S40&lt;=O40,(O40-S40)*1440,0)</f>
      </c>
      <c r="R40" s="3" t="str">
        <v>07:00 - 16:00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กิรติกาญจน์ ภูอาลัย</v>
      </c>
      <c r="C41" s="102">
        <v>46116.293032407404</v>
      </c>
      <c r="D41" s="100">
        <v>0.6666666666666666</v>
      </c>
      <c r="E41" s="2" t="str">
        <v>BM3</v>
      </c>
      <c r="F41" s="2" t="str">
        <v>กีต้าร์</v>
      </c>
      <c r="G41" s="104">
        <f>VLOOKUP(B41,Members!$B:$G,3,0)</f>
      </c>
      <c r="H41" s="3">
        <f>VLOOKUP(B41,Members!$B:$G,4,0)</f>
      </c>
      <c r="I41" s="3">
        <f>VLOOKUP(B41,Members!$B:$G,5,0)</f>
      </c>
      <c r="J41" s="3">
        <f>VLOOKUP(B41,Members!$B:$G,6,0)</f>
      </c>
      <c r="K41" s="3"/>
      <c r="L41" s="8">
        <f>IF(ISNUMBER(SEARCH("BM", E41)),IFERROR(VLOOKUP(B41, Members!$B:$H, 7, FALSE), ""),"")</f>
      </c>
      <c r="M41" s="98">
        <f>IF(D41&lt;T41,"ออกก่อน "&amp;TEXT((T41-D41)*24*60,"0")&amp;" นาที","")</f>
      </c>
      <c r="N41" s="98">
        <f>TEXT(C41,"hh:mm:ss")</f>
      </c>
      <c r="O41" s="98">
        <f>TIMEVALUE(LEFT(N41,5))</f>
      </c>
      <c r="P41" s="10">
        <f>IF(MOD(S41,1)&gt;=MOD(O41,1),"ตรงเวลา","มาสาย "&amp;ROUND((MOD(O41,1)-MOD(S41,1))*1440,0)&amp;" นาที")</f>
      </c>
      <c r="Q41" s="3">
        <f>IF(S41&lt;=O41,(O41-S41)*1440,0)</f>
      </c>
      <c r="R41" s="3" t="str">
        <v>07:00 - 16:00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กนต์ธร พู่พันธ์</v>
      </c>
      <c r="C42" s="102">
        <v>46116.29230324074</v>
      </c>
      <c r="D42" s="100">
        <v>0.6666666666666666</v>
      </c>
      <c r="E42" s="2" t="str">
        <v>BM3</v>
      </c>
      <c r="F42" s="2" t="str">
        <v>ปาย</v>
      </c>
      <c r="G42" s="104">
        <f>VLOOKUP(B42,Members!$B:$G,3,0)</f>
      </c>
      <c r="H42" s="3">
        <f>VLOOKUP(B42,Members!$B:$G,4,0)</f>
      </c>
      <c r="I42" s="3">
        <f>VLOOKUP(B42,Members!$B:$G,5,0)</f>
      </c>
      <c r="J42" s="3">
        <f>VLOOKUP(B42,Members!$B:$G,6,0)</f>
      </c>
      <c r="K42" s="3"/>
      <c r="L42" s="8">
        <f>IF(ISNUMBER(SEARCH("BM", E42)),IFERROR(VLOOKUP(B42, Members!$B:$H, 7, FALSE), ""),"")</f>
      </c>
      <c r="M42" s="98">
        <f>IF(D42&lt;T42,"ออกก่อน "&amp;TEXT((T42-D42)*24*60,"0")&amp;" นาที","")</f>
      </c>
      <c r="N42" s="98">
        <f>TEXT(C42,"hh:mm:ss")</f>
      </c>
      <c r="O42" s="98">
        <f>TIMEVALUE(LEFT(N42,5))</f>
      </c>
      <c r="P42" s="10">
        <f>IF(MOD(S42,1)&gt;=MOD(O42,1),"ตรงเวลา","มาสาย "&amp;ROUND((MOD(O42,1)-MOD(S42,1))*1440,0)&amp;" นาที")</f>
      </c>
      <c r="Q42" s="3">
        <f>IF(S42&lt;=O42,(O42-S42)*1440,0)</f>
      </c>
      <c r="R42" s="3" t="str">
        <v>07:00 - 16:00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ชลธิชา คงมงคล</v>
      </c>
      <c r="C43" s="102">
        <v>46116.29175925926</v>
      </c>
      <c r="D43" s="100">
        <v>0.6666666666666666</v>
      </c>
      <c r="E43" s="2" t="str">
        <v>BM3</v>
      </c>
      <c r="F43" s="2" t="str">
        <v>แพรว</v>
      </c>
      <c r="G43" s="104">
        <f>VLOOKUP(B43,Members!$B:$G,3,0)</f>
      </c>
      <c r="H43" s="3">
        <f>VLOOKUP(B43,Members!$B:$G,4,0)</f>
      </c>
      <c r="I43" s="3">
        <f>VLOOKUP(B43,Members!$B:$G,5,0)</f>
      </c>
      <c r="J43" s="3">
        <f>VLOOKUP(B43,Members!$B:$G,6,0)</f>
      </c>
      <c r="K43" s="3"/>
      <c r="L43" s="8">
        <f>IF(ISNUMBER(SEARCH("BM", E43)),IFERROR(VLOOKUP(B43, Members!$B:$H, 7, FALSE), ""),"")</f>
      </c>
      <c r="M43" s="98">
        <f>IF(D43&lt;T43,"ออกก่อน "&amp;TEXT((T43-D43)*24*60,"0")&amp;" นาที","")</f>
      </c>
      <c r="N43" s="98">
        <f>TEXT(C43,"hh:mm:ss")</f>
      </c>
      <c r="O43" s="98">
        <f>TIMEVALUE(LEFT(N43,5))</f>
      </c>
      <c r="P43" s="10">
        <f>IF(MOD(S43,1)&gt;=MOD(O43,1),"ตรงเวลา","มาสาย "&amp;ROUND((MOD(O43,1)-MOD(S43,1))*1440,0)&amp;" นาที")</f>
      </c>
      <c r="Q43" s="3">
        <f>IF(S43&lt;=O43,(O43-S43)*1440,0)</f>
      </c>
      <c r="R43" s="3" t="str">
        <v>07:00 - 16:00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มลิสา แสนเทพ</v>
      </c>
      <c r="C44" s="102">
        <v>46116.29148148148</v>
      </c>
      <c r="D44" s="100">
        <v>0.6666666666666666</v>
      </c>
      <c r="E44" s="2" t="str">
        <v>BM3</v>
      </c>
      <c r="F44" s="2" t="str">
        <v>เมย์</v>
      </c>
      <c r="G44" s="104">
        <f>VLOOKUP(B44,Members!$B:$G,3,0)</f>
      </c>
      <c r="H44" s="3">
        <f>VLOOKUP(B44,Members!$B:$G,4,0)</f>
      </c>
      <c r="I44" s="3">
        <f>VLOOKUP(B44,Members!$B:$G,5,0)</f>
      </c>
      <c r="J44" s="3">
        <f>VLOOKUP(B44,Members!$B:$G,6,0)</f>
      </c>
      <c r="K44" s="3"/>
      <c r="L44" s="8">
        <f>IF(ISNUMBER(SEARCH("BM", E44)),IFERROR(VLOOKUP(B44, Members!$B:$H, 7, FALSE), ""),"")</f>
      </c>
      <c r="M44" s="98">
        <f>IF(D44&lt;T44,"ออกก่อน "&amp;TEXT((T44-D44)*24*60,"0")&amp;" นาที","")</f>
      </c>
      <c r="N44" s="98">
        <f>TEXT(C44,"hh:mm:ss")</f>
      </c>
      <c r="O44" s="98">
        <f>TIMEVALUE(LEFT(N44,5))</f>
      </c>
      <c r="P44" s="10">
        <f>IF(MOD(S44,1)&gt;=MOD(O44,1),"ตรงเวลา","มาสาย "&amp;ROUND((MOD(O44,1)-MOD(S44,1))*1440,0)&amp;" นาที")</f>
      </c>
      <c r="Q44" s="3">
        <f>IF(S44&lt;=O44,(O44-S44)*1440,0)</f>
      </c>
      <c r="R44" s="3" t="str">
        <v>07:00 - 16:00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รุชศกร ม่วงอ่อน</v>
      </c>
      <c r="C45" s="102">
        <v>46116.2915162037</v>
      </c>
      <c r="D45" s="100">
        <v>0.6666666666666666</v>
      </c>
      <c r="E45" s="2" t="str">
        <v>BM3</v>
      </c>
      <c r="F45" s="2" t="str">
        <v>ปอนด์</v>
      </c>
      <c r="G45" s="104">
        <f>VLOOKUP(B45,Members!$B:$G,3,0)</f>
      </c>
      <c r="H45" s="3">
        <f>VLOOKUP(B45,Members!$B:$G,4,0)</f>
      </c>
      <c r="I45" s="3">
        <f>VLOOKUP(B45,Members!$B:$G,5,0)</f>
      </c>
      <c r="J45" s="3">
        <f>VLOOKUP(B45,Members!$B:$G,6,0)</f>
      </c>
      <c r="K45" s="3"/>
      <c r="L45" s="8">
        <f>IF(ISNUMBER(SEARCH("BM", E45)),IFERROR(VLOOKUP(B45, Members!$B:$H, 7, FALSE), ""),"")</f>
      </c>
      <c r="M45" s="98">
        <f>IF(D45&lt;T45,"ออกก่อน "&amp;TEXT((T45-D45)*24*60,"0")&amp;" นาที","")</f>
      </c>
      <c r="N45" s="98">
        <f>TEXT(C45,"hh:mm:ss")</f>
      </c>
      <c r="O45" s="98">
        <f>TIMEVALUE(LEFT(N45,5))</f>
      </c>
      <c r="P45" s="10">
        <f>IF(MOD(S45,1)&gt;=MOD(O45,1),"ตรงเวลา","มาสาย "&amp;ROUND((MOD(O45,1)-MOD(S45,1))*1440,0)&amp;" นาที")</f>
      </c>
      <c r="Q45" s="3">
        <f>IF(S45&lt;=O45,(O45-S45)*1440,0)</f>
      </c>
      <c r="R45" s="3" t="str">
        <v>07:00 - 16:00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วันชนะ แสงใส</v>
      </c>
      <c r="C46" s="102">
        <v>46116.29136574074</v>
      </c>
      <c r="D46" s="100">
        <v>0.6666666666666666</v>
      </c>
      <c r="E46" s="2" t="str">
        <v>BM3</v>
      </c>
      <c r="F46" s="2" t="str">
        <v>แชมป์</v>
      </c>
      <c r="G46" s="104">
        <f>VLOOKUP(B46,Members!$B:$G,3,0)</f>
      </c>
      <c r="H46" s="3">
        <f>VLOOKUP(B46,Members!$B:$G,4,0)</f>
      </c>
      <c r="I46" s="3">
        <f>VLOOKUP(B46,Members!$B:$G,5,0)</f>
      </c>
      <c r="J46" s="3">
        <f>VLOOKUP(B46,Members!$B:$G,6,0)</f>
      </c>
      <c r="K46" s="3"/>
      <c r="L46" s="8">
        <f>IF(ISNUMBER(SEARCH("BM", E46)),IFERROR(VLOOKUP(B46, Members!$B:$H, 7, FALSE), ""),"")</f>
      </c>
      <c r="M46" s="98">
        <f>IF(D46&lt;T46,"ออกก่อน "&amp;TEXT((T46-D46)*24*60,"0")&amp;" นาที","")</f>
      </c>
      <c r="N46" s="98">
        <f>TEXT(C46,"hh:mm:ss")</f>
      </c>
      <c r="O46" s="98">
        <f>TIMEVALUE(LEFT(N46,5))</f>
      </c>
      <c r="P46" s="10">
        <f>IF(MOD(S46,1)&gt;=MOD(O46,1),"ตรงเวลา","มาสาย "&amp;ROUND((MOD(O46,1)-MOD(S46,1))*1440,0)&amp;" นาที")</f>
      </c>
      <c r="Q46" s="3">
        <f>IF(S46&lt;=O46,(O46-S46)*1440,0)</f>
      </c>
      <c r="R46" s="3" t="str">
        <v>07:00 - 16:00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สิทธิกรณ์ ปัทมเสวี</v>
      </c>
      <c r="C47" s="102">
        <v>46116.29141203704</v>
      </c>
      <c r="D47" s="100">
        <v>0.6666666666666666</v>
      </c>
      <c r="E47" s="2" t="str">
        <v>BM3</v>
      </c>
      <c r="F47" s="2" t="str">
        <v>กร</v>
      </c>
      <c r="G47" s="104">
        <f>VLOOKUP(B47,Members!$B:$G,3,0)</f>
      </c>
      <c r="H47" s="3">
        <f>VLOOKUP(B47,Members!$B:$G,4,0)</f>
      </c>
      <c r="I47" s="3">
        <f>VLOOKUP(B47,Members!$B:$G,5,0)</f>
      </c>
      <c r="J47" s="3">
        <f>VLOOKUP(B47,Members!$B:$G,6,0)</f>
      </c>
      <c r="K47" s="3"/>
      <c r="L47" s="8">
        <f>IF(ISNUMBER(SEARCH("BM", E47)),IFERROR(VLOOKUP(B47, Members!$B:$H, 7, FALSE), ""),"")</f>
      </c>
      <c r="M47" s="98">
        <f>IF(D47&lt;T47,"ออกก่อน "&amp;TEXT((T47-D47)*24*60,"0")&amp;" นาที","")</f>
      </c>
      <c r="N47" s="98">
        <f>TEXT(C47,"hh:mm:ss")</f>
      </c>
      <c r="O47" s="98">
        <f>TIMEVALUE(LEFT(N47,5))</f>
      </c>
      <c r="P47" s="10">
        <f>IF(MOD(S47,1)&gt;=MOD(O47,1),"ตรงเวลา","มาสาย "&amp;ROUND((MOD(O47,1)-MOD(S47,1))*1440,0)&amp;" นาที")</f>
      </c>
      <c r="Q47" s="3">
        <f>IF(S47&lt;=O47,(O47-S47)*1440,0)</f>
      </c>
      <c r="R47" s="3" t="str">
        <v>07:00 - 16:00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ฉันทพิชญา เพ็ชรโปรี</v>
      </c>
      <c r="C48" s="102">
        <v>46116.2899537037</v>
      </c>
      <c r="D48" s="100">
        <v>0.6666666666666666</v>
      </c>
      <c r="E48" s="2" t="str">
        <v>BM3</v>
      </c>
      <c r="F48" s="2" t="str">
        <v>ทะเล</v>
      </c>
      <c r="G48" s="104">
        <f>VLOOKUP(B48,Members!$B:$G,3,0)</f>
      </c>
      <c r="H48" s="3">
        <f>VLOOKUP(B48,Members!$B:$G,4,0)</f>
      </c>
      <c r="I48" s="3">
        <f>VLOOKUP(B48,Members!$B:$G,5,0)</f>
      </c>
      <c r="J48" s="3">
        <f>VLOOKUP(B48,Members!$B:$G,6,0)</f>
      </c>
      <c r="K48" s="3"/>
      <c r="L48" s="8">
        <f>IF(ISNUMBER(SEARCH("BM", E48)),IFERROR(VLOOKUP(B48, Members!$B:$H, 7, FALSE), ""),"")</f>
      </c>
      <c r="M48" s="98">
        <f>IF(D48&lt;T48,"ออกก่อน "&amp;TEXT((T48-D48)*24*60,"0")&amp;" นาที","")</f>
      </c>
      <c r="N48" s="98">
        <f>TEXT(C48,"hh:mm:ss")</f>
      </c>
      <c r="O48" s="98">
        <f>TIMEVALUE(LEFT(N48,5))</f>
      </c>
      <c r="P48" s="10">
        <f>IF(MOD(S48,1)&gt;=MOD(O48,1),"ตรงเวลา","มาสาย "&amp;ROUND((MOD(O48,1)-MOD(S48,1))*1440,0)&amp;" นาที")</f>
      </c>
      <c r="Q48" s="3">
        <f>IF(S48&lt;=O48,(O48-S48)*1440,0)</f>
      </c>
      <c r="R48" s="3" t="str">
        <v>07:00 - 16:00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ยศพร บูญเมือง</v>
      </c>
      <c r="C49" s="102">
        <v>46116.28928240741</v>
      </c>
      <c r="D49" s="100">
        <v>0.6666666666666666</v>
      </c>
      <c r="E49" s="2" t="str">
        <v>BM3</v>
      </c>
      <c r="F49" s="2" t="str">
        <v>โอ็ต</v>
      </c>
      <c r="G49" s="104">
        <f>VLOOKUP(B49,Members!$B:$G,3,0)</f>
      </c>
      <c r="H49" s="3">
        <f>VLOOKUP(B49,Members!$B:$G,4,0)</f>
      </c>
      <c r="I49" s="3">
        <f>VLOOKUP(B49,Members!$B:$G,5,0)</f>
      </c>
      <c r="J49" s="3">
        <f>VLOOKUP(B49,Members!$B:$G,6,0)</f>
      </c>
      <c r="K49" s="3"/>
      <c r="L49" s="8">
        <f>IF(ISNUMBER(SEARCH("BM", E49)),IFERROR(VLOOKUP(B49, Members!$B:$H, 7, FALSE), ""),"")</f>
      </c>
      <c r="M49" s="98">
        <f>IF(D49&lt;T49,"ออกก่อน "&amp;TEXT((T49-D49)*24*60,"0")&amp;" นาที","")</f>
      </c>
      <c r="N49" s="98">
        <f>TEXT(C49,"hh:mm:ss")</f>
      </c>
      <c r="O49" s="98">
        <f>TIMEVALUE(LEFT(N49,5))</f>
      </c>
      <c r="P49" s="10">
        <f>IF(MOD(S49,1)&gt;=MOD(O49,1),"ตรงเวลา","มาสาย "&amp;ROUND((MOD(O49,1)-MOD(S49,1))*1440,0)&amp;" นาที")</f>
      </c>
      <c r="Q49" s="3">
        <f>IF(S49&lt;=O49,(O49-S49)*1440,0)</f>
      </c>
      <c r="R49" s="3" t="str">
        <v>07:00 - 16:00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วันวิสาข์ กิตติกสานต์</v>
      </c>
      <c r="C50" s="102">
        <v>46116.2890625</v>
      </c>
      <c r="D50" s="100">
        <v>0.6666666666666666</v>
      </c>
      <c r="E50" s="2" t="str">
        <v>BM3</v>
      </c>
      <c r="F50" s="2" t="str">
        <v>สา</v>
      </c>
      <c r="G50" s="104">
        <f>VLOOKUP(B50,Members!$B:$G,3,0)</f>
      </c>
      <c r="H50" s="3">
        <f>VLOOKUP(B50,Members!$B:$G,4,0)</f>
      </c>
      <c r="I50" s="3">
        <f>VLOOKUP(B50,Members!$B:$G,5,0)</f>
      </c>
      <c r="J50" s="3">
        <f>VLOOKUP(B50,Members!$B:$G,6,0)</f>
      </c>
      <c r="K50" s="3"/>
      <c r="L50" s="8">
        <f>IF(ISNUMBER(SEARCH("BM", E50)),IFERROR(VLOOKUP(B50, Members!$B:$H, 7, FALSE), ""),"")</f>
      </c>
      <c r="M50" s="98">
        <f>IF(D50&lt;T50,"ออกก่อน "&amp;TEXT((T50-D50)*24*60,"0")&amp;" นาที","")</f>
      </c>
      <c r="N50" s="98">
        <f>TEXT(C50,"hh:mm:ss")</f>
      </c>
      <c r="O50" s="98">
        <f>TIMEVALUE(LEFT(N50,5))</f>
      </c>
      <c r="P50" s="10">
        <f>IF(MOD(S50,1)&gt;=MOD(O50,1),"ตรงเวลา","มาสาย "&amp;ROUND((MOD(O50,1)-MOD(S50,1))*1440,0)&amp;" นาที")</f>
      </c>
      <c r="Q50" s="3">
        <f>IF(S50&lt;=O50,(O50-S50)*1440,0)</f>
      </c>
      <c r="R50" s="3" t="str">
        <v>07:00 - 16:00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เบญจมาศ แก้วกล้า</v>
      </c>
      <c r="C51" s="102">
        <v>46116.28989583333</v>
      </c>
      <c r="D51" s="100">
        <v>0.6666666666666666</v>
      </c>
      <c r="E51" s="2" t="str">
        <v>BM3</v>
      </c>
      <c r="F51" s="2" t="str">
        <v>จิ๊บ</v>
      </c>
      <c r="G51" s="104">
        <f>VLOOKUP(B51,Members!$B:$G,3,0)</f>
      </c>
      <c r="H51" s="3">
        <f>VLOOKUP(B51,Members!$B:$G,4,0)</f>
      </c>
      <c r="I51" s="3">
        <f>VLOOKUP(B51,Members!$B:$G,5,0)</f>
      </c>
      <c r="J51" s="3">
        <f>VLOOKUP(B51,Members!$B:$G,6,0)</f>
      </c>
      <c r="K51" s="3"/>
      <c r="L51" s="8">
        <f>IF(ISNUMBER(SEARCH("BM", E51)),IFERROR(VLOOKUP(B51, Members!$B:$H, 7, FALSE), ""),"")</f>
      </c>
      <c r="M51" s="98">
        <f>IF(D51&lt;T51,"ออกก่อน "&amp;TEXT((T51-D51)*24*60,"0")&amp;" นาที","")</f>
      </c>
      <c r="N51" s="98">
        <f>TEXT(C51,"hh:mm:ss")</f>
      </c>
      <c r="O51" s="98">
        <f>TIMEVALUE(LEFT(N51,5))</f>
      </c>
      <c r="P51" s="10">
        <f>IF(MOD(S51,1)&gt;=MOD(O51,1),"ตรงเวลา","มาสาย "&amp;ROUND((MOD(O51,1)-MOD(S51,1))*1440,0)&amp;" นาที")</f>
      </c>
      <c r="Q51" s="3">
        <f>IF(S51&lt;=O51,(O51-S51)*1440,0)</f>
      </c>
      <c r="R51" s="3" t="str">
        <v>07:00 - 16:00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รัษนันท์ รุจไชยนิตย์</v>
      </c>
      <c r="C52" s="102">
        <v>46116.28839120371</v>
      </c>
      <c r="D52" s="100">
        <v>0.6666666666666666</v>
      </c>
      <c r="E52" s="2" t="str">
        <v>BM3</v>
      </c>
      <c r="F52" s="2" t="str">
        <v>นัน</v>
      </c>
      <c r="G52" s="104">
        <f>VLOOKUP(B52,Members!$B:$G,3,0)</f>
      </c>
      <c r="H52" s="3">
        <f>VLOOKUP(B52,Members!$B:$G,4,0)</f>
      </c>
      <c r="I52" s="3">
        <f>VLOOKUP(B52,Members!$B:$G,5,0)</f>
      </c>
      <c r="J52" s="3">
        <f>VLOOKUP(B52,Members!$B:$G,6,0)</f>
      </c>
      <c r="K52" s="3"/>
      <c r="L52" s="8">
        <f>IF(ISNUMBER(SEARCH("BM", E52)),IFERROR(VLOOKUP(B52, Members!$B:$H, 7, FALSE), ""),"")</f>
      </c>
      <c r="M52" s="98">
        <f>IF(D52&lt;T52,"ออกก่อน "&amp;TEXT((T52-D52)*24*60,"0")&amp;" นาที","")</f>
      </c>
      <c r="N52" s="98">
        <f>TEXT(C52,"hh:mm:ss")</f>
      </c>
      <c r="O52" s="98">
        <f>TIMEVALUE(LEFT(N52,5))</f>
      </c>
      <c r="P52" s="10">
        <f>IF(MOD(S52,1)&gt;=MOD(O52,1),"ตรงเวลา","มาสาย "&amp;ROUND((MOD(O52,1)-MOD(S52,1))*1440,0)&amp;" นาที")</f>
      </c>
      <c r="Q52" s="3">
        <f>IF(S52&lt;=O52,(O52-S52)*1440,0)</f>
      </c>
      <c r="R52" s="3" t="str">
        <v>07:00 - 16:00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ปิยะธิดา ปิดฉายะ</v>
      </c>
      <c r="C53" s="102">
        <v>46116.28832175926</v>
      </c>
      <c r="D53" s="100">
        <v>0.6666666666666666</v>
      </c>
      <c r="E53" s="2" t="str">
        <v>BM3</v>
      </c>
      <c r="F53" s="2" t="str">
        <v>หมิว</v>
      </c>
      <c r="G53" s="104">
        <f>VLOOKUP(B53,Members!$B:$G,3,0)</f>
      </c>
      <c r="H53" s="3">
        <f>VLOOKUP(B53,Members!$B:$G,4,0)</f>
      </c>
      <c r="I53" s="3">
        <f>VLOOKUP(B53,Members!$B:$G,5,0)</f>
      </c>
      <c r="J53" s="3">
        <f>VLOOKUP(B53,Members!$B:$G,6,0)</f>
      </c>
      <c r="K53" s="3"/>
      <c r="L53" s="8">
        <f>IF(ISNUMBER(SEARCH("BM", E53)),IFERROR(VLOOKUP(B53, Members!$B:$H, 7, FALSE), ""),"")</f>
      </c>
      <c r="M53" s="98">
        <f>IF(D53&lt;T53,"ออกก่อน "&amp;TEXT((T53-D53)*24*60,"0")&amp;" นาที","")</f>
      </c>
      <c r="N53" s="98">
        <f>TEXT(C53,"hh:mm:ss")</f>
      </c>
      <c r="O53" s="98">
        <f>TIMEVALUE(LEFT(N53,5))</f>
      </c>
      <c r="P53" s="10">
        <f>IF(MOD(S53,1)&gt;=MOD(O53,1),"ตรงเวลา","มาสาย "&amp;ROUND((MOD(O53,1)-MOD(S53,1))*1440,0)&amp;" นาที")</f>
      </c>
      <c r="Q53" s="3">
        <f>IF(S53&lt;=O53,(O53-S53)*1440,0)</f>
      </c>
      <c r="R53" s="3" t="str">
        <v>07:00 - 16:00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สิริกร วาปี</v>
      </c>
      <c r="C54" s="102">
        <v>46116.28842592592</v>
      </c>
      <c r="D54" s="100">
        <v>0.6666666666666666</v>
      </c>
      <c r="E54" s="2" t="str">
        <v>BM3</v>
      </c>
      <c r="F54" s="2" t="str">
        <v>เนเน่</v>
      </c>
      <c r="G54" s="104">
        <f>VLOOKUP(B54,Members!$B:$G,3,0)</f>
      </c>
      <c r="H54" s="3">
        <f>VLOOKUP(B54,Members!$B:$G,4,0)</f>
      </c>
      <c r="I54" s="3">
        <f>VLOOKUP(B54,Members!$B:$G,5,0)</f>
      </c>
      <c r="J54" s="3">
        <f>VLOOKUP(B54,Members!$B:$G,6,0)</f>
      </c>
      <c r="K54" s="3"/>
      <c r="L54" s="8">
        <f>IF(ISNUMBER(SEARCH("BM", E54)),IFERROR(VLOOKUP(B54, Members!$B:$H, 7, FALSE), ""),"")</f>
      </c>
      <c r="M54" s="98">
        <f>IF(D54&lt;T54,"ออกก่อน "&amp;TEXT((T54-D54)*24*60,"0")&amp;" นาที","")</f>
      </c>
      <c r="N54" s="98">
        <f>TEXT(C54,"hh:mm:ss")</f>
      </c>
      <c r="O54" s="98">
        <f>TIMEVALUE(LEFT(N54,5))</f>
      </c>
      <c r="P54" s="10">
        <f>IF(MOD(S54,1)&gt;=MOD(O54,1),"ตรงเวลา","มาสาย "&amp;ROUND((MOD(O54,1)-MOD(S54,1))*1440,0)&amp;" นาที")</f>
      </c>
      <c r="Q54" s="3">
        <f>IF(S54&lt;=O54,(O54-S54)*1440,0)</f>
      </c>
      <c r="R54" s="3" t="str">
        <v>07:00 - 16:00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อิทธิพล มีเจริญ</v>
      </c>
      <c r="C55" s="102">
        <v>46116.287939814814</v>
      </c>
      <c r="D55" s="100">
        <v>0.6666666666666666</v>
      </c>
      <c r="E55" s="2" t="str">
        <v>BM3</v>
      </c>
      <c r="F55" s="2" t="str">
        <v>พล</v>
      </c>
      <c r="G55" s="104">
        <f>VLOOKUP(B55,Members!$B:$G,3,0)</f>
      </c>
      <c r="H55" s="3">
        <f>VLOOKUP(B55,Members!$B:$G,4,0)</f>
      </c>
      <c r="I55" s="3">
        <f>VLOOKUP(B55,Members!$B:$G,5,0)</f>
      </c>
      <c r="J55" s="3">
        <f>VLOOKUP(B55,Members!$B:$G,6,0)</f>
      </c>
      <c r="K55" s="3"/>
      <c r="L55" s="8">
        <f>IF(ISNUMBER(SEARCH("BM", E55)),IFERROR(VLOOKUP(B55, Members!$B:$H, 7, FALSE), ""),"")</f>
      </c>
      <c r="M55" s="98">
        <f>IF(D55&lt;T55,"ออกก่อน "&amp;TEXT((T55-D55)*24*60,"0")&amp;" นาที","")</f>
      </c>
      <c r="N55" s="98">
        <f>TEXT(C55,"hh:mm:ss")</f>
      </c>
      <c r="O55" s="98">
        <f>TIMEVALUE(LEFT(N55,5))</f>
      </c>
      <c r="P55" s="10">
        <f>IF(MOD(S55,1)&gt;=MOD(O55,1),"ตรงเวลา","มาสาย "&amp;ROUND((MOD(O55,1)-MOD(S55,1))*1440,0)&amp;" นาที")</f>
      </c>
      <c r="Q55" s="3">
        <f>IF(S55&lt;=O55,(O55-S55)*1440,0)</f>
      </c>
      <c r="R55" s="3" t="str">
        <v>07:00 - 16:00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ณัฐภัทร สุดประเวศ</v>
      </c>
      <c r="C56" s="102">
        <v>46116.28807870371</v>
      </c>
      <c r="D56" s="100">
        <v>0.6666666666666666</v>
      </c>
      <c r="E56" s="2" t="str">
        <v>BM3</v>
      </c>
      <c r="F56" s="2" t="str">
        <v>อับดุล</v>
      </c>
      <c r="G56" s="104">
        <f>VLOOKUP(B56,Members!$B:$G,3,0)</f>
      </c>
      <c r="H56" s="3">
        <f>VLOOKUP(B56,Members!$B:$G,4,0)</f>
      </c>
      <c r="I56" s="3">
        <f>VLOOKUP(B56,Members!$B:$G,5,0)</f>
      </c>
      <c r="J56" s="3">
        <f>VLOOKUP(B56,Members!$B:$G,6,0)</f>
      </c>
      <c r="K56" s="3"/>
      <c r="L56" s="8">
        <f>IF(ISNUMBER(SEARCH("BM", E56)),IFERROR(VLOOKUP(B56, Members!$B:$H, 7, FALSE), ""),"")</f>
      </c>
      <c r="M56" s="98">
        <f>IF(D56&lt;T56,"ออกก่อน "&amp;TEXT((T56-D56)*24*60,"0")&amp;" นาที","")</f>
      </c>
      <c r="N56" s="98">
        <f>TEXT(C56,"hh:mm:ss")</f>
      </c>
      <c r="O56" s="98">
        <f>TIMEVALUE(LEFT(N56,5))</f>
      </c>
      <c r="P56" s="10">
        <f>IF(MOD(S56,1)&gt;=MOD(O56,1),"ตรงเวลา","มาสาย "&amp;ROUND((MOD(O56,1)-MOD(S56,1))*1440,0)&amp;" นาที")</f>
      </c>
      <c r="Q56" s="3">
        <f>IF(S56&lt;=O56,(O56-S56)*1440,0)</f>
      </c>
      <c r="R56" s="3" t="str">
        <v>07:00 - 16:00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สริยาภรณ์ บุญฤทธิ์</v>
      </c>
      <c r="C57" s="102">
        <v>46116.28679398148</v>
      </c>
      <c r="D57" s="100">
        <v>0.6666666666666666</v>
      </c>
      <c r="E57" s="2" t="str">
        <v>BM3</v>
      </c>
      <c r="F57" s="2" t="str">
        <v>นิต้า</v>
      </c>
      <c r="G57" s="104">
        <f>VLOOKUP(B57,Members!$B:$G,3,0)</f>
      </c>
      <c r="H57" s="3">
        <f>VLOOKUP(B57,Members!$B:$G,4,0)</f>
      </c>
      <c r="I57" s="3">
        <f>VLOOKUP(B57,Members!$B:$G,5,0)</f>
      </c>
      <c r="J57" s="3">
        <f>VLOOKUP(B57,Members!$B:$G,6,0)</f>
      </c>
      <c r="K57" s="3"/>
      <c r="L57" s="8">
        <f>IF(ISNUMBER(SEARCH("BM", E57)),IFERROR(VLOOKUP(B57, Members!$B:$H, 7, FALSE), ""),"")</f>
      </c>
      <c r="M57" s="98">
        <f>IF(D57&lt;T57,"ออกก่อน "&amp;TEXT((T57-D57)*24*60,"0")&amp;" นาที","")</f>
      </c>
      <c r="N57" s="98">
        <f>TEXT(C57,"hh:mm:ss")</f>
      </c>
      <c r="O57" s="98">
        <f>TIMEVALUE(LEFT(N57,5))</f>
      </c>
      <c r="P57" s="10">
        <f>IF(MOD(S57,1)&gt;=MOD(O57,1),"ตรงเวลา","มาสาย "&amp;ROUND((MOD(O57,1)-MOD(S57,1))*1440,0)&amp;" นาที")</f>
      </c>
      <c r="Q57" s="3">
        <f>IF(S57&lt;=O57,(O57-S57)*1440,0)</f>
      </c>
      <c r="R57" s="3" t="str">
        <v>07:00 - 16:00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บัณฑิตา ว่องไว</v>
      </c>
      <c r="C58" s="102">
        <v>46116.286886574075</v>
      </c>
      <c r="D58" s="100">
        <v>0.6666666666666666</v>
      </c>
      <c r="E58" s="2" t="str">
        <v>BM3</v>
      </c>
      <c r="F58" s="2" t="str">
        <v>ภู</v>
      </c>
      <c r="G58" s="104">
        <f>VLOOKUP(B58,Members!$B:$G,3,0)</f>
      </c>
      <c r="H58" s="3">
        <f>VLOOKUP(B58,Members!$B:$G,4,0)</f>
      </c>
      <c r="I58" s="3">
        <f>VLOOKUP(B58,Members!$B:$G,5,0)</f>
      </c>
      <c r="J58" s="3">
        <f>VLOOKUP(B58,Members!$B:$G,6,0)</f>
      </c>
      <c r="K58" s="3"/>
      <c r="L58" s="8">
        <f>IF(ISNUMBER(SEARCH("BM", E58)),IFERROR(VLOOKUP(B58, Members!$B:$H, 7, FALSE), ""),"")</f>
      </c>
      <c r="M58" s="98">
        <f>IF(D58&lt;T58,"ออกก่อน "&amp;TEXT((T58-D58)*24*60,"0")&amp;" นาที","")</f>
      </c>
      <c r="N58" s="98">
        <f>TEXT(C58,"hh:mm:ss")</f>
      </c>
      <c r="O58" s="98">
        <f>TIMEVALUE(LEFT(N58,5))</f>
      </c>
      <c r="P58" s="10">
        <f>IF(MOD(S58,1)&gt;=MOD(O58,1),"ตรงเวลา","มาสาย "&amp;ROUND((MOD(O58,1)-MOD(S58,1))*1440,0)&amp;" นาที")</f>
      </c>
      <c r="Q58" s="3">
        <f>IF(S58&lt;=O58,(O58-S58)*1440,0)</f>
      </c>
      <c r="R58" s="3" t="str">
        <v>07:00 - 16:00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วรรณอักษร อนันทวรรณ</v>
      </c>
      <c r="C59" s="102">
        <v>46116.28597222222</v>
      </c>
      <c r="D59" s="100">
        <v>0.6666666666666666</v>
      </c>
      <c r="E59" s="2" t="str">
        <v>BM3</v>
      </c>
      <c r="F59" s="2" t="str">
        <v>เมย์ออย</v>
      </c>
      <c r="G59" s="104">
        <f>VLOOKUP(B59,Members!$B:$G,3,0)</f>
      </c>
      <c r="H59" s="3">
        <f>VLOOKUP(B59,Members!$B:$G,4,0)</f>
      </c>
      <c r="I59" s="3">
        <f>VLOOKUP(B59,Members!$B:$G,5,0)</f>
      </c>
      <c r="J59" s="3">
        <f>VLOOKUP(B59,Members!$B:$G,6,0)</f>
      </c>
      <c r="K59" s="3"/>
      <c r="L59" s="8">
        <f>IF(ISNUMBER(SEARCH("BM", E59)),IFERROR(VLOOKUP(B59, Members!$B:$H, 7, FALSE), ""),"")</f>
      </c>
      <c r="M59" s="98">
        <f>IF(D59&lt;T59,"ออกก่อน "&amp;TEXT((T59-D59)*24*60,"0")&amp;" นาที","")</f>
      </c>
      <c r="N59" s="98">
        <f>TEXT(C59,"hh:mm:ss")</f>
      </c>
      <c r="O59" s="98">
        <f>TIMEVALUE(LEFT(N59,5))</f>
      </c>
      <c r="P59" s="10">
        <f>IF(MOD(S59,1)&gt;=MOD(O59,1),"ตรงเวลา","มาสาย "&amp;ROUND((MOD(O59,1)-MOD(S59,1))*1440,0)&amp;" นาที")</f>
      </c>
      <c r="Q59" s="3">
        <f>IF(S59&lt;=O59,(O59-S59)*1440,0)</f>
      </c>
      <c r="R59" s="3" t="str">
        <v>07:00 - 16:00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นลินทิพย์ สมพิพัฒน์</v>
      </c>
      <c r="C60" s="102">
        <v>46116.28538194444</v>
      </c>
      <c r="D60" s="100">
        <v>0.6666666666666666</v>
      </c>
      <c r="E60" s="2" t="str">
        <v>BM3</v>
      </c>
      <c r="F60" s="2" t="str">
        <v>จิ้บ</v>
      </c>
      <c r="G60" s="104">
        <f>VLOOKUP(B60,Members!$B:$G,3,0)</f>
      </c>
      <c r="H60" s="3">
        <f>VLOOKUP(B60,Members!$B:$G,4,0)</f>
      </c>
      <c r="I60" s="3">
        <f>VLOOKUP(B60,Members!$B:$G,5,0)</f>
      </c>
      <c r="J60" s="3">
        <f>VLOOKUP(B60,Members!$B:$G,6,0)</f>
      </c>
      <c r="K60" s="3"/>
      <c r="L60" s="8">
        <f>IF(ISNUMBER(SEARCH("BM", E60)),IFERROR(VLOOKUP(B60, Members!$B:$H, 7, FALSE), ""),"")</f>
      </c>
      <c r="M60" s="98">
        <f>IF(D60&lt;T60,"ออกก่อน "&amp;TEXT((T60-D60)*24*60,"0")&amp;" นาที","")</f>
      </c>
      <c r="N60" s="98">
        <f>TEXT(C60,"hh:mm:ss")</f>
      </c>
      <c r="O60" s="98">
        <f>TIMEVALUE(LEFT(N60,5))</f>
      </c>
      <c r="P60" s="10">
        <f>IF(MOD(S60,1)&gt;=MOD(O60,1),"ตรงเวลา","มาสาย "&amp;ROUND((MOD(O60,1)-MOD(S60,1))*1440,0)&amp;" นาที")</f>
      </c>
      <c r="Q60" s="3">
        <f>IF(S60&lt;=O60,(O60-S60)*1440,0)</f>
      </c>
      <c r="R60" s="3" t="str">
        <v>07:00 - 16:00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ปฏิญญา สำเร็จสุข</v>
      </c>
      <c r="C61" s="102">
        <v>46116.28545138889</v>
      </c>
      <c r="D61" s="100">
        <v>0.6666666666666666</v>
      </c>
      <c r="E61" s="2" t="str">
        <v>BM3</v>
      </c>
      <c r="F61" s="2" t="str">
        <v>บิ้ง</v>
      </c>
      <c r="G61" s="104">
        <f>VLOOKUP(B61,Members!$B:$G,3,0)</f>
      </c>
      <c r="H61" s="3">
        <f>VLOOKUP(B61,Members!$B:$G,4,0)</f>
      </c>
      <c r="I61" s="3">
        <f>VLOOKUP(B61,Members!$B:$G,5,0)</f>
      </c>
      <c r="J61" s="3">
        <f>VLOOKUP(B61,Members!$B:$G,6,0)</f>
      </c>
      <c r="K61" s="3"/>
      <c r="L61" s="8">
        <f>IF(ISNUMBER(SEARCH("BM", E61)),IFERROR(VLOOKUP(B61, Members!$B:$H, 7, FALSE), ""),"")</f>
      </c>
      <c r="M61" s="98">
        <f>IF(D61&lt;T61,"ออกก่อน "&amp;TEXT((T61-D61)*24*60,"0")&amp;" นาที","")</f>
      </c>
      <c r="N61" s="98">
        <f>TEXT(C61,"hh:mm:ss")</f>
      </c>
      <c r="O61" s="98">
        <f>TIMEVALUE(LEFT(N61,5))</f>
      </c>
      <c r="P61" s="10">
        <f>IF(MOD(S61,1)&gt;=MOD(O61,1),"ตรงเวลา","มาสาย "&amp;ROUND((MOD(O61,1)-MOD(S61,1))*1440,0)&amp;" นาที")</f>
      </c>
      <c r="Q61" s="3">
        <f>IF(S61&lt;=O61,(O61-S61)*1440,0)</f>
      </c>
      <c r="R61" s="3" t="str">
        <v>07:00 - 16:00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ธีรภัทร พลอยน้อย</v>
      </c>
      <c r="C62" s="102">
        <v>46116.28450231482</v>
      </c>
      <c r="D62" s="100">
        <v>0.6666666666666666</v>
      </c>
      <c r="E62" s="2" t="str">
        <v>BM3</v>
      </c>
      <c r="F62" s="2" t="str">
        <v>คิว</v>
      </c>
      <c r="G62" s="104">
        <f>VLOOKUP(B62,Members!$B:$G,3,0)</f>
      </c>
      <c r="H62" s="3">
        <f>VLOOKUP(B62,Members!$B:$G,4,0)</f>
      </c>
      <c r="I62" s="3">
        <f>VLOOKUP(B62,Members!$B:$G,5,0)</f>
      </c>
      <c r="J62" s="3">
        <f>VLOOKUP(B62,Members!$B:$G,6,0)</f>
      </c>
      <c r="K62" s="3"/>
      <c r="L62" s="8">
        <f>IF(ISNUMBER(SEARCH("BM", E62)),IFERROR(VLOOKUP(B62, Members!$B:$H, 7, FALSE), ""),"")</f>
      </c>
      <c r="M62" s="98">
        <f>IF(D62&lt;T62,"ออกก่อน "&amp;TEXT((T62-D62)*24*60,"0")&amp;" นาที","")</f>
      </c>
      <c r="N62" s="98">
        <f>TEXT(C62,"hh:mm:ss")</f>
      </c>
      <c r="O62" s="98">
        <f>TIMEVALUE(LEFT(N62,5))</f>
      </c>
      <c r="P62" s="10">
        <f>IF(MOD(S62,1)&gt;=MOD(O62,1),"ตรงเวลา","มาสาย "&amp;ROUND((MOD(O62,1)-MOD(S62,1))*1440,0)&amp;" นาที")</f>
      </c>
      <c r="Q62" s="3">
        <f>IF(S62&lt;=O62,(O62-S62)*1440,0)</f>
      </c>
      <c r="R62" s="3" t="str">
        <v>07:00 - 16:00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ชนาภา จันทร์หา</v>
      </c>
      <c r="C63" s="102">
        <v>46116.28456018519</v>
      </c>
      <c r="D63" s="100">
        <v>0.6666666666666666</v>
      </c>
      <c r="E63" s="2" t="str">
        <v>BM3</v>
      </c>
      <c r="F63" s="2" t="str">
        <v>ใบตอง</v>
      </c>
      <c r="G63" s="104">
        <f>VLOOKUP(B63,Members!$B:$G,3,0)</f>
      </c>
      <c r="H63" s="3">
        <f>VLOOKUP(B63,Members!$B:$G,4,0)</f>
      </c>
      <c r="I63" s="3">
        <f>VLOOKUP(B63,Members!$B:$G,5,0)</f>
      </c>
      <c r="J63" s="3">
        <f>VLOOKUP(B63,Members!$B:$G,6,0)</f>
      </c>
      <c r="K63" s="3"/>
      <c r="L63" s="8">
        <f>IF(ISNUMBER(SEARCH("BM", E63)),IFERROR(VLOOKUP(B63, Members!$B:$H, 7, FALSE), ""),"")</f>
      </c>
      <c r="M63" s="98">
        <f>IF(D63&lt;T63,"ออกก่อน "&amp;TEXT((T63-D63)*24*60,"0")&amp;" นาที","")</f>
      </c>
      <c r="N63" s="98">
        <f>TEXT(C63,"hh:mm:ss")</f>
      </c>
      <c r="O63" s="98">
        <f>TIMEVALUE(LEFT(N63,5))</f>
      </c>
      <c r="P63" s="10">
        <f>IF(MOD(S63,1)&gt;=MOD(O63,1),"ตรงเวลา","มาสาย "&amp;ROUND((MOD(O63,1)-MOD(S63,1))*1440,0)&amp;" นาที")</f>
      </c>
      <c r="Q63" s="3">
        <f>IF(S63&lt;=O63,(O63-S63)*1440,0)</f>
      </c>
      <c r="R63" s="3" t="str">
        <v>07:00 - 16:00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ชนิตรา กลีบพุฒ</v>
      </c>
      <c r="C64" s="102">
        <v>46116.28241898148</v>
      </c>
      <c r="D64" s="100">
        <v>0.6666666666666666</v>
      </c>
      <c r="E64" s="2" t="str">
        <v>BM3</v>
      </c>
      <c r="F64" s="2" t="str">
        <v>น้อง</v>
      </c>
      <c r="G64" s="104">
        <f>VLOOKUP(B64,Members!$B:$G,3,0)</f>
      </c>
      <c r="H64" s="3">
        <f>VLOOKUP(B64,Members!$B:$G,4,0)</f>
      </c>
      <c r="I64" s="3">
        <f>VLOOKUP(B64,Members!$B:$G,5,0)</f>
      </c>
      <c r="J64" s="3">
        <f>VLOOKUP(B64,Members!$B:$G,6,0)</f>
      </c>
      <c r="K64" s="116"/>
      <c r="L64" s="8">
        <f>IF(ISNUMBER(SEARCH("BM", E64)),IFERROR(VLOOKUP(B64, Members!$B:$H, 7, FALSE), ""),"")</f>
      </c>
      <c r="M64" s="98">
        <f>IF(D64&lt;T64,"ออกก่อน "&amp;TEXT((T64-D64)*24*60,"0")&amp;" นาที","")</f>
      </c>
      <c r="N64" s="98">
        <f>TEXT(C64,"hh:mm:ss")</f>
      </c>
      <c r="O64" s="98">
        <f>TIMEVALUE(LEFT(N64,5))</f>
      </c>
      <c r="P64" s="10">
        <f>IF(MOD(S64,1)&gt;=MOD(O64,1),"ตรงเวลา","มาสาย "&amp;ROUND((MOD(O64,1)-MOD(S64,1))*1440,0)&amp;" นาที")</f>
      </c>
      <c r="Q64" s="3">
        <f>IF(S64&lt;=O64,(O64-S64)*1440,0)</f>
      </c>
      <c r="R64" s="3" t="str">
        <v>07:00 - 16:00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>
        <v>จิราพร เพ็ชรนิล</v>
      </c>
      <c r="C65" s="102">
        <v>46116.28045138889</v>
      </c>
      <c r="D65" s="100">
        <v>0.6666666666666666</v>
      </c>
      <c r="E65" s="2" t="str">
        <v>BM3</v>
      </c>
      <c r="F65" s="2" t="str">
        <v>ตาล</v>
      </c>
      <c r="G65" s="104">
        <f>VLOOKUP(B65,Members!$B:$G,3,0)</f>
      </c>
      <c r="H65" s="3">
        <f>VLOOKUP(B65,Members!$B:$G,4,0)</f>
      </c>
      <c r="I65" s="3">
        <f>VLOOKUP(B65,Members!$B:$G,5,0)</f>
      </c>
      <c r="J65" s="3">
        <f>VLOOKUP(B65,Members!$B:$G,6,0)</f>
      </c>
      <c r="K65" s="3"/>
      <c r="L65" s="8">
        <f>IF(ISNUMBER(SEARCH("BM", E65)),IFERROR(VLOOKUP(B65, Members!$B:$H, 7, FALSE), ""),"")</f>
      </c>
      <c r="M65" s="98">
        <f>IF(D65&lt;T65,"ออกก่อน "&amp;TEXT((T65-D65)*24*60,"0")&amp;" นาที","")</f>
      </c>
      <c r="N65" s="98">
        <f>TEXT(C65,"hh:mm:ss")</f>
      </c>
      <c r="O65" s="98">
        <f>TIMEVALUE(LEFT(N65,5))</f>
      </c>
      <c r="P65" s="10">
        <f>IF(MOD(S65,1)&gt;=MOD(O65,1),"ตรงเวลา","มาสาย "&amp;ROUND((MOD(O65,1)-MOD(S65,1))*1440,0)&amp;" นาที")</f>
      </c>
      <c r="Q65" s="3">
        <f>IF(S65&lt;=O65,(O65-S65)*1440,0)</f>
      </c>
      <c r="R65" s="3" t="str">
        <v>07:00 - 16:00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วิชญาดา อวนหน้า</v>
      </c>
      <c r="C66" s="102">
        <v>46116.27956018518</v>
      </c>
      <c r="D66" s="100">
        <v>0.6666666666666666</v>
      </c>
      <c r="E66" s="2" t="str">
        <v>BM3</v>
      </c>
      <c r="F66" s="2" t="str">
        <v>แนน</v>
      </c>
      <c r="G66" s="104">
        <f>VLOOKUP(B66,Members!$B:$G,3,0)</f>
      </c>
      <c r="H66" s="3">
        <f>VLOOKUP(B66,Members!$B:$G,4,0)</f>
      </c>
      <c r="I66" s="3">
        <f>VLOOKUP(B66,Members!$B:$G,5,0)</f>
      </c>
      <c r="J66" s="3">
        <f>VLOOKUP(B66,Members!$B:$G,6,0)</f>
      </c>
      <c r="K66" s="3"/>
      <c r="L66" s="8">
        <f>IF(ISNUMBER(SEARCH("BM", E66)),IFERROR(VLOOKUP(B66, Members!$B:$H, 7, FALSE), ""),"")</f>
      </c>
      <c r="M66" s="98">
        <f>IF(D66&lt;T66,"ออกก่อน "&amp;TEXT((T66-D66)*24*60,"0")&amp;" นาที","")</f>
      </c>
      <c r="N66" s="98">
        <f>TEXT(C66,"hh:mm:ss")</f>
      </c>
      <c r="O66" s="98">
        <f>TIMEVALUE(LEFT(N66,5))</f>
      </c>
      <c r="P66" s="10">
        <f>IF(MOD(S66,1)&gt;=MOD(O66,1),"ตรงเวลา","มาสาย "&amp;ROUND((MOD(O66,1)-MOD(S66,1))*1440,0)&amp;" นาที")</f>
      </c>
      <c r="Q66" s="3">
        <f>IF(S66&lt;=O66,(O66-S66)*1440,0)</f>
      </c>
      <c r="R66" s="3" t="str">
        <v>07:00 - 16:00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ปุณพจนา ฤทธิเดช</v>
      </c>
      <c r="C67" s="102">
        <v>46116.277291666665</v>
      </c>
      <c r="D67" s="100">
        <v>0.6666666666666666</v>
      </c>
      <c r="E67" s="2" t="str">
        <v>BM3</v>
      </c>
      <c r="F67" s="2" t="str">
        <v>ไข่มุก</v>
      </c>
      <c r="G67" s="104">
        <f>VLOOKUP(B67,Members!$B:$G,3,0)</f>
      </c>
      <c r="H67" s="3">
        <f>VLOOKUP(B67,Members!$B:$G,4,0)</f>
      </c>
      <c r="I67" s="3">
        <f>VLOOKUP(B67,Members!$B:$G,5,0)</f>
      </c>
      <c r="J67" s="3">
        <f>VLOOKUP(B67,Members!$B:$G,6,0)</f>
      </c>
      <c r="K67" s="3"/>
      <c r="L67" s="8">
        <f>IF(ISNUMBER(SEARCH("BM", E67)),IFERROR(VLOOKUP(B67, Members!$B:$H, 7, FALSE), ""),"")</f>
      </c>
      <c r="M67" s="98">
        <f>IF(D67&lt;T67,"ออกก่อน "&amp;TEXT((T67-D67)*24*60,"0")&amp;" นาที","")</f>
      </c>
      <c r="N67" s="98">
        <f>TEXT(C67,"hh:mm:ss")</f>
      </c>
      <c r="O67" s="98">
        <f>TIMEVALUE(LEFT(N67,5))</f>
      </c>
      <c r="P67" s="10">
        <f>IF(MOD(S67,1)&gt;=MOD(O67,1),"ตรงเวลา","มาสาย "&amp;ROUND((MOD(O67,1)-MOD(S67,1))*1440,0)&amp;" นาที")</f>
      </c>
      <c r="Q67" s="3">
        <f>IF(S67&lt;=O67,(O67-S67)*1440,0)</f>
      </c>
      <c r="R67" s="3" t="str">
        <v>07:00 - 16:00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จรรยวรรธ สุขมหาสวัสดิ์</v>
      </c>
      <c r="C68" s="102">
        <v>46116.2771875</v>
      </c>
      <c r="D68" s="100">
        <v>0.6666666666666666</v>
      </c>
      <c r="E68" s="2" t="str">
        <v>BM3</v>
      </c>
      <c r="F68" s="2" t="str">
        <v>เกียว</v>
      </c>
      <c r="G68" s="104">
        <f>VLOOKUP(B68,Members!$B:$G,3,0)</f>
      </c>
      <c r="H68" s="3">
        <f>VLOOKUP(B68,Members!$B:$G,4,0)</f>
      </c>
      <c r="I68" s="3">
        <f>VLOOKUP(B68,Members!$B:$G,5,0)</f>
      </c>
      <c r="J68" s="3">
        <f>VLOOKUP(B68,Members!$B:$G,6,0)</f>
      </c>
      <c r="K68" s="3"/>
      <c r="L68" s="8">
        <f>IF(ISNUMBER(SEARCH("BM", E68)),IFERROR(VLOOKUP(B68, Members!$B:$H, 7, FALSE), ""),"")</f>
      </c>
      <c r="M68" s="98">
        <f>IF(D68&lt;T68,"ออกก่อน "&amp;TEXT((T68-D68)*24*60,"0")&amp;" นาที","")</f>
      </c>
      <c r="N68" s="98">
        <f>TEXT(C68,"hh:mm:ss")</f>
      </c>
      <c r="O68" s="98">
        <f>TIMEVALUE(LEFT(N68,5))</f>
      </c>
      <c r="P68" s="10">
        <f>IF(MOD(S68,1)&gt;=MOD(O68,1),"ตรงเวลา","มาสาย "&amp;ROUND((MOD(O68,1)-MOD(S68,1))*1440,0)&amp;" นาที")</f>
      </c>
      <c r="Q68" s="3">
        <f>IF(S68&lt;=O68,(O68-S68)*1440,0)</f>
      </c>
      <c r="R68" s="3" t="str">
        <v>07:00 - 16:00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2" t="str">
        <v>ผกามาศ สืบปาน</v>
      </c>
      <c r="C69" s="102">
        <v>46116.27710648148</v>
      </c>
      <c r="D69" s="100">
        <v>0.6666666666666666</v>
      </c>
      <c r="E69" s="2" t="str">
        <v>BM3</v>
      </c>
      <c r="F69" s="2" t="str">
        <v>ดรีม</v>
      </c>
      <c r="G69" s="104">
        <f>VLOOKUP(B69,Members!$B:$G,3,0)</f>
      </c>
      <c r="H69" s="3">
        <f>VLOOKUP(B69,Members!$B:$G,4,0)</f>
      </c>
      <c r="I69" s="3">
        <f>VLOOKUP(B69,Members!$B:$G,5,0)</f>
      </c>
      <c r="J69" s="3">
        <f>VLOOKUP(B69,Members!$B:$G,6,0)</f>
      </c>
      <c r="K69" s="3"/>
      <c r="L69" s="8">
        <f>IF(ISNUMBER(SEARCH("BM", E69)),IFERROR(VLOOKUP(B69, Members!$B:$H, 7, FALSE), ""),"")</f>
      </c>
      <c r="M69" s="98">
        <f>IF(D69&lt;T69,"ออกก่อน "&amp;TEXT((T69-D69)*24*60,"0")&amp;" นาที","")</f>
      </c>
      <c r="N69" s="98">
        <f>TEXT(C69,"hh:mm:ss")</f>
      </c>
      <c r="O69" s="98">
        <f>TIMEVALUE(LEFT(N69,5))</f>
      </c>
      <c r="P69" s="10">
        <f>IF(MOD(S69,1)&gt;=MOD(O69,1),"ตรงเวลา","มาสาย "&amp;ROUND((MOD(O69,1)-MOD(S69,1))*1440,0)&amp;" นาที")</f>
      </c>
      <c r="Q69" s="3">
        <f>IF(S69&lt;=O69,(O69-S69)*1440,0)</f>
      </c>
      <c r="R69" s="3" t="str">
        <v>07:00 - 16:00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2" t="str">
        <v>อรดี เจนจบ</v>
      </c>
      <c r="C70" s="102">
        <v>46116.276608796295</v>
      </c>
      <c r="D70" s="100">
        <v>0.6666666666666666</v>
      </c>
      <c r="E70" s="2" t="str">
        <v>BM3</v>
      </c>
      <c r="F70" s="2" t="str">
        <v>กิ๊ก</v>
      </c>
      <c r="G70" s="104">
        <f>VLOOKUP(B70,Members!$B:$G,3,0)</f>
      </c>
      <c r="H70" s="3">
        <f>VLOOKUP(B70,Members!$B:$G,4,0)</f>
      </c>
      <c r="I70" s="3">
        <f>VLOOKUP(B70,Members!$B:$G,5,0)</f>
      </c>
      <c r="J70" s="3">
        <f>VLOOKUP(B70,Members!$B:$G,6,0)</f>
      </c>
      <c r="K70" s="116"/>
      <c r="L70" s="8">
        <f>IF(ISNUMBER(SEARCH("BM", E70)),IFERROR(VLOOKUP(B70, Members!$B:$H, 7, FALSE), ""),"")</f>
      </c>
      <c r="M70" s="98">
        <f>IF(D70&lt;T70,"ออกก่อน "&amp;TEXT((T70-D70)*24*60,"0")&amp;" นาที","")</f>
      </c>
      <c r="N70" s="98">
        <f>TEXT(C70,"hh:mm:ss")</f>
      </c>
      <c r="O70" s="98">
        <f>TIMEVALUE(LEFT(N70,5))</f>
      </c>
      <c r="P70" s="10">
        <f>IF(MOD(S70,1)&gt;=MOD(O70,1),"ตรงเวลา","มาสาย "&amp;ROUND((MOD(O70,1)-MOD(S70,1))*1440,0)&amp;" นาที")</f>
      </c>
      <c r="Q70" s="3">
        <f>IF(S70&lt;=O70,(O70-S70)*1440,0)</f>
      </c>
      <c r="R70" s="3" t="str">
        <v>07:00 - 16:00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2" t="str">
        <v>ดนุพร อโคตมี</v>
      </c>
      <c r="C71" s="102">
        <v>46116.208553240744</v>
      </c>
      <c r="D71" s="100">
        <v>0.6666666666666666</v>
      </c>
      <c r="E71" s="2" t="str">
        <v>BM3</v>
      </c>
      <c r="F71" s="2" t="str">
        <v>ลีโอ</v>
      </c>
      <c r="G71" s="104">
        <f>VLOOKUP(B71,Members!$B:$G,3,0)</f>
      </c>
      <c r="H71" s="3">
        <f>VLOOKUP(B71,Members!$B:$G,4,0)</f>
      </c>
      <c r="I71" s="3">
        <f>VLOOKUP(B71,Members!$B:$G,5,0)</f>
      </c>
      <c r="J71" s="3">
        <f>VLOOKUP(B71,Members!$B:$G,6,0)</f>
      </c>
      <c r="K71" s="116" t="str">
        <v>OT 2</v>
      </c>
      <c r="L71" s="8">
        <f>IF(ISNUMBER(SEARCH("BM", E71)),IFERROR(VLOOKUP(B71, Members!$B:$H, 7, FALSE), ""),"")</f>
      </c>
      <c r="M71" s="98">
        <f>IF(D71&lt;T71,"ออกก่อน "&amp;TEXT((T71-D71)*24*60,"0")&amp;" นาที","")</f>
      </c>
      <c r="N71" s="98">
        <f>TEXT(C71,"hh:mm:ss")</f>
      </c>
      <c r="O71" s="98">
        <f>TIMEVALUE(LEFT(N71,5))</f>
      </c>
      <c r="P71" s="10">
        <f>IF(MOD(S71,1)&gt;=MOD(O71,1),"ตรงเวลา","มาสาย "&amp;ROUND((MOD(O71,1)-MOD(S71,1))*1440,0)&amp;" นาที")</f>
      </c>
      <c r="Q71" s="3">
        <f>IF(S71&lt;=O71,(O71-S71)*1440,0)</f>
      </c>
      <c r="R71" s="3" t="str">
        <v>07:00 - 16:00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 t="str">
        <v>05.00-07.00</v>
      </c>
      <c r="AC71" s="3">
        <v>2</v>
      </c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>
        <v>64</v>
      </c>
      <c r="B72" s="2" t="str">
        <v>นันทวัน ธรรมนิต์</v>
      </c>
      <c r="C72" s="102">
        <v>46116.28097222222</v>
      </c>
      <c r="D72" s="100">
        <v>0.6666666666666666</v>
      </c>
      <c r="E72" s="2" t="str">
        <v>BM3</v>
      </c>
      <c r="F72" s="2" t="str">
        <v>อ้อ</v>
      </c>
      <c r="G72" s="104">
        <f>VLOOKUP(B72,Members!$B:$G,3,0)</f>
      </c>
      <c r="H72" s="3">
        <f>VLOOKUP(B72,Members!$B:$G,4,0)</f>
      </c>
      <c r="I72" s="3">
        <f>VLOOKUP(B72,Members!$B:$G,5,0)</f>
      </c>
      <c r="J72" s="3">
        <f>VLOOKUP(B72,Members!$B:$G,6,0)</f>
      </c>
      <c r="K72" s="116"/>
      <c r="L72" s="8">
        <f>IF(ISNUMBER(SEARCH("BM", E72)),IFERROR(VLOOKUP(B72, Members!$B:$H, 7, FALSE), ""),"")</f>
      </c>
      <c r="M72" s="98">
        <f>IF(D72&lt;T72,"ออกก่อน "&amp;TEXT((T72-D72)*24*60,"0")&amp;" นาที","")</f>
      </c>
      <c r="N72" s="98">
        <f>TEXT(C72,"hh:mm:ss")</f>
      </c>
      <c r="O72" s="98">
        <f>TIMEVALUE(LEFT(N72,5))</f>
      </c>
      <c r="P72" s="10">
        <f>IF(MOD(S72,1)&gt;=MOD(O72,1),"ตรงเวลา","มาสาย "&amp;ROUND((MOD(O72,1)-MOD(S72,1))*1440,0)&amp;" นาที")</f>
      </c>
      <c r="Q72" s="3">
        <f>IF(S72&lt;=O72,(O72-S72)*1440,0)</f>
      </c>
      <c r="R72" s="3" t="str">
        <v>07:00 - 16:00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>
        <v>65</v>
      </c>
      <c r="B73" s="2" t="str">
        <v>ศุภนัฐ มะโนรักษ์</v>
      </c>
      <c r="C73" s="102">
        <v>46116.2974537037</v>
      </c>
      <c r="D73" s="100">
        <v>0.6666666666666666</v>
      </c>
      <c r="E73" s="2" t="str">
        <v>DW1</v>
      </c>
      <c r="F73" s="2" t="str">
        <v>ฟิล์ม</v>
      </c>
      <c r="G73" s="104">
        <f>VLOOKUP(B73,Members!$B:$G,3,0)</f>
      </c>
      <c r="H73" s="3">
        <f>VLOOKUP(B73,Members!$B:$G,4,0)</f>
      </c>
      <c r="I73" s="3">
        <f>VLOOKUP(B73,Members!$B:$G,5,0)</f>
      </c>
      <c r="J73" s="3">
        <f>VLOOKUP(B73,Members!$B:$G,6,0)</f>
      </c>
      <c r="K73" s="116"/>
      <c r="L73" s="8">
        <f>IF(ISNUMBER(SEARCH("BM", E73)),IFERROR(VLOOKUP(B73, Members!$B:$H, 7, FALSE), ""),"")</f>
      </c>
      <c r="M73" s="98">
        <f>IF(D73&lt;T73,"ออกก่อน "&amp;TEXT((T73-D73)*24*60,"0")&amp;" นาที","")</f>
      </c>
      <c r="N73" s="98">
        <f>TEXT(C73,"hh:mm:ss")</f>
      </c>
      <c r="O73" s="98">
        <f>TIMEVALUE(LEFT(N73,5))</f>
      </c>
      <c r="P73" s="10">
        <f>IF(MOD(S73,1)&gt;=MOD(O73,1),"ตรงเวลา","มาสาย "&amp;ROUND((MOD(O73,1)-MOD(S73,1))*1440,0)&amp;" นาที")</f>
      </c>
      <c r="Q73" s="3">
        <f>IF(S73&lt;=O73,(O73-S73)*1440,0)</f>
      </c>
      <c r="R73" s="3" t="str">
        <v>07:00 - 16:00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>
        <v>66</v>
      </c>
      <c r="B74" s="2" t="str">
        <v>วรรณวิษา เตชะอนันต์ณุกุล</v>
      </c>
      <c r="C74" s="102">
        <v>46116.290972222225</v>
      </c>
      <c r="D74" s="100">
        <v>0.6666666666666666</v>
      </c>
      <c r="E74" s="2" t="str">
        <v>DW1</v>
      </c>
      <c r="F74" s="2" t="str">
        <v>ลูคัส</v>
      </c>
      <c r="G74" s="104">
        <f>VLOOKUP(B74,Members!$B:$G,3,0)</f>
      </c>
      <c r="H74" s="3">
        <f>VLOOKUP(B74,Members!$B:$G,4,0)</f>
      </c>
      <c r="I74" s="3">
        <f>VLOOKUP(B74,Members!$B:$G,5,0)</f>
      </c>
      <c r="J74" s="3">
        <f>VLOOKUP(B74,Members!$B:$G,6,0)</f>
      </c>
      <c r="K74" s="116"/>
      <c r="L74" s="8">
        <f>IF(ISNUMBER(SEARCH("BM", E74)),IFERROR(VLOOKUP(B74, Members!$B:$H, 7, FALSE), ""),"")</f>
      </c>
      <c r="M74" s="98">
        <f>IF(D74&lt;T74,"ออกก่อน "&amp;TEXT((T74-D74)*24*60,"0")&amp;" นาที","")</f>
      </c>
      <c r="N74" s="98">
        <f>TEXT(C74,"hh:mm:ss")</f>
      </c>
      <c r="O74" s="98">
        <f>TIMEVALUE(LEFT(N74,5))</f>
      </c>
      <c r="P74" s="10">
        <f>IF(MOD(S74,1)&gt;=MOD(O74,1),"ตรงเวลา","มาสาย "&amp;ROUND((MOD(O74,1)-MOD(S74,1))*1440,0)&amp;" นาที")</f>
      </c>
      <c r="Q74" s="3">
        <f>IF(S74&lt;=O74,(O74-S74)*1440,0)</f>
      </c>
      <c r="R74" s="3" t="str">
        <v>07:00 - 16:00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>
        <v>67</v>
      </c>
      <c r="B75" s="2" t="str">
        <v>นพรัตน์ นบนอบ</v>
      </c>
      <c r="C75" s="102">
        <v>46116.28875</v>
      </c>
      <c r="D75" s="100">
        <v>0.6666666666666666</v>
      </c>
      <c r="E75" s="2" t="str">
        <v>DW1</v>
      </c>
      <c r="F75" s="2" t="str">
        <v>บอล</v>
      </c>
      <c r="G75" s="104">
        <f>VLOOKUP(B75,Members!$B:$G,3,0)</f>
      </c>
      <c r="H75" s="3">
        <f>VLOOKUP(B75,Members!$B:$G,4,0)</f>
      </c>
      <c r="I75" s="3">
        <f>VLOOKUP(B75,Members!$B:$G,5,0)</f>
      </c>
      <c r="J75" s="3">
        <f>VLOOKUP(B75,Members!$B:$G,6,0)</f>
      </c>
      <c r="K75" s="116"/>
      <c r="L75" s="8">
        <f>IF(ISNUMBER(SEARCH("BM", E75)),IFERROR(VLOOKUP(B75, Members!$B:$H, 7, FALSE), ""),"")</f>
      </c>
      <c r="M75" s="98">
        <f>IF(D75&lt;T75,"ออกก่อน "&amp;TEXT((T75-D75)*24*60,"0")&amp;" นาที","")</f>
      </c>
      <c r="N75" s="98">
        <f>TEXT(C75,"hh:mm:ss")</f>
      </c>
      <c r="O75" s="98">
        <f>TIMEVALUE(LEFT(N75,5))</f>
      </c>
      <c r="P75" s="10">
        <f>IF(MOD(S75,1)&gt;=MOD(O75,1),"ตรงเวลา","มาสาย "&amp;ROUND((MOD(O75,1)-MOD(S75,1))*1440,0)&amp;" นาที")</f>
      </c>
      <c r="Q75" s="3">
        <f>IF(S75&lt;=O75,(O75-S75)*1440,0)</f>
      </c>
      <c r="R75" s="3" t="str">
        <v>07:00 - 16:00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>
        <v>68</v>
      </c>
      <c r="B76" s="2" t="str">
        <v>ณิชนันทน์ ขวัญสุด</v>
      </c>
      <c r="C76" s="102">
        <v>46116.288252314815</v>
      </c>
      <c r="D76" s="100">
        <v>0.6666666666666666</v>
      </c>
      <c r="E76" s="2" t="str">
        <v>DW1</v>
      </c>
      <c r="F76" s="2" t="str">
        <v>บูม</v>
      </c>
      <c r="G76" s="104">
        <f>VLOOKUP(B76,Members!$B:$G,3,0)</f>
      </c>
      <c r="H76" s="3">
        <f>VLOOKUP(B76,Members!$B:$G,4,0)</f>
      </c>
      <c r="I76" s="3">
        <f>VLOOKUP(B76,Members!$B:$G,5,0)</f>
      </c>
      <c r="J76" s="3">
        <f>VLOOKUP(B76,Members!$B:$G,6,0)</f>
      </c>
      <c r="K76" s="116"/>
      <c r="L76" s="8">
        <f>IF(ISNUMBER(SEARCH("BM", E76)),IFERROR(VLOOKUP(B76, Members!$B:$H, 7, FALSE), ""),"")</f>
      </c>
      <c r="M76" s="98">
        <f>IF(D76&lt;T76,"ออกก่อน "&amp;TEXT((T76-D76)*24*60,"0")&amp;" นาที","")</f>
      </c>
      <c r="N76" s="98">
        <f>TEXT(C76,"hh:mm:ss")</f>
      </c>
      <c r="O76" s="98">
        <f>TIMEVALUE(LEFT(N76,5))</f>
      </c>
      <c r="P76" s="10">
        <f>IF(MOD(S76,1)&gt;=MOD(O76,1),"ตรงเวลา","มาสาย "&amp;ROUND((MOD(O76,1)-MOD(S76,1))*1440,0)&amp;" นาที")</f>
      </c>
      <c r="Q76" s="3">
        <f>IF(S76&lt;=O76,(O76-S76)*1440,0)</f>
      </c>
      <c r="R76" s="3" t="str">
        <v>07:00 - 16:00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>
        <v>69</v>
      </c>
      <c r="B77" s="2" t="str">
        <v>กรรณิการ์ หวันทา</v>
      </c>
      <c r="C77" s="102">
        <v>46116.27988425926</v>
      </c>
      <c r="D77" s="100">
        <v>0.6666666666666666</v>
      </c>
      <c r="E77" s="2" t="str">
        <v>DW1</v>
      </c>
      <c r="F77" s="2" t="str">
        <v>มด</v>
      </c>
      <c r="G77" s="104">
        <f>VLOOKUP(B77,Members!$B:$G,3,0)</f>
      </c>
      <c r="H77" s="3">
        <f>VLOOKUP(B77,Members!$B:$G,4,0)</f>
      </c>
      <c r="I77" s="3">
        <f>VLOOKUP(B77,Members!$B:$G,5,0)</f>
      </c>
      <c r="J77" s="3">
        <f>VLOOKUP(B77,Members!$B:$G,6,0)</f>
      </c>
      <c r="K77" s="116"/>
      <c r="L77" s="8">
        <f>IF(ISNUMBER(SEARCH("BM", E77)),IFERROR(VLOOKUP(B77, Members!$B:$H, 7, FALSE), ""),"")</f>
      </c>
      <c r="M77" s="98">
        <f>IF(D77&lt;T77,"ออกก่อน "&amp;TEXT((T77-D77)*24*60,"0")&amp;" นาที","")</f>
      </c>
      <c r="N77" s="98">
        <f>TEXT(C77,"hh:mm:ss")</f>
      </c>
      <c r="O77" s="98">
        <f>TIMEVALUE(LEFT(N77,5))</f>
      </c>
      <c r="P77" s="10">
        <f>IF(MOD(S77,1)&gt;=MOD(O77,1),"ตรงเวลา","มาสาย "&amp;ROUND((MOD(O77,1)-MOD(S77,1))*1440,0)&amp;" นาที")</f>
      </c>
      <c r="Q77" s="3">
        <f>IF(S77&lt;=O77,(O77-S77)*1440,0)</f>
      </c>
      <c r="R77" s="3" t="str">
        <v>07:00 - 16:00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>
        <v>70</v>
      </c>
      <c r="B78" s="2" t="str">
        <v>อนุชา ชื่นชม</v>
      </c>
      <c r="C78" s="102">
        <v>46116.23606481482</v>
      </c>
      <c r="D78" s="100">
        <v>0.6666666666666666</v>
      </c>
      <c r="E78" s="2" t="str">
        <v>DW1</v>
      </c>
      <c r="F78" s="2" t="str">
        <v>อาท</v>
      </c>
      <c r="G78" s="104">
        <f>VLOOKUP(B78,Members!$B:$G,3,0)</f>
      </c>
      <c r="H78" s="3">
        <f>VLOOKUP(B78,Members!$B:$G,4,0)</f>
      </c>
      <c r="I78" s="3">
        <f>VLOOKUP(B78,Members!$B:$G,5,0)</f>
      </c>
      <c r="J78" s="3">
        <f>VLOOKUP(B78,Members!$B:$G,6,0)</f>
      </c>
      <c r="K78" s="154" t="str">
        <v>OT 1.5</v>
      </c>
      <c r="L78" s="8">
        <f>IF(ISNUMBER(SEARCH("BM", E78)),IFERROR(VLOOKUP(B78, Members!$B:$H, 7, FALSE), ""),"")</f>
      </c>
      <c r="M78" s="98">
        <f>IF(K78&lt;T78,"ออกก่อน "&amp;TEXT((T78-K78)*24*60,"0")&amp;" นาที","")</f>
      </c>
      <c r="N78" s="98">
        <f>TEXT(C78,"hh:mm:ss")</f>
      </c>
      <c r="O78" s="98">
        <f>TIMEVALUE(LEFT(N78,5))</f>
      </c>
      <c r="P78" s="10">
        <f>IF(MOD(S78,1)&gt;=MOD(O78,1),"ตรงเวลา","มาสาย "&amp;ROUND((MOD(O78,1)-MOD(S78,1))*1440,0)&amp;" นาที")</f>
      </c>
      <c r="Q78" s="3">
        <f>IF(S78&lt;=O78,(O78-S78)*1440,0)</f>
      </c>
      <c r="R78" s="3" t="str">
        <v>07:00 - 16:00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IF(K78&lt;T78,(T78-K78)*24*60,0)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>
        <v>71</v>
      </c>
      <c r="B79" s="2" t="str">
        <v>อรรถชัย ม่วงคู</v>
      </c>
      <c r="C79" s="102">
        <v>46116.209016203706</v>
      </c>
      <c r="D79" s="100">
        <v>0.6666666666666666</v>
      </c>
      <c r="E79" s="2" t="str">
        <v>DW1</v>
      </c>
      <c r="F79" s="2" t="str">
        <v>บอม</v>
      </c>
      <c r="G79" s="104">
        <f>VLOOKUP(B79,Members!$B:$G,3,0)</f>
      </c>
      <c r="H79" s="3">
        <f>VLOOKUP(B79,Members!$B:$G,4,0)</f>
      </c>
      <c r="I79" s="3">
        <f>VLOOKUP(B79,Members!$B:$G,5,0)</f>
      </c>
      <c r="J79" s="3">
        <f>VLOOKUP(B79,Members!$B:$G,6,0)</f>
      </c>
      <c r="K79" s="155" t="str">
        <v>OT 2</v>
      </c>
      <c r="L79" s="8">
        <f>IF(ISNUMBER(SEARCH("BM", E79)),IFERROR(VLOOKUP(B79, Members!$B:$H, 7, FALSE), ""),"")</f>
      </c>
      <c r="M79" s="98">
        <f>IF(K79&lt;T79,"ออกก่อน "&amp;TEXT((T79-K79)*24*60,"0")&amp;" นาที","")</f>
      </c>
      <c r="N79" s="98">
        <f>TEXT(C79,"hh:mm:ss")</f>
      </c>
      <c r="O79" s="98">
        <f>TIMEVALUE(LEFT(N79,5))</f>
      </c>
      <c r="P79" s="10">
        <f>IF(MOD(S79,1)&gt;=MOD(O79,1),"ตรงเวลา","มาสาย "&amp;ROUND((MOD(O79,1)-MOD(S79,1))*1440,0)&amp;" นาที")</f>
      </c>
      <c r="Q79" s="3">
        <f>IF(S79&lt;=O79,(O79-S79)*1440,0)</f>
      </c>
      <c r="R79" s="3" t="str">
        <v>07:00 - 16:00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IF(K79&lt;T79,(T79-K79)*24*60,0)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>
        <v>72</v>
      </c>
      <c r="B80" s="2" t="str">
        <v>ยุรนันท์ แซ่ย่าง</v>
      </c>
      <c r="C80" s="102">
        <v>46116.20826388889</v>
      </c>
      <c r="D80" s="100">
        <v>0.6666666666666666</v>
      </c>
      <c r="E80" s="2" t="str">
        <v>DW1</v>
      </c>
      <c r="F80" s="2" t="str">
        <v>ตี๋</v>
      </c>
      <c r="G80" s="104">
        <f>VLOOKUP(B80,Members!$B:$G,3,0)</f>
      </c>
      <c r="H80" s="3">
        <f>VLOOKUP(B80,Members!$B:$G,4,0)</f>
      </c>
      <c r="I80" s="3">
        <f>VLOOKUP(B80,Members!$B:$G,5,0)</f>
      </c>
      <c r="J80" s="3">
        <f>VLOOKUP(B80,Members!$B:$G,6,0)</f>
      </c>
      <c r="K80" s="155" t="str">
        <v>OT 2</v>
      </c>
      <c r="L80" s="8">
        <f>IF(ISNUMBER(SEARCH("BM", E80)),IFERROR(VLOOKUP(B80, Members!$B:$H, 7, FALSE), ""),"")</f>
      </c>
      <c r="M80" s="98">
        <f>IF(K80&lt;T80,"ออกก่อน "&amp;TEXT((T80-K80)*24*60,"0")&amp;" นาที","")</f>
      </c>
      <c r="N80" s="98">
        <f>TEXT(C80,"hh:mm:ss")</f>
      </c>
      <c r="O80" s="98">
        <f>TIMEVALUE(LEFT(N80,5))</f>
      </c>
      <c r="P80" s="10">
        <f>IF(MOD(S80,1)&gt;=MOD(O80,1),"ตรงเวลา","มาสาย "&amp;ROUND((MOD(O80,1)-MOD(S80,1))*1440,0)&amp;" นาที")</f>
      </c>
      <c r="Q80" s="3">
        <f>IF(S80&lt;=O80,(O80-S80)*1440,0)</f>
      </c>
      <c r="R80" s="3" t="str">
        <v>07:00 - 16:00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IF(K80&lt;T80,(T80-K80)*24*60,0)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>
        <v>73</v>
      </c>
      <c r="B81" s="2" t="str">
        <v>อนุพงศ์ แดงประเสริฐ</v>
      </c>
      <c r="C81" s="102">
        <v>46116.20564814815</v>
      </c>
      <c r="D81" s="100">
        <v>0.6666666666666666</v>
      </c>
      <c r="E81" s="2" t="str">
        <v>DW1</v>
      </c>
      <c r="F81" s="2" t="str">
        <v>เอ</v>
      </c>
      <c r="G81" s="104">
        <f>VLOOKUP(B81,Members!$B:$G,3,0)</f>
      </c>
      <c r="H81" s="3">
        <f>VLOOKUP(B81,Members!$B:$G,4,0)</f>
      </c>
      <c r="I81" s="3">
        <f>VLOOKUP(B81,Members!$B:$G,5,0)</f>
      </c>
      <c r="J81" s="3">
        <f>VLOOKUP(B81,Members!$B:$G,6,0)</f>
      </c>
      <c r="K81" s="155" t="str">
        <v>OT 2</v>
      </c>
      <c r="L81" s="8">
        <f>IF(ISNUMBER(SEARCH("BM", E81)),IFERROR(VLOOKUP(B81, Members!$B:$H, 7, FALSE), ""),"")</f>
      </c>
      <c r="M81" s="98">
        <f>IF(K81&lt;T81,"ออกก่อน "&amp;TEXT((T81-K81)*24*60,"0")&amp;" นาที","")</f>
      </c>
      <c r="N81" s="98">
        <f>TEXT(C81,"hh:mm:ss")</f>
      </c>
      <c r="O81" s="98">
        <f>TIMEVALUE(LEFT(N81,5))</f>
      </c>
      <c r="P81" s="10">
        <f>IF(MOD(S81,1)&gt;=MOD(O81,1),"ตรงเวลา","มาสาย "&amp;ROUND((MOD(O81,1)-MOD(S81,1))*1440,0)&amp;" นาที")</f>
      </c>
      <c r="Q81" s="3">
        <f>IF(S81&lt;=O81,(O81-S81)*1440,0)</f>
      </c>
      <c r="R81" s="3" t="str">
        <v>07:00 - 16:00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IF(K81&lt;T81,(T81-K81)*24*60,0)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>
        <v>74</v>
      </c>
      <c r="B82" s="2" t="str">
        <v>กรัณย์ เพ็ชร์สุทธิ์</v>
      </c>
      <c r="C82" s="102">
        <v>46116.20520833333</v>
      </c>
      <c r="D82" s="100">
        <v>0.6666666666666666</v>
      </c>
      <c r="E82" s="2" t="str">
        <v>DW1</v>
      </c>
      <c r="F82" s="2" t="str">
        <v>บอย</v>
      </c>
      <c r="G82" s="104">
        <f>VLOOKUP(B82,Members!$B:$G,3,0)</f>
      </c>
      <c r="H82" s="3">
        <f>VLOOKUP(B82,Members!$B:$G,4,0)</f>
      </c>
      <c r="I82" s="3">
        <f>VLOOKUP(B82,Members!$B:$G,5,0)</f>
      </c>
      <c r="J82" s="3">
        <f>VLOOKUP(B82,Members!$B:$G,6,0)</f>
      </c>
      <c r="K82" s="155" t="str">
        <v>OT 2</v>
      </c>
      <c r="L82" s="8">
        <f>IF(ISNUMBER(SEARCH("BM", E82)),IFERROR(VLOOKUP(B82, Members!$B:$H, 7, FALSE), ""),"")</f>
      </c>
      <c r="M82" s="98">
        <f>IF(K82&lt;T82,"ออกก่อน "&amp;TEXT((T82-K82)*24*60,"0")&amp;" นาที","")</f>
      </c>
      <c r="N82" s="98">
        <f>TEXT(C82,"hh:mm:ss")</f>
      </c>
      <c r="O82" s="98">
        <f>TIMEVALUE(LEFT(N82,5))</f>
      </c>
      <c r="P82" s="10">
        <f>IF(MOD(S82,1)&gt;=MOD(O82,1),"ตรงเวลา","มาสาย "&amp;ROUND((MOD(O82,1)-MOD(S82,1))*1440,0)&amp;" นาที")</f>
      </c>
      <c r="Q82" s="3">
        <f>IF(S82&lt;=O82,(O82-S82)*1440,0)</f>
      </c>
      <c r="R82" s="3" t="str">
        <v>07:00 - 16:00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IF(K82&lt;T82,(T82-K82)*24*60,0)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>
        <v>75</v>
      </c>
      <c r="B83" s="2" t="str">
        <v>นภัสกร ฟองเกิด</v>
      </c>
      <c r="C83" s="102">
        <v>46116.28880787037</v>
      </c>
      <c r="D83" s="100">
        <v>0.6666666666666666</v>
      </c>
      <c r="E83" s="2" t="str">
        <v>DW1</v>
      </c>
      <c r="F83" s="2" t="str">
        <v>เปา</v>
      </c>
      <c r="G83" s="104">
        <f>VLOOKUP(B83,Members!$B:$G,3,0)</f>
      </c>
      <c r="H83" s="3">
        <f>VLOOKUP(B83,Members!$B:$G,4,0)</f>
      </c>
      <c r="I83" s="3">
        <f>VLOOKUP(B83,Members!$B:$G,5,0)</f>
      </c>
      <c r="J83" s="3">
        <f>VLOOKUP(B83,Members!$B:$G,6,0)</f>
      </c>
      <c r="K83" s="116"/>
      <c r="L83" s="8">
        <f>IF(ISNUMBER(SEARCH("BM", E83)),IFERROR(VLOOKUP(B83, Members!$B:$H, 7, FALSE), ""),"")</f>
      </c>
      <c r="M83" s="98">
        <f>IF(D83&lt;T83,"ออกก่อน "&amp;TEXT((T83-D83)*24*60,"0")&amp;" นาที","")</f>
      </c>
      <c r="N83" s="98">
        <f>TEXT(C83,"hh:mm:ss")</f>
      </c>
      <c r="O83" s="98">
        <f>TIMEVALUE(LEFT(N83,5))</f>
      </c>
      <c r="P83" s="10">
        <f>IF(MOD(S83,1)&gt;=MOD(O83,1),"ตรงเวลา","มาสาย "&amp;ROUND((MOD(O83,1)-MOD(S83,1))*1440,0)&amp;" นาที")</f>
      </c>
      <c r="Q83" s="3">
        <f>IF(S83&lt;=O83,(O83-S83)*1440,0)</f>
      </c>
      <c r="R83" s="3" t="str">
        <v>07:00 - 16:00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>
        <v>76</v>
      </c>
      <c r="B84" s="2" t="str">
        <v>พยอม ดีเลิศ</v>
      </c>
      <c r="C84" s="102">
        <v>46116.287881944445</v>
      </c>
      <c r="D84" s="100">
        <v>0.6666666666666666</v>
      </c>
      <c r="E84" s="2" t="str">
        <v>แม่บ้าน</v>
      </c>
      <c r="F84" s="2"/>
      <c r="G84" s="104">
        <f>VLOOKUP(B84,Members!$B:$G,3,0)</f>
      </c>
      <c r="H84" s="3">
        <f>VLOOKUP(B84,Members!$B:$G,4,0)</f>
      </c>
      <c r="I84" s="3">
        <f>VLOOKUP(B84,Members!$B:$G,5,0)</f>
      </c>
      <c r="J84" s="3">
        <f>VLOOKUP(B84,Members!$B:$G,6,0)</f>
      </c>
      <c r="K84" s="116"/>
      <c r="L84" s="8">
        <f>IF(ISNUMBER(SEARCH("BM", E84)),IFERROR(VLOOKUP(B84, Members!$B:$H, 7, FALSE), ""),"")</f>
      </c>
      <c r="M84" s="98">
        <f>IF(D84&lt;T84,"ออกก่อน "&amp;TEXT((T84-D84)*24*60,"0")&amp;" นาที","")</f>
      </c>
      <c r="N84" s="98">
        <f>TEXT(C84,"hh:mm:ss")</f>
      </c>
      <c r="O84" s="98">
        <f>TIMEVALUE(LEFT(N84,5))</f>
      </c>
      <c r="P84" s="10">
        <f>IF(MOD(S84,1)&gt;=MOD(O84,1),"ตรงเวลา","มาสาย "&amp;ROUND((MOD(O84,1)-MOD(S84,1))*1440,0)&amp;" นาที")</f>
      </c>
      <c r="Q84" s="3">
        <f>IF(S84&lt;=O84,(O84-S84)*1440,0)</f>
      </c>
      <c r="R84" s="3" t="str">
        <v>07:00 - 16:00</v>
      </c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>
        <v>77</v>
      </c>
      <c r="B85" s="2" t="str">
        <v>นาย บดินทร์ชัย สมภักดี</v>
      </c>
      <c r="C85" s="102">
        <v>46116.28865740741</v>
      </c>
      <c r="D85" s="100">
        <v>0.6666666666666666</v>
      </c>
      <c r="E85" s="2" t="str">
        <v>นักศึกษาฝึกงาน</v>
      </c>
      <c r="F85" s="2"/>
      <c r="G85" s="104">
        <f>VLOOKUP(B85,Members!$B:$G,3,0)</f>
      </c>
      <c r="H85" s="3">
        <f>VLOOKUP(B85,Members!$B:$G,4,0)</f>
      </c>
      <c r="I85" s="3">
        <f>VLOOKUP(B85,Members!$B:$G,5,0)</f>
      </c>
      <c r="J85" s="3">
        <f>VLOOKUP(B85,Members!$B:$G,6,0)</f>
      </c>
      <c r="K85" s="116"/>
      <c r="L85" s="8">
        <f>IF(ISNUMBER(SEARCH("BM", E85)),IFERROR(VLOOKUP(B85, Members!$B:$H, 7, FALSE), ""),"")</f>
      </c>
      <c r="M85" s="98">
        <f>IF(D85&lt;T85,"ออกก่อน "&amp;TEXT((T85-D85)*24*60,"0")&amp;" นาที","")</f>
      </c>
      <c r="N85" s="98">
        <f>TEXT(C85,"hh:mm:ss")</f>
      </c>
      <c r="O85" s="98">
        <f>TIMEVALUE(LEFT(N85,5))</f>
      </c>
      <c r="P85" s="10">
        <f>IF(MOD(S85,1)&gt;=MOD(O85,1),"ตรงเวลา","มาสาย "&amp;ROUND((MOD(O85,1)-MOD(S85,1))*1440,0)&amp;" นาที")</f>
      </c>
      <c r="Q85" s="3">
        <f>IF(S85&lt;=O85,(O85-S85)*1440,0)</f>
      </c>
      <c r="R85" s="3" t="str">
        <v>07:00 - 16:00</v>
      </c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>
        <v>78</v>
      </c>
      <c r="B86" s="2" t="str">
        <v>นัฐพล สุวินชัย</v>
      </c>
      <c r="C86" s="102">
        <v>46116.28763888889</v>
      </c>
      <c r="D86" s="100">
        <v>0.6666666666666666</v>
      </c>
      <c r="E86" s="2" t="str">
        <v>นักศึกษาฝึกงาน</v>
      </c>
      <c r="F86" s="2"/>
      <c r="G86" s="104">
        <f>VLOOKUP(B86,Members!$B:$G,3,0)</f>
      </c>
      <c r="H86" s="3">
        <f>VLOOKUP(B86,Members!$B:$G,4,0)</f>
      </c>
      <c r="I86" s="3">
        <f>VLOOKUP(B86,Members!$B:$G,5,0)</f>
      </c>
      <c r="J86" s="3">
        <f>VLOOKUP(B86,Members!$B:$G,6,0)</f>
      </c>
      <c r="K86" s="116"/>
      <c r="L86" s="8">
        <f>IF(ISNUMBER(SEARCH("BM", E86)),IFERROR(VLOOKUP(B86, Members!$B:$H, 7, FALSE), ""),"")</f>
      </c>
      <c r="M86" s="98">
        <f>IF(D86&lt;T86,"ออกก่อน "&amp;TEXT((T86-D86)*24*60,"0")&amp;" นาที","")</f>
      </c>
      <c r="N86" s="98">
        <f>TEXT(C86,"hh:mm:ss")</f>
      </c>
      <c r="O86" s="98">
        <f>TIMEVALUE(LEFT(N86,5))</f>
      </c>
      <c r="P86" s="10">
        <f>IF(MOD(S86,1)&gt;=MOD(O86,1),"ตรงเวลา","มาสาย "&amp;ROUND((MOD(O86,1)-MOD(S86,1))*1440,0)&amp;" นาที")</f>
      </c>
      <c r="Q86" s="3">
        <f>IF(S86&lt;=O86,(O86-S86)*1440,0)</f>
      </c>
      <c r="R86" s="3" t="str">
        <v>07:00 - 16:00</v>
      </c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>
        <v>79</v>
      </c>
      <c r="B87" s="2" t="str">
        <v>ขวัญชนก ประวิเศษ</v>
      </c>
      <c r="C87" s="102">
        <v>46116.28288194445</v>
      </c>
      <c r="D87" s="100">
        <v>0.6666666666666666</v>
      </c>
      <c r="E87" s="2" t="str">
        <v>นักศึกษาฝึกงาน</v>
      </c>
      <c r="F87" s="2"/>
      <c r="G87" s="104">
        <f>VLOOKUP(B87,Members!$B:$G,3,0)</f>
      </c>
      <c r="H87" s="3">
        <f>VLOOKUP(B87,Members!$B:$G,4,0)</f>
      </c>
      <c r="I87" s="3">
        <f>VLOOKUP(B87,Members!$B:$G,5,0)</f>
      </c>
      <c r="J87" s="3">
        <f>VLOOKUP(B87,Members!$B:$G,6,0)</f>
      </c>
      <c r="K87" s="116"/>
      <c r="L87" s="8">
        <f>IF(ISNUMBER(SEARCH("BM", E87)),IFERROR(VLOOKUP(B87, Members!$B:$H, 7, FALSE), ""),"")</f>
      </c>
      <c r="M87" s="98">
        <f>IF(D87&lt;T87,"ออกก่อน "&amp;TEXT((T87-D87)*24*60,"0")&amp;" นาที","")</f>
      </c>
      <c r="N87" s="98">
        <f>TEXT(C87,"hh:mm:ss")</f>
      </c>
      <c r="O87" s="98">
        <f>TIMEVALUE(LEFT(N87,5))</f>
      </c>
      <c r="P87" s="10">
        <f>IF(MOD(S87,1)&gt;=MOD(O87,1),"ตรงเวลา","มาสาย "&amp;ROUND((MOD(O87,1)-MOD(S87,1))*1440,0)&amp;" นาที")</f>
      </c>
      <c r="Q87" s="3">
        <f>IF(S87&lt;=O87,(O87-S87)*1440,0)</f>
      </c>
      <c r="R87" s="3" t="str">
        <v>07:00 - 16:00</v>
      </c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>
        <v>80</v>
      </c>
      <c r="B88" s="2" t="str">
        <v>นายธีระภพ จันทะดวง</v>
      </c>
      <c r="C88" s="102">
        <v>46116.283113425925</v>
      </c>
      <c r="D88" s="100">
        <v>0.6666666666666666</v>
      </c>
      <c r="E88" s="2" t="str">
        <v>นักศึกษาฝึกงาน</v>
      </c>
      <c r="F88" s="2"/>
      <c r="G88" s="104">
        <f>VLOOKUP(B88,Members!$B:$G,3,0)</f>
      </c>
      <c r="H88" s="3">
        <f>VLOOKUP(B88,Members!$B:$G,4,0)</f>
      </c>
      <c r="I88" s="3">
        <f>VLOOKUP(B88,Members!$B:$G,5,0)</f>
      </c>
      <c r="J88" s="3">
        <f>VLOOKUP(B88,Members!$B:$G,6,0)</f>
      </c>
      <c r="K88" s="116"/>
      <c r="L88" s="8">
        <f>IF(ISNUMBER(SEARCH("BM", E88)),IFERROR(VLOOKUP(B88, Members!$B:$H, 7, FALSE), ""),"")</f>
      </c>
      <c r="M88" s="98">
        <f>IF(D88&lt;T88,"ออกก่อน "&amp;TEXT((T88-D88)*24*60,"0")&amp;" นาที","")</f>
      </c>
      <c r="N88" s="98">
        <f>TEXT(C88,"hh:mm:ss")</f>
      </c>
      <c r="O88" s="98">
        <f>TIMEVALUE(LEFT(N88,5))</f>
      </c>
      <c r="P88" s="10">
        <f>IF(MOD(S88,1)&gt;=MOD(O88,1),"ตรงเวลา","มาสาย "&amp;ROUND((MOD(O88,1)-MOD(S88,1))*1440,0)&amp;" นาที")</f>
      </c>
      <c r="Q88" s="3">
        <f>IF(S88&lt;=O88,(O88-S88)*1440,0)</f>
      </c>
      <c r="R88" s="3" t="str">
        <v>07:00 - 16:00</v>
      </c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5"/>
      <c r="C89" s="145"/>
      <c r="D89" s="100"/>
      <c r="E89" s="25"/>
      <c r="F89" s="25"/>
      <c r="G89" s="3">
        <f>VLOOKUP(B89,Members!$B:$G,3,0)</f>
      </c>
      <c r="H89" s="3">
        <f>VLOOKUP(B89,Members!$B:$G,4,0)</f>
      </c>
      <c r="I89" s="3">
        <f>VLOOKUP(B89,Members!$B:$G,5,0)</f>
      </c>
      <c r="J89" s="3">
        <f>VLOOKUP(B89,Members!$B:$G,6,0)</f>
      </c>
      <c r="K89" s="116"/>
      <c r="L89" s="8">
        <f>IF(ISNUMBER(SEARCH("BM", E89)),IFERROR(VLOOKUP(B89, Members!$B:$H, 7, FALSE), ""),"")</f>
      </c>
      <c r="M89" s="98">
        <f>IF(D89&lt;T89,"ออกก่อน "&amp;TEXT((T89-D89)*24*60,"0")&amp;" นาที","")</f>
      </c>
      <c r="N89" s="98">
        <f>TEXT(C89,"hh:mm:ss")</f>
      </c>
      <c r="O89" s="98">
        <f>TIMEVALUE(LEFT(N89,5))</f>
      </c>
      <c r="P89" s="10">
        <f>IF(MOD(S89,1)&gt;=MOD(O89,1),"ตรงเวลา","มาสาย "&amp;ROUND((MOD(O89,1)-MOD(S89,1))*1440,0)&amp;" นาที")</f>
      </c>
      <c r="Q89" s="3">
        <f>IF(S89&lt;=O89,(O89-S89)*1440,0)</f>
      </c>
      <c r="R89" s="3"/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3">
        <f>VLOOKUP(B90,Members!$B:$G,3,0)</f>
      </c>
      <c r="H90" s="3">
        <f>VLOOKUP(B90,Members!$B:$G,4,0)</f>
      </c>
      <c r="I90" s="3">
        <f>VLOOKUP(B90,Members!$B:$G,5,0)</f>
      </c>
      <c r="J90" s="3">
        <f>VLOOKUP(B90,Members!$B:$G,6,0)</f>
      </c>
      <c r="K90" s="116"/>
      <c r="L90" s="8">
        <f>IF(ISNUMBER(SEARCH("BM", E90)),IFERROR(VLOOKUP(B90, Members!$B:$H, 7, FALSE), ""),"")</f>
      </c>
      <c r="M90" s="98">
        <f>IF(D90&lt;T90,"ออกก่อน "&amp;TEXT((T90-D90)*24*60,"0")&amp;" นาที","")</f>
      </c>
      <c r="N90" s="98">
        <f>TEXT(C90,"hh:mm:ss")</f>
      </c>
      <c r="O90" s="98">
        <f>TIMEVALUE(LEFT(N90,5))</f>
      </c>
      <c r="P90" s="10">
        <f>IF(MOD(S90,1)&gt;=MOD(O90,1),"ตรงเวลา","มาสาย "&amp;ROUND((MOD(O90,1)-MOD(S90,1))*1440,0)&amp;" นาที")</f>
      </c>
      <c r="Q90" s="3">
        <f>IF(S90&lt;=O90,(O90-S90)*1440,0)</f>
      </c>
      <c r="R90" s="3"/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3">
        <f>VLOOKUP(B91,Members!$B:$G,3,0)</f>
      </c>
      <c r="H91" s="3">
        <f>VLOOKUP(B91,Members!$B:$G,4,0)</f>
      </c>
      <c r="I91" s="3">
        <f>VLOOKUP(B91,Members!$B:$G,5,0)</f>
      </c>
      <c r="J91" s="3">
        <f>VLOOKUP(B91,Members!$B:$G,6,0)</f>
      </c>
      <c r="K91" s="116"/>
      <c r="L91" s="8">
        <f>IF(ISNUMBER(SEARCH("BM", E91)),IFERROR(VLOOKUP(B91, Members!$B:$H, 7, FALSE), ""),"")</f>
      </c>
      <c r="M91" s="98">
        <f>IF(D91&lt;T91,"ออกก่อน "&amp;TEXT((T91-D91)*24*60,"0")&amp;" นาที","")</f>
      </c>
      <c r="N91" s="98">
        <f>TEXT(C91,"hh:mm:ss")</f>
      </c>
      <c r="O91" s="98">
        <f>TIMEVALUE(LEFT(N91,5))</f>
      </c>
      <c r="P91" s="10">
        <f>IF(MOD(S91,1)&gt;=MOD(O91,1),"ตรงเวลา","มาสาย "&amp;ROUND((MOD(O91,1)-MOD(S91,1))*1440,0)&amp;" นาที")</f>
      </c>
      <c r="Q91" s="3">
        <f>IF(S91&lt;=O91,(O91-S91)*1440,0)</f>
      </c>
      <c r="R91" s="3"/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3">
        <f>VLOOKUP(B92,Members!$B:$G,3,0)</f>
      </c>
      <c r="H92" s="3">
        <f>VLOOKUP(B92,Members!$B:$G,4,0)</f>
      </c>
      <c r="I92" s="3">
        <f>VLOOKUP(B92,Members!$B:$G,5,0)</f>
      </c>
      <c r="J92" s="3">
        <f>VLOOKUP(B92,Members!$B:$G,6,0)</f>
      </c>
      <c r="K92" s="116"/>
      <c r="L92" s="8">
        <f>IF(ISNUMBER(SEARCH("BM", E92)),IFERROR(VLOOKUP(B92, Members!$B:$H, 7, FALSE), ""),"")</f>
      </c>
      <c r="M92" s="98">
        <f>IF(D92&lt;T92,"ออกก่อน "&amp;TEXT((T92-D92)*24*60,"0")&amp;" นาที","")</f>
      </c>
      <c r="N92" s="98">
        <f>TEXT(C92,"hh:mm:ss")</f>
      </c>
      <c r="O92" s="98">
        <f>TIMEVALUE(LEFT(N92,5))</f>
      </c>
      <c r="P92" s="10">
        <f>IF(MOD(S92,1)&gt;=MOD(O92,1),"ตรงเวลา","มาสาย "&amp;ROUND((MOD(O92,1)-MOD(S92,1))*1440,0)&amp;" นาที")</f>
      </c>
      <c r="Q92" s="3"/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3">
        <f>VLOOKUP(B93,Members!$B:$G,3,0)</f>
      </c>
      <c r="H93" s="3">
        <f>VLOOKUP(B93,Members!$B:$G,4,0)</f>
      </c>
      <c r="I93" s="3">
        <f>VLOOKUP(B93,Members!$B:$G,5,0)</f>
      </c>
      <c r="J93" s="3">
        <f>VLOOKUP(B93,Members!$B:$G,6,0)</f>
      </c>
      <c r="K93" s="116"/>
      <c r="L93" s="8">
        <f>IF(ISNUMBER(SEARCH("BM", E93)),IFERROR(VLOOKUP(B93, Members!$B:$H, 7, FALSE), ""),"")</f>
      </c>
      <c r="M93" s="98">
        <f>IF(D93&lt;T93,"ออกก่อน "&amp;TEXT((T93-D93)*24*60,"0")&amp;" นาที","")</f>
      </c>
      <c r="N93" s="98">
        <f>TEXT(C93,"hh:mm:ss")</f>
      </c>
      <c r="O93" s="98">
        <f>TIMEVALUE(LEFT(N93,5))</f>
      </c>
      <c r="P93" s="10">
        <f>IF(MOD(S93,1)&gt;=MOD(O93,1),"ตรงเวลา","มาสาย "&amp;ROUND((MOD(O93,1)-MOD(S93,1))*1440,0)&amp;" นาที")</f>
      </c>
      <c r="Q93" s="3"/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3">
        <f>VLOOKUP(B94,Members!$B:$G,3,0)</f>
      </c>
      <c r="H94" s="3">
        <f>VLOOKUP(B94,Members!$B:$G,4,0)</f>
      </c>
      <c r="I94" s="3">
        <f>VLOOKUP(B94,Members!$B:$G,5,0)</f>
      </c>
      <c r="J94" s="3">
        <f>VLOOKUP(B94,Members!$B:$G,6,0)</f>
      </c>
      <c r="K94" s="116"/>
      <c r="L94" s="8">
        <f>IF(ISNUMBER(SEARCH("BM", E94)),IFERROR(VLOOKUP(B94, Members!$B:$H, 7, FALSE), ""),"")</f>
      </c>
      <c r="M94" s="98">
        <f>IF(D94&lt;T94,"ออกก่อน "&amp;TEXT((T94-D94)*24*60,"0")&amp;" นาที","")</f>
      </c>
      <c r="N94" s="98">
        <f>TEXT(C94,"hh:mm:ss")</f>
      </c>
      <c r="O94" s="98">
        <f>TIMEVALUE(LEFT(N94,5))</f>
      </c>
      <c r="P94" s="10">
        <f>IF(MOD(S94,1)&gt;=MOD(O94,1),"ตรงเวลา","มาสาย "&amp;ROUND((MOD(O94,1)-MOD(S94,1))*1440,0)&amp;" นาที")</f>
      </c>
      <c r="Q94" s="3"/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3">
        <f>VLOOKUP(B95,Members!$B:$G,3,0)</f>
      </c>
      <c r="H95" s="3">
        <f>VLOOKUP(B95,Members!$B:$G,4,0)</f>
      </c>
      <c r="I95" s="3">
        <f>VLOOKUP(B95,Members!$B:$G,5,0)</f>
      </c>
      <c r="J95" s="3">
        <f>VLOOKUP(B95,Members!$B:$G,6,0)</f>
      </c>
      <c r="K95" s="116"/>
      <c r="L95" s="8">
        <f>IF(ISNUMBER(SEARCH("BM", E95)),IFERROR(VLOOKUP(B95, Members!$B:$H, 7, FALSE), ""),"")</f>
      </c>
      <c r="M95" s="98">
        <f>IF(D95&lt;T95,"ออกก่อน "&amp;TEXT((T95-D95)*24*60,"0")&amp;" นาที","")</f>
      </c>
      <c r="N95" s="98">
        <f>TEXT(C95,"hh:mm:ss")</f>
      </c>
      <c r="O95" s="98">
        <f>TIMEVALUE(LEFT(N95,5))</f>
      </c>
      <c r="P95" s="10">
        <f>IF(MOD(S95,1)&gt;=MOD(O95,1),"ตรงเวลา","มาสาย "&amp;ROUND((MOD(O95,1)-MOD(S95,1))*1440,0)&amp;" นาที")</f>
      </c>
      <c r="Q95" s="3"/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3">
        <f>VLOOKUP(B96,Members!$B:$G,3,0)</f>
      </c>
      <c r="H96" s="3">
        <f>VLOOKUP(B96,Members!$B:$G,4,0)</f>
      </c>
      <c r="I96" s="3">
        <f>VLOOKUP(B96,Members!$B:$G,5,0)</f>
      </c>
      <c r="J96" s="3">
        <f>VLOOKUP(B96,Members!$B:$G,6,0)</f>
      </c>
      <c r="K96" s="116"/>
      <c r="L96" s="8">
        <f>IF(ISNUMBER(SEARCH("BM", E96)),IFERROR(VLOOKUP(B96, Members!$B:$H, 7, FALSE), ""),"")</f>
      </c>
      <c r="M96" s="98">
        <f>IF(D96&lt;T96,"ออกก่อน "&amp;TEXT((T96-D96)*24*60,"0")&amp;" นาที","")</f>
      </c>
      <c r="N96" s="98">
        <f>TEXT(C96,"hh:mm:ss")</f>
      </c>
      <c r="O96" s="98">
        <f>TIMEVALUE(LEFT(N96,5))</f>
      </c>
      <c r="P96" s="10">
        <f>IF(MOD(S96,1)&gt;=MOD(O96,1),"ตรงเวลา","มาสาย "&amp;ROUND((MOD(O96,1)-MOD(S96,1))*1440,0)&amp;" นาที")</f>
      </c>
      <c r="Q96" s="3"/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3">
        <f>VLOOKUP(B97,Members!$B:$G,3,0)</f>
      </c>
      <c r="H97" s="3">
        <f>VLOOKUP(B97,Members!$B:$G,4,0)</f>
      </c>
      <c r="I97" s="3">
        <f>VLOOKUP(B97,Members!$B:$G,5,0)</f>
      </c>
      <c r="J97" s="3">
        <f>VLOOKUP(B97,Members!$B:$G,6,0)</f>
      </c>
      <c r="K97" s="116"/>
      <c r="L97" s="8">
        <f>IF(ISNUMBER(SEARCH("BM", E97)),IFERROR(VLOOKUP(B97, Members!$B:$H, 7, FALSE), ""),"")</f>
      </c>
      <c r="M97" s="98">
        <f>IF(D97&lt;T97,"ออกก่อน "&amp;TEXT((T97-D97)*24*60,"0")&amp;" นาที","")</f>
      </c>
      <c r="N97" s="98">
        <f>TEXT(C97,"hh:mm:ss")</f>
      </c>
      <c r="O97" s="98">
        <f>TIMEVALUE(LEFT(N97,5))</f>
      </c>
      <c r="P97" s="10">
        <f>IF(MOD(S97,1)&gt;=MOD(O97,1),"ตรงเวลา","มาสาย "&amp;ROUND((MOD(O97,1)-MOD(S97,1))*1440,0)&amp;" นาที")</f>
      </c>
      <c r="Q97" s="3"/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3">
        <f>VLOOKUP(B98,Members!$B:$G,3,0)</f>
      </c>
      <c r="H98" s="3">
        <f>VLOOKUP(B98,Members!$B:$G,4,0)</f>
      </c>
      <c r="I98" s="3">
        <f>VLOOKUP(B98,Members!$B:$G,5,0)</f>
      </c>
      <c r="J98" s="3">
        <f>VLOOKUP(B98,Members!$B:$G,6,0)</f>
      </c>
      <c r="K98" s="116"/>
      <c r="L98" s="8">
        <f>IF(ISNUMBER(SEARCH("BM", E98)),IFERROR(VLOOKUP(B98, Members!$B:$H, 7, FALSE), ""),"")</f>
      </c>
      <c r="M98" s="98">
        <f>IF(D98&lt;T98,"ออกก่อน "&amp;TEXT((T98-D98)*24*60,"0")&amp;" นาที","")</f>
      </c>
      <c r="N98" s="98">
        <f>TEXT(C98,"hh:mm:ss")</f>
      </c>
      <c r="O98" s="98">
        <f>TIMEVALUE(LEFT(N98,5))</f>
      </c>
      <c r="P98" s="10">
        <f>IF(MOD(S98,1)&gt;=MOD(O98,1),"ตรงเวลา","มาสาย "&amp;ROUND((MOD(O98,1)-MOD(S98,1))*1440,0)&amp;" นาที")</f>
      </c>
      <c r="Q98" s="3"/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3">
        <f>VLOOKUP(B99,Members!$B:$G,3,0)</f>
      </c>
      <c r="H99" s="3">
        <f>VLOOKUP(B99,Members!$B:$G,4,0)</f>
      </c>
      <c r="I99" s="3">
        <f>VLOOKUP(B99,Members!$B:$G,5,0)</f>
      </c>
      <c r="J99" s="3">
        <f>VLOOKUP(B99,Members!$B:$G,6,0)</f>
      </c>
      <c r="K99" s="116"/>
      <c r="L99" s="8">
        <f>IF(ISNUMBER(SEARCH("BM", E99)),IFERROR(VLOOKUP(B99, Members!$B:$H, 7, FALSE), ""),"")</f>
      </c>
      <c r="M99" s="98">
        <f>IF(D99&lt;T99,"ออกก่อน "&amp;TEXT((T99-D99)*24*60,"0")&amp;" นาที","")</f>
      </c>
      <c r="N99" s="98">
        <f>TEXT(C99,"hh:mm:ss")</f>
      </c>
      <c r="O99" s="98">
        <f>TIMEVALUE(LEFT(N99,5))</f>
      </c>
      <c r="P99" s="10">
        <f>IF(MOD(S99,1)&gt;=MOD(O99,1),"ตรงเวลา","มาสาย "&amp;ROUND((MOD(O99,1)-MOD(S99,1))*1440,0)&amp;" นาที")</f>
      </c>
      <c r="Q99" s="3"/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3">
        <f>VLOOKUP(B100,Members!$B:$G,3,0)</f>
      </c>
      <c r="H100" s="3">
        <f>VLOOKUP(B100,Members!$B:$G,4,0)</f>
      </c>
      <c r="I100" s="3">
        <f>VLOOKUP(B100,Members!$B:$G,5,0)</f>
      </c>
      <c r="J100" s="3">
        <f>VLOOKUP(B100,Members!$B:$G,6,0)</f>
      </c>
      <c r="K100" s="116"/>
      <c r="L100" s="8">
        <f>IF(ISNUMBER(SEARCH("BM", E100)),IFERROR(VLOOKUP(B100, Members!$B:$H, 7, FALSE), ""),"")</f>
      </c>
      <c r="M100" s="98">
        <f>IF(D100&lt;T100,"ออกก่อน "&amp;TEXT((T100-D100)*24*60,"0")&amp;" นาที","")</f>
      </c>
      <c r="N100" s="98">
        <f>TEXT(C100,"hh:mm:ss")</f>
      </c>
      <c r="O100" s="98">
        <f>TIMEVALUE(LEFT(N100,5))</f>
      </c>
      <c r="P100" s="10">
        <f>IF(MOD(S100,1)&gt;=MOD(O100,1),"ตรงเวลา","มาสาย "&amp;ROUND((MOD(O100,1)-MOD(S100,1))*1440,0)&amp;" นาที")</f>
      </c>
      <c r="Q100" s="3"/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3">
        <f>VLOOKUP(B101,Members!$B:$G,3,0)</f>
      </c>
      <c r="H101" s="3">
        <f>VLOOKUP(B101,Members!$B:$G,4,0)</f>
      </c>
      <c r="I101" s="3">
        <f>VLOOKUP(B101,Members!$B:$G,5,0)</f>
      </c>
      <c r="J101" s="3">
        <f>VLOOKUP(B101,Members!$B:$G,6,0)</f>
      </c>
      <c r="K101" s="116"/>
      <c r="L101" s="8">
        <f>IF(ISNUMBER(SEARCH("BM", E101)),IFERROR(VLOOKUP(B101, Members!$B:$H, 7, FALSE), ""),"")</f>
      </c>
      <c r="M101" s="98">
        <f>IF(D101&lt;T101,"ออกก่อน "&amp;TEXT((T101-D101)*24*60,"0")&amp;" นาที","")</f>
      </c>
      <c r="N101" s="98">
        <f>TEXT(C101,"hh:mm:ss")</f>
      </c>
      <c r="O101" s="98">
        <f>TIMEVALUE(LEFT(N101,5))</f>
      </c>
      <c r="P101" s="10">
        <f>IF(MOD(S101,1)&gt;=MOD(O101,1),"ตรงเวลา","มาสาย "&amp;ROUND((MOD(O101,1)-MOD(S101,1))*1440,0)&amp;" นาที")</f>
      </c>
      <c r="Q101" s="3"/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3">
        <f>VLOOKUP(B102,Members!$B:$G,3,0)</f>
      </c>
      <c r="H102" s="3">
        <f>VLOOKUP(B102,Members!$B:$G,4,0)</f>
      </c>
      <c r="I102" s="3">
        <f>VLOOKUP(B102,Members!$B:$G,5,0)</f>
      </c>
      <c r="J102" s="3">
        <f>VLOOKUP(B102,Members!$B:$G,6,0)</f>
      </c>
      <c r="K102" s="116"/>
      <c r="L102" s="8">
        <f>IF(ISNUMBER(SEARCH("BM", E102)),IFERROR(VLOOKUP(B102, Members!$B:$H, 7, FALSE), ""),"")</f>
      </c>
      <c r="M102" s="98">
        <f>IF(D102&lt;T102,"ออกก่อน "&amp;TEXT((T102-D102)*24*60,"0")&amp;" นาที","")</f>
      </c>
      <c r="N102" s="98">
        <f>TEXT(C102,"hh:mm:ss")</f>
      </c>
      <c r="O102" s="98">
        <f>TIMEVALUE(LEFT(N102,5))</f>
      </c>
      <c r="P102" s="10">
        <f>IF(MOD(S102,1)&gt;=MOD(O102,1),"ตรงเวลา","มาสาย "&amp;ROUND((MOD(O102,1)-MOD(S102,1))*1440,0)&amp;" นาที")</f>
      </c>
      <c r="Q102" s="3"/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3">
        <f>VLOOKUP(B103,Members!$B:$G,3,0)</f>
      </c>
      <c r="H103" s="3">
        <f>VLOOKUP(B103,Members!$B:$G,4,0)</f>
      </c>
      <c r="I103" s="3">
        <f>VLOOKUP(B103,Members!$B:$G,5,0)</f>
      </c>
      <c r="J103" s="3">
        <f>VLOOKUP(B103,Members!$B:$G,6,0)</f>
      </c>
      <c r="K103" s="116"/>
      <c r="L103" s="8">
        <f>IF(ISNUMBER(SEARCH("BM", E103)),IFERROR(VLOOKUP(B103, Members!$B:$H, 7, FALSE), ""),"")</f>
      </c>
      <c r="M103" s="98">
        <f>IF(D103&lt;T103,"ออกก่อน "&amp;TEXT((T103-D103)*24*60,"0")&amp;" นาที","")</f>
      </c>
      <c r="N103" s="98">
        <f>TEXT(C103,"hh:mm:ss")</f>
      </c>
      <c r="O103" s="98">
        <f>TIMEVALUE(LEFT(N103,5))</f>
      </c>
      <c r="P103" s="10">
        <f>IF(MOD(S103,1)&gt;=MOD(O103,1),"ตรงเวลา","มาสาย "&amp;ROUND((MOD(O103,1)-MOD(S103,1))*1440,0)&amp;" นาที")</f>
      </c>
      <c r="Q103" s="3"/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3">
        <f>VLOOKUP(B104,Members!$B:$G,3,0)</f>
      </c>
      <c r="H104" s="3">
        <f>VLOOKUP(B104,Members!$B:$G,4,0)</f>
      </c>
      <c r="I104" s="3">
        <f>VLOOKUP(B104,Members!$B:$G,5,0)</f>
      </c>
      <c r="J104" s="3">
        <f>VLOOKUP(B104,Members!$B:$G,6,0)</f>
      </c>
      <c r="K104" s="116"/>
      <c r="L104" s="8">
        <f>IF(ISNUMBER(SEARCH("BM", E104)),IFERROR(VLOOKUP(B104, Members!$B:$H, 7, FALSE), ""),"")</f>
      </c>
      <c r="M104" s="98">
        <f>IF(D104&lt;T104,"ออกก่อน "&amp;TEXT((T104-D104)*24*60,"0")&amp;" นาที","")</f>
      </c>
      <c r="N104" s="98">
        <f>TEXT(C104,"hh:mm:ss")</f>
      </c>
      <c r="O104" s="98">
        <f>TIMEVALUE(LEFT(N104,5))</f>
      </c>
      <c r="P104" s="10">
        <f>IF(MOD(S104,1)&gt;=MOD(O104,1),"ตรงเวลา","มาสาย "&amp;ROUND((MOD(O104,1)-MOD(S104,1))*1440,0)&amp;" นาที")</f>
      </c>
      <c r="Q104" s="3"/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24" priority="2" stopIfTrue="true" type="expression">
      <formula>AND(ISNUMBER(SEARCH("BM",$E9)),$E9&lt;&gt;$L9)</formula>
    </cfRule>
  </conditionalFormatting>
  <conditionalFormatting sqref="B1:B1048576">
    <cfRule dxfId="25" priority="3" stopIfTrue="true" type="duplicateValues"/>
  </conditionalFormatting>
  <conditionalFormatting sqref="L1:M1048576">
    <cfRule dxfId="26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27" priority="5" stopIfTrue="true" type="expression">
      <formula>ISNUMBER(SEARCH("มาสาย",$P1))</formula>
    </cfRule>
  </conditionalFormatting>
  <conditionalFormatting sqref="P1:P1048576">
    <cfRule dxfId="28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2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นรินลักษณ์ สวัสดี</v>
      </c>
      <c r="C9" s="102">
        <v>46116.72109953704</v>
      </c>
      <c r="D9" s="152">
        <v>46117.08542824074</v>
      </c>
      <c r="E9" s="2" t="str">
        <v>BM1</v>
      </c>
      <c r="F9" s="2" t="str">
        <v>ใหม่</v>
      </c>
      <c r="G9" s="104">
        <f>VLOOKUP(B9,Members!$B:$G,3,0)</f>
      </c>
      <c r="H9" s="3">
        <f>VLOOKUP(B9,Members!$B:$G,4,0)</f>
      </c>
      <c r="I9" s="3">
        <f>VLOOKUP(B9,Members!$B:$G,5,0)</f>
      </c>
      <c r="J9" s="3">
        <f>VLOOKUP(B9,Members!$B:$G,6,0)</f>
      </c>
      <c r="K9" s="3"/>
      <c r="L9" s="8">
        <f>IF(ISNUMBER(SEARCH("BM", E9)),IFERROR(VLOOKUP(B9, Members!$B:$H, 7, FALSE), ""),"")</f>
      </c>
      <c r="M9" s="98">
        <f>IF(D9&lt;T9,"ออกก่อน "&amp;TEXT((T9-D9)*24*60,"0")&amp;" นาที","")</f>
      </c>
      <c r="N9" s="98">
        <f>TEXT(C9,"hh:mm:ss")</f>
      </c>
      <c r="O9" s="98">
        <f>TIMEVALUE(LEFT(N9,5))</f>
      </c>
      <c r="P9" s="10">
        <f>IF(MOD(S9,1)&gt;=MOD(O9,1),"ตรงเวลา","มาสาย "&amp;ROUND((MOD(O9,1)-MOD(S9,1))*1440,0)&amp;" นาที")</f>
      </c>
      <c r="Q9" s="3">
        <f>IF(S9&lt;=O9,(O9-S9)*1440,0)</f>
      </c>
      <c r="R9" s="3" t="str">
        <v>17:00 - 02:00</v>
      </c>
      <c r="S9" s="98">
        <f>IFERROR(TIMEVALUE(LEFT(R9,5)),"")</f>
      </c>
      <c r="T9" s="98">
        <f>IFERROR(TIMEVALUE(RIGHT(R9,5)),"")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ธนาธิป ควรสำโรง</v>
      </c>
      <c r="C10" s="102">
        <v>46116.69361111111</v>
      </c>
      <c r="D10" s="152">
        <v>46117.08552083333</v>
      </c>
      <c r="E10" s="2" t="str">
        <v>BM1</v>
      </c>
      <c r="F10" s="2" t="str">
        <v>ดีม</v>
      </c>
      <c r="G10" s="104">
        <f>VLOOKUP(B10,Members!$B:$G,3,0)</f>
      </c>
      <c r="H10" s="3">
        <f>VLOOKUP(B10,Members!$B:$G,4,0)</f>
      </c>
      <c r="I10" s="3">
        <f>VLOOKUP(B10,Members!$B:$G,5,0)</f>
      </c>
      <c r="J10" s="3">
        <f>VLOOKUP(B10,Members!$B:$G,6,0)</f>
      </c>
      <c r="K10" s="3"/>
      <c r="L10" s="8">
        <f>IF(ISNUMBER(SEARCH("BM", E10)),IFERROR(VLOOKUP(B10, Members!$B:$H, 7, FALSE), ""),"")</f>
      </c>
      <c r="M10" s="98">
        <f>IF(D10&lt;T10,"ออกก่อน "&amp;TEXT((T10-D10)*24*60,"0")&amp;" นาที","")</f>
      </c>
      <c r="N10" s="98">
        <f>TEXT(C10,"hh:mm:ss")</f>
      </c>
      <c r="O10" s="98">
        <f>TIMEVALUE(LEFT(N10,5))</f>
      </c>
      <c r="P10" s="10">
        <f>IF(MOD(S10,1)&gt;=MOD(O10,1),"ตรงเวลา","มาสาย "&amp;ROUND((MOD(O10,1)-MOD(S10,1))*1440,0)&amp;" นาที")</f>
      </c>
      <c r="Q10" s="3">
        <f>IF(S10&lt;=O10,(O10-S10)*1440,0)</f>
      </c>
      <c r="R10" s="3" t="str">
        <v>17:00 - 02:00</v>
      </c>
      <c r="S10" s="98">
        <f>IFERROR(TIMEVALUE(LEFT(R10,5)),"")</f>
      </c>
      <c r="T10" s="98">
        <f>IFERROR(TIMEVALUE(RIGHT(R10,5)),"")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ภูธเนศ สวัสดี</v>
      </c>
      <c r="C11" s="102">
        <v>46116.72094907407</v>
      </c>
      <c r="D11" s="152">
        <v>46117.08547453704</v>
      </c>
      <c r="E11" s="2" t="str">
        <v>BM1</v>
      </c>
      <c r="F11" s="2" t="str">
        <v>ตี๋</v>
      </c>
      <c r="G11" s="104">
        <f>VLOOKUP(B11,Members!$B:$G,3,0)</f>
      </c>
      <c r="H11" s="3">
        <f>VLOOKUP(B11,Members!$B:$G,4,0)</f>
      </c>
      <c r="I11" s="3">
        <f>VLOOKUP(B11,Members!$B:$G,5,0)</f>
      </c>
      <c r="J11" s="3">
        <f>VLOOKUP(B11,Members!$B:$G,6,0)</f>
      </c>
      <c r="K11" s="3"/>
      <c r="L11" s="8">
        <f>IF(ISNUMBER(SEARCH("BM", E11)),IFERROR(VLOOKUP(B11, Members!$B:$H, 7, FALSE), ""),"")</f>
      </c>
      <c r="M11" s="98">
        <f>IF(D11&lt;T11,"ออกก่อน "&amp;TEXT((T11-D11)*24*60,"0")&amp;" นาที","")</f>
      </c>
      <c r="N11" s="98">
        <f>TEXT(C11,"hh:mm:ss")</f>
      </c>
      <c r="O11" s="98">
        <f>TIMEVALUE(LEFT(N11,5))</f>
      </c>
      <c r="P11" s="10">
        <f>IF(MOD(S11,1)&gt;=MOD(O11,1),"ตรงเวลา","มาสาย "&amp;ROUND((MOD(O11,1)-MOD(S11,1))*1440,0)&amp;" นาที")</f>
      </c>
      <c r="Q11" s="3">
        <f>IF(S11&lt;=O11,(O11-S11)*1440,0)</f>
      </c>
      <c r="R11" s="3" t="str">
        <v>17:00 - 02:00</v>
      </c>
      <c r="S11" s="98">
        <f>IFERROR(TIMEVALUE(LEFT(R11,5)),"")</f>
      </c>
      <c r="T11" s="98">
        <f>IFERROR(TIMEVALUE(RIGHT(R11,5)),"")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วริศรา เครือแสง</v>
      </c>
      <c r="C12" s="102">
        <v>46116.69020833333</v>
      </c>
      <c r="D12" s="152">
        <v>46117.08515046296</v>
      </c>
      <c r="E12" s="2" t="str">
        <v>BM1</v>
      </c>
      <c r="F12" s="2" t="str">
        <v>ทัย</v>
      </c>
      <c r="G12" s="104">
        <f>VLOOKUP(B12,Members!$B:$G,3,0)</f>
      </c>
      <c r="H12" s="3">
        <f>VLOOKUP(B12,Members!$B:$G,4,0)</f>
      </c>
      <c r="I12" s="3">
        <f>VLOOKUP(B12,Members!$B:$G,5,0)</f>
      </c>
      <c r="J12" s="3">
        <f>VLOOKUP(B12,Members!$B:$G,6,0)</f>
      </c>
      <c r="K12" s="3"/>
      <c r="L12" s="8">
        <f>IF(ISNUMBER(SEARCH("BM", E12)),IFERROR(VLOOKUP(B12, Members!$B:$H, 7, FALSE), ""),"")</f>
      </c>
      <c r="M12" s="98">
        <f>IF(D12&lt;T12,"ออกก่อน "&amp;TEXT((T12-D12)*24*60,"0")&amp;" นาที","")</f>
      </c>
      <c r="N12" s="98">
        <f>TEXT(C12,"hh:mm:ss")</f>
      </c>
      <c r="O12" s="98">
        <f>TIMEVALUE(LEFT(N12,5))</f>
      </c>
      <c r="P12" s="10">
        <f>IF(MOD(S12,1)&gt;=MOD(O12,1),"ตรงเวลา","มาสาย "&amp;ROUND((MOD(O12,1)-MOD(S12,1))*1440,0)&amp;" นาที")</f>
      </c>
      <c r="Q12" s="3">
        <f>IF(S12&lt;=O12,(O12-S12)*1440,0)</f>
      </c>
      <c r="R12" s="3" t="str">
        <v>17:00 - 02:00</v>
      </c>
      <c r="S12" s="98">
        <f>IFERROR(TIMEVALUE(LEFT(R12,5)),"")</f>
      </c>
      <c r="T12" s="98">
        <f>IFERROR(TIMEVALUE(RIGHT(R12,5)),"")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อภิรดี แสนโคตร</v>
      </c>
      <c r="C13" s="102">
        <v>46116.69028935185</v>
      </c>
      <c r="D13" s="152">
        <v>46117.085277777776</v>
      </c>
      <c r="E13" s="2" t="str">
        <v>BM1</v>
      </c>
      <c r="F13" s="2" t="str">
        <v>เกตุ</v>
      </c>
      <c r="G13" s="104">
        <f>VLOOKUP(B13,Members!$B:$G,3,0)</f>
      </c>
      <c r="H13" s="3">
        <f>VLOOKUP(B13,Members!$B:$G,4,0)</f>
      </c>
      <c r="I13" s="3">
        <f>VLOOKUP(B13,Members!$B:$G,5,0)</f>
      </c>
      <c r="J13" s="3">
        <f>VLOOKUP(B13,Members!$B:$G,6,0)</f>
      </c>
      <c r="K13" s="3"/>
      <c r="L13" s="8">
        <f>IF(ISNUMBER(SEARCH("BM", E13)),IFERROR(VLOOKUP(B13, Members!$B:$H, 7, FALSE), ""),"")</f>
      </c>
      <c r="M13" s="98">
        <f>IF(D13&lt;T13,"ออกก่อน "&amp;TEXT((T13-D13)*24*60,"0")&amp;" นาที","")</f>
      </c>
      <c r="N13" s="98">
        <f>TEXT(C13,"hh:mm:ss")</f>
      </c>
      <c r="O13" s="98">
        <f>TIMEVALUE(LEFT(N13,5))</f>
      </c>
      <c r="P13" s="10">
        <f>IF(MOD(S13,1)&gt;=MOD(O13,1),"ตรงเวลา","มาสาย "&amp;ROUND((MOD(O13,1)-MOD(S13,1))*1440,0)&amp;" นาที")</f>
      </c>
      <c r="Q13" s="3">
        <f>IF(S13&lt;=O13,(O13-S13)*1440,0)</f>
      </c>
      <c r="R13" s="3" t="str">
        <v>17:00 - 02:00</v>
      </c>
      <c r="S13" s="98">
        <f>IFERROR(TIMEVALUE(LEFT(R13,5)),"")</f>
      </c>
      <c r="T13" s="98">
        <f>IFERROR(TIMEVALUE(RIGHT(R13,5)),"")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กีรติ วาจาเพราะ</v>
      </c>
      <c r="C14" s="102">
        <v>46116.6746412037</v>
      </c>
      <c r="D14" s="152">
        <v>46117.085381944446</v>
      </c>
      <c r="E14" s="2" t="str">
        <v>BM1</v>
      </c>
      <c r="F14" s="2" t="str">
        <v>ซุป</v>
      </c>
      <c r="G14" s="104">
        <f>VLOOKUP(B14,Members!$B:$G,3,0)</f>
      </c>
      <c r="H14" s="3">
        <f>VLOOKUP(B14,Members!$B:$G,4,0)</f>
      </c>
      <c r="I14" s="3">
        <f>VLOOKUP(B14,Members!$B:$G,5,0)</f>
      </c>
      <c r="J14" s="3">
        <f>VLOOKUP(B14,Members!$B:$G,6,0)</f>
      </c>
      <c r="K14" s="3"/>
      <c r="L14" s="8">
        <f>IF(ISNUMBER(SEARCH("BM", E14)),IFERROR(VLOOKUP(B14, Members!$B:$H, 7, FALSE), ""),"")</f>
      </c>
      <c r="M14" s="98">
        <f>IF(D14&lt;T14,"ออกก่อน "&amp;TEXT((T14-D14)*24*60,"0")&amp;" นาที","")</f>
      </c>
      <c r="N14" s="98">
        <f>TEXT(C14,"hh:mm:ss")</f>
      </c>
      <c r="O14" s="98">
        <f>TIMEVALUE(LEFT(N14,5))</f>
      </c>
      <c r="P14" s="10">
        <f>IF(MOD(S14,1)&gt;=MOD(O14,1),"ตรงเวลา","มาสาย "&amp;ROUND((MOD(O14,1)-MOD(S14,1))*1440,0)&amp;" นาที")</f>
      </c>
      <c r="Q14" s="3">
        <f>IF(S14&lt;=O14,(O14-S14)*1440,0)</f>
      </c>
      <c r="R14" s="3" t="str">
        <v>17:00 - 02:00</v>
      </c>
      <c r="S14" s="98">
        <f>IFERROR(TIMEVALUE(LEFT(R14,5)),"")</f>
      </c>
      <c r="T14" s="98">
        <f>IFERROR(TIMEVALUE(RIGHT(R14,5)),"")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สุรเดช เจตจิรประภา</v>
      </c>
      <c r="C15" s="102">
        <v>46116.70390046296</v>
      </c>
      <c r="D15" s="152">
        <v>46117.085810185185</v>
      </c>
      <c r="E15" s="2" t="str">
        <v>BM3</v>
      </c>
      <c r="F15" s="2" t="str">
        <v>เบบี้</v>
      </c>
      <c r="G15" s="104">
        <f>VLOOKUP(B15,Members!$B:$G,3,0)</f>
      </c>
      <c r="H15" s="3">
        <f>VLOOKUP(B15,Members!$B:$G,4,0)</f>
      </c>
      <c r="I15" s="3">
        <f>VLOOKUP(B15,Members!$B:$G,5,0)</f>
      </c>
      <c r="J15" s="3">
        <f>VLOOKUP(B15,Members!$B:$G,6,0)</f>
      </c>
      <c r="K15" s="3"/>
      <c r="L15" s="8">
        <f>IF(ISNUMBER(SEARCH("BM", E15)),IFERROR(VLOOKUP(B15, Members!$B:$H, 7, FALSE), ""),"")</f>
      </c>
      <c r="M15" s="98">
        <f>IF(D15&lt;T15,"ออกก่อน "&amp;TEXT((T15-D15)*24*60,"0")&amp;" นาที","")</f>
      </c>
      <c r="N15" s="98">
        <f>TEXT(C15,"hh:mm:ss")</f>
      </c>
      <c r="O15" s="98">
        <f>TIMEVALUE(LEFT(N15,5))</f>
      </c>
      <c r="P15" s="10">
        <f>IF(MOD(S15,1)&gt;=MOD(O15,1),"ตรงเวลา","มาสาย "&amp;ROUND((MOD(O15,1)-MOD(S15,1))*1440,0)&amp;" นาที")</f>
      </c>
      <c r="Q15" s="3">
        <f>IF(S15&lt;=O15,(O15-S15)*1440,0)</f>
      </c>
      <c r="R15" s="3" t="str">
        <v>17:00 - 02:00</v>
      </c>
      <c r="S15" s="98">
        <f>IFERROR(TIMEVALUE(LEFT(R15,5)),"")</f>
      </c>
      <c r="T15" s="98">
        <f>IFERROR(TIMEVALUE(RIGHT(R15,5)),"")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ณัฐนรี เพ็ชรมหาพรม</v>
      </c>
      <c r="C16" s="102">
        <v>46116.703043981484</v>
      </c>
      <c r="D16" s="152">
        <v>46117.08563657408</v>
      </c>
      <c r="E16" s="2" t="str">
        <v>BM3</v>
      </c>
      <c r="F16" s="2" t="str">
        <v>แตงกวา</v>
      </c>
      <c r="G16" s="104">
        <f>VLOOKUP(B16,Members!$B:$G,3,0)</f>
      </c>
      <c r="H16" s="3">
        <f>VLOOKUP(B16,Members!$B:$G,4,0)</f>
      </c>
      <c r="I16" s="3">
        <f>VLOOKUP(B16,Members!$B:$G,5,0)</f>
      </c>
      <c r="J16" s="3">
        <f>VLOOKUP(B16,Members!$B:$G,6,0)</f>
      </c>
      <c r="K16" s="3"/>
      <c r="L16" s="8">
        <f>IF(ISNUMBER(SEARCH("BM", E16)),IFERROR(VLOOKUP(B16, Members!$B:$H, 7, FALSE), ""),"")</f>
      </c>
      <c r="M16" s="98">
        <f>IF(D16&lt;T16,"ออกก่อน "&amp;TEXT((T16-D16)*24*60,"0")&amp;" นาที","")</f>
      </c>
      <c r="N16" s="98">
        <f>TEXT(C16,"hh:mm:ss")</f>
      </c>
      <c r="O16" s="98">
        <f>TIMEVALUE(LEFT(N16,5))</f>
      </c>
      <c r="P16" s="10">
        <f>IF(MOD(S16,1)&gt;=MOD(O16,1),"ตรงเวลา","มาสาย "&amp;ROUND((MOD(O16,1)-MOD(S16,1))*1440,0)&amp;" นาที")</f>
      </c>
      <c r="Q16" s="3">
        <f>IF(S16&lt;=O16,(O16-S16)*1440,0)</f>
      </c>
      <c r="R16" s="3" t="str">
        <v>17:00 - 02:00</v>
      </c>
      <c r="S16" s="98">
        <f>IFERROR(TIMEVALUE(LEFT(R16,5)),"")</f>
      </c>
      <c r="T16" s="98">
        <f>IFERROR(TIMEVALUE(RIGHT(R16,5)),"")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พนมกร แย้มเหม็น</v>
      </c>
      <c r="C17" s="102">
        <v>46116.69939814815</v>
      </c>
      <c r="D17" s="152">
        <v>46117.08557870371</v>
      </c>
      <c r="E17" s="2" t="str">
        <v>BM3</v>
      </c>
      <c r="F17" s="2" t="str">
        <v>เม</v>
      </c>
      <c r="G17" s="104">
        <f>VLOOKUP(B17,Members!$B:$G,3,0)</f>
      </c>
      <c r="H17" s="3">
        <f>VLOOKUP(B17,Members!$B:$G,4,0)</f>
      </c>
      <c r="I17" s="3">
        <f>VLOOKUP(B17,Members!$B:$G,5,0)</f>
      </c>
      <c r="J17" s="3">
        <f>VLOOKUP(B17,Members!$B:$G,6,0)</f>
      </c>
      <c r="K17" s="3"/>
      <c r="L17" s="8">
        <f>IF(ISNUMBER(SEARCH("BM", E17)),IFERROR(VLOOKUP(B17, Members!$B:$H, 7, FALSE), ""),"")</f>
      </c>
      <c r="M17" s="98">
        <f>IF(D17&lt;T17,"ออกก่อน "&amp;TEXT((T17-D17)*24*60,"0")&amp;" นาที","")</f>
      </c>
      <c r="N17" s="98">
        <f>TEXT(C17,"hh:mm:ss")</f>
      </c>
      <c r="O17" s="98">
        <f>TIMEVALUE(LEFT(N17,5))</f>
      </c>
      <c r="P17" s="10">
        <f>IF(MOD(S17,1)&gt;=MOD(O17,1),"ตรงเวลา","มาสาย "&amp;ROUND((MOD(O17,1)-MOD(S17,1))*1440,0)&amp;" นาที")</f>
      </c>
      <c r="Q17" s="3">
        <f>IF(S17&lt;=O17,(O17-S17)*1440,0)</f>
      </c>
      <c r="R17" s="3" t="str">
        <v>17:00 - 02:00</v>
      </c>
      <c r="S17" s="98">
        <f>IFERROR(TIMEVALUE(LEFT(R17,5)),"")</f>
      </c>
      <c r="T17" s="98">
        <f>IFERROR(TIMEVALUE(RIGHT(R17,5)),"")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อรรคเดช ดีนทอง</v>
      </c>
      <c r="C18" s="102">
        <v>46116.6853125</v>
      </c>
      <c r="D18" s="152">
        <v>46117.08577546296</v>
      </c>
      <c r="E18" s="2" t="str">
        <v>BM3</v>
      </c>
      <c r="F18" s="2" t="str">
        <v>เดช</v>
      </c>
      <c r="G18" s="104">
        <f>VLOOKUP(B18,Members!$B:$G,3,0)</f>
      </c>
      <c r="H18" s="3">
        <f>VLOOKUP(B18,Members!$B:$G,4,0)</f>
      </c>
      <c r="I18" s="3">
        <f>VLOOKUP(B18,Members!$B:$G,5,0)</f>
      </c>
      <c r="J18" s="3">
        <f>VLOOKUP(B18,Members!$B:$G,6,0)</f>
      </c>
      <c r="K18" s="3"/>
      <c r="L18" s="8">
        <f>IF(ISNUMBER(SEARCH("BM", E18)),IFERROR(VLOOKUP(B18, Members!$B:$H, 7, FALSE), ""),"")</f>
      </c>
      <c r="M18" s="98">
        <f>IF(D18&lt;T18,"ออกก่อน "&amp;TEXT((T18-D18)*24*60,"0")&amp;" นาที","")</f>
      </c>
      <c r="N18" s="98">
        <f>TEXT(C18,"hh:mm:ss")</f>
      </c>
      <c r="O18" s="98">
        <f>TIMEVALUE(LEFT(N18,5))</f>
      </c>
      <c r="P18" s="10">
        <f>IF(MOD(S18,1)&gt;=MOD(O18,1),"ตรงเวลา","มาสาย "&amp;ROUND((MOD(O18,1)-MOD(S18,1))*1440,0)&amp;" นาที")</f>
      </c>
      <c r="Q18" s="3">
        <f>IF(S18&lt;=O18,(O18-S18)*1440,0)</f>
      </c>
      <c r="R18" s="3" t="str">
        <v>17:00 - 02:00</v>
      </c>
      <c r="S18" s="98">
        <f>IFERROR(TIMEVALUE(LEFT(R18,5)),"")</f>
      </c>
      <c r="T18" s="98">
        <f>IFERROR(TIMEVALUE(RIGHT(R18,5)),"")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ปวีณา กระธรรม</v>
      </c>
      <c r="C19" s="102">
        <v>46116.704560185186</v>
      </c>
      <c r="D19" s="152">
        <v>46117.08521990741</v>
      </c>
      <c r="E19" s="2" t="str">
        <v>DW1</v>
      </c>
      <c r="F19" s="2" t="str">
        <v>นา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IF(D19&lt;T19,"ออกก่อน "&amp;TEXT((T19-D19)*24*60,"0")&amp;" นาที","")</f>
      </c>
      <c r="N19" s="98">
        <f>TEXT(C19,"hh:mm:ss")</f>
      </c>
      <c r="O19" s="98">
        <f>TIMEVALUE(LEFT(N19,5))</f>
      </c>
      <c r="P19" s="10">
        <f>IF(MOD(S19,1)&gt;=MOD(O19,1),"ตรงเวลา","มาสาย "&amp;ROUND((MOD(O19,1)-MOD(S19,1))*1440,0)&amp;" นาที")</f>
      </c>
      <c r="Q19" s="3">
        <f>IF(S19&lt;=O19,(O19-S19)*1440,0)</f>
      </c>
      <c r="R19" s="3" t="str">
        <v>17:00 - 02:00</v>
      </c>
      <c r="S19" s="98">
        <f>IFERROR(TIMEVALUE(LEFT(R19,5)),"")</f>
      </c>
      <c r="T19" s="98">
        <f>IFERROR(TIMEVALUE(RIGHT(R19,5)),"")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/>
      <c r="B20" s="2"/>
      <c r="C20" s="102"/>
      <c r="D20" s="147"/>
      <c r="E20" s="151"/>
      <c r="F20" s="25"/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/>
      <c r="S20" s="98">
        <f>IFERROR(TIMEVALUE(LEFT(R20,5)),"")</f>
      </c>
      <c r="T20" s="98">
        <f>IFERROR(TIMEVALUE(RIGHT(R20,5)),"")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/>
      <c r="B21" s="2"/>
      <c r="C21" s="102"/>
      <c r="D21" s="147"/>
      <c r="E21" s="45"/>
      <c r="F21" s="2"/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/>
      <c r="S21" s="98">
        <f>IFERROR(TIMEVALUE(LEFT(R21,5)),"")</f>
      </c>
      <c r="T21" s="98">
        <f>IFERROR(TIMEVALUE(RIGHT(R21,5)),"")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/>
      <c r="B22" s="2"/>
      <c r="C22" s="102"/>
      <c r="D22" s="147"/>
      <c r="E22" s="45"/>
      <c r="F22" s="2"/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/>
      <c r="S22" s="98">
        <f>IFERROR(TIMEVALUE(LEFT(R22,5)),"")</f>
      </c>
      <c r="T22" s="98">
        <f>IFERROR(TIMEVALUE(RIGHT(R22,5)),"")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/>
      <c r="B23" s="2"/>
      <c r="C23" s="102"/>
      <c r="D23" s="147"/>
      <c r="E23" s="45"/>
      <c r="F23" s="2"/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/>
      <c r="S23" s="98">
        <f>IFERROR(TIMEVALUE(LEFT(R23,5)),"")</f>
      </c>
      <c r="T23" s="98">
        <f>IFERROR(TIMEVALUE(RIGHT(R23,5)),"")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/>
      <c r="B24" s="25"/>
      <c r="C24" s="145"/>
      <c r="D24" s="143"/>
      <c r="E24" s="2"/>
      <c r="F24" s="2"/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/>
      <c r="S24" s="98">
        <f>IFERROR(TIMEVALUE(LEFT(R24,5)),"")</f>
      </c>
      <c r="T24" s="98">
        <f>IFERROR(TIMEVALUE(RIGHT(R24,5)),"")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/>
      <c r="B25" s="2"/>
      <c r="C25" s="102"/>
      <c r="D25" s="100"/>
      <c r="E25" s="2"/>
      <c r="F25" s="2"/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/>
      <c r="S25" s="98">
        <f>IFERROR(TIMEVALUE(LEFT(R25,5)),"")</f>
      </c>
      <c r="T25" s="98">
        <f>IFERROR(TIMEVALUE(RIGHT(R25,5)),"")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/>
      <c r="B26" s="2"/>
      <c r="C26" s="102"/>
      <c r="D26" s="100"/>
      <c r="E26" s="2"/>
      <c r="F26" s="2"/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/>
      <c r="S26" s="98">
        <f>IFERROR(TIMEVALUE(LEFT(R26,5)),"")</f>
      </c>
      <c r="T26" s="98">
        <f>IFERROR(TIMEVALUE(RIGHT(R26,5)),"")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/>
      <c r="B27" s="2"/>
      <c r="C27" s="102"/>
      <c r="D27" s="100"/>
      <c r="E27" s="2"/>
      <c r="F27" s="2"/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/>
      <c r="S27" s="98">
        <f>IFERROR(TIMEVALUE(LEFT(R27,5)),"")</f>
      </c>
      <c r="T27" s="98">
        <f>IFERROR(TIMEVALUE(RIGHT(R27,5)),"")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/>
      <c r="B28" s="2"/>
      <c r="C28" s="102"/>
      <c r="D28" s="100"/>
      <c r="E28" s="2"/>
      <c r="F28" s="2"/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/>
      <c r="S28" s="98">
        <f>IFERROR(TIMEVALUE(LEFT(R28,5)),"")</f>
      </c>
      <c r="T28" s="98">
        <f>IFERROR(TIMEVALUE(RIGHT(R28,5)),"")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/>
      <c r="B29" s="2"/>
      <c r="C29" s="102"/>
      <c r="D29" s="100"/>
      <c r="E29" s="2"/>
      <c r="F29" s="2"/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/>
      <c r="S29" s="98">
        <f>IFERROR(TIMEVALUE(LEFT(R29,5)),"")</f>
      </c>
      <c r="T29" s="98">
        <f>IFERROR(TIMEVALUE(RIGHT(R29,5)),"")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/>
      <c r="B30" s="2"/>
      <c r="C30" s="102"/>
      <c r="D30" s="100"/>
      <c r="E30" s="2"/>
      <c r="F30" s="2"/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/>
      <c r="S30" s="98">
        <f>IFERROR(TIMEVALUE(LEFT(R30,5)),"")</f>
      </c>
      <c r="T30" s="98">
        <f>IFERROR(TIMEVALUE(RIGHT(R30,5)),"")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/>
      <c r="B31" s="2"/>
      <c r="C31" s="102"/>
      <c r="D31" s="100"/>
      <c r="E31" s="2"/>
      <c r="F31" s="2"/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/>
      <c r="S31" s="98">
        <f>IFERROR(TIMEVALUE(LEFT(R31,5)),"")</f>
      </c>
      <c r="T31" s="98">
        <f>IFERROR(TIMEVALUE(RIGHT(R31,5)),"")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/>
      <c r="B32" s="2"/>
      <c r="C32" s="102"/>
      <c r="D32" s="100"/>
      <c r="E32" s="2"/>
      <c r="F32" s="2"/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/>
      <c r="S32" s="98">
        <f>IFERROR(TIMEVALUE(LEFT(R32,5)),"")</f>
      </c>
      <c r="T32" s="98">
        <f>IFERROR(TIMEVALUE(RIGHT(R32,5)),"")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/>
      <c r="B33" s="2"/>
      <c r="C33" s="102"/>
      <c r="D33" s="100"/>
      <c r="E33" s="2"/>
      <c r="F33" s="2"/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/>
      <c r="S33" s="98">
        <f>IFERROR(TIMEVALUE(LEFT(R33,5)),"")</f>
      </c>
      <c r="T33" s="98">
        <f>IFERROR(TIMEVALUE(RIGHT(R33,5)),"")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/>
      <c r="B34" s="2"/>
      <c r="C34" s="102"/>
      <c r="D34" s="100"/>
      <c r="E34" s="2"/>
      <c r="F34" s="2"/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/>
      <c r="S34" s="98">
        <f>IFERROR(TIMEVALUE(LEFT(R34,5)),"")</f>
      </c>
      <c r="T34" s="98">
        <f>IFERROR(TIMEVALUE(RIGHT(R34,5)),"")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/>
      <c r="B35" s="2"/>
      <c r="C35" s="102"/>
      <c r="D35" s="100"/>
      <c r="E35" s="2"/>
      <c r="F35" s="2"/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/>
      <c r="S35" s="98">
        <f>IFERROR(TIMEVALUE(LEFT(R35,5)),"")</f>
      </c>
      <c r="T35" s="98">
        <f>IFERROR(TIMEVALUE(RIGHT(R35,5)),"")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/>
      <c r="B36" s="2"/>
      <c r="C36" s="102"/>
      <c r="D36" s="100"/>
      <c r="E36" s="2"/>
      <c r="F36" s="2"/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/>
      <c r="S36" s="98">
        <f>IFERROR(TIMEVALUE(LEFT(R36,5)),"")</f>
      </c>
      <c r="T36" s="98">
        <f>IFERROR(TIMEVALUE(RIGHT(R36,5)),"")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/>
      <c r="B37" s="2"/>
      <c r="C37" s="102"/>
      <c r="D37" s="100"/>
      <c r="E37" s="2"/>
      <c r="F37" s="2"/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/>
      <c r="S37" s="98">
        <f>IFERROR(TIMEVALUE(LEFT(R37,5)),"")</f>
      </c>
      <c r="T37" s="98">
        <f>IFERROR(TIMEVALUE(RIGHT(R37,5)),"")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/>
      <c r="B38" s="2"/>
      <c r="C38" s="102"/>
      <c r="D38" s="100"/>
      <c r="E38" s="2"/>
      <c r="F38" s="2"/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/>
      <c r="S38" s="98">
        <f>IFERROR(TIMEVALUE(LEFT(R38,5)),"")</f>
      </c>
      <c r="T38" s="98">
        <f>IFERROR(TIMEVALUE(RIGHT(R38,5)),"")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/>
      <c r="B39" s="2"/>
      <c r="C39" s="102"/>
      <c r="D39" s="100"/>
      <c r="E39" s="2"/>
      <c r="F39" s="2"/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/>
      <c r="S39" s="98">
        <f>IFERROR(TIMEVALUE(LEFT(R39,5)),"")</f>
      </c>
      <c r="T39" s="98">
        <f>IFERROR(TIMEVALUE(RIGHT(R39,5)),"")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/>
      <c r="B40" s="2"/>
      <c r="C40" s="102"/>
      <c r="D40" s="100"/>
      <c r="E40" s="2"/>
      <c r="F40" s="2"/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/>
      <c r="S40" s="98">
        <f>IFERROR(TIMEVALUE(LEFT(R40,5)),"")</f>
      </c>
      <c r="T40" s="98">
        <f>IFERROR(TIMEVALUE(RIGHT(R40,5)),"")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/>
      <c r="B41" s="2"/>
      <c r="C41" s="102"/>
      <c r="D41" s="100"/>
      <c r="E41" s="2"/>
      <c r="F41" s="2"/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/>
      <c r="S41" s="98">
        <f>IFERROR(TIMEVALUE(LEFT(R41,5)),"")</f>
      </c>
      <c r="T41" s="98">
        <f>IFERROR(TIMEVALUE(RIGHT(R41,5)),"")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/>
      <c r="B42" s="2"/>
      <c r="C42" s="102"/>
      <c r="D42" s="100"/>
      <c r="E42" s="2"/>
      <c r="F42" s="2"/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/>
      <c r="S42" s="98">
        <f>IFERROR(TIMEVALUE(LEFT(R42,5)),"")</f>
      </c>
      <c r="T42" s="98">
        <f>IFERROR(TIMEVALUE(RIGHT(R42,5)),"")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/>
      <c r="B43" s="2"/>
      <c r="C43" s="102"/>
      <c r="D43" s="100"/>
      <c r="E43" s="2"/>
      <c r="F43" s="2"/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/>
      <c r="S43" s="98">
        <f>IFERROR(TIMEVALUE(LEFT(R43,5)),"")</f>
      </c>
      <c r="T43" s="98">
        <f>IFERROR(TIMEVALUE(RIGHT(R43,5)),"")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/>
      <c r="B44" s="2"/>
      <c r="C44" s="102"/>
      <c r="D44" s="100"/>
      <c r="E44" s="2"/>
      <c r="F44" s="2"/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/>
      <c r="S44" s="98">
        <f>IFERROR(TIMEVALUE(LEFT(R44,5)),"")</f>
      </c>
      <c r="T44" s="98">
        <f>IFERROR(TIMEVALUE(RIGHT(R44,5)),"")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/>
      <c r="B45" s="2"/>
      <c r="C45" s="102"/>
      <c r="D45" s="100"/>
      <c r="E45" s="2"/>
      <c r="F45" s="2"/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/>
      <c r="S45" s="98">
        <f>IFERROR(TIMEVALUE(LEFT(R45,5)),"")</f>
      </c>
      <c r="T45" s="98">
        <f>IFERROR(TIMEVALUE(RIGHT(R45,5)),"")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/>
      <c r="B46" s="2"/>
      <c r="C46" s="102"/>
      <c r="D46" s="115"/>
      <c r="E46" s="2"/>
      <c r="F46" s="2"/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/>
      <c r="S46" s="98">
        <f>IFERROR(TIMEVALUE(LEFT(R46,5)),"")</f>
      </c>
      <c r="T46" s="98">
        <f>IFERROR(TIMEVALUE(RIGHT(R46,5)),"")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/>
      <c r="B47" s="2"/>
      <c r="C47" s="102"/>
      <c r="D47" s="100"/>
      <c r="E47" s="2"/>
      <c r="F47" s="2"/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/>
      <c r="S47" s="98">
        <f>IFERROR(TIMEVALUE(LEFT(R47,5)),"")</f>
      </c>
      <c r="T47" s="98">
        <f>IFERROR(TIMEVALUE(RIGHT(R47,5)),"")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/>
      <c r="B48" s="2"/>
      <c r="C48" s="102"/>
      <c r="D48" s="100"/>
      <c r="E48" s="2"/>
      <c r="F48" s="2"/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/>
      <c r="S48" s="98">
        <f>IFERROR(TIMEVALUE(LEFT(R48,5)),"")</f>
      </c>
      <c r="T48" s="98">
        <f>IFERROR(TIMEVALUE(RIGHT(R48,5)),"")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/>
      <c r="B49" s="2"/>
      <c r="C49" s="102"/>
      <c r="D49" s="100"/>
      <c r="E49" s="2"/>
      <c r="F49" s="2"/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/>
      <c r="S49" s="98">
        <f>IFERROR(TIMEVALUE(LEFT(R49,5)),"")</f>
      </c>
      <c r="T49" s="98">
        <f>IFERROR(TIMEVALUE(RIGHT(R49,5)),"")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/>
      <c r="B50" s="2"/>
      <c r="C50" s="102"/>
      <c r="D50" s="100"/>
      <c r="E50" s="2"/>
      <c r="F50" s="2"/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/>
      <c r="S50" s="98">
        <f>IFERROR(TIMEVALUE(LEFT(R50,5)),"")</f>
      </c>
      <c r="T50" s="98">
        <f>IFERROR(TIMEVALUE(RIGHT(R50,5)),"")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/>
      <c r="B51" s="2"/>
      <c r="C51" s="102"/>
      <c r="D51" s="100"/>
      <c r="E51" s="2"/>
      <c r="F51" s="2"/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/>
      <c r="S51" s="98">
        <f>IFERROR(TIMEVALUE(LEFT(R51,5)),"")</f>
      </c>
      <c r="T51" s="98">
        <f>IFERROR(TIMEVALUE(RIGHT(R51,5)),"")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/>
      <c r="B52" s="2"/>
      <c r="C52" s="102"/>
      <c r="D52" s="100"/>
      <c r="E52" s="2"/>
      <c r="F52" s="2"/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/>
      <c r="S52" s="98">
        <f>IFERROR(TIMEVALUE(LEFT(R52,5)),"")</f>
      </c>
      <c r="T52" s="98">
        <f>IFERROR(TIMEVALUE(RIGHT(R52,5)),"")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/>
      <c r="B53" s="2"/>
      <c r="C53" s="102"/>
      <c r="D53" s="100"/>
      <c r="E53" s="2"/>
      <c r="F53" s="2"/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/>
      <c r="S53" s="98">
        <f>IFERROR(TIMEVALUE(LEFT(R53,5)),"")</f>
      </c>
      <c r="T53" s="98">
        <f>IFERROR(TIMEVALUE(RIGHT(R53,5)),"")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/>
      <c r="B54" s="2"/>
      <c r="C54" s="102"/>
      <c r="D54" s="100"/>
      <c r="E54" s="2"/>
      <c r="F54" s="2"/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/>
      <c r="S54" s="98">
        <f>IFERROR(TIMEVALUE(LEFT(R54,5)),"")</f>
      </c>
      <c r="T54" s="98">
        <f>IFERROR(TIMEVALUE(RIGHT(R54,5)),"")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/>
      <c r="B55" s="2"/>
      <c r="C55" s="102"/>
      <c r="D55" s="100"/>
      <c r="E55" s="2"/>
      <c r="F55" s="2"/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/>
      <c r="S55" s="98">
        <f>IFERROR(TIMEVALUE(LEFT(R55,5)),"")</f>
      </c>
      <c r="T55" s="98">
        <f>IFERROR(TIMEVALUE(RIGHT(R55,5)),"")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/>
      <c r="B56" s="2"/>
      <c r="C56" s="102"/>
      <c r="D56" s="100"/>
      <c r="E56" s="2"/>
      <c r="F56" s="2"/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/>
      <c r="S56" s="98">
        <f>IFERROR(TIMEVALUE(LEFT(R56,5)),"")</f>
      </c>
      <c r="T56" s="98">
        <f>IFERROR(TIMEVALUE(RIGHT(R56,5)),"")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/>
      <c r="B57" s="2"/>
      <c r="C57" s="102"/>
      <c r="D57" s="100"/>
      <c r="E57" s="2"/>
      <c r="F57" s="2"/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/>
      <c r="S57" s="98">
        <f>IFERROR(TIMEVALUE(LEFT(R57,5)),"")</f>
      </c>
      <c r="T57" s="98">
        <f>IFERROR(TIMEVALUE(RIGHT(R57,5)),"")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/>
      <c r="B58" s="2"/>
      <c r="C58" s="102"/>
      <c r="D58" s="100"/>
      <c r="E58" s="2"/>
      <c r="F58" s="2"/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/>
      <c r="S58" s="98">
        <f>IFERROR(TIMEVALUE(LEFT(R58,5)),"")</f>
      </c>
      <c r="T58" s="98">
        <f>IFERROR(TIMEVALUE(RIGHT(R58,5)),"")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/>
      <c r="B59" s="2"/>
      <c r="C59" s="102"/>
      <c r="D59" s="100"/>
      <c r="E59" s="2"/>
      <c r="F59" s="2"/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/>
      <c r="S59" s="98">
        <f>IFERROR(TIMEVALUE(LEFT(R59,5)),"")</f>
      </c>
      <c r="T59" s="98">
        <f>IFERROR(TIMEVALUE(RIGHT(R59,5)),"")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/>
      <c r="B60" s="2"/>
      <c r="C60" s="102"/>
      <c r="D60" s="100"/>
      <c r="E60" s="2"/>
      <c r="F60" s="2"/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/>
      <c r="S60" s="98">
        <f>IFERROR(TIMEVALUE(LEFT(R60,5)),"")</f>
      </c>
      <c r="T60" s="98">
        <f>IFERROR(TIMEVALUE(RIGHT(R60,5)),"")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/>
      <c r="B61" s="2"/>
      <c r="C61" s="102"/>
      <c r="D61" s="100"/>
      <c r="E61" s="2"/>
      <c r="F61" s="2"/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/>
      <c r="S61" s="98">
        <f>IFERROR(TIMEVALUE(LEFT(R61,5)),"")</f>
      </c>
      <c r="T61" s="98">
        <f>IFERROR(TIMEVALUE(RIGHT(R61,5)),"")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/>
      <c r="B62" s="2"/>
      <c r="C62" s="102"/>
      <c r="D62" s="100"/>
      <c r="E62" s="2"/>
      <c r="F62" s="2"/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/>
      <c r="S62" s="98">
        <f>IFERROR(TIMEVALUE(LEFT(R62,5)),"")</f>
      </c>
      <c r="T62" s="98">
        <f>IFERROR(TIMEVALUE(RIGHT(R62,5)),"")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/>
      <c r="B63" s="2"/>
      <c r="C63" s="102"/>
      <c r="D63" s="100"/>
      <c r="E63" s="2"/>
      <c r="F63" s="2"/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/>
      <c r="S63" s="98">
        <f>IFERROR(TIMEVALUE(LEFT(R63,5)),"")</f>
      </c>
      <c r="T63" s="98">
        <f>IFERROR(TIMEVALUE(RIGHT(R63,5)),"")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/>
      <c r="B64" s="2"/>
      <c r="C64" s="102"/>
      <c r="D64" s="100"/>
      <c r="E64" s="2"/>
      <c r="F64" s="2"/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/>
      <c r="S64" s="98">
        <f>IFERROR(TIMEVALUE(LEFT(R64,5)),"")</f>
      </c>
      <c r="T64" s="98">
        <f>IFERROR(TIMEVALUE(RIGHT(R64,5)),"")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/>
      <c r="B65" s="2"/>
      <c r="C65" s="102"/>
      <c r="D65" s="115"/>
      <c r="E65" s="2"/>
      <c r="F65" s="2"/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/>
      <c r="S65" s="98">
        <f>IFERROR(TIMEVALUE(LEFT(R65,5)),"")</f>
      </c>
      <c r="T65" s="98">
        <f>IFERROR(TIMEVALUE(RIGHT(R65,5)),"")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/>
      <c r="B66" s="2"/>
      <c r="C66" s="102"/>
      <c r="D66" s="100"/>
      <c r="E66" s="2"/>
      <c r="F66" s="2"/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/>
      <c r="S66" s="98">
        <f>IFERROR(TIMEVALUE(LEFT(R66,5)),"")</f>
      </c>
      <c r="T66" s="98">
        <f>IFERROR(TIMEVALUE(RIGHT(R66,5)),"")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/>
      <c r="B67" s="2"/>
      <c r="C67" s="102"/>
      <c r="D67" s="100"/>
      <c r="E67" s="2"/>
      <c r="F67" s="2"/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/>
      <c r="S67" s="98">
        <f>IFERROR(TIMEVALUE(LEFT(R67,5)),"")</f>
      </c>
      <c r="T67" s="98">
        <f>IFERROR(TIMEVALUE(RIGHT(R67,5)),"")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/>
      <c r="B68" s="2"/>
      <c r="C68" s="102"/>
      <c r="D68" s="100"/>
      <c r="E68" s="2"/>
      <c r="F68" s="2"/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/>
      <c r="S68" s="98">
        <f>IFERROR(TIMEVALUE(LEFT(R68,5)),"")</f>
      </c>
      <c r="T68" s="98">
        <f>IFERROR(TIMEVALUE(RIGHT(R68,5)),"")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/>
      <c r="B69" s="2"/>
      <c r="C69" s="102"/>
      <c r="D69" s="100"/>
      <c r="E69" s="2"/>
      <c r="F69" s="2"/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/>
      <c r="S69" s="98">
        <f>IFERROR(TIMEVALUE(LEFT(R69,5)),"")</f>
      </c>
      <c r="T69" s="98">
        <f>IFERROR(TIMEVALUE(RIGHT(R69,5)),"")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/>
      <c r="B70" s="2"/>
      <c r="C70" s="102"/>
      <c r="D70" s="100"/>
      <c r="E70" s="2"/>
      <c r="F70" s="2"/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/>
      <c r="S70" s="98">
        <f>IFERROR(TIMEVALUE(LEFT(R70,5)),"")</f>
      </c>
      <c r="T70" s="98">
        <f>IFERROR(TIMEVALUE(RIGHT(R70,5)),"")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/>
      <c r="B71" s="2"/>
      <c r="C71" s="102"/>
      <c r="D71" s="100"/>
      <c r="E71" s="2"/>
      <c r="F71" s="2"/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/>
      <c r="S71" s="98">
        <f>IFERROR(TIMEVALUE(LEFT(R71,5)),"")</f>
      </c>
      <c r="T71" s="98">
        <f>IFERROR(TIMEVALUE(RIGHT(R71,5)),"")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/>
      <c r="B72" s="2"/>
      <c r="C72" s="102"/>
      <c r="D72" s="100"/>
      <c r="E72" s="2"/>
      <c r="F72" s="2"/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/>
      <c r="S72" s="98">
        <f>IFERROR(TIMEVALUE(LEFT(R72,5)),"")</f>
      </c>
      <c r="T72" s="98">
        <f>IFERROR(TIMEVALUE(RIGHT(R72,5)),"")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/>
      <c r="B73" s="2"/>
      <c r="C73" s="102"/>
      <c r="D73" s="100"/>
      <c r="E73" s="2"/>
      <c r="F73" s="2"/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/>
      <c r="S73" s="98">
        <f>IFERROR(TIMEVALUE(LEFT(R73,5)),"")</f>
      </c>
      <c r="T73" s="98">
        <f>IFERROR(TIMEVALUE(RIGHT(R73,5)),"")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/>
      <c r="B74" s="2"/>
      <c r="C74" s="102"/>
      <c r="D74" s="100"/>
      <c r="E74" s="2"/>
      <c r="F74" s="2"/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/>
      <c r="S74" s="98">
        <f>IFERROR(TIMEVALUE(LEFT(R74,5)),"")</f>
      </c>
      <c r="T74" s="98">
        <f>IFERROR(TIMEVALUE(RIGHT(R74,5)),"")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/>
      <c r="B75" s="2"/>
      <c r="C75" s="102"/>
      <c r="D75" s="100"/>
      <c r="E75" s="2"/>
      <c r="F75" s="2"/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/>
      <c r="S75" s="98">
        <f>IFERROR(TIMEVALUE(LEFT(R75,5)),"")</f>
      </c>
      <c r="T75" s="98">
        <f>IFERROR(TIMEVALUE(RIGHT(R75,5)),"")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/>
      <c r="B76" s="2"/>
      <c r="C76" s="102"/>
      <c r="D76" s="100"/>
      <c r="E76" s="2"/>
      <c r="F76" s="2"/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/>
      <c r="S76" s="98">
        <f>IFERROR(TIMEVALUE(LEFT(R76,5)),"")</f>
      </c>
      <c r="T76" s="98">
        <f>IFERROR(TIMEVALUE(RIGHT(R76,5)),"")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/>
      <c r="B77" s="2"/>
      <c r="C77" s="102"/>
      <c r="D77" s="100"/>
      <c r="E77" s="2"/>
      <c r="F77" s="2"/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/>
      <c r="S77" s="98">
        <f>IFERROR(TIMEVALUE(LEFT(R77,5)),"")</f>
      </c>
      <c r="T77" s="98">
        <f>IFERROR(TIMEVALUE(RIGHT(R77,5)),"")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/>
      <c r="B78" s="2"/>
      <c r="C78" s="102"/>
      <c r="D78" s="143"/>
      <c r="E78" s="2"/>
      <c r="F78" s="2"/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/>
      <c r="S78" s="98">
        <f>IFERROR(TIMEVALUE(LEFT(R78,5)),"")</f>
      </c>
      <c r="T78" s="98">
        <f>IFERROR(TIMEVALUE(RIGHT(R78,5)),"")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/>
      <c r="B79" s="2"/>
      <c r="C79" s="102"/>
      <c r="D79" s="100"/>
      <c r="E79" s="2"/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/>
      <c r="S79" s="98">
        <f>IFERROR(TIMEVALUE(LEFT(R79,5)),"")</f>
      </c>
      <c r="T79" s="98">
        <f>IFERROR(TIMEVALUE(RIGHT(R79,5)),"")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/>
      <c r="B80" s="2"/>
      <c r="C80" s="102"/>
      <c r="D80" s="100"/>
      <c r="E80" s="2"/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/>
      <c r="S80" s="98">
        <f>IFERROR(TIMEVALUE(LEFT(R80,5)),"")</f>
      </c>
      <c r="T80" s="98">
        <f>IFERROR(TIMEVALUE(RIGHT(R80,5)),"")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/>
      <c r="B81" s="2"/>
      <c r="C81" s="102"/>
      <c r="D81" s="100"/>
      <c r="E81" s="2"/>
      <c r="F81" s="2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/>
      <c r="S81" s="98">
        <f>IFERROR(TIMEVALUE(LEFT(R81,5)),"")</f>
      </c>
      <c r="T81" s="98">
        <f>IFERROR(TIMEVALUE(RIGHT(R81,5)),"")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/>
      <c r="B82" s="2"/>
      <c r="C82" s="102"/>
      <c r="D82" s="100"/>
      <c r="E82" s="2"/>
      <c r="F82" s="2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/>
      <c r="S82" s="98">
        <f>IFERROR(TIMEVALUE(LEFT(R82,5)),"")</f>
      </c>
      <c r="T82" s="98">
        <f>IFERROR(TIMEVALUE(RIGHT(R82,5)),"")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B83" s="2"/>
      <c r="C83" s="102"/>
      <c r="D83" s="100"/>
      <c r="E83" s="2"/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/>
      <c r="S83" s="98">
        <f>IFERROR(TIMEVALUE(LEFT(R83,5)),"")</f>
      </c>
      <c r="T83" s="98">
        <f>IFERROR(TIMEVALUE(RIGHT(R83,5)),"")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B84" s="2"/>
      <c r="C84" s="102"/>
      <c r="D84" s="115"/>
      <c r="E84" s="2"/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/>
      <c r="S84" s="98">
        <f>IFERROR(TIMEVALUE(LEFT(R84,5)),"")</f>
      </c>
      <c r="T84" s="98">
        <f>IFERROR(TIMEVALUE(RIGHT(R84,5)),"")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/>
      <c r="C85" s="102"/>
      <c r="D85" s="115"/>
      <c r="E85" s="2"/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/>
      <c r="S85" s="98">
        <f>IFERROR(TIMEVALUE(LEFT(R85,5)),"")</f>
      </c>
      <c r="T85" s="98">
        <f>IFERROR(TIMEVALUE(RIGHT(R85,5)),"")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/>
      <c r="S86" s="98">
        <f>IFERROR(TIMEVALUE(LEFT(R86,5)),"")</f>
      </c>
      <c r="T86" s="98">
        <f>IFERROR(TIMEVALUE(RIGHT(R86,5)),"")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/>
      <c r="S87" s="98">
        <f>IFERROR(TIMEVALUE(LEFT(R87,5)),"")</f>
      </c>
      <c r="T87" s="98">
        <f>IFERROR(TIMEVALUE(RIGHT(R87,5)),"")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/>
      <c r="S88" s="98">
        <f>IFERROR(TIMEVALUE(LEFT(R88,5)),"")</f>
      </c>
      <c r="T88" s="98">
        <f>IFERROR(TIMEVALUE(RIGHT(R88,5)),"")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/>
      <c r="S89" s="98">
        <f>IFERROR(TIMEVALUE(LEFT(R89,5)),"")</f>
      </c>
      <c r="T89" s="98">
        <f>IFERROR(TIMEVALUE(RIGHT(R89,5)),"")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/>
      <c r="S90" s="98">
        <f>IFERROR(TIMEVALUE(LEFT(R90,5)),"")</f>
      </c>
      <c r="T90" s="98">
        <f>IFERROR(TIMEVALUE(RIGHT(R90,5)),"")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/>
      <c r="S91" s="98">
        <f>IFERROR(TIMEVALUE(LEFT(R91,5)),"")</f>
      </c>
      <c r="T91" s="98">
        <f>IFERROR(TIMEVALUE(RIGHT(R91,5)),"")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IF(D92&lt;T92,"ออกก่อน "&amp;TEXT((T92-D92)*24*60,"0")&amp;" นาที","")</f>
      </c>
      <c r="N92" s="98">
        <f>TEXT(C92,"hh:mm:ss")</f>
      </c>
      <c r="O92" s="98">
        <f>TIMEVALUE(LEFT(N92,5))</f>
      </c>
      <c r="P92" s="10"/>
      <c r="Q92" s="3"/>
      <c r="R92" s="3"/>
      <c r="S92" s="98">
        <f>IFERROR(TIMEVALUE(LEFT(R92,5)),"")</f>
      </c>
      <c r="T92" s="98">
        <f>IFERROR(TIMEVALUE(RIGHT(R92,5)),"")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IF(D93&lt;T93,"ออกก่อน "&amp;TEXT((T93-D93)*24*60,"0")&amp;" นาที","")</f>
      </c>
      <c r="N93" s="98">
        <f>TEXT(C93,"hh:mm:ss")</f>
      </c>
      <c r="O93" s="98">
        <f>TIMEVALUE(LEFT(N93,5))</f>
      </c>
      <c r="P93" s="10"/>
      <c r="Q93" s="3"/>
      <c r="R93" s="3"/>
      <c r="S93" s="98">
        <f>IFERROR(TIMEVALUE(LEFT(R93,5)),"")</f>
      </c>
      <c r="T93" s="98">
        <f>IFERROR(TIMEVALUE(RIGHT(R93,5)),"")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IF(D94&lt;T94,"ออกก่อน "&amp;TEXT((T94-D94)*24*60,"0")&amp;" นาที","")</f>
      </c>
      <c r="N94" s="98">
        <f>TEXT(C94,"hh:mm:ss")</f>
      </c>
      <c r="O94" s="98">
        <f>TIMEVALUE(LEFT(N94,5))</f>
      </c>
      <c r="P94" s="10"/>
      <c r="Q94" s="3"/>
      <c r="R94" s="3"/>
      <c r="S94" s="98">
        <f>IFERROR(TIMEVALUE(LEFT(R94,5)),"")</f>
      </c>
      <c r="T94" s="98">
        <f>IFERROR(TIMEVALUE(RIGHT(R94,5)),"")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IF(D95&lt;T95,"ออกก่อน "&amp;TEXT((T95-D95)*24*60,"0")&amp;" นาที","")</f>
      </c>
      <c r="N95" s="98">
        <f>TEXT(C95,"hh:mm:ss")</f>
      </c>
      <c r="O95" s="98">
        <f>TIMEVALUE(LEFT(N95,5))</f>
      </c>
      <c r="P95" s="10"/>
      <c r="Q95" s="3"/>
      <c r="R95" s="3"/>
      <c r="S95" s="98">
        <f>IFERROR(TIMEVALUE(LEFT(R95,5)),"")</f>
      </c>
      <c r="T95" s="98">
        <f>IFERROR(TIMEVALUE(RIGHT(R95,5)),"")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IF(D96&lt;T96,"ออกก่อน "&amp;TEXT((T96-D96)*24*60,"0")&amp;" นาที","")</f>
      </c>
      <c r="N96" s="98">
        <f>TEXT(C96,"hh:mm:ss")</f>
      </c>
      <c r="O96" s="98">
        <f>TIMEVALUE(LEFT(N96,5))</f>
      </c>
      <c r="P96" s="10"/>
      <c r="Q96" s="3"/>
      <c r="R96" s="3"/>
      <c r="S96" s="98">
        <f>IFERROR(TIMEVALUE(LEFT(R96,5)),"")</f>
      </c>
      <c r="T96" s="98">
        <f>IFERROR(TIMEVALUE(RIGHT(R96,5)),"")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IF(D97&lt;T97,"ออกก่อน "&amp;TEXT((T97-D97)*24*60,"0")&amp;" นาที","")</f>
      </c>
      <c r="N97" s="98">
        <f>TEXT(C97,"hh:mm:ss")</f>
      </c>
      <c r="O97" s="98">
        <f>TIMEVALUE(LEFT(N97,5))</f>
      </c>
      <c r="P97" s="10"/>
      <c r="Q97" s="3"/>
      <c r="R97" s="3"/>
      <c r="S97" s="98">
        <f>IFERROR(TIMEVALUE(LEFT(R97,5)),"")</f>
      </c>
      <c r="T97" s="98">
        <f>IFERROR(TIMEVALUE(RIGHT(R97,5)),"")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IF(D98&lt;T98,"ออกก่อน "&amp;TEXT((T98-D98)*24*60,"0")&amp;" นาที","")</f>
      </c>
      <c r="N98" s="98">
        <f>TEXT(C98,"hh:mm:ss")</f>
      </c>
      <c r="O98" s="98">
        <f>TIMEVALUE(LEFT(N98,5))</f>
      </c>
      <c r="P98" s="10"/>
      <c r="Q98" s="3"/>
      <c r="R98" s="3"/>
      <c r="S98" s="98">
        <f>IFERROR(TIMEVALUE(LEFT(R98,5)),"")</f>
      </c>
      <c r="T98" s="98">
        <f>IFERROR(TIMEVALUE(RIGHT(R98,5)),"")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IF(D99&lt;T99,"ออกก่อน "&amp;TEXT((T99-D99)*24*60,"0")&amp;" นาที","")</f>
      </c>
      <c r="N99" s="98">
        <f>TEXT(C99,"hh:mm:ss")</f>
      </c>
      <c r="O99" s="98">
        <f>TIMEVALUE(LEFT(N99,5))</f>
      </c>
      <c r="P99" s="10"/>
      <c r="Q99" s="3"/>
      <c r="R99" s="3"/>
      <c r="S99" s="98">
        <f>IFERROR(TIMEVALUE(LEFT(R99,5)),"")</f>
      </c>
      <c r="T99" s="98">
        <f>IFERROR(TIMEVALUE(RIGHT(R99,5)),"")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IF(D100&lt;T100,"ออกก่อน "&amp;TEXT((T100-D100)*24*60,"0")&amp;" นาที","")</f>
      </c>
      <c r="N100" s="98">
        <f>TEXT(C100,"hh:mm:ss")</f>
      </c>
      <c r="O100" s="98">
        <f>TIMEVALUE(LEFT(N100,5))</f>
      </c>
      <c r="P100" s="10"/>
      <c r="Q100" s="3"/>
      <c r="R100" s="3"/>
      <c r="S100" s="98">
        <f>IFERROR(TIMEVALUE(LEFT(R100,5)),"")</f>
      </c>
      <c r="T100" s="98">
        <f>IFERROR(TIMEVALUE(RIGHT(R100,5)),"")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IF(D101&lt;T101,"ออกก่อน "&amp;TEXT((T101-D101)*24*60,"0")&amp;" นาที","")</f>
      </c>
      <c r="N101" s="98">
        <f>TEXT(C101,"hh:mm:ss")</f>
      </c>
      <c r="O101" s="98">
        <f>TIMEVALUE(LEFT(N101,5))</f>
      </c>
      <c r="P101" s="10"/>
      <c r="Q101" s="3"/>
      <c r="R101" s="3"/>
      <c r="S101" s="98">
        <f>IFERROR(TIMEVALUE(LEFT(R101,5)),"")</f>
      </c>
      <c r="T101" s="98">
        <f>IFERROR(TIMEVALUE(RIGHT(R101,5)),"")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IF(D102&lt;T102,"ออกก่อน "&amp;TEXT((T102-D102)*24*60,"0")&amp;" นาที","")</f>
      </c>
      <c r="N102" s="98">
        <f>TEXT(C102,"hh:mm:ss")</f>
      </c>
      <c r="O102" s="98">
        <f>TIMEVALUE(LEFT(N102,5))</f>
      </c>
      <c r="P102" s="10"/>
      <c r="Q102" s="3"/>
      <c r="R102" s="3"/>
      <c r="S102" s="98">
        <f>IFERROR(TIMEVALUE(LEFT(R102,5)),"")</f>
      </c>
      <c r="T102" s="98">
        <f>IFERROR(TIMEVALUE(RIGHT(R102,5)),"")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IF(D103&lt;T103,"ออกก่อน "&amp;TEXT((T103-D103)*24*60,"0")&amp;" นาที","")</f>
      </c>
      <c r="N103" s="98">
        <f>TEXT(C103,"hh:mm:ss")</f>
      </c>
      <c r="O103" s="98">
        <f>TIMEVALUE(LEFT(N103,5))</f>
      </c>
      <c r="P103" s="10"/>
      <c r="Q103" s="3"/>
      <c r="R103" s="3"/>
      <c r="S103" s="98">
        <f>IFERROR(TIMEVALUE(LEFT(R103,5)),"")</f>
      </c>
      <c r="T103" s="98">
        <f>IFERROR(TIMEVALUE(RIGHT(R103,5)),"")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IF(D104&lt;T104,"ออกก่อน "&amp;TEXT((T104-D104)*24*60,"0")&amp;" นาที","")</f>
      </c>
      <c r="N104" s="98">
        <f>TEXT(C104,"hh:mm:ss")</f>
      </c>
      <c r="O104" s="98">
        <f>TIMEVALUE(LEFT(N104,5))</f>
      </c>
      <c r="P104" s="10"/>
      <c r="Q104" s="3"/>
      <c r="R104" s="3"/>
      <c r="S104" s="98">
        <f>IFERROR(TIMEVALUE(LEFT(R104,5)),"")</f>
      </c>
      <c r="T104" s="98">
        <f>IFERROR(TIMEVALUE(RIGHT(R104,5)),"")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29" priority="2" stopIfTrue="true" type="expression">
      <formula>AND(ISNUMBER(SEARCH("BM",$E9)),$E9&lt;&gt;$L9)</formula>
    </cfRule>
  </conditionalFormatting>
  <conditionalFormatting sqref="B1:B1048576">
    <cfRule dxfId="30" priority="3" stopIfTrue="true" type="duplicateValues"/>
  </conditionalFormatting>
  <conditionalFormatting sqref="L1:M1048576">
    <cfRule dxfId="31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32" priority="5" stopIfTrue="true" type="expression">
      <formula>ISNUMBER(SEARCH("มาสาย",$P1))</formula>
    </cfRule>
  </conditionalFormatting>
  <conditionalFormatting sqref="P1:P1048576">
    <cfRule dxfId="33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30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75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75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75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75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75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75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157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56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อธิบดี วัสสุวรรณ</v>
      </c>
      <c r="C9" s="102">
        <v>46117.30991898148</v>
      </c>
      <c r="D9" s="100">
        <v>0.6666666666666666</v>
      </c>
      <c r="E9" s="2" t="str">
        <v>BM1</v>
      </c>
      <c r="F9" s="2" t="str">
        <v>ฟรี</v>
      </c>
      <c r="G9" s="104">
        <f>VLOOKUP(B9,Members!$B:$G,3,0)</f>
      </c>
      <c r="H9" s="3">
        <f>VLOOKUP(B9,Members!$B:$G,4,0)</f>
      </c>
      <c r="I9" s="3">
        <f>VLOOKUP(B9,Members!$B:$G,5,0)</f>
      </c>
      <c r="J9" s="3">
        <f>VLOOKUP(B9,Members!$B:$G,6,0)</f>
      </c>
      <c r="K9" s="3"/>
      <c r="L9" s="8">
        <f>IF(ISNUMBER(SEARCH("BM", E9)),IFERROR(VLOOKUP(B9, Members!$B:$H, 7, FALSE), ""),"")</f>
      </c>
      <c r="M9" s="98">
        <f>IF(D9&lt;T9,"ออกก่อน "&amp;TEXT((T9-D9)*24*60,"0")&amp;" นาที","")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07:00 - 16:00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75"/>
      <c r="AJ9" s="32"/>
      <c r="AK9" s="32"/>
      <c r="AL9" s="32"/>
      <c r="AM9" s="32"/>
    </row>
    <row r="10">
      <c r="A10" s="106">
        <v>2</v>
      </c>
      <c r="B10" s="2" t="str">
        <v>ฉัตรมงคล มาลี</v>
      </c>
      <c r="C10" s="102">
        <v>46117.296215277776</v>
      </c>
      <c r="D10" s="100">
        <v>0.6666666666666666</v>
      </c>
      <c r="E10" s="2" t="str">
        <v>BM1</v>
      </c>
      <c r="F10" s="2" t="str">
        <v>เก้า</v>
      </c>
      <c r="G10" s="104">
        <f>VLOOKUP(B10,Members!$B:$G,3,0)</f>
      </c>
      <c r="H10" s="3">
        <f>VLOOKUP(B10,Members!$B:$G,4,0)</f>
      </c>
      <c r="I10" s="3">
        <f>VLOOKUP(B10,Members!$B:$G,5,0)</f>
      </c>
      <c r="J10" s="3">
        <f>VLOOKUP(B10,Members!$B:$G,6,0)</f>
      </c>
      <c r="K10" s="3"/>
      <c r="L10" s="8">
        <f>IF(ISNUMBER(SEARCH("BM", E10)),IFERROR(VLOOKUP(B10, Members!$B:$H, 7, FALSE), ""),"")</f>
      </c>
      <c r="M10" s="98">
        <f>IF(D10&lt;T10,"ออกก่อน "&amp;TEXT((T10-D10)*24*60,"0")&amp;" นาที","")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07:00 - 16:00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75"/>
      <c r="AJ10" s="32"/>
      <c r="AK10" s="32"/>
      <c r="AL10" s="32"/>
      <c r="AM10" s="32"/>
    </row>
    <row r="11">
      <c r="A11" s="106">
        <v>3</v>
      </c>
      <c r="B11" s="2" t="str">
        <v>ครองฟ้า เทียมประกอบกิจ</v>
      </c>
      <c r="C11" s="102">
        <v>46117.29591435185</v>
      </c>
      <c r="D11" s="100">
        <v>0.6666666666666666</v>
      </c>
      <c r="E11" s="2" t="str">
        <v>BM1</v>
      </c>
      <c r="F11" s="2" t="str">
        <v>จีโน่</v>
      </c>
      <c r="G11" s="104">
        <f>VLOOKUP(B11,Members!$B:$G,3,0)</f>
      </c>
      <c r="H11" s="3">
        <f>VLOOKUP(B11,Members!$B:$G,4,0)</f>
      </c>
      <c r="I11" s="3">
        <f>VLOOKUP(B11,Members!$B:$G,5,0)</f>
      </c>
      <c r="J11" s="3">
        <f>VLOOKUP(B11,Members!$B:$G,6,0)</f>
      </c>
      <c r="K11" s="3"/>
      <c r="L11" s="8">
        <f>IF(ISNUMBER(SEARCH("BM", E11)),IFERROR(VLOOKUP(B11, Members!$B:$H, 7, FALSE), ""),"")</f>
      </c>
      <c r="M11" s="98">
        <f>IF(D11&lt;T11,"ออกก่อน "&amp;TEXT((T11-D11)*24*60,"0")&amp;" นาที","")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07:00 - 16:00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75"/>
      <c r="AJ11" s="32"/>
      <c r="AK11" s="32"/>
      <c r="AL11" s="32"/>
      <c r="AM11" s="32"/>
    </row>
    <row r="12">
      <c r="A12" s="106">
        <v>4</v>
      </c>
      <c r="B12" s="2" t="str">
        <v>กาญจนา วิสุทธิพงศ์</v>
      </c>
      <c r="C12" s="102">
        <v>46117.29195601852</v>
      </c>
      <c r="D12" s="100">
        <v>0.6666666666666666</v>
      </c>
      <c r="E12" s="2" t="str">
        <v>BM1</v>
      </c>
      <c r="F12" s="2" t="str">
        <v>แม่บ้านเก๋</v>
      </c>
      <c r="G12" s="104">
        <f>VLOOKUP(B12,Members!$B:$G,3,0)</f>
      </c>
      <c r="H12" s="3">
        <f>VLOOKUP(B12,Members!$B:$G,4,0)</f>
      </c>
      <c r="I12" s="3">
        <f>VLOOKUP(B12,Members!$B:$G,5,0)</f>
      </c>
      <c r="J12" s="3">
        <f>VLOOKUP(B12,Members!$B:$G,6,0)</f>
      </c>
      <c r="K12" s="3"/>
      <c r="L12" s="8">
        <f>IF(ISNUMBER(SEARCH("BM", E12)),IFERROR(VLOOKUP(B12, Members!$B:$H, 7, FALSE), ""),"")</f>
      </c>
      <c r="M12" s="98">
        <f>IF(D12&lt;T12,"ออกก่อน "&amp;TEXT((T12-D12)*24*60,"0")&amp;" นาที","")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07:00 - 16:00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75"/>
      <c r="AJ12" s="32"/>
      <c r="AK12" s="32"/>
      <c r="AL12" s="32"/>
      <c r="AM12" s="32"/>
    </row>
    <row r="13">
      <c r="A13" s="106">
        <v>5</v>
      </c>
      <c r="B13" s="2" t="str">
        <v>กานต์เก้า แจ้งสว่าง</v>
      </c>
      <c r="C13" s="102">
        <v>46117.29072916666</v>
      </c>
      <c r="D13" s="100">
        <v>0.6666666666666666</v>
      </c>
      <c r="E13" s="2" t="str">
        <v>BM1</v>
      </c>
      <c r="F13" s="2" t="str">
        <v>ชมพู่</v>
      </c>
      <c r="G13" s="104">
        <f>VLOOKUP(B13,Members!$B:$G,3,0)</f>
      </c>
      <c r="H13" s="3">
        <f>VLOOKUP(B13,Members!$B:$G,4,0)</f>
      </c>
      <c r="I13" s="3">
        <f>VLOOKUP(B13,Members!$B:$G,5,0)</f>
      </c>
      <c r="J13" s="3">
        <f>VLOOKUP(B13,Members!$B:$G,6,0)</f>
      </c>
      <c r="K13" s="3"/>
      <c r="L13" s="8">
        <f>IF(ISNUMBER(SEARCH("BM", E13)),IFERROR(VLOOKUP(B13, Members!$B:$H, 7, FALSE), ""),"")</f>
      </c>
      <c r="M13" s="98">
        <f>IF(D13&lt;T13,"ออกก่อน "&amp;TEXT((T13-D13)*24*60,"0")&amp;" นาที","")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07:00 - 16:00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75"/>
      <c r="AJ13" s="32"/>
      <c r="AK13" s="32"/>
      <c r="AL13" s="32"/>
      <c r="AM13" s="32"/>
    </row>
    <row r="14">
      <c r="A14" s="106">
        <v>6</v>
      </c>
      <c r="B14" s="2" t="str">
        <v>ประสิทธิ์ เด๊ะรอฮีม</v>
      </c>
      <c r="C14" s="102">
        <v>46117.28978009259</v>
      </c>
      <c r="D14" s="100">
        <v>0.6666666666666666</v>
      </c>
      <c r="E14" s="2" t="str">
        <v>BM1</v>
      </c>
      <c r="F14" s="2" t="str">
        <v>ดีน</v>
      </c>
      <c r="G14" s="104">
        <f>VLOOKUP(B14,Members!$B:$G,3,0)</f>
      </c>
      <c r="H14" s="3">
        <f>VLOOKUP(B14,Members!$B:$G,4,0)</f>
      </c>
      <c r="I14" s="3">
        <f>VLOOKUP(B14,Members!$B:$G,5,0)</f>
      </c>
      <c r="J14" s="3">
        <f>VLOOKUP(B14,Members!$B:$G,6,0)</f>
      </c>
      <c r="K14" s="3"/>
      <c r="L14" s="8">
        <f>IF(ISNUMBER(SEARCH("BM", E14)),IFERROR(VLOOKUP(B14, Members!$B:$H, 7, FALSE), ""),"")</f>
      </c>
      <c r="M14" s="98">
        <f>IF(D14&lt;T14,"ออกก่อน "&amp;TEXT((T14-D14)*24*60,"0")&amp;" นาที","")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07:00 - 16:00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75"/>
      <c r="AJ14" s="32"/>
      <c r="AK14" s="32"/>
      <c r="AL14" s="32"/>
      <c r="AM14" s="32"/>
    </row>
    <row r="15">
      <c r="A15" s="106">
        <v>7</v>
      </c>
      <c r="B15" s="2" t="str">
        <v>อริน มั่นเจริญ</v>
      </c>
      <c r="C15" s="102">
        <v>46117.28758101852</v>
      </c>
      <c r="D15" s="100">
        <v>0.6666666666666666</v>
      </c>
      <c r="E15" s="2" t="str">
        <v>BM1</v>
      </c>
      <c r="F15" s="2" t="str">
        <v>หมัด</v>
      </c>
      <c r="G15" s="104">
        <f>VLOOKUP(B15,Members!$B:$G,3,0)</f>
      </c>
      <c r="H15" s="3">
        <f>VLOOKUP(B15,Members!$B:$G,4,0)</f>
      </c>
      <c r="I15" s="3">
        <f>VLOOKUP(B15,Members!$B:$G,5,0)</f>
      </c>
      <c r="J15" s="3">
        <f>VLOOKUP(B15,Members!$B:$G,6,0)</f>
      </c>
      <c r="K15" s="3"/>
      <c r="L15" s="8">
        <f>IF(ISNUMBER(SEARCH("BM", E15)),IFERROR(VLOOKUP(B15, Members!$B:$H, 7, FALSE), ""),"")</f>
      </c>
      <c r="M15" s="98">
        <f>IF(D15&lt;T15,"ออกก่อน "&amp;TEXT((T15-D15)*24*60,"0")&amp;" นาที","")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07:00 - 16:00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75"/>
      <c r="AJ15" s="32"/>
      <c r="AK15" s="32"/>
      <c r="AL15" s="32"/>
      <c r="AM15" s="32"/>
    </row>
    <row r="16">
      <c r="A16" s="106">
        <v>8</v>
      </c>
      <c r="B16" s="2" t="str">
        <v>ณัฐกิตติ์ โล้หนู</v>
      </c>
      <c r="C16" s="102">
        <v>46117.287523148145</v>
      </c>
      <c r="D16" s="100">
        <v>0.6666666666666666</v>
      </c>
      <c r="E16" s="2" t="str">
        <v>BM1</v>
      </c>
      <c r="F16" s="2" t="str">
        <v>เฟิร์ส</v>
      </c>
      <c r="G16" s="104">
        <f>VLOOKUP(B16,Members!$B:$G,3,0)</f>
      </c>
      <c r="H16" s="3">
        <f>VLOOKUP(B16,Members!$B:$G,4,0)</f>
      </c>
      <c r="I16" s="3">
        <f>VLOOKUP(B16,Members!$B:$G,5,0)</f>
      </c>
      <c r="J16" s="3">
        <f>VLOOKUP(B16,Members!$B:$G,6,0)</f>
      </c>
      <c r="K16" s="3"/>
      <c r="L16" s="8">
        <f>IF(ISNUMBER(SEARCH("BM", E16)),IFERROR(VLOOKUP(B16, Members!$B:$H, 7, FALSE), ""),"")</f>
      </c>
      <c r="M16" s="98">
        <f>IF(D16&lt;T16,"ออกก่อน "&amp;TEXT((T16-D16)*24*60,"0")&amp;" นาที","")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07:00 - 16:00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75"/>
      <c r="AJ16" s="32"/>
      <c r="AK16" s="32"/>
      <c r="AL16" s="32"/>
      <c r="AM16" s="32"/>
    </row>
    <row r="17">
      <c r="A17" s="106">
        <v>9</v>
      </c>
      <c r="B17" s="2" t="str">
        <v>ปนัดดา มานมูเราะ</v>
      </c>
      <c r="C17" s="102">
        <v>46117.287627314814</v>
      </c>
      <c r="D17" s="100">
        <v>0.6666666666666666</v>
      </c>
      <c r="E17" s="2" t="str">
        <v>BM1</v>
      </c>
      <c r="F17" s="2" t="str">
        <v>หวาน</v>
      </c>
      <c r="G17" s="104">
        <f>VLOOKUP(B17,Members!$B:$G,3,0)</f>
      </c>
      <c r="H17" s="3">
        <f>VLOOKUP(B17,Members!$B:$G,4,0)</f>
      </c>
      <c r="I17" s="3">
        <f>VLOOKUP(B17,Members!$B:$G,5,0)</f>
      </c>
      <c r="J17" s="3">
        <f>VLOOKUP(B17,Members!$B:$G,6,0)</f>
      </c>
      <c r="K17" s="3"/>
      <c r="L17" s="8">
        <f>IF(ISNUMBER(SEARCH("BM", E17)),IFERROR(VLOOKUP(B17, Members!$B:$H, 7, FALSE), ""),"")</f>
      </c>
      <c r="M17" s="98">
        <f>IF(D17&lt;T17,"ออกก่อน "&amp;TEXT((T17-D17)*24*60,"0")&amp;" นาที","")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07:00 - 16:00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75"/>
      <c r="AJ17" s="32"/>
      <c r="AK17" s="32"/>
      <c r="AL17" s="32"/>
      <c r="AM17" s="32"/>
    </row>
    <row r="18">
      <c r="A18" s="106">
        <v>10</v>
      </c>
      <c r="B18" s="2" t="str">
        <v>นิชากร กรุดบาง</v>
      </c>
      <c r="C18" s="102">
        <v>46117.28722222222</v>
      </c>
      <c r="D18" s="100">
        <v>0.6666666666666666</v>
      </c>
      <c r="E18" s="2" t="str">
        <v>BM1</v>
      </c>
      <c r="F18" s="2" t="str">
        <v>ครีม</v>
      </c>
      <c r="G18" s="104">
        <f>VLOOKUP(B18,Members!$B:$G,3,0)</f>
      </c>
      <c r="H18" s="3">
        <f>VLOOKUP(B18,Members!$B:$G,4,0)</f>
      </c>
      <c r="I18" s="3">
        <f>VLOOKUP(B18,Members!$B:$G,5,0)</f>
      </c>
      <c r="J18" s="3">
        <f>VLOOKUP(B18,Members!$B:$G,6,0)</f>
      </c>
      <c r="K18" s="3"/>
      <c r="L18" s="8">
        <f>IF(ISNUMBER(SEARCH("BM", E18)),IFERROR(VLOOKUP(B18, Members!$B:$H, 7, FALSE), ""),"")</f>
      </c>
      <c r="M18" s="98">
        <f>IF(D18&lt;T18,"ออกก่อน "&amp;TEXT((T18-D18)*24*60,"0")&amp;" นาที","")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07:00 - 16:00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75"/>
      <c r="AJ18" s="32"/>
      <c r="AK18" s="32"/>
      <c r="AL18" s="32"/>
      <c r="AM18" s="32"/>
    </row>
    <row r="19">
      <c r="A19" s="106">
        <v>11</v>
      </c>
      <c r="B19" s="2" t="str">
        <v>เกณิกา ฐาณัตตระกูล</v>
      </c>
      <c r="C19" s="102">
        <v>46117.28717592593</v>
      </c>
      <c r="D19" s="100">
        <v>0.6666666666666666</v>
      </c>
      <c r="E19" s="2" t="str">
        <v>BM1</v>
      </c>
      <c r="F19" s="2" t="str">
        <v>เก</v>
      </c>
      <c r="G19" s="104">
        <f>VLOOKUP(B19,Members!$B:$G,3,0)</f>
      </c>
      <c r="H19" s="3">
        <f>VLOOKUP(B19,Members!$B:$G,4,0)</f>
      </c>
      <c r="I19" s="3">
        <f>VLOOKUP(B19,Members!$B:$G,5,0)</f>
      </c>
      <c r="J19" s="3">
        <f>VLOOKUP(B19,Members!$B:$G,6,0)</f>
      </c>
      <c r="K19" s="3"/>
      <c r="L19" s="8">
        <f>IF(ISNUMBER(SEARCH("BM", E19)),IFERROR(VLOOKUP(B19, Members!$B:$H, 7, FALSE), ""),"")</f>
      </c>
      <c r="M19" s="98">
        <f>IF(D19&lt;T19,"ออกก่อน "&amp;TEXT((T19-D19)*24*60,"0")&amp;" นาที","")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07:00 - 16:00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75"/>
      <c r="AJ19" s="32"/>
      <c r="AK19" s="32"/>
      <c r="AL19" s="32"/>
      <c r="AM19" s="32"/>
    </row>
    <row r="20">
      <c r="A20" s="106">
        <v>12</v>
      </c>
      <c r="B20" s="2" t="str">
        <v>มณีรัตน์ จันนพคุณ</v>
      </c>
      <c r="C20" s="102">
        <v>46117.28710648148</v>
      </c>
      <c r="D20" s="100">
        <v>0.6666666666666666</v>
      </c>
      <c r="E20" s="2" t="str">
        <v>BM1</v>
      </c>
      <c r="F20" s="2" t="str">
        <v>นาง</v>
      </c>
      <c r="G20" s="104">
        <f>VLOOKUP(B20,Members!$B:$G,3,0)</f>
      </c>
      <c r="H20" s="3">
        <f>VLOOKUP(B20,Members!$B:$G,4,0)</f>
      </c>
      <c r="I20" s="3">
        <f>VLOOKUP(B20,Members!$B:$G,5,0)</f>
      </c>
      <c r="J20" s="3">
        <f>VLOOKUP(B20,Members!$B:$G,6,0)</f>
      </c>
      <c r="K20" s="3"/>
      <c r="L20" s="8">
        <f>IF(ISNUMBER(SEARCH("BM", E20)),IFERROR(VLOOKUP(B20, Members!$B:$H, 7, FALSE), ""),"")</f>
      </c>
      <c r="M20" s="98">
        <f>IF(D20&lt;T20,"ออกก่อน "&amp;TEXT((T20-D20)*24*60,"0")&amp;" นาที","")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07:00 - 16:00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75"/>
      <c r="AJ20" s="32"/>
      <c r="AK20" s="32"/>
      <c r="AL20" s="32"/>
      <c r="AM20" s="32"/>
    </row>
    <row r="21">
      <c r="A21" s="106">
        <v>13</v>
      </c>
      <c r="B21" s="2" t="str">
        <v>วันดี เพชรนิลบุตร</v>
      </c>
      <c r="C21" s="102">
        <v>46117.28744212963</v>
      </c>
      <c r="D21" s="100">
        <v>0.6666666666666666</v>
      </c>
      <c r="E21" s="2" t="str">
        <v>BM1</v>
      </c>
      <c r="F21" s="2" t="str">
        <v>บุ๊</v>
      </c>
      <c r="G21" s="104">
        <f>VLOOKUP(B21,Members!$B:$G,3,0)</f>
      </c>
      <c r="H21" s="3">
        <f>VLOOKUP(B21,Members!$B:$G,4,0)</f>
      </c>
      <c r="I21" s="3">
        <f>VLOOKUP(B21,Members!$B:$G,5,0)</f>
      </c>
      <c r="J21" s="3">
        <f>VLOOKUP(B21,Members!$B:$G,6,0)</f>
      </c>
      <c r="K21" s="3"/>
      <c r="L21" s="8">
        <f>IF(ISNUMBER(SEARCH("BM", E21)),IFERROR(VLOOKUP(B21, Members!$B:$H, 7, FALSE), ""),"")</f>
      </c>
      <c r="M21" s="98">
        <f>IF(D21&lt;T21,"ออกก่อน "&amp;TEXT((T21-D21)*24*60,"0")&amp;" นาที","")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07:00 - 16:00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75"/>
      <c r="AJ21" s="32"/>
      <c r="AK21" s="32"/>
      <c r="AL21" s="32"/>
      <c r="AM21" s="32"/>
    </row>
    <row r="22">
      <c r="A22" s="106">
        <v>14</v>
      </c>
      <c r="B22" s="2" t="str">
        <v>รสสุคนธ์ สุขสมบูรณ์</v>
      </c>
      <c r="C22" s="102">
        <v>46117.28425925926</v>
      </c>
      <c r="D22" s="100">
        <v>0.6666666666666666</v>
      </c>
      <c r="E22" s="2" t="str">
        <v>BM1</v>
      </c>
      <c r="F22" s="2" t="str">
        <v>นุช</v>
      </c>
      <c r="G22" s="104">
        <f>VLOOKUP(B22,Members!$B:$G,3,0)</f>
      </c>
      <c r="H22" s="3">
        <f>VLOOKUP(B22,Members!$B:$G,4,0)</f>
      </c>
      <c r="I22" s="3">
        <f>VLOOKUP(B22,Members!$B:$G,5,0)</f>
      </c>
      <c r="J22" s="3">
        <f>VLOOKUP(B22,Members!$B:$G,6,0)</f>
      </c>
      <c r="K22" s="3"/>
      <c r="L22" s="8">
        <f>IF(ISNUMBER(SEARCH("BM", E22)),IFERROR(VLOOKUP(B22, Members!$B:$H, 7, FALSE), ""),"")</f>
      </c>
      <c r="M22" s="98">
        <f>IF(D22&lt;T22,"ออกก่อน "&amp;TEXT((T22-D22)*24*60,"0")&amp;" นาที","")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07:00 - 16:00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75"/>
      <c r="AJ22" s="32"/>
      <c r="AK22" s="32"/>
      <c r="AL22" s="32"/>
      <c r="AM22" s="32"/>
    </row>
    <row r="23">
      <c r="A23" s="106">
        <v>15</v>
      </c>
      <c r="B23" s="2" t="str">
        <v>พรชิตา พะวา</v>
      </c>
      <c r="C23" s="102">
        <v>46117.284155092595</v>
      </c>
      <c r="D23" s="100">
        <v>0.6666666666666666</v>
      </c>
      <c r="E23" s="2" t="str">
        <v>BM1</v>
      </c>
      <c r="F23" s="2" t="str">
        <v>ฟ้าน้อย</v>
      </c>
      <c r="G23" s="104">
        <f>VLOOKUP(B23,Members!$B:$G,3,0)</f>
      </c>
      <c r="H23" s="3">
        <f>VLOOKUP(B23,Members!$B:$G,4,0)</f>
      </c>
      <c r="I23" s="3">
        <f>VLOOKUP(B23,Members!$B:$G,5,0)</f>
      </c>
      <c r="J23" s="3">
        <f>VLOOKUP(B23,Members!$B:$G,6,0)</f>
      </c>
      <c r="K23" s="3"/>
      <c r="L23" s="8">
        <f>IF(ISNUMBER(SEARCH("BM", E23)),IFERROR(VLOOKUP(B23, Members!$B:$H, 7, FALSE), ""),"")</f>
      </c>
      <c r="M23" s="98">
        <f>IF(D23&lt;T23,"ออกก่อน "&amp;TEXT((T23-D23)*24*60,"0")&amp;" นาที","")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07:00 - 16:00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75"/>
      <c r="AJ23" s="32"/>
      <c r="AK23" s="32"/>
      <c r="AL23" s="32"/>
      <c r="AM23" s="32"/>
    </row>
    <row r="24">
      <c r="A24" s="106">
        <v>16</v>
      </c>
      <c r="B24" s="2" t="str">
        <v>รวินท์นิภา คงทะเล</v>
      </c>
      <c r="C24" s="102">
        <v>46117.28282407407</v>
      </c>
      <c r="D24" s="100">
        <v>0.6666666666666666</v>
      </c>
      <c r="E24" s="2" t="str">
        <v>BM1</v>
      </c>
      <c r="F24" s="2" t="str">
        <v>นุ่น</v>
      </c>
      <c r="G24" s="104">
        <f>VLOOKUP(B24,Members!$B:$G,3,0)</f>
      </c>
      <c r="H24" s="3">
        <f>VLOOKUP(B24,Members!$B:$G,4,0)</f>
      </c>
      <c r="I24" s="3">
        <f>VLOOKUP(B24,Members!$B:$G,5,0)</f>
      </c>
      <c r="J24" s="3">
        <f>VLOOKUP(B24,Members!$B:$G,6,0)</f>
      </c>
      <c r="K24" s="3"/>
      <c r="L24" s="8">
        <f>IF(ISNUMBER(SEARCH("BM", E24)),IFERROR(VLOOKUP(B24, Members!$B:$H, 7, FALSE), ""),"")</f>
      </c>
      <c r="M24" s="98">
        <f>IF(D24&lt;T24,"ออกก่อน "&amp;TEXT((T24-D24)*24*60,"0")&amp;" นาที","")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07:00 - 16:00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75"/>
      <c r="AJ24" s="32"/>
      <c r="AK24" s="32"/>
      <c r="AL24" s="32"/>
      <c r="AM24" s="32"/>
    </row>
    <row r="25">
      <c r="A25" s="106">
        <v>17</v>
      </c>
      <c r="B25" s="2" t="str">
        <v>ณัฐฤดี วึงประโคน</v>
      </c>
      <c r="C25" s="102">
        <v>46117.2827662037</v>
      </c>
      <c r="D25" s="100">
        <v>0.6666666666666666</v>
      </c>
      <c r="E25" s="2" t="str">
        <v>BM1</v>
      </c>
      <c r="F25" s="2" t="str">
        <v>เนส</v>
      </c>
      <c r="G25" s="104">
        <f>VLOOKUP(B25,Members!$B:$G,3,0)</f>
      </c>
      <c r="H25" s="3">
        <f>VLOOKUP(B25,Members!$B:$G,4,0)</f>
      </c>
      <c r="I25" s="3">
        <f>VLOOKUP(B25,Members!$B:$G,5,0)</f>
      </c>
      <c r="J25" s="3">
        <f>VLOOKUP(B25,Members!$B:$G,6,0)</f>
      </c>
      <c r="K25" s="3"/>
      <c r="L25" s="8">
        <f>IF(ISNUMBER(SEARCH("BM", E25)),IFERROR(VLOOKUP(B25, Members!$B:$H, 7, FALSE), ""),"")</f>
      </c>
      <c r="M25" s="98">
        <f>IF(D25&lt;T25,"ออกก่อน "&amp;TEXT((T25-D25)*24*60,"0")&amp;" นาที","")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07:00 - 16:00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75"/>
      <c r="AJ25" s="32"/>
      <c r="AK25" s="32"/>
      <c r="AL25" s="32"/>
      <c r="AM25" s="32"/>
    </row>
    <row r="26">
      <c r="A26" s="106">
        <v>18</v>
      </c>
      <c r="B26" s="2" t="str">
        <v>อัจฉรา สังข์ทอง</v>
      </c>
      <c r="C26" s="102">
        <v>46117.282685185186</v>
      </c>
      <c r="D26" s="100">
        <v>0.6666666666666666</v>
      </c>
      <c r="E26" s="2" t="str">
        <v>BM1</v>
      </c>
      <c r="F26" s="2" t="str">
        <v>หยก</v>
      </c>
      <c r="G26" s="104">
        <f>VLOOKUP(B26,Members!$B:$G,3,0)</f>
      </c>
      <c r="H26" s="3">
        <f>VLOOKUP(B26,Members!$B:$G,4,0)</f>
      </c>
      <c r="I26" s="3">
        <f>VLOOKUP(B26,Members!$B:$G,5,0)</f>
      </c>
      <c r="J26" s="3">
        <f>VLOOKUP(B26,Members!$B:$G,6,0)</f>
      </c>
      <c r="K26" s="3"/>
      <c r="L26" s="8">
        <f>IF(ISNUMBER(SEARCH("BM", E26)),IFERROR(VLOOKUP(B26, Members!$B:$H, 7, FALSE), ""),"")</f>
      </c>
      <c r="M26" s="98">
        <f>IF(D26&lt;T26,"ออกก่อน "&amp;TEXT((T26-D26)*24*60,"0")&amp;" นาที","")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07:00 - 16:00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75"/>
      <c r="AJ26" s="32"/>
      <c r="AK26" s="32"/>
      <c r="AL26" s="32"/>
      <c r="AM26" s="32"/>
    </row>
    <row r="27">
      <c r="A27" s="106">
        <v>19</v>
      </c>
      <c r="B27" s="2" t="str">
        <v>ชลิตา แซ่อึ๊ง</v>
      </c>
      <c r="C27" s="102">
        <v>46117.282638888886</v>
      </c>
      <c r="D27" s="100">
        <v>0.6666666666666666</v>
      </c>
      <c r="E27" s="2" t="str">
        <v>BM1</v>
      </c>
      <c r="F27" s="2" t="str">
        <v>นุ่น</v>
      </c>
      <c r="G27" s="104">
        <f>VLOOKUP(B27,Members!$B:$G,3,0)</f>
      </c>
      <c r="H27" s="3">
        <f>VLOOKUP(B27,Members!$B:$G,4,0)</f>
      </c>
      <c r="I27" s="3">
        <f>VLOOKUP(B27,Members!$B:$G,5,0)</f>
      </c>
      <c r="J27" s="3">
        <f>VLOOKUP(B27,Members!$B:$G,6,0)</f>
      </c>
      <c r="K27" s="3"/>
      <c r="L27" s="8">
        <f>IF(ISNUMBER(SEARCH("BM", E27)),IFERROR(VLOOKUP(B27, Members!$B:$H, 7, FALSE), ""),"")</f>
      </c>
      <c r="M27" s="98">
        <f>IF(D27&lt;T27,"ออกก่อน "&amp;TEXT((T27-D27)*24*60,"0")&amp;" นาที","")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07:00 - 16:00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75"/>
      <c r="AJ27" s="32"/>
      <c r="AK27" s="32"/>
      <c r="AL27" s="32"/>
      <c r="AM27" s="32"/>
    </row>
    <row r="28">
      <c r="A28" s="106">
        <v>20</v>
      </c>
      <c r="B28" s="2" t="str">
        <v>รัตตินันท์ กลิ่นจันทร์กลั่น</v>
      </c>
      <c r="C28" s="102">
        <v>46117.28288194445</v>
      </c>
      <c r="D28" s="100">
        <v>0.6666666666666666</v>
      </c>
      <c r="E28" s="2" t="str">
        <v>BM1</v>
      </c>
      <c r="F28" s="2" t="str">
        <v>เจี๊ยบ</v>
      </c>
      <c r="G28" s="104">
        <f>VLOOKUP(B28,Members!$B:$G,3,0)</f>
      </c>
      <c r="H28" s="3">
        <f>VLOOKUP(B28,Members!$B:$G,4,0)</f>
      </c>
      <c r="I28" s="3">
        <f>VLOOKUP(B28,Members!$B:$G,5,0)</f>
      </c>
      <c r="J28" s="3">
        <f>VLOOKUP(B28,Members!$B:$G,6,0)</f>
      </c>
      <c r="K28" s="3"/>
      <c r="L28" s="8">
        <f>IF(ISNUMBER(SEARCH("BM", E28)),IFERROR(VLOOKUP(B28, Members!$B:$H, 7, FALSE), ""),"")</f>
      </c>
      <c r="M28" s="98">
        <f>IF(D28&lt;T28,"ออกก่อน "&amp;TEXT((T28-D28)*24*60,"0")&amp;" นาที","")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07:00 - 16:00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75"/>
      <c r="AJ28" s="32"/>
      <c r="AK28" s="32"/>
      <c r="AL28" s="32"/>
      <c r="AM28" s="32"/>
    </row>
    <row r="29">
      <c r="A29" s="106">
        <v>21</v>
      </c>
      <c r="B29" s="2" t="str">
        <v>ชาลิสา แสงจันทร์</v>
      </c>
      <c r="C29" s="102">
        <v>46117.28255787037</v>
      </c>
      <c r="D29" s="100">
        <v>0.6666666666666666</v>
      </c>
      <c r="E29" s="2" t="str">
        <v>BM1</v>
      </c>
      <c r="F29" s="2" t="str">
        <v>ชิ</v>
      </c>
      <c r="G29" s="104">
        <f>VLOOKUP(B29,Members!$B:$G,3,0)</f>
      </c>
      <c r="H29" s="3">
        <f>VLOOKUP(B29,Members!$B:$G,4,0)</f>
      </c>
      <c r="I29" s="3">
        <f>VLOOKUP(B29,Members!$B:$G,5,0)</f>
      </c>
      <c r="J29" s="3">
        <f>VLOOKUP(B29,Members!$B:$G,6,0)</f>
      </c>
      <c r="K29" s="3"/>
      <c r="L29" s="8">
        <f>IF(ISNUMBER(SEARCH("BM", E29)),IFERROR(VLOOKUP(B29, Members!$B:$H, 7, FALSE), ""),"")</f>
      </c>
      <c r="M29" s="98">
        <f>IF(D29&lt;T29,"ออกก่อน "&amp;TEXT((T29-D29)*24*60,"0")&amp;" นาที","")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07:00 - 16:00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75"/>
      <c r="AJ29" s="32"/>
      <c r="AK29" s="32"/>
      <c r="AL29" s="32"/>
      <c r="AM29" s="32"/>
    </row>
    <row customHeight="true" ht="22" r="30">
      <c r="A30" s="106">
        <v>22</v>
      </c>
      <c r="B30" s="2" t="str">
        <v>ภูริ ยังกิด</v>
      </c>
      <c r="C30" s="102">
        <v>46117.2878587963</v>
      </c>
      <c r="D30" s="100">
        <v>0.6666666666666666</v>
      </c>
      <c r="E30" s="2" t="str">
        <v>BM1</v>
      </c>
      <c r="F30" s="2" t="str">
        <v>ภีม</v>
      </c>
      <c r="G30" s="104">
        <f>VLOOKUP(B30,Members!$B:$G,3,0)</f>
      </c>
      <c r="H30" s="3">
        <f>VLOOKUP(B30,Members!$B:$G,4,0)</f>
      </c>
      <c r="I30" s="3">
        <f>VLOOKUP(B30,Members!$B:$G,5,0)</f>
      </c>
      <c r="J30" s="3">
        <f>VLOOKUP(B30,Members!$B:$G,6,0)</f>
      </c>
      <c r="K30" s="116"/>
      <c r="L30" s="8">
        <f>IF(ISNUMBER(SEARCH("BM", E30)),IFERROR(VLOOKUP(B30, Members!$B:$H, 7, FALSE), ""),"")</f>
      </c>
      <c r="M30" s="98">
        <f>IF(D30&lt;T30,"ออกก่อน "&amp;TEXT((T30-D30)*24*60,"0")&amp;" นาที","")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07:00 - 16:00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75"/>
      <c r="AJ30" s="32"/>
      <c r="AK30" s="32"/>
      <c r="AL30" s="32"/>
      <c r="AM30" s="32"/>
    </row>
    <row r="31">
      <c r="A31" s="106">
        <v>23</v>
      </c>
      <c r="B31" s="2" t="str">
        <v>ดวงหทัย อุปนิ</v>
      </c>
      <c r="C31" s="102">
        <v>46117.28167824074</v>
      </c>
      <c r="D31" s="100">
        <v>0.6666666666666666</v>
      </c>
      <c r="E31" s="2" t="str">
        <v>BM1</v>
      </c>
      <c r="F31" s="2" t="str">
        <v>เบ้น</v>
      </c>
      <c r="G31" s="104">
        <f>VLOOKUP(B31,Members!$B:$G,3,0)</f>
      </c>
      <c r="H31" s="3">
        <f>VLOOKUP(B31,Members!$B:$G,4,0)</f>
      </c>
      <c r="I31" s="3">
        <f>VLOOKUP(B31,Members!$B:$G,5,0)</f>
      </c>
      <c r="J31" s="3">
        <f>VLOOKUP(B31,Members!$B:$G,6,0)</f>
      </c>
      <c r="K31" s="3"/>
      <c r="L31" s="8">
        <f>IF(ISNUMBER(SEARCH("BM", E31)),IFERROR(VLOOKUP(B31, Members!$B:$H, 7, FALSE), ""),"")</f>
      </c>
      <c r="M31" s="98">
        <f>IF(D31&lt;T31,"ออกก่อน "&amp;TEXT((T31-D31)*24*60,"0")&amp;" นาที","")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07:00 - 16:00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75"/>
      <c r="AJ31" s="32"/>
      <c r="AK31" s="32"/>
      <c r="AL31" s="32"/>
      <c r="AM31" s="32"/>
    </row>
    <row r="32">
      <c r="A32" s="106">
        <v>24</v>
      </c>
      <c r="B32" s="2" t="str">
        <v>ตูแวยะ ลอมะ</v>
      </c>
      <c r="C32" s="102">
        <v>46117.28733796296</v>
      </c>
      <c r="D32" s="100">
        <v>0.6666666666666666</v>
      </c>
      <c r="E32" s="2" t="str">
        <v>BM1</v>
      </c>
      <c r="F32" s="2" t="str">
        <v>ยะห์</v>
      </c>
      <c r="G32" s="104">
        <f>VLOOKUP(B32,Members!$B:$G,3,0)</f>
      </c>
      <c r="H32" s="3">
        <f>VLOOKUP(B32,Members!$B:$G,4,0)</f>
      </c>
      <c r="I32" s="3">
        <f>VLOOKUP(B32,Members!$B:$G,5,0)</f>
      </c>
      <c r="J32" s="3">
        <f>VLOOKUP(B32,Members!$B:$G,6,0)</f>
      </c>
      <c r="K32" s="116"/>
      <c r="L32" s="8">
        <f>IF(ISNUMBER(SEARCH("BM", E32)),IFERROR(VLOOKUP(B32, Members!$B:$H, 7, FALSE), ""),"")</f>
      </c>
      <c r="M32" s="98">
        <f>IF(D32&lt;T32,"ออกก่อน "&amp;TEXT((T32-D32)*24*60,"0")&amp;" นาที","")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07:00 - 16:00</v>
      </c>
      <c r="S32" s="98">
        <f>TIMEVALUE(LEFT(R32,5))</f>
      </c>
      <c r="T32" s="98">
        <f>TIMEVALUE(RIGHT(R32,5))</f>
      </c>
      <c r="U32" s="1">
        <v>8</v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75"/>
      <c r="AJ32" s="32"/>
      <c r="AK32" s="32"/>
      <c r="AL32" s="32"/>
      <c r="AM32" s="32"/>
    </row>
    <row r="33">
      <c r="A33" s="106">
        <v>25</v>
      </c>
      <c r="B33" s="2" t="str">
        <v>ญาณรัตน์ พิสัยพันธ์</v>
      </c>
      <c r="C33" s="102">
        <v>46117.28071759259</v>
      </c>
      <c r="D33" s="100">
        <v>0.6666666666666666</v>
      </c>
      <c r="E33" s="2" t="str">
        <v>BM1</v>
      </c>
      <c r="F33" s="2" t="str">
        <v>ขนมจีน</v>
      </c>
      <c r="G33" s="104">
        <f>VLOOKUP(B33,Members!$B:$G,3,0)</f>
      </c>
      <c r="H33" s="3">
        <f>VLOOKUP(B33,Members!$B:$G,4,0)</f>
      </c>
      <c r="I33" s="3">
        <f>VLOOKUP(B33,Members!$B:$G,5,0)</f>
      </c>
      <c r="J33" s="3">
        <f>VLOOKUP(B33,Members!$B:$G,6,0)</f>
      </c>
      <c r="K33" s="3"/>
      <c r="L33" s="8">
        <f>IF(ISNUMBER(SEARCH("BM", E33)),IFERROR(VLOOKUP(B33, Members!$B:$H, 7, FALSE), ""),"")</f>
      </c>
      <c r="M33" s="98">
        <f>IF(D33&lt;T33,"ออกก่อน "&amp;TEXT((T33-D33)*24*60,"0")&amp;" นาที","")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07:00 - 16:00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75"/>
      <c r="AJ33" s="32"/>
      <c r="AK33" s="32"/>
      <c r="AL33" s="32"/>
      <c r="AM33" s="32"/>
    </row>
    <row r="34">
      <c r="A34" s="106">
        <v>26</v>
      </c>
      <c r="B34" s="2" t="str">
        <v>วิชชุตา เล็บครุฑ</v>
      </c>
      <c r="C34" s="102">
        <v>46117.284479166665</v>
      </c>
      <c r="D34" s="100">
        <v>0.6666666666666666</v>
      </c>
      <c r="E34" s="2" t="str">
        <v>BM1</v>
      </c>
      <c r="F34" s="2" t="str">
        <v>จ๋า</v>
      </c>
      <c r="G34" s="104">
        <f>VLOOKUP(B34,Members!$B:$G,3,0)</f>
      </c>
      <c r="H34" s="3">
        <f>VLOOKUP(B34,Members!$B:$G,4,0)</f>
      </c>
      <c r="I34" s="3">
        <f>VLOOKUP(B34,Members!$B:$G,5,0)</f>
      </c>
      <c r="J34" s="3">
        <f>VLOOKUP(B34,Members!$B:$G,6,0)</f>
      </c>
      <c r="K34" s="3"/>
      <c r="L34" s="8">
        <f>IF(ISNUMBER(SEARCH("BM", E34)),IFERROR(VLOOKUP(B34, Members!$B:$H, 7, FALSE), ""),"")</f>
      </c>
      <c r="M34" s="98">
        <f>IF(D34&lt;T34,"ออกก่อน "&amp;TEXT((T34-D34)*24*60,"0")&amp;" นาที","")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07:00 - 16:00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75"/>
      <c r="AJ34" s="32"/>
      <c r="AK34" s="32"/>
      <c r="AL34" s="32"/>
      <c r="AM34" s="32"/>
    </row>
    <row customHeight="true" ht="24" r="35">
      <c r="A35" s="106">
        <v>27</v>
      </c>
      <c r="B35" s="2" t="str">
        <v>บุญสิตา พวงจำปี</v>
      </c>
      <c r="C35" s="102">
        <v>46117.28104166667</v>
      </c>
      <c r="D35" s="100">
        <v>0.6666666666666666</v>
      </c>
      <c r="E35" s="2" t="str">
        <v>BM1</v>
      </c>
      <c r="F35" s="2" t="str">
        <v>แม่บ้านต่าย</v>
      </c>
      <c r="G35" s="104">
        <f>VLOOKUP(B35,Members!$B:$G,3,0)</f>
      </c>
      <c r="H35" s="3">
        <f>VLOOKUP(B35,Members!$B:$G,4,0)</f>
      </c>
      <c r="I35" s="3">
        <f>VLOOKUP(B35,Members!$B:$G,5,0)</f>
      </c>
      <c r="J35" s="3">
        <f>VLOOKUP(B35,Members!$B:$G,6,0)</f>
      </c>
      <c r="K35" s="3"/>
      <c r="L35" s="8">
        <f>IF(ISNUMBER(SEARCH("BM", E35)),IFERROR(VLOOKUP(B35, Members!$B:$H, 7, FALSE), ""),"")</f>
      </c>
      <c r="M35" s="98">
        <f>IF(D35&lt;T35,"ออกก่อน "&amp;TEXT((T35-D35)*24*60,"0")&amp;" นาที","")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07:00 - 16:00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75"/>
      <c r="AJ35" s="32"/>
      <c r="AK35" s="32"/>
      <c r="AL35" s="32"/>
      <c r="AM35" s="32"/>
    </row>
    <row r="36">
      <c r="A36" s="106">
        <v>28</v>
      </c>
      <c r="B36" s="2" t="str">
        <v>อิงอร สุวรรณนิเวศ</v>
      </c>
      <c r="C36" s="102">
        <v>46117.280590277776</v>
      </c>
      <c r="D36" s="100">
        <v>0.6666666666666666</v>
      </c>
      <c r="E36" s="2" t="str">
        <v>BM1</v>
      </c>
      <c r="F36" s="2" t="str">
        <v>หมวย</v>
      </c>
      <c r="G36" s="104">
        <f>VLOOKUP(B36,Members!$B:$G,3,0)</f>
      </c>
      <c r="H36" s="3">
        <f>VLOOKUP(B36,Members!$B:$G,4,0)</f>
      </c>
      <c r="I36" s="3">
        <f>VLOOKUP(B36,Members!$B:$G,5,0)</f>
      </c>
      <c r="J36" s="3">
        <f>VLOOKUP(B36,Members!$B:$G,6,0)</f>
      </c>
      <c r="K36" s="3"/>
      <c r="L36" s="8">
        <f>IF(ISNUMBER(SEARCH("BM", E36)),IFERROR(VLOOKUP(B36, Members!$B:$H, 7, FALSE), ""),"")</f>
      </c>
      <c r="M36" s="98">
        <f>IF(D36&lt;T36,"ออกก่อน "&amp;TEXT((T36-D36)*24*60,"0")&amp;" นาที","")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07:00 - 16:00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75"/>
      <c r="AJ36" s="32"/>
      <c r="AK36" s="32"/>
      <c r="AL36" s="32"/>
      <c r="AM36" s="32"/>
    </row>
    <row r="37">
      <c r="A37" s="106">
        <v>29</v>
      </c>
      <c r="B37" s="2" t="str">
        <v>เวโรจน์ ชินนอก</v>
      </c>
      <c r="C37" s="102">
        <v>46117.284537037034</v>
      </c>
      <c r="D37" s="100">
        <v>0.6666666666666666</v>
      </c>
      <c r="E37" s="2" t="str">
        <v>BM1</v>
      </c>
      <c r="F37" s="2" t="str">
        <v>เอ</v>
      </c>
      <c r="G37" s="104">
        <f>VLOOKUP(B37,Members!$B:$G,3,0)</f>
      </c>
      <c r="H37" s="3">
        <f>VLOOKUP(B37,Members!$B:$G,4,0)</f>
      </c>
      <c r="I37" s="3">
        <f>VLOOKUP(B37,Members!$B:$G,5,0)</f>
      </c>
      <c r="J37" s="3">
        <f>VLOOKUP(B37,Members!$B:$G,6,0)</f>
      </c>
      <c r="K37" s="3"/>
      <c r="L37" s="8">
        <f>IF(ISNUMBER(SEARCH("BM", E37)),IFERROR(VLOOKUP(B37, Members!$B:$H, 7, FALSE), ""),"")</f>
      </c>
      <c r="M37" s="98">
        <f>IF(D37&lt;T37,"ออกก่อน "&amp;TEXT((T37-D37)*24*60,"0")&amp;" นาที","")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07:00 - 16:00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75"/>
      <c r="AJ37" s="32"/>
      <c r="AK37" s="32"/>
      <c r="AL37" s="32"/>
      <c r="AM37" s="32"/>
    </row>
    <row r="38">
      <c r="A38" s="106">
        <v>30</v>
      </c>
      <c r="B38" s="2" t="str">
        <v>น้ำผึ้ง เทศบ้านเกาะ</v>
      </c>
      <c r="C38" s="102">
        <v>46117.28780092593</v>
      </c>
      <c r="D38" s="100">
        <v>0.6666666666666666</v>
      </c>
      <c r="E38" s="2" t="str">
        <v>BM1</v>
      </c>
      <c r="F38" s="2" t="str">
        <v>ผึ้ง</v>
      </c>
      <c r="G38" s="104">
        <f>VLOOKUP(B38,Members!$B:$G,3,0)</f>
      </c>
      <c r="H38" s="3">
        <f>VLOOKUP(B38,Members!$B:$G,4,0)</f>
      </c>
      <c r="I38" s="3">
        <f>VLOOKUP(B38,Members!$B:$G,5,0)</f>
      </c>
      <c r="J38" s="3">
        <f>VLOOKUP(B38,Members!$B:$G,6,0)</f>
      </c>
      <c r="K38" s="3"/>
      <c r="L38" s="8">
        <f>IF(ISNUMBER(SEARCH("BM", E38)),IFERROR(VLOOKUP(B38, Members!$B:$H, 7, FALSE), ""),"")</f>
      </c>
      <c r="M38" s="98">
        <f>IF(D38&lt;T38,"ออกก่อน "&amp;TEXT((T38-D38)*24*60,"0")&amp;" นาที","")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07:00 - 16:00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75"/>
      <c r="AJ38" s="32"/>
      <c r="AK38" s="32"/>
      <c r="AL38" s="32"/>
      <c r="AM38" s="32"/>
    </row>
    <row r="39">
      <c r="A39" s="106">
        <v>31</v>
      </c>
      <c r="B39" s="2" t="str">
        <v>นคร ทองพันธุ์</v>
      </c>
      <c r="C39" s="102">
        <v>46117.29958333333</v>
      </c>
      <c r="D39" s="100">
        <v>0.6666666666666666</v>
      </c>
      <c r="E39" s="2" t="str">
        <v>BM3</v>
      </c>
      <c r="F39" s="2" t="str">
        <v>แม็ค</v>
      </c>
      <c r="G39" s="104">
        <f>VLOOKUP(B39,Members!$B:$G,3,0)</f>
      </c>
      <c r="H39" s="3">
        <f>VLOOKUP(B39,Members!$B:$G,4,0)</f>
      </c>
      <c r="I39" s="3">
        <f>VLOOKUP(B39,Members!$B:$G,5,0)</f>
      </c>
      <c r="J39" s="3">
        <f>VLOOKUP(B39,Members!$B:$G,6,0)</f>
      </c>
      <c r="K39" s="3"/>
      <c r="L39" s="8">
        <f>IF(ISNUMBER(SEARCH("BM", E39)),IFERROR(VLOOKUP(B39, Members!$B:$H, 7, FALSE), ""),"")</f>
      </c>
      <c r="M39" s="98">
        <f>IF(D39&lt;T39,"ออกก่อน "&amp;TEXT((T39-D39)*24*60,"0")&amp;" นาที","")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07:00 - 16:00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75"/>
      <c r="AJ39" s="32"/>
      <c r="AK39" s="32"/>
      <c r="AL39" s="32"/>
      <c r="AM39" s="32"/>
    </row>
    <row r="40">
      <c r="A40" s="106">
        <v>32</v>
      </c>
      <c r="B40" s="2" t="str">
        <v>กนต์ธร พู่พันธ์</v>
      </c>
      <c r="C40" s="102">
        <v>46117.29715277778</v>
      </c>
      <c r="D40" s="100">
        <v>0.6666666666666666</v>
      </c>
      <c r="E40" s="2" t="str">
        <v>BM3</v>
      </c>
      <c r="F40" s="2" t="str">
        <v>ปาย</v>
      </c>
      <c r="G40" s="104">
        <f>VLOOKUP(B40,Members!$B:$G,3,0)</f>
      </c>
      <c r="H40" s="3">
        <f>VLOOKUP(B40,Members!$B:$G,4,0)</f>
      </c>
      <c r="I40" s="3">
        <f>VLOOKUP(B40,Members!$B:$G,5,0)</f>
      </c>
      <c r="J40" s="3">
        <f>VLOOKUP(B40,Members!$B:$G,6,0)</f>
      </c>
      <c r="K40" s="3"/>
      <c r="L40" s="8">
        <f>IF(ISNUMBER(SEARCH("BM", E40)),IFERROR(VLOOKUP(B40, Members!$B:$H, 7, FALSE), ""),"")</f>
      </c>
      <c r="M40" s="98">
        <f>IF(D40&lt;T40,"ออกก่อน "&amp;TEXT((T40-D40)*24*60,"0")&amp;" นาที","")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07:00 - 16:00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75"/>
      <c r="AJ40" s="32"/>
      <c r="AK40" s="32"/>
      <c r="AL40" s="32"/>
      <c r="AM40" s="32"/>
    </row>
    <row r="41">
      <c r="A41" s="106">
        <v>33</v>
      </c>
      <c r="B41" s="2" t="str">
        <v>วรรณอักษร อนันทวรรณ</v>
      </c>
      <c r="C41" s="102">
        <v>46117.29383101852</v>
      </c>
      <c r="D41" s="100">
        <v>0.6666666666666666</v>
      </c>
      <c r="E41" s="2" t="str">
        <v>BM3</v>
      </c>
      <c r="F41" s="2" t="str">
        <v>เมย์ออย</v>
      </c>
      <c r="G41" s="104">
        <f>VLOOKUP(B41,Members!$B:$G,3,0)</f>
      </c>
      <c r="H41" s="3">
        <f>VLOOKUP(B41,Members!$B:$G,4,0)</f>
      </c>
      <c r="I41" s="3">
        <f>VLOOKUP(B41,Members!$B:$G,5,0)</f>
      </c>
      <c r="J41" s="3">
        <f>VLOOKUP(B41,Members!$B:$G,6,0)</f>
      </c>
      <c r="K41" s="3"/>
      <c r="L41" s="8">
        <f>IF(ISNUMBER(SEARCH("BM", E41)),IFERROR(VLOOKUP(B41, Members!$B:$H, 7, FALSE), ""),"")</f>
      </c>
      <c r="M41" s="98">
        <f>IF(D41&lt;T41,"ออกก่อน "&amp;TEXT((T41-D41)*24*60,"0")&amp;" นาที","")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07:00 - 16:00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75"/>
      <c r="AJ41" s="32"/>
      <c r="AK41" s="32"/>
      <c r="AL41" s="32"/>
      <c r="AM41" s="32"/>
    </row>
    <row r="42">
      <c r="A42" s="106">
        <v>34</v>
      </c>
      <c r="B42" s="2" t="str">
        <v>ฉันทพิชญา เพ็ชรโปรี</v>
      </c>
      <c r="C42" s="102">
        <v>46117.29373842593</v>
      </c>
      <c r="D42" s="100">
        <v>0.6666666666666666</v>
      </c>
      <c r="E42" s="2" t="str">
        <v>BM3</v>
      </c>
      <c r="F42" s="2" t="str">
        <v>ทะเล</v>
      </c>
      <c r="G42" s="104">
        <f>VLOOKUP(B42,Members!$B:$G,3,0)</f>
      </c>
      <c r="H42" s="3">
        <f>VLOOKUP(B42,Members!$B:$G,4,0)</f>
      </c>
      <c r="I42" s="3">
        <f>VLOOKUP(B42,Members!$B:$G,5,0)</f>
      </c>
      <c r="J42" s="3">
        <f>VLOOKUP(B42,Members!$B:$G,6,0)</f>
      </c>
      <c r="K42" s="3"/>
      <c r="L42" s="8">
        <f>IF(ISNUMBER(SEARCH("BM", E42)),IFERROR(VLOOKUP(B42, Members!$B:$H, 7, FALSE), ""),"")</f>
      </c>
      <c r="M42" s="98">
        <f>IF(D42&lt;T42,"ออกก่อน "&amp;TEXT((T42-D42)*24*60,"0")&amp;" นาที","")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07:00 - 16:00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75"/>
      <c r="AJ42" s="32"/>
      <c r="AK42" s="32"/>
      <c r="AL42" s="32"/>
      <c r="AM42" s="32"/>
    </row>
    <row r="43">
      <c r="A43" s="106">
        <v>35</v>
      </c>
      <c r="B43" s="2" t="str">
        <v>วันชนะ แสงใส</v>
      </c>
      <c r="C43" s="102">
        <v>46117.29372685185</v>
      </c>
      <c r="D43" s="100">
        <v>0.6666666666666666</v>
      </c>
      <c r="E43" s="2" t="str">
        <v>BM3</v>
      </c>
      <c r="F43" s="2" t="str">
        <v>แชมป์</v>
      </c>
      <c r="G43" s="104">
        <f>VLOOKUP(B43,Members!$B:$G,3,0)</f>
      </c>
      <c r="H43" s="3">
        <f>VLOOKUP(B43,Members!$B:$G,4,0)</f>
      </c>
      <c r="I43" s="3">
        <f>VLOOKUP(B43,Members!$B:$G,5,0)</f>
      </c>
      <c r="J43" s="3">
        <f>VLOOKUP(B43,Members!$B:$G,6,0)</f>
      </c>
      <c r="K43" s="3"/>
      <c r="L43" s="8">
        <f>IF(ISNUMBER(SEARCH("BM", E43)),IFERROR(VLOOKUP(B43, Members!$B:$H, 7, FALSE), ""),"")</f>
      </c>
      <c r="M43" s="98">
        <f>IF(D43&lt;T43,"ออกก่อน "&amp;TEXT((T43-D43)*24*60,"0")&amp;" นาที","")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07:00 - 16:00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75"/>
      <c r="AJ43" s="32"/>
      <c r="AK43" s="32"/>
      <c r="AL43" s="32"/>
      <c r="AM43" s="32"/>
    </row>
    <row r="44">
      <c r="A44" s="106">
        <v>36</v>
      </c>
      <c r="B44" s="2" t="str">
        <v>ปิยะธิดา ปิดฉายะ</v>
      </c>
      <c r="C44" s="102">
        <v>46117.29230324074</v>
      </c>
      <c r="D44" s="100">
        <v>0.6666666666666666</v>
      </c>
      <c r="E44" s="2" t="str">
        <v>BM3</v>
      </c>
      <c r="F44" s="2" t="str">
        <v>หมิว</v>
      </c>
      <c r="G44" s="104">
        <f>VLOOKUP(B44,Members!$B:$G,3,0)</f>
      </c>
      <c r="H44" s="3">
        <f>VLOOKUP(B44,Members!$B:$G,4,0)</f>
      </c>
      <c r="I44" s="3">
        <f>VLOOKUP(B44,Members!$B:$G,5,0)</f>
      </c>
      <c r="J44" s="3">
        <f>VLOOKUP(B44,Members!$B:$G,6,0)</f>
      </c>
      <c r="K44" s="3"/>
      <c r="L44" s="8">
        <f>IF(ISNUMBER(SEARCH("BM", E44)),IFERROR(VLOOKUP(B44, Members!$B:$H, 7, FALSE), ""),"")</f>
      </c>
      <c r="M44" s="98">
        <f>IF(D44&lt;T44,"ออกก่อน "&amp;TEXT((T44-D44)*24*60,"0")&amp;" นาที","")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07:00 - 16:00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75"/>
      <c r="AJ44" s="32"/>
      <c r="AK44" s="32"/>
      <c r="AL44" s="32"/>
      <c r="AM44" s="32"/>
    </row>
    <row r="45">
      <c r="A45" s="106">
        <v>37</v>
      </c>
      <c r="B45" s="2" t="str">
        <v>ยศพร บูญเมือง</v>
      </c>
      <c r="C45" s="102">
        <v>46117.29189814815</v>
      </c>
      <c r="D45" s="100">
        <v>0.6666666666666666</v>
      </c>
      <c r="E45" s="2" t="str">
        <v>BM3</v>
      </c>
      <c r="F45" s="2" t="str">
        <v>โอ็ต</v>
      </c>
      <c r="G45" s="104">
        <f>VLOOKUP(B45,Members!$B:$G,3,0)</f>
      </c>
      <c r="H45" s="3">
        <f>VLOOKUP(B45,Members!$B:$G,4,0)</f>
      </c>
      <c r="I45" s="3">
        <f>VLOOKUP(B45,Members!$B:$G,5,0)</f>
      </c>
      <c r="J45" s="3">
        <f>VLOOKUP(B45,Members!$B:$G,6,0)</f>
      </c>
      <c r="K45" s="3"/>
      <c r="L45" s="8">
        <f>IF(ISNUMBER(SEARCH("BM", E45)),IFERROR(VLOOKUP(B45, Members!$B:$H, 7, FALSE), ""),"")</f>
      </c>
      <c r="M45" s="98">
        <f>IF(D45&lt;T45,"ออกก่อน "&amp;TEXT((T45-D45)*24*60,"0")&amp;" นาที","")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07:00 - 16:00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75"/>
      <c r="AJ45" s="32"/>
      <c r="AK45" s="32"/>
      <c r="AL45" s="32"/>
      <c r="AM45" s="32"/>
    </row>
    <row r="46">
      <c r="A46" s="106">
        <v>38</v>
      </c>
      <c r="B46" s="2" t="str">
        <v>ชลธิชา คงมงคล</v>
      </c>
      <c r="C46" s="102">
        <v>46117.291446759256</v>
      </c>
      <c r="D46" s="100">
        <v>0.6666666666666666</v>
      </c>
      <c r="E46" s="2" t="str">
        <v>BM3</v>
      </c>
      <c r="F46" s="2" t="str">
        <v>แพรว</v>
      </c>
      <c r="G46" s="104">
        <f>VLOOKUP(B46,Members!$B:$G,3,0)</f>
      </c>
      <c r="H46" s="3">
        <f>VLOOKUP(B46,Members!$B:$G,4,0)</f>
      </c>
      <c r="I46" s="3">
        <f>VLOOKUP(B46,Members!$B:$G,5,0)</f>
      </c>
      <c r="J46" s="3">
        <f>VLOOKUP(B46,Members!$B:$G,6,0)</f>
      </c>
      <c r="K46" s="3"/>
      <c r="L46" s="8">
        <f>IF(ISNUMBER(SEARCH("BM", E46)),IFERROR(VLOOKUP(B46, Members!$B:$H, 7, FALSE), ""),"")</f>
      </c>
      <c r="M46" s="98">
        <f>IF(D46&lt;T46,"ออกก่อน "&amp;TEXT((T46-D46)*24*60,"0")&amp;" นาที","")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07:00 - 16:00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75"/>
      <c r="AJ46" s="32"/>
      <c r="AK46" s="32"/>
      <c r="AL46" s="32"/>
      <c r="AM46" s="32"/>
    </row>
    <row r="47">
      <c r="A47" s="106">
        <v>39</v>
      </c>
      <c r="B47" s="2" t="str">
        <v>ชนิตรา กลีบพุฒ</v>
      </c>
      <c r="C47" s="102">
        <v>46117.290671296294</v>
      </c>
      <c r="D47" s="100">
        <v>0.6666666666666666</v>
      </c>
      <c r="E47" s="2" t="str">
        <v>BM3</v>
      </c>
      <c r="F47" s="2" t="str">
        <v>น้อง</v>
      </c>
      <c r="G47" s="104">
        <f>VLOOKUP(B47,Members!$B:$G,3,0)</f>
      </c>
      <c r="H47" s="3">
        <f>VLOOKUP(B47,Members!$B:$G,4,0)</f>
      </c>
      <c r="I47" s="3">
        <f>VLOOKUP(B47,Members!$B:$G,5,0)</f>
      </c>
      <c r="J47" s="3">
        <f>VLOOKUP(B47,Members!$B:$G,6,0)</f>
      </c>
      <c r="K47" s="3"/>
      <c r="L47" s="8">
        <f>IF(ISNUMBER(SEARCH("BM", E47)),IFERROR(VLOOKUP(B47, Members!$B:$H, 7, FALSE), ""),"")</f>
      </c>
      <c r="M47" s="98">
        <f>IF(D47&lt;T47,"ออกก่อน "&amp;TEXT((T47-D47)*24*60,"0")&amp;" นาที","")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07:00 - 16:00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75"/>
      <c r="AJ47" s="32"/>
      <c r="AK47" s="32"/>
      <c r="AL47" s="32"/>
      <c r="AM47" s="32"/>
    </row>
    <row r="48">
      <c r="A48" s="106">
        <v>40</v>
      </c>
      <c r="B48" s="2" t="str">
        <v>รัษนันท์ รุจไชยนิตย์</v>
      </c>
      <c r="C48" s="102">
        <v>46117.28854166667</v>
      </c>
      <c r="D48" s="100">
        <v>0.6666666666666666</v>
      </c>
      <c r="E48" s="2" t="str">
        <v>BM3</v>
      </c>
      <c r="F48" s="2" t="str">
        <v>นัน</v>
      </c>
      <c r="G48" s="104">
        <f>VLOOKUP(B48,Members!$B:$G,3,0)</f>
      </c>
      <c r="H48" s="3">
        <f>VLOOKUP(B48,Members!$B:$G,4,0)</f>
      </c>
      <c r="I48" s="3">
        <f>VLOOKUP(B48,Members!$B:$G,5,0)</f>
      </c>
      <c r="J48" s="3">
        <f>VLOOKUP(B48,Members!$B:$G,6,0)</f>
      </c>
      <c r="K48" s="3"/>
      <c r="L48" s="8">
        <f>IF(ISNUMBER(SEARCH("BM", E48)),IFERROR(VLOOKUP(B48, Members!$B:$H, 7, FALSE), ""),"")</f>
      </c>
      <c r="M48" s="98">
        <f>IF(D48&lt;T48,"ออกก่อน "&amp;TEXT((T48-D48)*24*60,"0")&amp;" นาที","")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07:00 - 16:00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75"/>
      <c r="AJ48" s="32"/>
      <c r="AK48" s="32"/>
      <c r="AL48" s="32"/>
      <c r="AM48" s="32"/>
    </row>
    <row r="49">
      <c r="A49" s="106">
        <v>41</v>
      </c>
      <c r="B49" s="2" t="str">
        <v>วันวิสาข์ กิตติกสานต์</v>
      </c>
      <c r="C49" s="102">
        <v>46117.28826388889</v>
      </c>
      <c r="D49" s="100">
        <v>0.6666666666666666</v>
      </c>
      <c r="E49" s="2" t="str">
        <v>BM3</v>
      </c>
      <c r="F49" s="2" t="str">
        <v>สา</v>
      </c>
      <c r="G49" s="104">
        <f>VLOOKUP(B49,Members!$B:$G,3,0)</f>
      </c>
      <c r="H49" s="3">
        <f>VLOOKUP(B49,Members!$B:$G,4,0)</f>
      </c>
      <c r="I49" s="3">
        <f>VLOOKUP(B49,Members!$B:$G,5,0)</f>
      </c>
      <c r="J49" s="3">
        <f>VLOOKUP(B49,Members!$B:$G,6,0)</f>
      </c>
      <c r="K49" s="3"/>
      <c r="L49" s="8">
        <f>IF(ISNUMBER(SEARCH("BM", E49)),IFERROR(VLOOKUP(B49, Members!$B:$H, 7, FALSE), ""),"")</f>
      </c>
      <c r="M49" s="98">
        <f>IF(D49&lt;T49,"ออกก่อน "&amp;TEXT((T49-D49)*24*60,"0")&amp;" นาที","")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07:00 - 16:00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75"/>
      <c r="AJ49" s="32"/>
      <c r="AK49" s="32"/>
      <c r="AL49" s="32"/>
      <c r="AM49" s="32"/>
    </row>
    <row r="50">
      <c r="A50" s="106">
        <v>42</v>
      </c>
      <c r="B50" s="2" t="str">
        <v>ธีรภัทร พลอยน้อย</v>
      </c>
      <c r="C50" s="102">
        <v>46117.28832175926</v>
      </c>
      <c r="D50" s="100">
        <v>0.6666666666666666</v>
      </c>
      <c r="E50" s="2" t="str">
        <v>BM3</v>
      </c>
      <c r="F50" s="2" t="str">
        <v>คิว</v>
      </c>
      <c r="G50" s="104">
        <f>VLOOKUP(B50,Members!$B:$G,3,0)</f>
      </c>
      <c r="H50" s="3">
        <f>VLOOKUP(B50,Members!$B:$G,4,0)</f>
      </c>
      <c r="I50" s="3">
        <f>VLOOKUP(B50,Members!$B:$G,5,0)</f>
      </c>
      <c r="J50" s="3">
        <f>VLOOKUP(B50,Members!$B:$G,6,0)</f>
      </c>
      <c r="K50" s="3"/>
      <c r="L50" s="8">
        <f>IF(ISNUMBER(SEARCH("BM", E50)),IFERROR(VLOOKUP(B50, Members!$B:$H, 7, FALSE), ""),"")</f>
      </c>
      <c r="M50" s="98">
        <f>IF(D50&lt;T50,"ออกก่อน "&amp;TEXT((T50-D50)*24*60,"0")&amp;" นาที","")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07:00 - 16:00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75"/>
      <c r="AJ50" s="32"/>
      <c r="AK50" s="32"/>
      <c r="AL50" s="32"/>
      <c r="AM50" s="32"/>
    </row>
    <row r="51">
      <c r="A51" s="106">
        <v>43</v>
      </c>
      <c r="B51" s="2" t="str">
        <v>เพชรายุธ ทั่งจันทร์</v>
      </c>
      <c r="C51" s="102">
        <v>46117.28810185185</v>
      </c>
      <c r="D51" s="100">
        <v>0.6666666666666666</v>
      </c>
      <c r="E51" s="2" t="str">
        <v>BM3</v>
      </c>
      <c r="F51" s="2" t="str">
        <v>แม็ก</v>
      </c>
      <c r="G51" s="104">
        <f>VLOOKUP(B51,Members!$B:$G,3,0)</f>
      </c>
      <c r="H51" s="3">
        <f>VLOOKUP(B51,Members!$B:$G,4,0)</f>
      </c>
      <c r="I51" s="3">
        <f>VLOOKUP(B51,Members!$B:$G,5,0)</f>
      </c>
      <c r="J51" s="3">
        <f>VLOOKUP(B51,Members!$B:$G,6,0)</f>
      </c>
      <c r="K51" s="3"/>
      <c r="L51" s="8">
        <f>IF(ISNUMBER(SEARCH("BM", E51)),IFERROR(VLOOKUP(B51, Members!$B:$H, 7, FALSE), ""),"")</f>
      </c>
      <c r="M51" s="98">
        <f>IF(D51&lt;T51,"ออกก่อน "&amp;TEXT((T51-D51)*24*60,"0")&amp;" นาที","")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07:00 - 16:00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75"/>
      <c r="AJ51" s="32"/>
      <c r="AK51" s="32"/>
      <c r="AL51" s="32"/>
      <c r="AM51" s="32"/>
    </row>
    <row r="52">
      <c r="A52" s="106">
        <v>44</v>
      </c>
      <c r="B52" s="2" t="str">
        <v>ชนาภา จันทร์หา</v>
      </c>
      <c r="C52" s="102">
        <v>46117.28836805555</v>
      </c>
      <c r="D52" s="100">
        <v>0.6666666666666666</v>
      </c>
      <c r="E52" s="2" t="str">
        <v>BM3</v>
      </c>
      <c r="F52" s="2" t="str">
        <v>ใบตอง</v>
      </c>
      <c r="G52" s="104">
        <f>VLOOKUP(B52,Members!$B:$G,3,0)</f>
      </c>
      <c r="H52" s="3">
        <f>VLOOKUP(B52,Members!$B:$G,4,0)</f>
      </c>
      <c r="I52" s="3">
        <f>VLOOKUP(B52,Members!$B:$G,5,0)</f>
      </c>
      <c r="J52" s="3">
        <f>VLOOKUP(B52,Members!$B:$G,6,0)</f>
      </c>
      <c r="K52" s="3"/>
      <c r="L52" s="8">
        <f>IF(ISNUMBER(SEARCH("BM", E52)),IFERROR(VLOOKUP(B52, Members!$B:$H, 7, FALSE), ""),"")</f>
      </c>
      <c r="M52" s="98">
        <f>IF(D52&lt;T52,"ออกก่อน "&amp;TEXT((T52-D52)*24*60,"0")&amp;" นาที","")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07:00 - 16:00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75"/>
      <c r="AJ52" s="32"/>
      <c r="AK52" s="32"/>
      <c r="AL52" s="32"/>
      <c r="AM52" s="32"/>
    </row>
    <row r="53">
      <c r="A53" s="106">
        <v>45</v>
      </c>
      <c r="B53" s="2" t="str">
        <v>อิทธิพล มีเจริญ</v>
      </c>
      <c r="C53" s="102">
        <v>46117.28796296296</v>
      </c>
      <c r="D53" s="100">
        <v>0.6666666666666666</v>
      </c>
      <c r="E53" s="2" t="str">
        <v>BM3</v>
      </c>
      <c r="F53" s="2" t="str">
        <v>พล</v>
      </c>
      <c r="G53" s="104">
        <f>VLOOKUP(B53,Members!$B:$G,3,0)</f>
      </c>
      <c r="H53" s="3">
        <f>VLOOKUP(B53,Members!$B:$G,4,0)</f>
      </c>
      <c r="I53" s="3">
        <f>VLOOKUP(B53,Members!$B:$G,5,0)</f>
      </c>
      <c r="J53" s="3">
        <f>VLOOKUP(B53,Members!$B:$G,6,0)</f>
      </c>
      <c r="K53" s="3"/>
      <c r="L53" s="8">
        <f>IF(ISNUMBER(SEARCH("BM", E53)),IFERROR(VLOOKUP(B53, Members!$B:$H, 7, FALSE), ""),"")</f>
      </c>
      <c r="M53" s="98">
        <f>IF(D53&lt;T53,"ออกก่อน "&amp;TEXT((T53-D53)*24*60,"0")&amp;" นาที","")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07:00 - 16:00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75"/>
      <c r="AJ53" s="32"/>
      <c r="AK53" s="32"/>
      <c r="AL53" s="32"/>
      <c r="AM53" s="32"/>
    </row>
    <row r="54">
      <c r="A54" s="106">
        <v>46</v>
      </c>
      <c r="B54" s="2" t="str">
        <v>สิริกร วาปี</v>
      </c>
      <c r="C54" s="102">
        <v>46117.28802083333</v>
      </c>
      <c r="D54" s="100">
        <v>0.6666666666666666</v>
      </c>
      <c r="E54" s="2" t="str">
        <v>BM3</v>
      </c>
      <c r="F54" s="2" t="str">
        <v>เนเน่</v>
      </c>
      <c r="G54" s="104">
        <f>VLOOKUP(B54,Members!$B:$G,3,0)</f>
      </c>
      <c r="H54" s="3">
        <f>VLOOKUP(B54,Members!$B:$G,4,0)</f>
      </c>
      <c r="I54" s="3">
        <f>VLOOKUP(B54,Members!$B:$G,5,0)</f>
      </c>
      <c r="J54" s="3">
        <f>VLOOKUP(B54,Members!$B:$G,6,0)</f>
      </c>
      <c r="K54" s="3"/>
      <c r="L54" s="8">
        <f>IF(ISNUMBER(SEARCH("BM", E54)),IFERROR(VLOOKUP(B54, Members!$B:$H, 7, FALSE), ""),"")</f>
      </c>
      <c r="M54" s="98">
        <f>IF(D54&lt;T54,"ออกก่อน "&amp;TEXT((T54-D54)*24*60,"0")&amp;" นาที","")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07:00 - 16:00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75"/>
      <c r="AJ54" s="32"/>
      <c r="AK54" s="32"/>
      <c r="AL54" s="32"/>
      <c r="AM54" s="32"/>
    </row>
    <row r="55">
      <c r="A55" s="106">
        <v>47</v>
      </c>
      <c r="B55" s="2" t="str">
        <v>ณัฐภัทร สุดประเวศ</v>
      </c>
      <c r="C55" s="102">
        <v>46117.28773148148</v>
      </c>
      <c r="D55" s="100">
        <v>0.6666666666666666</v>
      </c>
      <c r="E55" s="2" t="str">
        <v>BM3</v>
      </c>
      <c r="F55" s="2" t="str">
        <v>อับดุล</v>
      </c>
      <c r="G55" s="104">
        <f>VLOOKUP(B55,Members!$B:$G,3,0)</f>
      </c>
      <c r="H55" s="3">
        <f>VLOOKUP(B55,Members!$B:$G,4,0)</f>
      </c>
      <c r="I55" s="3">
        <f>VLOOKUP(B55,Members!$B:$G,5,0)</f>
      </c>
      <c r="J55" s="3">
        <f>VLOOKUP(B55,Members!$B:$G,6,0)</f>
      </c>
      <c r="K55" s="3"/>
      <c r="L55" s="8">
        <f>IF(ISNUMBER(SEARCH("BM", E55)),IFERROR(VLOOKUP(B55, Members!$B:$H, 7, FALSE), ""),"")</f>
      </c>
      <c r="M55" s="98">
        <f>IF(D55&lt;T55,"ออกก่อน "&amp;TEXT((T55-D55)*24*60,"0")&amp;" นาที","")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07:00 - 16:00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75"/>
      <c r="AJ55" s="32"/>
      <c r="AK55" s="32"/>
      <c r="AL55" s="32"/>
      <c r="AM55" s="32"/>
    </row>
    <row r="56">
      <c r="A56" s="106">
        <v>48</v>
      </c>
      <c r="B56" s="2" t="str">
        <v>ดนุพร อโคตมี</v>
      </c>
      <c r="C56" s="102">
        <v>46117.287673611114</v>
      </c>
      <c r="D56" s="100">
        <v>0.6666666666666666</v>
      </c>
      <c r="E56" s="2" t="str">
        <v>BM3</v>
      </c>
      <c r="F56" s="2" t="str">
        <v>ลีโอ</v>
      </c>
      <c r="G56" s="104">
        <f>VLOOKUP(B56,Members!$B:$G,3,0)</f>
      </c>
      <c r="H56" s="3">
        <f>VLOOKUP(B56,Members!$B:$G,4,0)</f>
      </c>
      <c r="I56" s="3">
        <f>VLOOKUP(B56,Members!$B:$G,5,0)</f>
      </c>
      <c r="J56" s="3">
        <f>VLOOKUP(B56,Members!$B:$G,6,0)</f>
      </c>
      <c r="K56" s="3"/>
      <c r="L56" s="8">
        <f>IF(ISNUMBER(SEARCH("BM", E56)),IFERROR(VLOOKUP(B56, Members!$B:$H, 7, FALSE), ""),"")</f>
      </c>
      <c r="M56" s="98">
        <f>IF(D56&lt;T56,"ออกก่อน "&amp;TEXT((T56-D56)*24*60,"0")&amp;" นาที","")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07:00 - 16:00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75"/>
      <c r="AJ56" s="32"/>
      <c r="AK56" s="32"/>
      <c r="AL56" s="32"/>
      <c r="AM56" s="32"/>
    </row>
    <row r="57">
      <c r="A57" s="106">
        <v>49</v>
      </c>
      <c r="B57" s="2" t="str">
        <v>จิราพร เพ็ชรนิล</v>
      </c>
      <c r="C57" s="102">
        <v>46117.286990740744</v>
      </c>
      <c r="D57" s="100">
        <v>0.6666666666666666</v>
      </c>
      <c r="E57" s="2" t="str">
        <v>BM3</v>
      </c>
      <c r="F57" s="2" t="str">
        <v>จาล</v>
      </c>
      <c r="G57" s="104">
        <f>VLOOKUP(B57,Members!$B:$G,3,0)</f>
      </c>
      <c r="H57" s="3">
        <f>VLOOKUP(B57,Members!$B:$G,4,0)</f>
      </c>
      <c r="I57" s="3">
        <f>VLOOKUP(B57,Members!$B:$G,5,0)</f>
      </c>
      <c r="J57" s="3">
        <f>VLOOKUP(B57,Members!$B:$G,6,0)</f>
      </c>
      <c r="K57" s="3"/>
      <c r="L57" s="8">
        <f>IF(ISNUMBER(SEARCH("BM", E57)),IFERROR(VLOOKUP(B57, Members!$B:$H, 7, FALSE), ""),"")</f>
      </c>
      <c r="M57" s="98">
        <f>IF(D57&lt;T57,"ออกก่อน "&amp;TEXT((T57-D57)*24*60,"0")&amp;" นาที","")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07:00 - 16:00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75"/>
      <c r="AJ57" s="32"/>
      <c r="AK57" s="32"/>
      <c r="AL57" s="32"/>
      <c r="AM57" s="32"/>
    </row>
    <row r="58">
      <c r="A58" s="106">
        <v>50</v>
      </c>
      <c r="B58" s="2" t="str">
        <v>วิชญาดา อวนหน้า</v>
      </c>
      <c r="C58" s="102">
        <v>46117.286099537036</v>
      </c>
      <c r="D58" s="100">
        <v>0.6666666666666666</v>
      </c>
      <c r="E58" s="2" t="str">
        <v>BM3</v>
      </c>
      <c r="F58" s="2" t="str">
        <v>แนน</v>
      </c>
      <c r="G58" s="104">
        <f>VLOOKUP(B58,Members!$B:$G,3,0)</f>
      </c>
      <c r="H58" s="3">
        <f>VLOOKUP(B58,Members!$B:$G,4,0)</f>
      </c>
      <c r="I58" s="3">
        <f>VLOOKUP(B58,Members!$B:$G,5,0)</f>
      </c>
      <c r="J58" s="3">
        <f>VLOOKUP(B58,Members!$B:$G,6,0)</f>
      </c>
      <c r="K58" s="3"/>
      <c r="L58" s="8">
        <f>IF(ISNUMBER(SEARCH("BM", E58)),IFERROR(VLOOKUP(B58, Members!$B:$H, 7, FALSE), ""),"")</f>
      </c>
      <c r="M58" s="98">
        <f>IF(D58&lt;T58,"ออกก่อน "&amp;TEXT((T58-D58)*24*60,"0")&amp;" นาที","")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07:00 - 16:00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75"/>
      <c r="AJ58" s="32"/>
      <c r="AK58" s="32"/>
      <c r="AL58" s="32"/>
      <c r="AM58" s="32"/>
    </row>
    <row r="59">
      <c r="A59" s="106">
        <v>51</v>
      </c>
      <c r="B59" s="2" t="str">
        <v>เจษฎาภรณ์ ปุราชะกา</v>
      </c>
      <c r="C59" s="102">
        <v>46117.28600694444</v>
      </c>
      <c r="D59" s="100">
        <v>0.6666666666666666</v>
      </c>
      <c r="E59" s="2" t="str">
        <v>BM3</v>
      </c>
      <c r="F59" s="2" t="str">
        <v>บิ๊ก</v>
      </c>
      <c r="G59" s="104">
        <f>VLOOKUP(B59,Members!$B:$G,3,0)</f>
      </c>
      <c r="H59" s="3">
        <f>VLOOKUP(B59,Members!$B:$G,4,0)</f>
      </c>
      <c r="I59" s="3">
        <f>VLOOKUP(B59,Members!$B:$G,5,0)</f>
      </c>
      <c r="J59" s="3">
        <f>VLOOKUP(B59,Members!$B:$G,6,0)</f>
      </c>
      <c r="K59" s="3"/>
      <c r="L59" s="8">
        <f>IF(ISNUMBER(SEARCH("BM", E59)),IFERROR(VLOOKUP(B59, Members!$B:$H, 7, FALSE), ""),"")</f>
      </c>
      <c r="M59" s="98">
        <f>IF(D59&lt;T59,"ออกก่อน "&amp;TEXT((T59-D59)*24*60,"0")&amp;" นาที","")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07:00 - 16:00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75"/>
      <c r="AJ59" s="32"/>
      <c r="AK59" s="32"/>
      <c r="AL59" s="32"/>
      <c r="AM59" s="32"/>
    </row>
    <row r="60">
      <c r="A60" s="106">
        <v>52</v>
      </c>
      <c r="B60" s="2" t="str">
        <v>กิรติกาญจน์ ภูอาลัย</v>
      </c>
      <c r="C60" s="102">
        <v>46117.28375</v>
      </c>
      <c r="D60" s="100">
        <v>0.6666666666666666</v>
      </c>
      <c r="E60" s="2" t="str">
        <v>BM3</v>
      </c>
      <c r="F60" s="2" t="str">
        <v>กีต้าร์</v>
      </c>
      <c r="G60" s="104">
        <f>VLOOKUP(B60,Members!$B:$G,3,0)</f>
      </c>
      <c r="H60" s="3">
        <f>VLOOKUP(B60,Members!$B:$G,4,0)</f>
      </c>
      <c r="I60" s="3">
        <f>VLOOKUP(B60,Members!$B:$G,5,0)</f>
      </c>
      <c r="J60" s="3">
        <f>VLOOKUP(B60,Members!$B:$G,6,0)</f>
      </c>
      <c r="K60" s="3"/>
      <c r="L60" s="8">
        <f>IF(ISNUMBER(SEARCH("BM", E60)),IFERROR(VLOOKUP(B60, Members!$B:$H, 7, FALSE), ""),"")</f>
      </c>
      <c r="M60" s="98">
        <f>IF(D60&lt;T60,"ออกก่อน "&amp;TEXT((T60-D60)*24*60,"0")&amp;" นาที","")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07:00 - 16:00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75"/>
      <c r="AJ60" s="32"/>
      <c r="AK60" s="32"/>
      <c r="AL60" s="32"/>
      <c r="AM60" s="32"/>
    </row>
    <row r="61">
      <c r="A61" s="106">
        <v>53</v>
      </c>
      <c r="B61" s="2" t="str">
        <v>จรรยวรรธ สุขมหาสวัสดิ์</v>
      </c>
      <c r="C61" s="102">
        <v>46117.283472222225</v>
      </c>
      <c r="D61" s="100">
        <v>0.6666666666666666</v>
      </c>
      <c r="E61" s="2" t="str">
        <v>BM3</v>
      </c>
      <c r="F61" s="2" t="str">
        <v>เกียว</v>
      </c>
      <c r="G61" s="104">
        <f>VLOOKUP(B61,Members!$B:$G,3,0)</f>
      </c>
      <c r="H61" s="3">
        <f>VLOOKUP(B61,Members!$B:$G,4,0)</f>
      </c>
      <c r="I61" s="3">
        <f>VLOOKUP(B61,Members!$B:$G,5,0)</f>
      </c>
      <c r="J61" s="3">
        <f>VLOOKUP(B61,Members!$B:$G,6,0)</f>
      </c>
      <c r="K61" s="3"/>
      <c r="L61" s="8">
        <f>IF(ISNUMBER(SEARCH("BM", E61)),IFERROR(VLOOKUP(B61, Members!$B:$H, 7, FALSE), ""),"")</f>
      </c>
      <c r="M61" s="98">
        <f>IF(D61&lt;T61,"ออกก่อน "&amp;TEXT((T61-D61)*24*60,"0")&amp;" นาที","")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07:00 - 16:00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75"/>
      <c r="AJ61" s="32"/>
      <c r="AK61" s="32"/>
      <c r="AL61" s="32"/>
      <c r="AM61" s="32"/>
    </row>
    <row r="62">
      <c r="A62" s="106">
        <v>54</v>
      </c>
      <c r="B62" s="2" t="str">
        <v>ผกามาศ สืบปาน</v>
      </c>
      <c r="C62" s="102">
        <v>46117.28303240741</v>
      </c>
      <c r="D62" s="100">
        <v>0.6666666666666666</v>
      </c>
      <c r="E62" s="2" t="str">
        <v>BM3</v>
      </c>
      <c r="F62" s="2" t="str">
        <v>ดรีม</v>
      </c>
      <c r="G62" s="104">
        <f>VLOOKUP(B62,Members!$B:$G,3,0)</f>
      </c>
      <c r="H62" s="3">
        <f>VLOOKUP(B62,Members!$B:$G,4,0)</f>
      </c>
      <c r="I62" s="3">
        <f>VLOOKUP(B62,Members!$B:$G,5,0)</f>
      </c>
      <c r="J62" s="3">
        <f>VLOOKUP(B62,Members!$B:$G,6,0)</f>
      </c>
      <c r="K62" s="3"/>
      <c r="L62" s="8">
        <f>IF(ISNUMBER(SEARCH("BM", E62)),IFERROR(VLOOKUP(B62, Members!$B:$H, 7, FALSE), ""),"")</f>
      </c>
      <c r="M62" s="98">
        <f>IF(D62&lt;T62,"ออกก่อน "&amp;TEXT((T62-D62)*24*60,"0")&amp;" นาที","")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07:00 - 16:00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75"/>
      <c r="AJ62" s="32"/>
      <c r="AK62" s="32"/>
      <c r="AL62" s="32"/>
      <c r="AM62" s="32"/>
    </row>
    <row r="63">
      <c r="A63" s="106">
        <v>55</v>
      </c>
      <c r="B63" s="2" t="str">
        <v>ปฏิญญา สำเร็จสุข</v>
      </c>
      <c r="C63" s="102">
        <v>46117.281747685185</v>
      </c>
      <c r="D63" s="100">
        <v>0.6666666666666666</v>
      </c>
      <c r="E63" s="2" t="str">
        <v>BM3</v>
      </c>
      <c r="F63" s="2" t="str">
        <v>บิ้ง</v>
      </c>
      <c r="G63" s="104">
        <f>VLOOKUP(B63,Members!$B:$G,3,0)</f>
      </c>
      <c r="H63" s="3">
        <f>VLOOKUP(B63,Members!$B:$G,4,0)</f>
      </c>
      <c r="I63" s="3">
        <f>VLOOKUP(B63,Members!$B:$G,5,0)</f>
      </c>
      <c r="J63" s="3">
        <f>VLOOKUP(B63,Members!$B:$G,6,0)</f>
      </c>
      <c r="K63" s="3"/>
      <c r="L63" s="8">
        <f>IF(ISNUMBER(SEARCH("BM", E63)),IFERROR(VLOOKUP(B63, Members!$B:$H, 7, FALSE), ""),"")</f>
      </c>
      <c r="M63" s="98">
        <f>IF(D63&lt;T63,"ออกก่อน "&amp;TEXT((T63-D63)*24*60,"0")&amp;" นาที","")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07:00 - 16:00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75"/>
      <c r="AJ63" s="32"/>
      <c r="AK63" s="32"/>
      <c r="AL63" s="32"/>
      <c r="AM63" s="32"/>
    </row>
    <row r="64">
      <c r="A64" s="106">
        <v>56</v>
      </c>
      <c r="B64" s="2" t="str">
        <v>นลินทิพย์ สมพิพัฒน์</v>
      </c>
      <c r="C64" s="102">
        <v>46117.281122685185</v>
      </c>
      <c r="D64" s="100">
        <v>0.6666666666666666</v>
      </c>
      <c r="E64" s="2" t="str">
        <v>BM3</v>
      </c>
      <c r="F64" s="2" t="str">
        <v>จิ้บ</v>
      </c>
      <c r="G64" s="104">
        <f>VLOOKUP(B64,Members!$B:$G,3,0)</f>
      </c>
      <c r="H64" s="3">
        <f>VLOOKUP(B64,Members!$B:$G,4,0)</f>
      </c>
      <c r="I64" s="3">
        <f>VLOOKUP(B64,Members!$B:$G,5,0)</f>
      </c>
      <c r="J64" s="3">
        <f>VLOOKUP(B64,Members!$B:$G,6,0)</f>
      </c>
      <c r="K64" s="116"/>
      <c r="L64" s="8">
        <f>IF(ISNUMBER(SEARCH("BM", E64)),IFERROR(VLOOKUP(B64, Members!$B:$H, 7, FALSE), ""),"")</f>
      </c>
      <c r="M64" s="98">
        <f>IF(D64&lt;T64,"ออกก่อน "&amp;TEXT((T64-D64)*24*60,"0")&amp;" นาที","")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07:00 - 16:00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75"/>
      <c r="AJ64" s="32"/>
      <c r="AK64" s="32"/>
      <c r="AL64" s="32"/>
      <c r="AM64" s="32"/>
    </row>
    <row r="65">
      <c r="A65" s="106">
        <v>57</v>
      </c>
      <c r="B65" s="2" t="str">
        <v>อรดี เจนจบ</v>
      </c>
      <c r="C65" s="102">
        <v>46117.28083333333</v>
      </c>
      <c r="D65" s="100">
        <v>0.6666666666666666</v>
      </c>
      <c r="E65" s="2" t="str">
        <v>BM3</v>
      </c>
      <c r="F65" s="2" t="str">
        <v>กิ๊ก</v>
      </c>
      <c r="G65" s="104">
        <f>VLOOKUP(B65,Members!$B:$G,3,0)</f>
      </c>
      <c r="H65" s="3">
        <f>VLOOKUP(B65,Members!$B:$G,4,0)</f>
      </c>
      <c r="I65" s="3">
        <f>VLOOKUP(B65,Members!$B:$G,5,0)</f>
      </c>
      <c r="J65" s="3">
        <f>VLOOKUP(B65,Members!$B:$G,6,0)</f>
      </c>
      <c r="K65" s="3"/>
      <c r="L65" s="8">
        <f>IF(ISNUMBER(SEARCH("BM", E65)),IFERROR(VLOOKUP(B65, Members!$B:$H, 7, FALSE), ""),"")</f>
      </c>
      <c r="M65" s="98">
        <f>IF(D65&lt;T65,"ออกก่อน "&amp;TEXT((T65-D65)*24*60,"0")&amp;" นาที","")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07:00 - 16:00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75"/>
      <c r="AJ65" s="32"/>
      <c r="AK65" s="32"/>
      <c r="AL65" s="32"/>
      <c r="AM65" s="32"/>
    </row>
    <row r="66">
      <c r="A66" s="106">
        <v>58</v>
      </c>
      <c r="B66" s="2" t="str">
        <v>เบญจมาศ แก้วกล้า</v>
      </c>
      <c r="C66" s="102">
        <v>46117.28841435185</v>
      </c>
      <c r="D66" s="100">
        <v>0.6666666666666666</v>
      </c>
      <c r="E66" s="2" t="str">
        <v>BM3</v>
      </c>
      <c r="F66" s="2" t="str">
        <v>จิ๊บ</v>
      </c>
      <c r="G66" s="104">
        <f>VLOOKUP(B66,Members!$B:$G,3,0)</f>
      </c>
      <c r="H66" s="3">
        <f>VLOOKUP(B66,Members!$B:$G,4,0)</f>
      </c>
      <c r="I66" s="3">
        <f>VLOOKUP(B66,Members!$B:$G,5,0)</f>
      </c>
      <c r="J66" s="3">
        <f>VLOOKUP(B66,Members!$B:$G,6,0)</f>
      </c>
      <c r="K66" s="3"/>
      <c r="L66" s="8">
        <f>IF(ISNUMBER(SEARCH("BM", E66)),IFERROR(VLOOKUP(B66, Members!$B:$H, 7, FALSE), ""),"")</f>
      </c>
      <c r="M66" s="98">
        <f>IF(D66&lt;T66,"ออกก่อน "&amp;TEXT((T66-D66)*24*60,"0")&amp;" นาที","")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07:00 - 16:00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75"/>
      <c r="AJ66" s="32"/>
      <c r="AK66" s="32"/>
      <c r="AL66" s="32"/>
      <c r="AM66" s="32"/>
    </row>
    <row r="67">
      <c r="A67" s="106">
        <v>59</v>
      </c>
      <c r="B67" s="2" t="str">
        <v>นันทวัน ธรรมนิต์</v>
      </c>
      <c r="C67" s="102">
        <v>46117.28706018518</v>
      </c>
      <c r="D67" s="100">
        <v>0.6666666666666666</v>
      </c>
      <c r="E67" s="2" t="str">
        <v>BM3</v>
      </c>
      <c r="F67" s="2" t="str">
        <v>อ้อ</v>
      </c>
      <c r="G67" s="104">
        <f>VLOOKUP(B67,Members!$B:$G,3,0)</f>
      </c>
      <c r="H67" s="3">
        <f>VLOOKUP(B67,Members!$B:$G,4,0)</f>
      </c>
      <c r="I67" s="3">
        <f>VLOOKUP(B67,Members!$B:$G,5,0)</f>
      </c>
      <c r="J67" s="3">
        <f>VLOOKUP(B67,Members!$B:$G,6,0)</f>
      </c>
      <c r="K67" s="3"/>
      <c r="L67" s="8">
        <f>IF(ISNUMBER(SEARCH("BM", E67)),IFERROR(VLOOKUP(B67, Members!$B:$H, 7, FALSE), ""),"")</f>
      </c>
      <c r="M67" s="98">
        <f>IF(D67&lt;T67,"ออกก่อน "&amp;TEXT((T67-D67)*24*60,"0")&amp;" นาที","")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07:00 - 16:00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75"/>
      <c r="AJ67" s="32"/>
      <c r="AK67" s="32"/>
      <c r="AL67" s="32"/>
      <c r="AM67" s="32"/>
    </row>
    <row r="68">
      <c r="A68" s="106">
        <v>60</v>
      </c>
      <c r="B68" s="2" t="str">
        <v>อรรถชัย ม่วงคู</v>
      </c>
      <c r="C68" s="102">
        <v>46117.314351851855</v>
      </c>
      <c r="D68" s="100">
        <v>0.6666666666666666</v>
      </c>
      <c r="E68" s="2" t="str">
        <v>DW1</v>
      </c>
      <c r="F68" s="2" t="str">
        <v>บอม</v>
      </c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IF(D68&lt;T68,"ออกก่อน "&amp;TEXT((T68-D68)*24*60,"0")&amp;" นาที","")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07:00 - 16:00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75"/>
      <c r="AJ68" s="32"/>
      <c r="AK68" s="32"/>
      <c r="AL68" s="32"/>
      <c r="AM68" s="32"/>
    </row>
    <row r="69">
      <c r="A69" s="106">
        <v>61</v>
      </c>
      <c r="B69" s="2" t="str">
        <v>นพรัตน์ นบนอบ</v>
      </c>
      <c r="C69" s="102">
        <v>46117.304027777776</v>
      </c>
      <c r="D69" s="100">
        <v>0.6666666666666666</v>
      </c>
      <c r="E69" s="2" t="str">
        <v>DW1</v>
      </c>
      <c r="F69" s="2" t="str">
        <v>บอล</v>
      </c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IF(D69&lt;T69,"ออกก่อน "&amp;TEXT((T69-D69)*24*60,"0")&amp;" นาที","")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07:00 - 16:00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75"/>
      <c r="AJ69" s="32"/>
      <c r="AK69" s="32"/>
      <c r="AL69" s="32"/>
      <c r="AM69" s="32"/>
    </row>
    <row r="70">
      <c r="A70" s="106">
        <v>62</v>
      </c>
      <c r="B70" s="2" t="str">
        <v>ยุรนันท์ แซ่ย่าง</v>
      </c>
      <c r="C70" s="102">
        <v>46117.294537037036</v>
      </c>
      <c r="D70" s="100">
        <v>0.6666666666666666</v>
      </c>
      <c r="E70" s="2" t="str">
        <v>DW1</v>
      </c>
      <c r="F70" s="2" t="str">
        <v>ตี๋</v>
      </c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IF(D70&lt;T70,"ออกก่อน "&amp;TEXT((T70-D70)*24*60,"0")&amp;" นาที","")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 t="str">
        <v>07:00 - 16:00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75"/>
      <c r="AJ70" s="32"/>
      <c r="AK70" s="32"/>
      <c r="AL70" s="32"/>
      <c r="AM70" s="32"/>
    </row>
    <row r="71">
      <c r="A71" s="106">
        <v>63</v>
      </c>
      <c r="B71" s="2" t="str">
        <v>อนุชา ชื่นชม</v>
      </c>
      <c r="C71" s="102">
        <v>46117.291342592594</v>
      </c>
      <c r="D71" s="100">
        <v>0.6666666666666666</v>
      </c>
      <c r="E71" s="2" t="str">
        <v>DW1</v>
      </c>
      <c r="F71" s="2" t="str">
        <v>อาท</v>
      </c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IF(D71&lt;T71,"ออกก่อน "&amp;TEXT((T71-D71)*24*60,"0")&amp;" นาที","")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 t="str">
        <v>07:00 - 16:00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75"/>
      <c r="AJ71" s="32"/>
      <c r="AK71" s="32"/>
      <c r="AL71" s="32"/>
      <c r="AM71" s="32"/>
    </row>
    <row r="72">
      <c r="A72" s="106">
        <v>64</v>
      </c>
      <c r="B72" s="2" t="str">
        <v>ศุภนัฐ มะโนรักษ์</v>
      </c>
      <c r="C72" s="102">
        <v>46117.289085648146</v>
      </c>
      <c r="D72" s="100">
        <v>0.6666666666666666</v>
      </c>
      <c r="E72" s="2" t="str">
        <v>DW1</v>
      </c>
      <c r="F72" s="2" t="str">
        <v>ฟิล์ม</v>
      </c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IF(D72&lt;T72,"ออกก่อน "&amp;TEXT((T72-D72)*24*60,"0")&amp;" นาที","")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 t="str">
        <v>07:00 - 16:00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75"/>
      <c r="AJ72" s="32"/>
      <c r="AK72" s="32"/>
      <c r="AL72" s="32"/>
      <c r="AM72" s="32"/>
    </row>
    <row r="73">
      <c r="A73" s="106">
        <v>65</v>
      </c>
      <c r="B73" s="2" t="str">
        <v>กรัณย์ เพ็ชร์สุทธิ์</v>
      </c>
      <c r="C73" s="102">
        <v>46117.28728009259</v>
      </c>
      <c r="D73" s="100">
        <v>0.6666666666666666</v>
      </c>
      <c r="E73" s="2" t="str">
        <v>DW1</v>
      </c>
      <c r="F73" s="2" t="str">
        <v>บอย</v>
      </c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IF(D73&lt;T73,"ออกก่อน "&amp;TEXT((T73-D73)*24*60,"0")&amp;" นาที","")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 t="str">
        <v>07:00 - 16:00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75"/>
      <c r="AJ73" s="32"/>
      <c r="AK73" s="32"/>
      <c r="AL73" s="32"/>
      <c r="AM73" s="32"/>
    </row>
    <row r="74">
      <c r="A74" s="106">
        <v>66</v>
      </c>
      <c r="B74" s="2" t="str">
        <v>วรรณวิษา เตชะอนันต์ณุกุล</v>
      </c>
      <c r="C74" s="102">
        <v>46117.28847222222</v>
      </c>
      <c r="D74" s="100">
        <v>0.6666666666666666</v>
      </c>
      <c r="E74" s="2" t="str">
        <v>DW1</v>
      </c>
      <c r="F74" s="2" t="str">
        <v>ลูคัส</v>
      </c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IF(D74&lt;T74,"ออกก่อน "&amp;TEXT((T74-D74)*24*60,"0")&amp;" นาที","")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 t="str">
        <v>07:00 - 16:00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75"/>
      <c r="AJ74" s="32"/>
      <c r="AK74" s="32"/>
      <c r="AL74" s="32"/>
      <c r="AM74" s="32"/>
    </row>
    <row r="75">
      <c r="A75" s="106">
        <v>67</v>
      </c>
      <c r="B75" s="2" t="str">
        <v>กรรณิการ์ หวันทา</v>
      </c>
      <c r="C75" s="102">
        <v>46117.28210648148</v>
      </c>
      <c r="D75" s="100">
        <v>0.6666666666666666</v>
      </c>
      <c r="E75" s="2" t="str">
        <v>DW1</v>
      </c>
      <c r="F75" s="2" t="str">
        <v>มด</v>
      </c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IF(D75&lt;T75,"ออกก่อน "&amp;TEXT((T75-D75)*24*60,"0")&amp;" นาที","")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 t="str">
        <v>07:00 - 16:00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75"/>
      <c r="AJ75" s="32"/>
      <c r="AK75" s="32"/>
      <c r="AL75" s="32"/>
      <c r="AM75" s="32"/>
    </row>
    <row r="76">
      <c r="A76" s="106">
        <v>68</v>
      </c>
      <c r="B76" s="2" t="str">
        <v>ณิชนันทน์ ขวัญสุด</v>
      </c>
      <c r="C76" s="102">
        <v>46117.28155092592</v>
      </c>
      <c r="D76" s="100">
        <v>0.6666666666666666</v>
      </c>
      <c r="E76" s="2" t="str">
        <v>DW1</v>
      </c>
      <c r="F76" s="2" t="str">
        <v>บูม</v>
      </c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IF(D76&lt;T76,"ออกก่อน "&amp;TEXT((T76-D76)*24*60,"0")&amp;" นาที","")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 t="str">
        <v>07:00 - 16:00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75"/>
      <c r="AJ76" s="32"/>
      <c r="AK76" s="32"/>
      <c r="AL76" s="32"/>
      <c r="AM76" s="32"/>
    </row>
    <row r="77">
      <c r="A77" s="106">
        <v>69</v>
      </c>
      <c r="B77" s="2" t="str">
        <v>อนุพงศ์ แดงประเสริฐ</v>
      </c>
      <c r="C77" s="102">
        <v>46117.30467592592</v>
      </c>
      <c r="D77" s="100">
        <v>0.6666666666666666</v>
      </c>
      <c r="E77" s="2" t="str">
        <v>DW1</v>
      </c>
      <c r="F77" s="2" t="str">
        <v>เอ</v>
      </c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IF(D77&lt;T77,"ออกก่อน "&amp;TEXT((T77-D77)*24*60,"0")&amp;" นาที","")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 t="str">
        <v>07:00 - 16:00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75"/>
      <c r="AJ77" s="32"/>
      <c r="AK77" s="32"/>
      <c r="AL77" s="32"/>
      <c r="AM77" s="32"/>
    </row>
    <row r="78">
      <c r="A78" s="106">
        <v>70</v>
      </c>
      <c r="B78" s="2" t="str">
        <v>พยอม ดีเลิศ</v>
      </c>
      <c r="C78" s="102">
        <v>46117.29141203704</v>
      </c>
      <c r="D78" s="100">
        <v>0.6666666666666666</v>
      </c>
      <c r="E78" s="2" t="str">
        <v>แม่บ้านชม้อย</v>
      </c>
      <c r="F78" s="2"/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IF(D78&lt;T78,"ออกก่อน "&amp;TEXT((T78-D78)*24*60,"0")&amp;" นาที","")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 t="str">
        <v>07:00 - 16:00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75"/>
      <c r="AJ78" s="32"/>
      <c r="AK78" s="32"/>
      <c r="AL78" s="32"/>
      <c r="AM78" s="32"/>
    </row>
    <row r="79">
      <c r="A79" s="106">
        <v>71</v>
      </c>
      <c r="B79" s="2" t="str">
        <v>นาย บดินทร์ชัย สมภักดี</v>
      </c>
      <c r="C79" s="102">
        <v>46117.28488425926</v>
      </c>
      <c r="D79" s="100">
        <v>0.6666666666666666</v>
      </c>
      <c r="E79" s="2" t="str">
        <v>นักศึกษา</v>
      </c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IF(D79&lt;T79,"ออกก่อน "&amp;TEXT((T79-D79)*24*60,"0")&amp;" นาที","")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 t="str">
        <v>07:00 - 16:00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75"/>
      <c r="AJ79" s="32"/>
      <c r="AK79" s="32"/>
      <c r="AL79" s="32"/>
      <c r="AM79" s="32"/>
    </row>
    <row r="80">
      <c r="A80" s="106">
        <v>72</v>
      </c>
      <c r="B80" s="2" t="str">
        <v>นายธีระภพ จันทะดวง</v>
      </c>
      <c r="C80" s="102">
        <v>46117.28420138889</v>
      </c>
      <c r="D80" s="100">
        <v>0.6666666666666666</v>
      </c>
      <c r="E80" s="2" t="str">
        <v>นักศึกษา</v>
      </c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IF(D80&lt;T80,"ออกก่อน "&amp;TEXT((T80-D80)*24*60,"0")&amp;" นาที","")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 t="str">
        <v>07:00 - 16:00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75"/>
      <c r="AJ80" s="32"/>
      <c r="AK80" s="32"/>
      <c r="AL80" s="32"/>
      <c r="AM80" s="32"/>
    </row>
    <row r="81">
      <c r="A81" s="106"/>
      <c r="B81" s="25"/>
      <c r="C81" s="145"/>
      <c r="D81" s="100"/>
      <c r="E81" s="25"/>
      <c r="F81" s="25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IF(D81&lt;T81,"ออกก่อน "&amp;TEXT((T81-D81)*24*60,"0")&amp;" นาที","")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/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75"/>
      <c r="AJ81" s="32"/>
      <c r="AK81" s="32"/>
      <c r="AL81" s="32"/>
      <c r="AM81" s="32"/>
    </row>
    <row r="82">
      <c r="A82" s="106"/>
      <c r="B82" s="2"/>
      <c r="C82" s="102"/>
      <c r="D82" s="100"/>
      <c r="E82" s="2"/>
      <c r="F82" s="2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IF(D82&lt;T82,"ออกก่อน "&amp;TEXT((T82-D82)*24*60,"0")&amp;" นาที","")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/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75"/>
      <c r="AJ82" s="32"/>
      <c r="AK82" s="32"/>
      <c r="AL82" s="32"/>
      <c r="AM82" s="32"/>
    </row>
    <row r="83">
      <c r="A83" s="106"/>
      <c r="B83" s="2"/>
      <c r="C83" s="102"/>
      <c r="D83" s="100"/>
      <c r="E83" s="2"/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IF(D83&lt;T83,"ออกก่อน "&amp;TEXT((T83-D83)*24*60,"0")&amp;" นาที","")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/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75"/>
      <c r="AJ83" s="32"/>
      <c r="AK83" s="32"/>
      <c r="AL83" s="32"/>
      <c r="AM83" s="32"/>
    </row>
    <row r="84">
      <c r="A84" s="106"/>
      <c r="B84" s="2"/>
      <c r="C84" s="102"/>
      <c r="D84" s="115"/>
      <c r="E84" s="2"/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IF(D84&lt;T84,"ออกก่อน "&amp;TEXT((T84-D84)*24*60,"0")&amp;" นาที","")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/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75"/>
      <c r="AJ84" s="32"/>
      <c r="AK84" s="32"/>
      <c r="AL84" s="32"/>
      <c r="AM84" s="32"/>
    </row>
    <row r="85">
      <c r="A85" s="106"/>
      <c r="B85" s="2"/>
      <c r="C85" s="102"/>
      <c r="D85" s="115"/>
      <c r="E85" s="2"/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IF(D85&lt;T85,"ออกก่อน "&amp;TEXT((T85-D85)*24*60,"0")&amp;" นาที","")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/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75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IF(D86&lt;T86,"ออกก่อน "&amp;TEXT((T86-D86)*24*60,"0")&amp;" นาที","")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/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75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IF(D87&lt;T87,"ออกก่อน "&amp;TEXT((T87-D87)*24*60,"0")&amp;" นาที","")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/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75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IF(D88&lt;T88,"ออกก่อน "&amp;TEXT((T88-D88)*24*60,"0")&amp;" นาที","")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/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75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IF(D89&lt;T89,"ออกก่อน "&amp;TEXT((T89-D89)*24*60,"0")&amp;" นาที","")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/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75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IF(D90&lt;T90,"ออกก่อน "&amp;TEXT((T90-D90)*24*60,"0")&amp;" นาที","")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/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75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IF(D91&lt;T91,"ออกก่อน "&amp;TEXT((T91-D91)*24*60,"0")&amp;" นาที","")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/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75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IF(D92&lt;T92,"ออกก่อน "&amp;TEXT((T92-D92)*24*60,"0")&amp;" นาที","")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/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75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IF(D93&lt;T93,"ออกก่อน "&amp;TEXT((T93-D93)*24*60,"0")&amp;" นาที","")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/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75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IF(D94&lt;T94,"ออกก่อน "&amp;TEXT((T94-D94)*24*60,"0")&amp;" นาที","")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/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75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IF(D95&lt;T95,"ออกก่อน "&amp;TEXT((T95-D95)*24*60,"0")&amp;" นาที","")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/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75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IF(D96&lt;T96,"ออกก่อน "&amp;TEXT((T96-D96)*24*60,"0")&amp;" นาที","")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/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75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IF(D97&lt;T97,"ออกก่อน "&amp;TEXT((T97-D97)*24*60,"0")&amp;" นาที","")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/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75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IF(D98&lt;T98,"ออกก่อน "&amp;TEXT((T98-D98)*24*60,"0")&amp;" นาที","")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/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75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IF(D99&lt;T99,"ออกก่อน "&amp;TEXT((T99-D99)*24*60,"0")&amp;" นาที","")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/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75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IF(D100&lt;T100,"ออกก่อน "&amp;TEXT((T100-D100)*24*60,"0")&amp;" นาที","")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/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75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IF(D101&lt;T101,"ออกก่อน "&amp;TEXT((T101-D101)*24*60,"0")&amp;" นาที","")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/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75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IF(D102&lt;T102,"ออกก่อน "&amp;TEXT((T102-D102)*24*60,"0")&amp;" นาที","")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/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75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IF(D103&lt;T103,"ออกก่อน "&amp;TEXT((T103-D103)*24*60,"0")&amp;" นาที","")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/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75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IF(D104&lt;T104,"ออกก่อน "&amp;TEXT((T104-D104)*24*60,"0")&amp;" นาที","")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/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75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34" priority="2" stopIfTrue="true" type="expression">
      <formula>AND(ISNUMBER(SEARCH("BM",$E9)),$E9&lt;&gt;$L9)</formula>
    </cfRule>
  </conditionalFormatting>
  <conditionalFormatting sqref="B1:B1048576">
    <cfRule dxfId="35" priority="3" stopIfTrue="true" type="duplicateValues"/>
  </conditionalFormatting>
  <conditionalFormatting sqref="L1:M1048576">
    <cfRule dxfId="36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37" priority="5" stopIfTrue="true" type="expression">
      <formula>ISNUMBER(SEARCH("มาสาย",$P1))</formula>
    </cfRule>
  </conditionalFormatting>
  <conditionalFormatting sqref="P1:P1048576">
    <cfRule dxfId="38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30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75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75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75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75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75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75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157"/>
      <c r="AJ7" s="94"/>
      <c r="AK7" s="32"/>
      <c r="AL7" s="114"/>
      <c r="AM7" s="94"/>
    </row>
    <row r="8">
      <c r="A8" s="136" t="str">
        <v>ลำดับ</v>
      </c>
      <c r="B8" s="136" t="str">
        <v>ชื่อ-นามสกุล</v>
      </c>
      <c r="C8" s="132" t="str">
        <v>Checkin time</v>
      </c>
      <c r="D8" s="132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56" t="str">
        <v>หักสินค้าชำรุด</v>
      </c>
      <c r="AJ8" s="94"/>
      <c r="AK8" s="94"/>
      <c r="AL8" s="94"/>
      <c r="AM8" s="94"/>
    </row>
    <row r="9">
      <c r="A9" s="3">
        <v>1</v>
      </c>
      <c r="B9" s="2" t="str">
        <v>กีรติ วาจาเพราะ</v>
      </c>
      <c r="C9" s="102">
        <v>46117.703935185185</v>
      </c>
      <c r="D9" s="147">
        <v>46118.088055555556</v>
      </c>
      <c r="E9" s="2" t="str">
        <v>BM1</v>
      </c>
      <c r="F9" s="2" t="str">
        <v>ซุป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17:00 - 02:00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75"/>
      <c r="AJ9" s="32"/>
      <c r="AK9" s="32"/>
      <c r="AL9" s="32"/>
      <c r="AM9" s="32"/>
    </row>
    <row r="10">
      <c r="A10" s="3">
        <v>2</v>
      </c>
      <c r="B10" s="2" t="str">
        <v>ธนาธิป ควรสำโรง</v>
      </c>
      <c r="C10" s="102">
        <v>46117.700833333336</v>
      </c>
      <c r="D10" s="147">
        <v>46118.088159722225</v>
      </c>
      <c r="E10" s="2" t="str">
        <v>BM1</v>
      </c>
      <c r="F10" s="2" t="str">
        <v>ดีม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17:00 - 02:00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75"/>
      <c r="AJ10" s="32"/>
      <c r="AK10" s="32"/>
      <c r="AL10" s="32"/>
      <c r="AM10" s="32"/>
    </row>
    <row r="11">
      <c r="A11" s="3">
        <v>3</v>
      </c>
      <c r="B11" s="2" t="str">
        <v>วริศรา เครือแสง</v>
      </c>
      <c r="C11" s="102">
        <v>46117.69630787037</v>
      </c>
      <c r="D11" s="147">
        <v>46118.08788194445</v>
      </c>
      <c r="E11" s="2" t="str">
        <v>BM1</v>
      </c>
      <c r="F11" s="2" t="str">
        <v>ทัย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17:00 - 02:00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75"/>
      <c r="AJ11" s="32"/>
      <c r="AK11" s="32"/>
      <c r="AL11" s="32"/>
      <c r="AM11" s="32"/>
    </row>
    <row r="12">
      <c r="A12" s="3">
        <v>4</v>
      </c>
      <c r="B12" s="2" t="str">
        <v>นรินลักษณ์ สวัสดี</v>
      </c>
      <c r="C12" s="102">
        <v>46117.69517361111</v>
      </c>
      <c r="D12" s="147">
        <v>46118.088425925926</v>
      </c>
      <c r="E12" s="2" t="str">
        <v>BM1</v>
      </c>
      <c r="F12" s="2" t="str">
        <v>ใหม่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17:00 - 02:00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75"/>
      <c r="AJ12" s="32"/>
      <c r="AK12" s="32"/>
      <c r="AL12" s="32"/>
      <c r="AM12" s="32"/>
    </row>
    <row r="13">
      <c r="A13" s="3">
        <v>5</v>
      </c>
      <c r="B13" s="2" t="str">
        <v>ภูธเนศ สวัสดี</v>
      </c>
      <c r="C13" s="102">
        <v>46117.70012731481</v>
      </c>
      <c r="D13" s="147">
        <v>46118.08833333333</v>
      </c>
      <c r="E13" s="2" t="str">
        <v>BM1</v>
      </c>
      <c r="F13" s="2" t="str">
        <v>ตี๋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17:00 - 02:00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75"/>
      <c r="AJ13" s="32"/>
      <c r="AK13" s="32"/>
      <c r="AL13" s="32"/>
      <c r="AM13" s="32"/>
    </row>
    <row r="14">
      <c r="A14" s="3">
        <v>6</v>
      </c>
      <c r="B14" s="2" t="str">
        <v>อภิรดี แสนโคตร</v>
      </c>
      <c r="C14" s="102">
        <v>46117.694872685184</v>
      </c>
      <c r="D14" s="147">
        <v>46118.088009259256</v>
      </c>
      <c r="E14" s="2" t="str">
        <v>BM1</v>
      </c>
      <c r="F14" s="2" t="str">
        <v>เกตุ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17:00 - 02:00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75"/>
      <c r="AJ14" s="32"/>
      <c r="AK14" s="32"/>
      <c r="AL14" s="32"/>
      <c r="AM14" s="32"/>
    </row>
    <row r="15">
      <c r="A15" s="3">
        <v>7</v>
      </c>
      <c r="B15" s="2" t="str">
        <v>สุรเดช เจตจิรประภา</v>
      </c>
      <c r="C15" s="102">
        <v>46117.712326388886</v>
      </c>
      <c r="D15" s="147">
        <v>46118.088229166664</v>
      </c>
      <c r="E15" s="2" t="str">
        <v>BM3</v>
      </c>
      <c r="F15" s="2" t="str">
        <v>เบบี้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17:00 - 02:00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75"/>
      <c r="AJ15" s="32"/>
      <c r="AK15" s="32"/>
      <c r="AL15" s="32"/>
      <c r="AM15" s="32"/>
    </row>
    <row r="16">
      <c r="A16" s="3">
        <v>8</v>
      </c>
      <c r="B16" s="2" t="str">
        <v>พนมกร แย้มเหม็น</v>
      </c>
      <c r="C16" s="102">
        <v>46117.702731481484</v>
      </c>
      <c r="D16" s="147">
        <v>46118.096921296295</v>
      </c>
      <c r="E16" s="2" t="str">
        <v>BM3</v>
      </c>
      <c r="F16" s="2" t="str">
        <v>เม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17:00 - 02:00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75"/>
      <c r="AJ16" s="32"/>
      <c r="AK16" s="32"/>
      <c r="AL16" s="32"/>
      <c r="AM16" s="32"/>
    </row>
    <row r="17">
      <c r="A17" s="3">
        <v>9</v>
      </c>
      <c r="B17" s="2" t="str">
        <v>ณัฐนรี เพ็ชรมหาพรม</v>
      </c>
      <c r="C17" s="102">
        <v>46117.69758101852</v>
      </c>
      <c r="D17" s="147">
        <v>46118.08829861111</v>
      </c>
      <c r="E17" s="2" t="str">
        <v>BM3</v>
      </c>
      <c r="F17" s="2" t="str">
        <v>แตงกวา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17:00 - 02:00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75"/>
      <c r="AJ17" s="32"/>
      <c r="AK17" s="32"/>
      <c r="AL17" s="32"/>
      <c r="AM17" s="32"/>
    </row>
    <row r="18">
      <c r="A18" s="3">
        <v>10</v>
      </c>
      <c r="B18" s="2" t="str">
        <v>อรรคเดช ดีนทอง</v>
      </c>
      <c r="C18" s="102">
        <v>46117.687314814815</v>
      </c>
      <c r="D18" s="147">
        <v>46118.08809027778</v>
      </c>
      <c r="E18" s="2" t="str">
        <v>BM3</v>
      </c>
      <c r="F18" s="2" t="str">
        <v>เดช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17:00 - 02:00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75"/>
      <c r="AJ18" s="32"/>
      <c r="AK18" s="32"/>
      <c r="AL18" s="32"/>
      <c r="AM18" s="32"/>
    </row>
    <row r="19">
      <c r="A19" s="3">
        <v>11</v>
      </c>
      <c r="B19" s="2" t="str">
        <v>ปวีณา กระธรรม</v>
      </c>
      <c r="C19" s="102">
        <v>46117.69966435185</v>
      </c>
      <c r="D19" s="147">
        <v>46118.08797453704</v>
      </c>
      <c r="E19" s="2" t="str">
        <v>DW1</v>
      </c>
      <c r="F19" s="2" t="str">
        <v>นา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17:00 - 02:00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75"/>
      <c r="AJ19" s="32"/>
      <c r="AK19" s="32"/>
      <c r="AL19" s="32"/>
      <c r="AM19" s="32"/>
    </row>
    <row r="20">
      <c r="A20" s="3">
        <v>12</v>
      </c>
      <c r="B20" s="2" t="str">
        <v>นภัสกร ฟองเกิด</v>
      </c>
      <c r="C20" s="102">
        <v>46117.69509259259</v>
      </c>
      <c r="D20" s="147">
        <v>46118.0883912037</v>
      </c>
      <c r="E20" s="2" t="str">
        <v>DW1</v>
      </c>
      <c r="F20" s="2" t="str">
        <v>เปา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17:00 - 02:00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75"/>
      <c r="AJ20" s="32"/>
      <c r="AK20" s="32"/>
      <c r="AL20" s="32"/>
      <c r="AM20" s="32"/>
    </row>
    <row r="21">
      <c r="A21" s="3"/>
      <c r="B21" s="159"/>
      <c r="C21" s="160"/>
      <c r="D21" s="161"/>
      <c r="E21" s="159"/>
      <c r="F21" s="159"/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/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75"/>
      <c r="AJ21" s="32"/>
      <c r="AK21" s="32"/>
      <c r="AL21" s="32"/>
      <c r="AM21" s="32"/>
    </row>
    <row r="22">
      <c r="A22" s="3"/>
      <c r="B22" s="159"/>
      <c r="C22" s="160"/>
      <c r="D22" s="161"/>
      <c r="E22" s="159"/>
      <c r="F22" s="159"/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/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75"/>
      <c r="AJ22" s="32"/>
      <c r="AK22" s="32"/>
      <c r="AL22" s="32"/>
      <c r="AM22" s="32"/>
    </row>
    <row r="23">
      <c r="A23" s="3"/>
      <c r="B23" s="2"/>
      <c r="C23" s="102"/>
      <c r="D23" s="147"/>
      <c r="E23" s="2"/>
      <c r="F23" s="2"/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/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75"/>
      <c r="AJ23" s="32"/>
      <c r="AK23" s="32"/>
      <c r="AL23" s="32"/>
      <c r="AM23" s="32"/>
    </row>
    <row r="24">
      <c r="A24" s="158"/>
      <c r="B24" s="25"/>
      <c r="C24" s="145"/>
      <c r="D24" s="143"/>
      <c r="E24" s="25"/>
      <c r="F24" s="25"/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/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75"/>
      <c r="AJ24" s="32"/>
      <c r="AK24" s="32"/>
      <c r="AL24" s="32"/>
      <c r="AM24" s="32"/>
    </row>
    <row r="25">
      <c r="A25" s="106"/>
      <c r="B25" s="2"/>
      <c r="C25" s="102"/>
      <c r="D25" s="100"/>
      <c r="E25" s="2"/>
      <c r="F25" s="2"/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/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75"/>
      <c r="AJ25" s="32"/>
      <c r="AK25" s="32"/>
      <c r="AL25" s="32"/>
      <c r="AM25" s="32"/>
    </row>
    <row r="26">
      <c r="A26" s="106"/>
      <c r="B26" s="2"/>
      <c r="C26" s="102"/>
      <c r="D26" s="100"/>
      <c r="E26" s="2"/>
      <c r="F26" s="2"/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/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75"/>
      <c r="AJ26" s="32"/>
      <c r="AK26" s="32"/>
      <c r="AL26" s="32"/>
      <c r="AM26" s="32"/>
    </row>
    <row r="27">
      <c r="A27" s="106"/>
      <c r="B27" s="2"/>
      <c r="C27" s="102"/>
      <c r="D27" s="100"/>
      <c r="E27" s="2"/>
      <c r="F27" s="2"/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/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75"/>
      <c r="AJ27" s="32"/>
      <c r="AK27" s="32"/>
      <c r="AL27" s="32"/>
      <c r="AM27" s="32"/>
    </row>
    <row r="28">
      <c r="A28" s="106"/>
      <c r="B28" s="2"/>
      <c r="C28" s="102"/>
      <c r="D28" s="100"/>
      <c r="E28" s="2"/>
      <c r="F28" s="2"/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/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75"/>
      <c r="AJ28" s="32"/>
      <c r="AK28" s="32"/>
      <c r="AL28" s="32"/>
      <c r="AM28" s="32"/>
    </row>
    <row r="29">
      <c r="A29" s="106"/>
      <c r="B29" s="2"/>
      <c r="C29" s="102"/>
      <c r="D29" s="100"/>
      <c r="E29" s="2"/>
      <c r="F29" s="2"/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/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75"/>
      <c r="AJ29" s="32"/>
      <c r="AK29" s="32"/>
      <c r="AL29" s="32"/>
      <c r="AM29" s="32"/>
    </row>
    <row customHeight="true" ht="22" r="30">
      <c r="A30" s="106"/>
      <c r="B30" s="2"/>
      <c r="C30" s="102"/>
      <c r="D30" s="100"/>
      <c r="E30" s="2"/>
      <c r="F30" s="2"/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/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75"/>
      <c r="AJ30" s="32"/>
      <c r="AK30" s="32"/>
      <c r="AL30" s="32"/>
      <c r="AM30" s="32"/>
    </row>
    <row r="31">
      <c r="A31" s="106"/>
      <c r="B31" s="2"/>
      <c r="C31" s="102"/>
      <c r="D31" s="100"/>
      <c r="E31" s="2"/>
      <c r="F31" s="2"/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/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75"/>
      <c r="AJ31" s="32"/>
      <c r="AK31" s="32"/>
      <c r="AL31" s="32"/>
      <c r="AM31" s="32"/>
    </row>
    <row r="32">
      <c r="A32" s="106"/>
      <c r="B32" s="2"/>
      <c r="C32" s="102"/>
      <c r="D32" s="100"/>
      <c r="E32" s="2"/>
      <c r="F32" s="2"/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/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75"/>
      <c r="AJ32" s="32"/>
      <c r="AK32" s="32"/>
      <c r="AL32" s="32"/>
      <c r="AM32" s="32"/>
    </row>
    <row r="33">
      <c r="A33" s="106"/>
      <c r="B33" s="2"/>
      <c r="C33" s="102"/>
      <c r="D33" s="100"/>
      <c r="E33" s="2"/>
      <c r="F33" s="2"/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/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75"/>
      <c r="AJ33" s="32"/>
      <c r="AK33" s="32"/>
      <c r="AL33" s="32"/>
      <c r="AM33" s="32"/>
    </row>
    <row r="34">
      <c r="A34" s="106"/>
      <c r="B34" s="2"/>
      <c r="C34" s="102"/>
      <c r="D34" s="100"/>
      <c r="E34" s="2"/>
      <c r="F34" s="2"/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/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75"/>
      <c r="AJ34" s="32"/>
      <c r="AK34" s="32"/>
      <c r="AL34" s="32"/>
      <c r="AM34" s="32"/>
    </row>
    <row customHeight="true" ht="24" r="35">
      <c r="A35" s="106"/>
      <c r="B35" s="2"/>
      <c r="C35" s="102"/>
      <c r="D35" s="100"/>
      <c r="E35" s="2"/>
      <c r="F35" s="2"/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/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75"/>
      <c r="AJ35" s="32"/>
      <c r="AK35" s="32"/>
      <c r="AL35" s="32"/>
      <c r="AM35" s="32"/>
    </row>
    <row r="36">
      <c r="A36" s="106"/>
      <c r="B36" s="2"/>
      <c r="C36" s="102"/>
      <c r="D36" s="100"/>
      <c r="E36" s="2"/>
      <c r="F36" s="2"/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/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75"/>
      <c r="AJ36" s="32"/>
      <c r="AK36" s="32"/>
      <c r="AL36" s="32"/>
      <c r="AM36" s="32"/>
    </row>
    <row r="37">
      <c r="A37" s="106"/>
      <c r="B37" s="2"/>
      <c r="C37" s="102"/>
      <c r="D37" s="100"/>
      <c r="E37" s="2"/>
      <c r="F37" s="2"/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/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75"/>
      <c r="AJ37" s="32"/>
      <c r="AK37" s="32"/>
      <c r="AL37" s="32"/>
      <c r="AM37" s="32"/>
    </row>
    <row r="38">
      <c r="A38" s="106"/>
      <c r="B38" s="2"/>
      <c r="C38" s="102"/>
      <c r="D38" s="100"/>
      <c r="E38" s="2"/>
      <c r="F38" s="2"/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/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75"/>
      <c r="AJ38" s="32"/>
      <c r="AK38" s="32"/>
      <c r="AL38" s="32"/>
      <c r="AM38" s="32"/>
    </row>
    <row r="39">
      <c r="A39" s="106"/>
      <c r="B39" s="2"/>
      <c r="C39" s="102"/>
      <c r="D39" s="100"/>
      <c r="E39" s="2"/>
      <c r="F39" s="2"/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/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75"/>
      <c r="AJ39" s="32"/>
      <c r="AK39" s="32"/>
      <c r="AL39" s="32"/>
      <c r="AM39" s="32"/>
    </row>
    <row r="40">
      <c r="A40" s="106"/>
      <c r="B40" s="2"/>
      <c r="C40" s="102"/>
      <c r="D40" s="100"/>
      <c r="E40" s="2"/>
      <c r="F40" s="2"/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/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75"/>
      <c r="AJ40" s="32"/>
      <c r="AK40" s="32"/>
      <c r="AL40" s="32"/>
      <c r="AM40" s="32"/>
    </row>
    <row r="41">
      <c r="A41" s="106"/>
      <c r="B41" s="2"/>
      <c r="C41" s="102"/>
      <c r="D41" s="100"/>
      <c r="E41" s="2"/>
      <c r="F41" s="2"/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/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75"/>
      <c r="AJ41" s="32"/>
      <c r="AK41" s="32"/>
      <c r="AL41" s="32"/>
      <c r="AM41" s="32"/>
    </row>
    <row r="42">
      <c r="A42" s="106"/>
      <c r="B42" s="2"/>
      <c r="C42" s="102"/>
      <c r="D42" s="100"/>
      <c r="E42" s="2"/>
      <c r="F42" s="2"/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/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75"/>
      <c r="AJ42" s="32"/>
      <c r="AK42" s="32"/>
      <c r="AL42" s="32"/>
      <c r="AM42" s="32"/>
    </row>
    <row r="43">
      <c r="A43" s="106"/>
      <c r="B43" s="2"/>
      <c r="C43" s="102"/>
      <c r="D43" s="100"/>
      <c r="E43" s="2"/>
      <c r="F43" s="2"/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/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75"/>
      <c r="AJ43" s="32"/>
      <c r="AK43" s="32"/>
      <c r="AL43" s="32"/>
      <c r="AM43" s="32"/>
    </row>
    <row r="44">
      <c r="A44" s="106"/>
      <c r="B44" s="2"/>
      <c r="C44" s="102"/>
      <c r="D44" s="100"/>
      <c r="E44" s="2"/>
      <c r="F44" s="2"/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/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75"/>
      <c r="AJ44" s="32"/>
      <c r="AK44" s="32"/>
      <c r="AL44" s="32"/>
      <c r="AM44" s="32"/>
    </row>
    <row r="45">
      <c r="A45" s="106"/>
      <c r="B45" s="2"/>
      <c r="C45" s="102"/>
      <c r="D45" s="100"/>
      <c r="E45" s="2"/>
      <c r="F45" s="2"/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/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75"/>
      <c r="AJ45" s="32"/>
      <c r="AK45" s="32"/>
      <c r="AL45" s="32"/>
      <c r="AM45" s="32"/>
    </row>
    <row r="46">
      <c r="A46" s="106"/>
      <c r="B46" s="2"/>
      <c r="C46" s="102"/>
      <c r="D46" s="115"/>
      <c r="E46" s="2"/>
      <c r="F46" s="2"/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/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75"/>
      <c r="AJ46" s="32"/>
      <c r="AK46" s="32"/>
      <c r="AL46" s="32"/>
      <c r="AM46" s="32"/>
    </row>
    <row r="47">
      <c r="A47" s="106"/>
      <c r="B47" s="2"/>
      <c r="C47" s="102"/>
      <c r="D47" s="100"/>
      <c r="E47" s="2"/>
      <c r="F47" s="2"/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/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75"/>
      <c r="AJ47" s="32"/>
      <c r="AK47" s="32"/>
      <c r="AL47" s="32"/>
      <c r="AM47" s="32"/>
    </row>
    <row r="48">
      <c r="A48" s="106"/>
      <c r="B48" s="2"/>
      <c r="C48" s="102"/>
      <c r="D48" s="100"/>
      <c r="E48" s="2"/>
      <c r="F48" s="2"/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/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75"/>
      <c r="AJ48" s="32"/>
      <c r="AK48" s="32"/>
      <c r="AL48" s="32"/>
      <c r="AM48" s="32"/>
    </row>
    <row r="49">
      <c r="A49" s="106"/>
      <c r="B49" s="2"/>
      <c r="C49" s="102"/>
      <c r="D49" s="100"/>
      <c r="E49" s="2"/>
      <c r="F49" s="2"/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/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75"/>
      <c r="AJ49" s="32"/>
      <c r="AK49" s="32"/>
      <c r="AL49" s="32"/>
      <c r="AM49" s="32"/>
    </row>
    <row r="50">
      <c r="A50" s="106"/>
      <c r="B50" s="2"/>
      <c r="C50" s="102"/>
      <c r="D50" s="100"/>
      <c r="E50" s="2"/>
      <c r="F50" s="2"/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/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75"/>
      <c r="AJ50" s="32"/>
      <c r="AK50" s="32"/>
      <c r="AL50" s="32"/>
      <c r="AM50" s="32"/>
    </row>
    <row r="51">
      <c r="A51" s="106"/>
      <c r="B51" s="2"/>
      <c r="C51" s="102"/>
      <c r="D51" s="100"/>
      <c r="E51" s="2"/>
      <c r="F51" s="2"/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/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75"/>
      <c r="AJ51" s="32"/>
      <c r="AK51" s="32"/>
      <c r="AL51" s="32"/>
      <c r="AM51" s="32"/>
    </row>
    <row r="52">
      <c r="A52" s="106"/>
      <c r="B52" s="2"/>
      <c r="C52" s="102"/>
      <c r="D52" s="100"/>
      <c r="E52" s="2"/>
      <c r="F52" s="2"/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/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75"/>
      <c r="AJ52" s="32"/>
      <c r="AK52" s="32"/>
      <c r="AL52" s="32"/>
      <c r="AM52" s="32"/>
    </row>
    <row r="53">
      <c r="A53" s="106"/>
      <c r="B53" s="2"/>
      <c r="C53" s="102"/>
      <c r="D53" s="100"/>
      <c r="E53" s="2"/>
      <c r="F53" s="2"/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/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75"/>
      <c r="AJ53" s="32"/>
      <c r="AK53" s="32"/>
      <c r="AL53" s="32"/>
      <c r="AM53" s="32"/>
    </row>
    <row r="54">
      <c r="A54" s="106"/>
      <c r="B54" s="2"/>
      <c r="C54" s="102"/>
      <c r="D54" s="100"/>
      <c r="E54" s="2"/>
      <c r="F54" s="2"/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/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75"/>
      <c r="AJ54" s="32"/>
      <c r="AK54" s="32"/>
      <c r="AL54" s="32"/>
      <c r="AM54" s="32"/>
    </row>
    <row r="55">
      <c r="A55" s="106"/>
      <c r="B55" s="2"/>
      <c r="C55" s="102"/>
      <c r="D55" s="100"/>
      <c r="E55" s="2"/>
      <c r="F55" s="2"/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/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75"/>
      <c r="AJ55" s="32"/>
      <c r="AK55" s="32"/>
      <c r="AL55" s="32"/>
      <c r="AM55" s="32"/>
    </row>
    <row r="56">
      <c r="A56" s="106"/>
      <c r="B56" s="2"/>
      <c r="C56" s="102"/>
      <c r="D56" s="100"/>
      <c r="E56" s="2"/>
      <c r="F56" s="2"/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/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75"/>
      <c r="AJ56" s="32"/>
      <c r="AK56" s="32"/>
      <c r="AL56" s="32"/>
      <c r="AM56" s="32"/>
    </row>
    <row r="57">
      <c r="A57" s="106"/>
      <c r="B57" s="2"/>
      <c r="C57" s="102"/>
      <c r="D57" s="100"/>
      <c r="E57" s="2"/>
      <c r="F57" s="2"/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/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75"/>
      <c r="AJ57" s="32"/>
      <c r="AK57" s="32"/>
      <c r="AL57" s="32"/>
      <c r="AM57" s="32"/>
    </row>
    <row r="58">
      <c r="A58" s="106"/>
      <c r="B58" s="2"/>
      <c r="C58" s="102"/>
      <c r="D58" s="100"/>
      <c r="E58" s="2"/>
      <c r="F58" s="2"/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/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75"/>
      <c r="AJ58" s="32"/>
      <c r="AK58" s="32"/>
      <c r="AL58" s="32"/>
      <c r="AM58" s="32"/>
    </row>
    <row r="59">
      <c r="A59" s="106"/>
      <c r="B59" s="2"/>
      <c r="C59" s="102"/>
      <c r="D59" s="100"/>
      <c r="E59" s="2"/>
      <c r="F59" s="2"/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/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75"/>
      <c r="AJ59" s="32"/>
      <c r="AK59" s="32"/>
      <c r="AL59" s="32"/>
      <c r="AM59" s="32"/>
    </row>
    <row r="60">
      <c r="A60" s="106"/>
      <c r="B60" s="2"/>
      <c r="C60" s="102"/>
      <c r="D60" s="100"/>
      <c r="E60" s="2"/>
      <c r="F60" s="2"/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/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75"/>
      <c r="AJ60" s="32"/>
      <c r="AK60" s="32"/>
      <c r="AL60" s="32"/>
      <c r="AM60" s="32"/>
    </row>
    <row r="61">
      <c r="A61" s="106"/>
      <c r="B61" s="2"/>
      <c r="C61" s="102"/>
      <c r="D61" s="100"/>
      <c r="E61" s="2"/>
      <c r="F61" s="2"/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/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75"/>
      <c r="AJ61" s="32"/>
      <c r="AK61" s="32"/>
      <c r="AL61" s="32"/>
      <c r="AM61" s="32"/>
    </row>
    <row r="62">
      <c r="A62" s="106"/>
      <c r="B62" s="2"/>
      <c r="C62" s="102"/>
      <c r="D62" s="100"/>
      <c r="E62" s="2"/>
      <c r="F62" s="2"/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/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75"/>
      <c r="AJ62" s="32"/>
      <c r="AK62" s="32"/>
      <c r="AL62" s="32"/>
      <c r="AM62" s="32"/>
    </row>
    <row r="63">
      <c r="A63" s="106"/>
      <c r="B63" s="2"/>
      <c r="C63" s="102"/>
      <c r="D63" s="100"/>
      <c r="E63" s="2"/>
      <c r="F63" s="2"/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/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75"/>
      <c r="AJ63" s="32"/>
      <c r="AK63" s="32"/>
      <c r="AL63" s="32"/>
      <c r="AM63" s="32"/>
    </row>
    <row r="64">
      <c r="A64" s="106"/>
      <c r="B64" s="2"/>
      <c r="C64" s="102"/>
      <c r="D64" s="100"/>
      <c r="E64" s="2"/>
      <c r="F64" s="2"/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/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75"/>
      <c r="AJ64" s="32"/>
      <c r="AK64" s="32"/>
      <c r="AL64" s="32"/>
      <c r="AM64" s="32"/>
    </row>
    <row r="65">
      <c r="A65" s="106"/>
      <c r="B65" s="2"/>
      <c r="C65" s="102"/>
      <c r="D65" s="115"/>
      <c r="E65" s="2"/>
      <c r="F65" s="2"/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/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75"/>
      <c r="AJ65" s="32"/>
      <c r="AK65" s="32"/>
      <c r="AL65" s="32"/>
      <c r="AM65" s="32"/>
    </row>
    <row r="66">
      <c r="A66" s="106"/>
      <c r="B66" s="2"/>
      <c r="C66" s="102"/>
      <c r="D66" s="100"/>
      <c r="E66" s="2"/>
      <c r="F66" s="2"/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/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75"/>
      <c r="AJ66" s="32"/>
      <c r="AK66" s="32"/>
      <c r="AL66" s="32"/>
      <c r="AM66" s="32"/>
    </row>
    <row r="67">
      <c r="A67" s="106"/>
      <c r="B67" s="2"/>
      <c r="C67" s="102"/>
      <c r="D67" s="100"/>
      <c r="E67" s="2"/>
      <c r="F67" s="2"/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/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75"/>
      <c r="AJ67" s="32"/>
      <c r="AK67" s="32"/>
      <c r="AL67" s="32"/>
      <c r="AM67" s="32"/>
    </row>
    <row r="68">
      <c r="A68" s="106"/>
      <c r="B68" s="2"/>
      <c r="C68" s="102"/>
      <c r="D68" s="100"/>
      <c r="E68" s="2"/>
      <c r="F68" s="2"/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/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75"/>
      <c r="AJ68" s="32"/>
      <c r="AK68" s="32"/>
      <c r="AL68" s="32"/>
      <c r="AM68" s="32"/>
    </row>
    <row r="69">
      <c r="A69" s="106"/>
      <c r="B69" s="2"/>
      <c r="C69" s="102"/>
      <c r="D69" s="100"/>
      <c r="E69" s="2"/>
      <c r="F69" s="2"/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/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75"/>
      <c r="AJ69" s="32"/>
      <c r="AK69" s="32"/>
      <c r="AL69" s="32"/>
      <c r="AM69" s="32"/>
    </row>
    <row r="70">
      <c r="A70" s="106"/>
      <c r="B70" s="2"/>
      <c r="C70" s="102"/>
      <c r="D70" s="100"/>
      <c r="E70" s="2"/>
      <c r="F70" s="2"/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/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75"/>
      <c r="AJ70" s="32"/>
      <c r="AK70" s="32"/>
      <c r="AL70" s="32"/>
      <c r="AM70" s="32"/>
    </row>
    <row r="71">
      <c r="A71" s="106"/>
      <c r="B71" s="2"/>
      <c r="C71" s="102"/>
      <c r="D71" s="100"/>
      <c r="E71" s="2"/>
      <c r="F71" s="2"/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/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75"/>
      <c r="AJ71" s="32"/>
      <c r="AK71" s="32"/>
      <c r="AL71" s="32"/>
      <c r="AM71" s="32"/>
    </row>
    <row r="72">
      <c r="A72" s="106"/>
      <c r="B72" s="2"/>
      <c r="C72" s="102"/>
      <c r="D72" s="100"/>
      <c r="E72" s="2"/>
      <c r="F72" s="2"/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/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75"/>
      <c r="AJ72" s="32"/>
      <c r="AK72" s="32"/>
      <c r="AL72" s="32"/>
      <c r="AM72" s="32"/>
    </row>
    <row r="73">
      <c r="A73" s="106"/>
      <c r="B73" s="2"/>
      <c r="C73" s="102"/>
      <c r="D73" s="100"/>
      <c r="E73" s="2"/>
      <c r="F73" s="2"/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/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75"/>
      <c r="AJ73" s="32"/>
      <c r="AK73" s="32"/>
      <c r="AL73" s="32"/>
      <c r="AM73" s="32"/>
    </row>
    <row r="74">
      <c r="A74" s="106"/>
      <c r="B74" s="2"/>
      <c r="C74" s="102"/>
      <c r="D74" s="100"/>
      <c r="E74" s="2"/>
      <c r="F74" s="2"/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/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75"/>
      <c r="AJ74" s="32"/>
      <c r="AK74" s="32"/>
      <c r="AL74" s="32"/>
      <c r="AM74" s="32"/>
    </row>
    <row r="75">
      <c r="A75" s="106"/>
      <c r="B75" s="2"/>
      <c r="C75" s="102"/>
      <c r="D75" s="100"/>
      <c r="E75" s="2"/>
      <c r="F75" s="2"/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/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75"/>
      <c r="AJ75" s="32"/>
      <c r="AK75" s="32"/>
      <c r="AL75" s="32"/>
      <c r="AM75" s="32"/>
    </row>
    <row r="76">
      <c r="A76" s="106"/>
      <c r="B76" s="2"/>
      <c r="C76" s="102"/>
      <c r="D76" s="100"/>
      <c r="E76" s="2"/>
      <c r="F76" s="2"/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/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75"/>
      <c r="AJ76" s="32"/>
      <c r="AK76" s="32"/>
      <c r="AL76" s="32"/>
      <c r="AM76" s="32"/>
    </row>
    <row r="77">
      <c r="A77" s="106"/>
      <c r="B77" s="2"/>
      <c r="C77" s="102"/>
      <c r="D77" s="100"/>
      <c r="E77" s="2"/>
      <c r="F77" s="2"/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/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75"/>
      <c r="AJ77" s="32"/>
      <c r="AK77" s="32"/>
      <c r="AL77" s="32"/>
      <c r="AM77" s="32"/>
    </row>
    <row r="78">
      <c r="A78" s="106"/>
      <c r="B78" s="2"/>
      <c r="C78" s="102"/>
      <c r="D78" s="143"/>
      <c r="E78" s="2"/>
      <c r="F78" s="2"/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/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75"/>
      <c r="AJ78" s="32"/>
      <c r="AK78" s="32"/>
      <c r="AL78" s="32"/>
      <c r="AM78" s="32"/>
    </row>
    <row r="79">
      <c r="A79" s="106"/>
      <c r="B79" s="2"/>
      <c r="C79" s="102"/>
      <c r="D79" s="100"/>
      <c r="E79" s="2"/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/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75"/>
      <c r="AJ79" s="32"/>
      <c r="AK79" s="32"/>
      <c r="AL79" s="32"/>
      <c r="AM79" s="32"/>
    </row>
    <row r="80">
      <c r="A80" s="106"/>
      <c r="B80" s="2"/>
      <c r="C80" s="102"/>
      <c r="D80" s="100"/>
      <c r="E80" s="2"/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/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75"/>
      <c r="AJ80" s="32"/>
      <c r="AK80" s="32"/>
      <c r="AL80" s="32"/>
      <c r="AM80" s="32"/>
    </row>
    <row r="81">
      <c r="A81" s="106"/>
      <c r="B81" s="2"/>
      <c r="C81" s="102"/>
      <c r="D81" s="100"/>
      <c r="E81" s="2"/>
      <c r="F81" s="2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/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75"/>
      <c r="AJ81" s="32"/>
      <c r="AK81" s="32"/>
      <c r="AL81" s="32"/>
      <c r="AM81" s="32"/>
    </row>
    <row r="82">
      <c r="A82" s="106"/>
      <c r="B82" s="2"/>
      <c r="C82" s="102"/>
      <c r="D82" s="100"/>
      <c r="E82" s="2"/>
      <c r="F82" s="2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/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75"/>
      <c r="AJ82" s="32"/>
      <c r="AK82" s="32"/>
      <c r="AL82" s="32"/>
      <c r="AM82" s="32"/>
    </row>
    <row r="83">
      <c r="A83" s="106"/>
      <c r="B83" s="2"/>
      <c r="C83" s="102"/>
      <c r="D83" s="100"/>
      <c r="E83" s="2"/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/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75"/>
      <c r="AJ83" s="32"/>
      <c r="AK83" s="32"/>
      <c r="AL83" s="32"/>
      <c r="AM83" s="32"/>
    </row>
    <row r="84">
      <c r="A84" s="106"/>
      <c r="B84" s="2"/>
      <c r="C84" s="102"/>
      <c r="D84" s="115"/>
      <c r="E84" s="2"/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/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75"/>
      <c r="AJ84" s="32"/>
      <c r="AK84" s="32"/>
      <c r="AL84" s="32"/>
      <c r="AM84" s="32"/>
    </row>
    <row r="85">
      <c r="A85" s="106"/>
      <c r="B85" s="2"/>
      <c r="C85" s="102"/>
      <c r="D85" s="115"/>
      <c r="E85" s="2"/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/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75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/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75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/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75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/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75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/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75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/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75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/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75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/>
      <c r="Q92" s="3"/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75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/>
      <c r="Q93" s="3"/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75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/>
      <c r="Q94" s="3"/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75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/>
      <c r="Q95" s="3"/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75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/>
      <c r="Q96" s="3"/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75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/>
      <c r="Q97" s="3"/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75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/>
      <c r="Q98" s="3"/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75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/>
      <c r="Q99" s="3"/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75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/>
      <c r="Q100" s="3"/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75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/>
      <c r="Q101" s="3"/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75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/>
      <c r="Q102" s="3"/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75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/>
      <c r="Q103" s="3"/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75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/>
      <c r="Q104" s="3"/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75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39" priority="2" stopIfTrue="true" type="expression">
      <formula>AND(ISNUMBER(SEARCH("BM",$E9)),$E9&lt;&gt;$L9)</formula>
    </cfRule>
  </conditionalFormatting>
  <conditionalFormatting sqref="B1:B1048576">
    <cfRule dxfId="40" priority="3" stopIfTrue="true" type="duplicateValues"/>
  </conditionalFormatting>
  <conditionalFormatting sqref="L1:M1048576">
    <cfRule dxfId="41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42" priority="5" stopIfTrue="true" type="expression">
      <formula>ISNUMBER(SEARCH("มาสาย",$P1))</formula>
    </cfRule>
  </conditionalFormatting>
  <conditionalFormatting sqref="P1:P1048576">
    <cfRule dxfId="43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7" min="7" style="0" width="21"/>
    <col collapsed="false" customWidth="true" hidden="false" max="8" min="8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9" min="9" style="0" width="21"/>
    <col collapsed="false" customWidth="true" hidden="false" max="10" min="10" style="0" width="30"/>
    <col collapsed="false" customWidth="true" hidden="false" max="10" min="10" style="0" width="30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2" min="22" style="0" width="17"/>
    <col collapsed="false" customWidth="true" hidden="false" max="23" min="23" style="0" width="18"/>
    <col collapsed="false" customWidth="true" hidden="false" max="23" min="23" style="0" width="18"/>
    <col collapsed="false" customWidth="true" hidden="false" max="24" min="24" style="0" width="17"/>
    <col collapsed="false" customWidth="true" hidden="false" max="24" min="24" style="0" width="17"/>
    <col collapsed="false" customWidth="true" hidden="false" max="25" min="25" style="0" width="15"/>
    <col collapsed="false" customWidth="true" hidden="false" max="25" min="25" style="0" width="15"/>
    <col collapsed="false" customWidth="true" hidden="false" max="26" min="26" style="0" width="22"/>
    <col collapsed="false" customWidth="true" hidden="false" max="26" min="26" style="0" width="22"/>
    <col collapsed="false" customWidth="true" hidden="false" max="27" min="27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75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75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75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75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75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75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157"/>
      <c r="AJ7" s="94"/>
      <c r="AK7" s="32"/>
      <c r="AL7" s="114"/>
      <c r="AM7" s="94"/>
    </row>
    <row r="8">
      <c r="A8" s="136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56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เขมมะ จงเพิ่มกลาง</v>
      </c>
      <c r="C9" s="102">
        <v>46119.35269675926</v>
      </c>
      <c r="D9" s="100">
        <v>0.7291666666666666</v>
      </c>
      <c r="E9" s="2" t="str">
        <v>BM1</v>
      </c>
      <c r="F9" s="2" t="str">
        <v>โฮ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75"/>
      <c r="AJ9" s="32"/>
      <c r="AK9" s="32"/>
      <c r="AL9" s="32"/>
      <c r="AM9" s="32"/>
    </row>
    <row r="10">
      <c r="A10" s="106">
        <v>2</v>
      </c>
      <c r="B10" s="2" t="str">
        <v>อธิบดี วัสสุวรรณ</v>
      </c>
      <c r="C10" s="102">
        <v>46119.36131944445</v>
      </c>
      <c r="D10" s="100">
        <v>0.729166666666667</v>
      </c>
      <c r="E10" s="2" t="str">
        <v>BM1</v>
      </c>
      <c r="F10" s="2" t="str">
        <v>ฟรี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75"/>
      <c r="AJ10" s="32"/>
      <c r="AK10" s="32"/>
      <c r="AL10" s="32"/>
      <c r="AM10" s="32"/>
    </row>
    <row r="11">
      <c r="A11" s="106">
        <v>3</v>
      </c>
      <c r="B11" s="2" t="str">
        <v>ฉัตรมงคล มาลี</v>
      </c>
      <c r="C11" s="102">
        <v>46119.3562962963</v>
      </c>
      <c r="D11" s="100">
        <v>0.729166666666667</v>
      </c>
      <c r="E11" s="2" t="str">
        <v>BM1</v>
      </c>
      <c r="F11" s="2" t="str">
        <v>เก้า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75"/>
      <c r="AJ11" s="32"/>
      <c r="AK11" s="32"/>
      <c r="AL11" s="32"/>
      <c r="AM11" s="32"/>
    </row>
    <row r="12">
      <c r="A12" s="106">
        <v>4</v>
      </c>
      <c r="B12" s="2" t="str">
        <v>กีรติ วาจาเพราะ</v>
      </c>
      <c r="C12" s="102">
        <v>46119.35601851852</v>
      </c>
      <c r="D12" s="100">
        <v>0.729166666666667</v>
      </c>
      <c r="E12" s="2" t="str">
        <v>BM1</v>
      </c>
      <c r="F12" s="2" t="str">
        <v>ซุป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75"/>
      <c r="AJ12" s="32"/>
      <c r="AK12" s="32"/>
      <c r="AL12" s="32"/>
      <c r="AM12" s="32"/>
    </row>
    <row r="13">
      <c r="A13" s="106">
        <v>5</v>
      </c>
      <c r="B13" s="2" t="str">
        <v>ประสิทธิ์ เด๊ะรอฮีม</v>
      </c>
      <c r="C13" s="102">
        <v>46119.353321759256</v>
      </c>
      <c r="D13" s="100">
        <v>0.729166666666667</v>
      </c>
      <c r="E13" s="2" t="str">
        <v>BM1</v>
      </c>
      <c r="F13" s="2" t="str">
        <v>ดีน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75"/>
      <c r="AJ13" s="32"/>
      <c r="AK13" s="32"/>
      <c r="AL13" s="32"/>
      <c r="AM13" s="32"/>
    </row>
    <row r="14">
      <c r="A14" s="106">
        <v>6</v>
      </c>
      <c r="B14" s="2" t="str">
        <v>ณัฐกิตติ์ โล้หนู</v>
      </c>
      <c r="C14" s="102">
        <v>46119.352430555555</v>
      </c>
      <c r="D14" s="100">
        <v>0.729166666666667</v>
      </c>
      <c r="E14" s="2" t="str">
        <v>BM1</v>
      </c>
      <c r="F14" s="2" t="str">
        <v>เฟิร์ส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75"/>
      <c r="AJ14" s="32"/>
      <c r="AK14" s="32"/>
      <c r="AL14" s="32"/>
      <c r="AM14" s="32"/>
    </row>
    <row r="15">
      <c r="A15" s="106">
        <v>7</v>
      </c>
      <c r="B15" s="2" t="str">
        <v>นิชากร กรุดบาง</v>
      </c>
      <c r="C15" s="102">
        <v>46119.352372685185</v>
      </c>
      <c r="D15" s="100">
        <v>0.729166666666667</v>
      </c>
      <c r="E15" s="2" t="str">
        <v>BM1</v>
      </c>
      <c r="F15" s="2" t="str">
        <v>ครีม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75"/>
      <c r="AJ15" s="32"/>
      <c r="AK15" s="32"/>
      <c r="AL15" s="32"/>
      <c r="AM15" s="32"/>
    </row>
    <row r="16">
      <c r="A16" s="106">
        <v>8</v>
      </c>
      <c r="B16" s="2" t="str">
        <v>กาญจนา วิสุทธิพงศ์</v>
      </c>
      <c r="C16" s="102">
        <v>46119.350810185184</v>
      </c>
      <c r="D16" s="100">
        <v>0.729166666666667</v>
      </c>
      <c r="E16" s="2" t="str">
        <v>BM1</v>
      </c>
      <c r="F16" s="2" t="str">
        <v>แม่บ้านเก๋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75"/>
      <c r="AJ16" s="32"/>
      <c r="AK16" s="32"/>
      <c r="AL16" s="32"/>
      <c r="AM16" s="32"/>
    </row>
    <row r="17">
      <c r="A17" s="106">
        <v>9</v>
      </c>
      <c r="B17" s="2" t="str">
        <v>อิงอร สุวรรณนิเวศ</v>
      </c>
      <c r="C17" s="102">
        <v>46119.34936342593</v>
      </c>
      <c r="D17" s="100">
        <v>0.729166666666667</v>
      </c>
      <c r="E17" s="2" t="str">
        <v>BM1</v>
      </c>
      <c r="F17" s="2" t="str">
        <v>หมวย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75"/>
      <c r="AJ17" s="32"/>
      <c r="AK17" s="32"/>
      <c r="AL17" s="32"/>
      <c r="AM17" s="32"/>
    </row>
    <row r="18">
      <c r="A18" s="106">
        <v>10</v>
      </c>
      <c r="B18" s="2" t="str">
        <v>ครองฟ้า เทียมประกอบกิจ</v>
      </c>
      <c r="C18" s="102">
        <v>46119.35277777778</v>
      </c>
      <c r="D18" s="100">
        <v>0.729166666666667</v>
      </c>
      <c r="E18" s="2" t="str">
        <v>BM1</v>
      </c>
      <c r="F18" s="2" t="str">
        <v>จีโน่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75"/>
      <c r="AJ18" s="32"/>
      <c r="AK18" s="32"/>
      <c r="AL18" s="32"/>
      <c r="AM18" s="32"/>
    </row>
    <row r="19">
      <c r="A19" s="106">
        <v>11</v>
      </c>
      <c r="B19" s="2" t="str">
        <v>เกณิกา ฐาณัตตระกูล</v>
      </c>
      <c r="C19" s="102">
        <v>46119.34805555556</v>
      </c>
      <c r="D19" s="100">
        <v>0.729166666666667</v>
      </c>
      <c r="E19" s="2" t="str">
        <v>BM1</v>
      </c>
      <c r="F19" s="2" t="str">
        <v>เก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75"/>
      <c r="AJ19" s="32"/>
      <c r="AK19" s="32"/>
      <c r="AL19" s="32"/>
      <c r="AM19" s="32"/>
    </row>
    <row r="20">
      <c r="A20" s="106">
        <v>12</v>
      </c>
      <c r="B20" s="2" t="str">
        <v>ภูริ ยังกิด</v>
      </c>
      <c r="C20" s="102">
        <v>46119.35171296296</v>
      </c>
      <c r="D20" s="100">
        <v>0.729166666666667</v>
      </c>
      <c r="E20" s="2" t="str">
        <v>BM1</v>
      </c>
      <c r="F20" s="2" t="str">
        <v>ภีม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75"/>
      <c r="AJ20" s="32"/>
      <c r="AK20" s="32"/>
      <c r="AL20" s="32"/>
      <c r="AM20" s="32"/>
    </row>
    <row r="21">
      <c r="A21" s="106">
        <v>13</v>
      </c>
      <c r="B21" s="2" t="str">
        <v>พรชิตา พะวา</v>
      </c>
      <c r="C21" s="102">
        <v>46119.3453125</v>
      </c>
      <c r="D21" s="100">
        <v>0.729166666666667</v>
      </c>
      <c r="E21" s="2" t="str">
        <v>BM1</v>
      </c>
      <c r="F21" s="2" t="str">
        <v>ฟ้าน้อย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75"/>
      <c r="AJ21" s="32"/>
      <c r="AK21" s="32"/>
      <c r="AL21" s="32"/>
      <c r="AM21" s="32"/>
    </row>
    <row r="22">
      <c r="A22" s="106">
        <v>14</v>
      </c>
      <c r="B22" s="2" t="str">
        <v>บุญสิตา พวงจำปี</v>
      </c>
      <c r="C22" s="102">
        <v>46119.34434027778</v>
      </c>
      <c r="D22" s="100">
        <v>0.729166666666667</v>
      </c>
      <c r="E22" s="2" t="str">
        <v>BM1</v>
      </c>
      <c r="F22" s="2" t="str">
        <v>แม่บ้านต่าย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75"/>
      <c r="AJ22" s="32"/>
      <c r="AK22" s="32"/>
      <c r="AL22" s="32"/>
      <c r="AM22" s="32"/>
    </row>
    <row r="23">
      <c r="A23" s="106">
        <v>15</v>
      </c>
      <c r="B23" s="2" t="str">
        <v>อัจฉรา สังข์ทอง</v>
      </c>
      <c r="C23" s="102">
        <v>46119.3428587963</v>
      </c>
      <c r="D23" s="100">
        <v>0.729166666666667</v>
      </c>
      <c r="E23" s="2" t="str">
        <v>BM1</v>
      </c>
      <c r="F23" s="2" t="str">
        <v>หยก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75"/>
      <c r="AJ23" s="32"/>
      <c r="AK23" s="32"/>
      <c r="AL23" s="32"/>
      <c r="AM23" s="32"/>
    </row>
    <row r="24">
      <c r="A24" s="106">
        <v>16</v>
      </c>
      <c r="B24" s="2" t="str">
        <v>ชลิตา แซ่อึ๊ง</v>
      </c>
      <c r="C24" s="102">
        <v>46119.34278935185</v>
      </c>
      <c r="D24" s="100">
        <v>0.729166666666667</v>
      </c>
      <c r="E24" s="2" t="str">
        <v>BM1</v>
      </c>
      <c r="F24" s="2" t="str">
        <v>นุ่น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75">
        <v>146.66</v>
      </c>
      <c r="AJ24" s="32"/>
      <c r="AK24" s="32"/>
      <c r="AL24" s="32"/>
      <c r="AM24" s="32"/>
    </row>
    <row r="25">
      <c r="A25" s="106">
        <v>17</v>
      </c>
      <c r="B25" s="2" t="str">
        <v>วริศรา เครือแสง</v>
      </c>
      <c r="C25" s="102">
        <v>46119.34259259259</v>
      </c>
      <c r="D25" s="100">
        <v>0.729166666666667</v>
      </c>
      <c r="E25" s="2" t="str">
        <v>BM1</v>
      </c>
      <c r="F25" s="2" t="str">
        <v>ทัย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75"/>
      <c r="AJ25" s="32"/>
      <c r="AK25" s="32"/>
      <c r="AL25" s="32"/>
      <c r="AM25" s="32"/>
    </row>
    <row r="26">
      <c r="A26" s="106">
        <v>18</v>
      </c>
      <c r="B26" s="2" t="str">
        <v>รวินท์นิภา คงทะเล</v>
      </c>
      <c r="C26" s="102">
        <v>46119.34203703704</v>
      </c>
      <c r="D26" s="100">
        <v>0.729166666666667</v>
      </c>
      <c r="E26" s="2" t="str">
        <v>BM1</v>
      </c>
      <c r="F26" s="2" t="str">
        <v>นุ่น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75"/>
      <c r="AJ26" s="32"/>
      <c r="AK26" s="32"/>
      <c r="AL26" s="32"/>
      <c r="AM26" s="32"/>
    </row>
    <row r="27">
      <c r="A27" s="106">
        <v>19</v>
      </c>
      <c r="B27" s="2" t="str">
        <v>มณีรัตน์ จันนพคุณ</v>
      </c>
      <c r="C27" s="102">
        <v>46119.341469907406</v>
      </c>
      <c r="D27" s="100">
        <v>0.729166666666667</v>
      </c>
      <c r="E27" s="2" t="str">
        <v>BM1</v>
      </c>
      <c r="F27" s="2" t="str">
        <v>นาง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75"/>
      <c r="AJ27" s="32"/>
      <c r="AK27" s="32"/>
      <c r="AL27" s="32"/>
      <c r="AM27" s="32"/>
    </row>
    <row r="28">
      <c r="A28" s="106">
        <v>20</v>
      </c>
      <c r="B28" s="2" t="str">
        <v>ปนัดดา มานมูเราะ</v>
      </c>
      <c r="C28" s="102">
        <v>46119.340995370374</v>
      </c>
      <c r="D28" s="100">
        <v>0.729166666666667</v>
      </c>
      <c r="E28" s="2" t="str">
        <v>BM1</v>
      </c>
      <c r="F28" s="2" t="str">
        <v>หวาน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75"/>
      <c r="AJ28" s="32"/>
      <c r="AK28" s="32"/>
      <c r="AL28" s="32"/>
      <c r="AM28" s="32"/>
    </row>
    <row r="29">
      <c r="A29" s="106">
        <v>21</v>
      </c>
      <c r="B29" s="2" t="str">
        <v>อริน มั่นเจริญ</v>
      </c>
      <c r="C29" s="102">
        <v>46119.340949074074</v>
      </c>
      <c r="D29" s="100">
        <v>0.729166666666667</v>
      </c>
      <c r="E29" s="2" t="str">
        <v>BM1</v>
      </c>
      <c r="F29" s="2" t="str">
        <v>หมัด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75"/>
      <c r="AJ29" s="32"/>
      <c r="AK29" s="32"/>
      <c r="AL29" s="32"/>
      <c r="AM29" s="32"/>
    </row>
    <row customHeight="true" ht="22" r="30">
      <c r="A30" s="106">
        <v>22</v>
      </c>
      <c r="B30" s="2" t="str">
        <v>วันดี เพชรนิลบุตร</v>
      </c>
      <c r="C30" s="102">
        <v>46119.34056712963</v>
      </c>
      <c r="D30" s="100">
        <v>0.729166666666667</v>
      </c>
      <c r="E30" s="2" t="str">
        <v>BM1</v>
      </c>
      <c r="F30" s="2" t="str">
        <v>บุ๊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75"/>
      <c r="AJ30" s="32"/>
      <c r="AK30" s="32"/>
      <c r="AL30" s="32"/>
      <c r="AM30" s="32"/>
    </row>
    <row r="31">
      <c r="A31" s="106">
        <v>23</v>
      </c>
      <c r="B31" s="2" t="str">
        <v>กานต์เก้า แจ้งสว่าง</v>
      </c>
      <c r="C31" s="102">
        <v>46119.338229166664</v>
      </c>
      <c r="D31" s="100">
        <v>0.729166666666667</v>
      </c>
      <c r="E31" s="2" t="str">
        <v>BM1</v>
      </c>
      <c r="F31" s="2" t="str">
        <v>ชมพู่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75"/>
      <c r="AJ31" s="32"/>
      <c r="AK31" s="32"/>
      <c r="AL31" s="32"/>
      <c r="AM31" s="32"/>
    </row>
    <row r="32">
      <c r="A32" s="106">
        <v>24</v>
      </c>
      <c r="B32" s="2" t="str">
        <v>รสสุคนธ์ สุขสมบูรณ์</v>
      </c>
      <c r="C32" s="102">
        <v>46119.33556712963</v>
      </c>
      <c r="D32" s="100">
        <v>0.729166666666667</v>
      </c>
      <c r="E32" s="2" t="str">
        <v>BM1</v>
      </c>
      <c r="F32" s="2" t="str">
        <v>นุช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75"/>
      <c r="AJ32" s="32"/>
      <c r="AK32" s="32"/>
      <c r="AL32" s="32"/>
      <c r="AM32" s="32"/>
    </row>
    <row r="33">
      <c r="A33" s="106">
        <v>25</v>
      </c>
      <c r="B33" s="2" t="str">
        <v>ณัฐฤดี วึงประโคน</v>
      </c>
      <c r="C33" s="102">
        <v>46119.33515046296</v>
      </c>
      <c r="D33" s="100">
        <v>0.729166666666667</v>
      </c>
      <c r="E33" s="2" t="str">
        <v>BM1</v>
      </c>
      <c r="F33" s="2" t="str">
        <v>เนส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75"/>
      <c r="AJ33" s="32"/>
      <c r="AK33" s="32"/>
      <c r="AL33" s="32"/>
      <c r="AM33" s="32"/>
    </row>
    <row r="34">
      <c r="A34" s="106">
        <v>26</v>
      </c>
      <c r="B34" s="2" t="str">
        <v>วิชชุตา เล็บครุฑ</v>
      </c>
      <c r="C34" s="102">
        <v>46119.34107638889</v>
      </c>
      <c r="D34" s="100">
        <v>0.729166666666667</v>
      </c>
      <c r="E34" s="2" t="str">
        <v>BM1</v>
      </c>
      <c r="F34" s="2" t="str">
        <v>จ๋า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75"/>
      <c r="AJ34" s="32"/>
      <c r="AK34" s="32"/>
      <c r="AL34" s="32"/>
      <c r="AM34" s="32"/>
    </row>
    <row customHeight="true" ht="24" r="35">
      <c r="A35" s="106">
        <v>27</v>
      </c>
      <c r="B35" s="2" t="str">
        <v>ชาลิสา แสงจันทร์</v>
      </c>
      <c r="C35" s="102">
        <v>46119.331655092596</v>
      </c>
      <c r="D35" s="100">
        <v>0.729166666666667</v>
      </c>
      <c r="E35" s="2" t="str">
        <v>BM1</v>
      </c>
      <c r="F35" s="2" t="str">
        <v>ชิ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75"/>
      <c r="AJ35" s="32"/>
      <c r="AK35" s="32"/>
      <c r="AL35" s="32"/>
      <c r="AM35" s="32"/>
    </row>
    <row r="36">
      <c r="A36" s="106">
        <v>28</v>
      </c>
      <c r="B36" s="2" t="str">
        <v>ญาณรัตน์ พิสัยพันธ์</v>
      </c>
      <c r="C36" s="102">
        <v>46119.33056712963</v>
      </c>
      <c r="D36" s="100">
        <v>0.729166666666667</v>
      </c>
      <c r="E36" s="2" t="str">
        <v>BM1</v>
      </c>
      <c r="F36" s="2" t="str">
        <v>ขนมจีน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75"/>
      <c r="AJ36" s="32"/>
      <c r="AK36" s="32"/>
      <c r="AL36" s="32"/>
      <c r="AM36" s="32"/>
    </row>
    <row r="37">
      <c r="A37" s="106">
        <v>29</v>
      </c>
      <c r="B37" s="2" t="str">
        <v>ตูแวยะ ลอมะ</v>
      </c>
      <c r="C37" s="102">
        <v>46119.34326388889</v>
      </c>
      <c r="D37" s="100">
        <v>0.729166666666667</v>
      </c>
      <c r="E37" s="2" t="str">
        <v>BM1</v>
      </c>
      <c r="F37" s="2" t="str">
        <v>ยะห์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75"/>
      <c r="AJ37" s="32"/>
      <c r="AK37" s="32"/>
      <c r="AL37" s="32"/>
      <c r="AM37" s="32"/>
    </row>
    <row r="38">
      <c r="A38" s="106">
        <v>30</v>
      </c>
      <c r="B38" s="2" t="str">
        <v>เวโรจน์ ชินนอก</v>
      </c>
      <c r="C38" s="102">
        <v>46119.28916666667</v>
      </c>
      <c r="D38" s="100">
        <v>0.729166666666667</v>
      </c>
      <c r="E38" s="2" t="str">
        <v>BM1</v>
      </c>
      <c r="F38" s="2" t="str">
        <v>เอ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116" t="str">
        <v>OT 1.5</v>
      </c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162" t="str">
        <v>07:00-08:30</v>
      </c>
      <c r="AC38" s="130">
        <v>1.5</v>
      </c>
      <c r="AD38" s="130"/>
      <c r="AE38" s="3"/>
      <c r="AF38" s="3">
        <f>+AC38+AE38</f>
      </c>
      <c r="AG38" s="101">
        <f>(AA38/U38)*1.5*AF38</f>
      </c>
      <c r="AH38" s="107">
        <f>(AA38-W38-Z38-AI38-AJ38)+AG38</f>
      </c>
      <c r="AI38" s="75"/>
      <c r="AJ38" s="32"/>
      <c r="AK38" s="32"/>
      <c r="AL38" s="32"/>
      <c r="AM38" s="32"/>
    </row>
    <row r="39">
      <c r="A39" s="106">
        <v>31</v>
      </c>
      <c r="B39" s="2" t="str">
        <v>อภิรดี แสนโคตร</v>
      </c>
      <c r="C39" s="102">
        <v>46119.3358912037</v>
      </c>
      <c r="D39" s="100">
        <v>0.729166666666667</v>
      </c>
      <c r="E39" s="2" t="str">
        <v>BM1</v>
      </c>
      <c r="F39" s="2" t="str">
        <v>เกตุ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106">
        <f>IF(AND(T39&gt;=S39, S39&gt;=TIME(9,0,0), T39&lt;=TIME(15,0,0)),IF(LEFT(TRIM(E39:E$208),2)="DW",500,500),500)</f>
      </c>
      <c r="AB39" s="58"/>
      <c r="AC39" s="58"/>
      <c r="AD39" s="3"/>
      <c r="AE39" s="104"/>
      <c r="AF39" s="3">
        <f>+AC39+AE39</f>
      </c>
      <c r="AG39" s="101">
        <f>(AA39/U39)*1.5*AF39</f>
      </c>
      <c r="AH39" s="107">
        <f>(AA39-W39-Z39-AI39-AJ39)+AG39</f>
      </c>
      <c r="AI39" s="75"/>
      <c r="AJ39" s="32"/>
      <c r="AK39" s="32"/>
      <c r="AL39" s="32"/>
      <c r="AM39" s="32"/>
    </row>
    <row r="40">
      <c r="A40" s="106">
        <v>32</v>
      </c>
      <c r="B40" s="2" t="str">
        <v>รัตตินันท์ กลิ่นจันทร์กลั่น</v>
      </c>
      <c r="C40" s="102">
        <v>46119.34736111111</v>
      </c>
      <c r="D40" s="100">
        <v>0.729166666666667</v>
      </c>
      <c r="E40" s="2" t="str">
        <v>BM1</v>
      </c>
      <c r="F40" s="2" t="str">
        <v>เจี๊ยบ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164"/>
      <c r="AC40" s="163"/>
      <c r="AD40" s="163"/>
      <c r="AE40" s="3"/>
      <c r="AF40" s="3">
        <f>+AC40+AE40</f>
      </c>
      <c r="AG40" s="101">
        <f>(AA40/U40)*1.5*AF40</f>
      </c>
      <c r="AH40" s="107">
        <f>(AA40-W40-Z40-AI40-AJ40)+AG40</f>
      </c>
      <c r="AI40" s="75"/>
      <c r="AJ40" s="32"/>
      <c r="AK40" s="32"/>
      <c r="AL40" s="32"/>
      <c r="AM40" s="32"/>
    </row>
    <row r="41">
      <c r="A41" s="106">
        <v>33</v>
      </c>
      <c r="B41" s="2" t="str">
        <v>ดวงหทัย อุปนิ</v>
      </c>
      <c r="C41" s="102">
        <v>46119.34925925926</v>
      </c>
      <c r="D41" s="100">
        <v>0.729166666666667</v>
      </c>
      <c r="E41" s="2" t="str">
        <v>BM1</v>
      </c>
      <c r="F41" s="2" t="str">
        <v>เบ้น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75"/>
      <c r="AJ41" s="32"/>
      <c r="AK41" s="32"/>
      <c r="AL41" s="32"/>
      <c r="AM41" s="32"/>
    </row>
    <row r="42">
      <c r="A42" s="106">
        <v>34</v>
      </c>
      <c r="B42" s="2" t="str">
        <v>น้ำผึ้ง เทศบ้านเกาะ</v>
      </c>
      <c r="C42" s="102">
        <v>46119.34715277778</v>
      </c>
      <c r="D42" s="100">
        <v>0.729166666666667</v>
      </c>
      <c r="E42" s="2" t="str">
        <v>BM1</v>
      </c>
      <c r="F42" s="2" t="str">
        <v>ผึ้ง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75"/>
      <c r="AJ42" s="32"/>
      <c r="AK42" s="32"/>
      <c r="AL42" s="32"/>
      <c r="AM42" s="32"/>
    </row>
    <row r="43">
      <c r="A43" s="106">
        <v>35</v>
      </c>
      <c r="B43" s="2" t="str">
        <v>เพชรายุธ ทั่งจันทร์</v>
      </c>
      <c r="C43" s="102">
        <v>46119.33793981482</v>
      </c>
      <c r="D43" s="100">
        <v>0.729166666666667</v>
      </c>
      <c r="E43" s="2" t="str">
        <v>BM3</v>
      </c>
      <c r="F43" s="2" t="str">
        <v>แม็ก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75"/>
      <c r="AJ43" s="32"/>
      <c r="AK43" s="32"/>
      <c r="AL43" s="32"/>
      <c r="AM43" s="32"/>
    </row>
    <row r="44">
      <c r="A44" s="106">
        <v>36</v>
      </c>
      <c r="B44" s="2" t="str">
        <v>รัษนันท์ รุจไชยนิตย์</v>
      </c>
      <c r="C44" s="102">
        <v>46119.35625</v>
      </c>
      <c r="D44" s="100">
        <v>0.729166666666667</v>
      </c>
      <c r="E44" s="2" t="str">
        <v>BM3</v>
      </c>
      <c r="F44" s="2" t="str">
        <v>นัน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75"/>
      <c r="AJ44" s="32"/>
      <c r="AK44" s="32"/>
      <c r="AL44" s="32"/>
      <c r="AM44" s="32"/>
    </row>
    <row r="45">
      <c r="A45" s="106">
        <v>37</v>
      </c>
      <c r="B45" s="2" t="str">
        <v>สุรเดช เจตจิรประภา</v>
      </c>
      <c r="C45" s="102">
        <v>46119.35587962963</v>
      </c>
      <c r="D45" s="115">
        <v>0.44583333333333336</v>
      </c>
      <c r="E45" s="2" t="str">
        <v>BM3</v>
      </c>
      <c r="F45" s="2" t="str">
        <v>เบบี้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116" t="str">
        <v>ลาป่วยกลับบ้าน 10:42</v>
      </c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75"/>
      <c r="AJ45" s="32"/>
      <c r="AK45" s="32"/>
      <c r="AL45" s="32"/>
      <c r="AM45" s="32"/>
    </row>
    <row r="46">
      <c r="A46" s="106">
        <v>38</v>
      </c>
      <c r="B46" s="2" t="str">
        <v>ชลธิชา คงมงคล</v>
      </c>
      <c r="C46" s="102">
        <v>46119.35480324074</v>
      </c>
      <c r="D46" s="100">
        <v>0.729166666666667</v>
      </c>
      <c r="E46" s="2" t="str">
        <v>BM3</v>
      </c>
      <c r="F46" s="2" t="str">
        <v>แพรว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75"/>
      <c r="AJ46" s="32"/>
      <c r="AK46" s="32"/>
      <c r="AL46" s="32"/>
      <c r="AM46" s="32"/>
    </row>
    <row r="47">
      <c r="A47" s="106">
        <v>39</v>
      </c>
      <c r="B47" s="2" t="str">
        <v>ปิยะธิดา ปิดฉายะ</v>
      </c>
      <c r="C47" s="102">
        <v>46119.354733796295</v>
      </c>
      <c r="D47" s="100">
        <v>0.729166666666667</v>
      </c>
      <c r="E47" s="2" t="str">
        <v>BM3</v>
      </c>
      <c r="F47" s="2" t="str">
        <v>หมิว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75"/>
      <c r="AJ47" s="32"/>
      <c r="AK47" s="32"/>
      <c r="AL47" s="32"/>
      <c r="AM47" s="32"/>
    </row>
    <row r="48">
      <c r="A48" s="106">
        <v>40</v>
      </c>
      <c r="B48" s="2" t="str">
        <v>พนมกร แย้มเหม็น</v>
      </c>
      <c r="C48" s="102">
        <v>46119.35357638889</v>
      </c>
      <c r="D48" s="100">
        <v>0.729166666666667</v>
      </c>
      <c r="E48" s="2" t="str">
        <v>BM3</v>
      </c>
      <c r="F48" s="2" t="str">
        <v>เม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75"/>
      <c r="AJ48" s="32"/>
      <c r="AK48" s="32"/>
      <c r="AL48" s="32"/>
      <c r="AM48" s="32"/>
    </row>
    <row r="49">
      <c r="A49" s="106">
        <v>41</v>
      </c>
      <c r="B49" s="2" t="str">
        <v>ฉันทพิชญา เพ็ชรโปรี</v>
      </c>
      <c r="C49" s="102">
        <v>46119.353414351855</v>
      </c>
      <c r="D49" s="115">
        <v>0.6666666666666666</v>
      </c>
      <c r="E49" s="2" t="str">
        <v>BM3</v>
      </c>
      <c r="F49" s="2" t="str">
        <v>ทะเล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75"/>
      <c r="AJ49" s="32"/>
      <c r="AK49" s="32"/>
      <c r="AL49" s="32"/>
      <c r="AM49" s="32"/>
    </row>
    <row r="50">
      <c r="A50" s="106">
        <v>42</v>
      </c>
      <c r="B50" s="2" t="str">
        <v>วันชนะ แสงใส</v>
      </c>
      <c r="C50" s="102">
        <v>46119.35319444445</v>
      </c>
      <c r="D50" s="100">
        <v>0.729166666666667</v>
      </c>
      <c r="E50" s="2" t="str">
        <v>BM3</v>
      </c>
      <c r="F50" s="2" t="str">
        <v>แชมป์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75"/>
      <c r="AJ50" s="32"/>
      <c r="AK50" s="32"/>
      <c r="AL50" s="32"/>
      <c r="AM50" s="32"/>
    </row>
    <row r="51">
      <c r="A51" s="106">
        <v>43</v>
      </c>
      <c r="B51" s="2" t="str">
        <v>อรรคเดช ดีนทอง</v>
      </c>
      <c r="C51" s="102">
        <v>46119.35297453704</v>
      </c>
      <c r="D51" s="100">
        <v>0.729166666666667</v>
      </c>
      <c r="E51" s="2" t="str">
        <v>BM3</v>
      </c>
      <c r="F51" s="2" t="str">
        <v>เดช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75"/>
      <c r="AJ51" s="32"/>
      <c r="AK51" s="32"/>
      <c r="AL51" s="32"/>
      <c r="AM51" s="32"/>
    </row>
    <row r="52">
      <c r="A52" s="106">
        <v>44</v>
      </c>
      <c r="B52" s="2" t="str">
        <v>วรรณอักษร อนันทวรรณ</v>
      </c>
      <c r="C52" s="102">
        <v>46119.34945601852</v>
      </c>
      <c r="D52" s="100">
        <v>0.729166666666667</v>
      </c>
      <c r="E52" s="2" t="str">
        <v>BM3</v>
      </c>
      <c r="F52" s="2" t="str">
        <v>เมย์ออย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75"/>
      <c r="AJ52" s="32"/>
      <c r="AK52" s="32"/>
      <c r="AL52" s="32"/>
      <c r="AM52" s="32"/>
    </row>
    <row r="53">
      <c r="A53" s="106">
        <v>45</v>
      </c>
      <c r="B53" s="2" t="str">
        <v>ปฏิญญา สำเร็จสุข</v>
      </c>
      <c r="C53" s="102">
        <v>46119.34684027778</v>
      </c>
      <c r="D53" s="100">
        <v>0.729166666666667</v>
      </c>
      <c r="E53" s="2" t="str">
        <v>BM3</v>
      </c>
      <c r="F53" s="2" t="str">
        <v>บิ้ง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75"/>
      <c r="AJ53" s="32"/>
      <c r="AK53" s="32"/>
      <c r="AL53" s="32"/>
      <c r="AM53" s="32"/>
    </row>
    <row r="54">
      <c r="A54" s="106">
        <v>46</v>
      </c>
      <c r="B54" s="2" t="str">
        <v>นลินทิพย์ สมพิพัฒน์</v>
      </c>
      <c r="C54" s="102">
        <v>46119.34673611111</v>
      </c>
      <c r="D54" s="100">
        <v>0.729166666666667</v>
      </c>
      <c r="E54" s="2" t="str">
        <v>BM3</v>
      </c>
      <c r="F54" s="2" t="str">
        <v>จิ้บ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75"/>
      <c r="AJ54" s="32"/>
      <c r="AK54" s="32"/>
      <c r="AL54" s="32"/>
      <c r="AM54" s="32"/>
    </row>
    <row r="55">
      <c r="A55" s="106">
        <v>47</v>
      </c>
      <c r="B55" s="2" t="str">
        <v>วิชญาดา อวนหน้า</v>
      </c>
      <c r="C55" s="102">
        <v>46119.34517361111</v>
      </c>
      <c r="D55" s="100">
        <v>0.729166666666667</v>
      </c>
      <c r="E55" s="2" t="str">
        <v>BM3</v>
      </c>
      <c r="F55" s="2" t="str">
        <v>แนน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75"/>
      <c r="AJ55" s="32"/>
      <c r="AK55" s="32"/>
      <c r="AL55" s="32"/>
      <c r="AM55" s="32"/>
    </row>
    <row r="56">
      <c r="A56" s="106">
        <v>48</v>
      </c>
      <c r="B56" s="2" t="str">
        <v>เจษฎาภรณ์ ปุราชะกา</v>
      </c>
      <c r="C56" s="102">
        <v>46119.34505787037</v>
      </c>
      <c r="D56" s="100">
        <v>0.729166666666667</v>
      </c>
      <c r="E56" s="2" t="str">
        <v>BM3</v>
      </c>
      <c r="F56" s="2" t="str">
        <v>บิ๊ก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75"/>
      <c r="AJ56" s="32"/>
      <c r="AK56" s="32"/>
      <c r="AL56" s="32"/>
      <c r="AM56" s="32"/>
    </row>
    <row r="57">
      <c r="A57" s="106">
        <v>49</v>
      </c>
      <c r="B57" s="2" t="str">
        <v>ณัฐนรี เพ็ชรมหาพรม</v>
      </c>
      <c r="C57" s="102">
        <v>46119.3443287037</v>
      </c>
      <c r="D57" s="100">
        <v>0.729166666666667</v>
      </c>
      <c r="E57" s="2" t="str">
        <v>BM3</v>
      </c>
      <c r="F57" s="2" t="str">
        <v>แตงกวา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75"/>
      <c r="AJ57" s="32"/>
      <c r="AK57" s="32"/>
      <c r="AL57" s="32"/>
      <c r="AM57" s="32"/>
    </row>
    <row r="58">
      <c r="A58" s="106">
        <v>50</v>
      </c>
      <c r="B58" s="2" t="str">
        <v>วันวิสาข์ กิตติกสานต์</v>
      </c>
      <c r="C58" s="102">
        <v>46119.34332175926</v>
      </c>
      <c r="D58" s="100">
        <v>0.729166666666667</v>
      </c>
      <c r="E58" s="12" t="str">
        <v>BM3</v>
      </c>
      <c r="F58" s="2" t="str">
        <v>สา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75"/>
      <c r="AJ58" s="32"/>
      <c r="AK58" s="32"/>
      <c r="AL58" s="32"/>
      <c r="AM58" s="32"/>
    </row>
    <row r="59">
      <c r="A59" s="106">
        <v>51</v>
      </c>
      <c r="B59" s="2" t="str">
        <v>ธีรภัทร พลอยน้อย</v>
      </c>
      <c r="C59" s="102">
        <v>46119.340219907404</v>
      </c>
      <c r="D59" s="100">
        <v>0.729166666666667</v>
      </c>
      <c r="E59" s="2" t="str">
        <v>BM3</v>
      </c>
      <c r="F59" s="2" t="str">
        <v>คิว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75"/>
      <c r="AJ59" s="32"/>
      <c r="AK59" s="32"/>
      <c r="AL59" s="32"/>
      <c r="AM59" s="32"/>
    </row>
    <row r="60">
      <c r="A60" s="106">
        <v>52</v>
      </c>
      <c r="B60" s="2" t="str">
        <v>ชนาภา จันทร์หา</v>
      </c>
      <c r="C60" s="102">
        <v>46119.339953703704</v>
      </c>
      <c r="D60" s="100">
        <v>0.729166666666667</v>
      </c>
      <c r="E60" s="2" t="str">
        <v>BM3</v>
      </c>
      <c r="F60" s="2" t="str">
        <v>ใบตอง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75"/>
      <c r="AJ60" s="32"/>
      <c r="AK60" s="32"/>
      <c r="AL60" s="32"/>
      <c r="AM60" s="32"/>
    </row>
    <row r="61">
      <c r="A61" s="106">
        <v>53</v>
      </c>
      <c r="B61" s="2" t="str">
        <v>อิทธิพล มีเจริญ</v>
      </c>
      <c r="C61" s="102">
        <v>46119.338321759256</v>
      </c>
      <c r="D61" s="100">
        <v>0.729166666666667</v>
      </c>
      <c r="E61" s="2" t="str">
        <v>BM3</v>
      </c>
      <c r="F61" s="2" t="str">
        <v>พล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75"/>
      <c r="AJ61" s="32"/>
      <c r="AK61" s="32"/>
      <c r="AL61" s="32"/>
      <c r="AM61" s="32"/>
    </row>
    <row r="62">
      <c r="A62" s="106">
        <v>54</v>
      </c>
      <c r="B62" s="2" t="str">
        <v>นันทวัน ธรรมนิต์</v>
      </c>
      <c r="C62" s="102">
        <v>46119.33782407407</v>
      </c>
      <c r="D62" s="100">
        <v>0.729166666666667</v>
      </c>
      <c r="E62" s="2" t="str">
        <v>BM3</v>
      </c>
      <c r="F62" s="2" t="str">
        <v>อ้อ</v>
      </c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75"/>
      <c r="AJ62" s="32"/>
      <c r="AK62" s="32"/>
      <c r="AL62" s="32"/>
      <c r="AM62" s="32"/>
    </row>
    <row r="63">
      <c r="A63" s="106">
        <v>55</v>
      </c>
      <c r="B63" s="2" t="str">
        <v>ณัฐภัทร สุดประเวศ</v>
      </c>
      <c r="C63" s="102">
        <v>46119.33752314815</v>
      </c>
      <c r="D63" s="100">
        <v>0.729166666666667</v>
      </c>
      <c r="E63" s="2" t="str">
        <v>BM3</v>
      </c>
      <c r="F63" s="2" t="str">
        <v>อับดุล</v>
      </c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08:30 - 17:30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75"/>
      <c r="AJ63" s="32"/>
      <c r="AK63" s="32"/>
      <c r="AL63" s="32"/>
      <c r="AM63" s="32"/>
    </row>
    <row r="64">
      <c r="A64" s="106">
        <v>56</v>
      </c>
      <c r="B64" s="2" t="str">
        <v>จิราพร เพ็ชรนิล</v>
      </c>
      <c r="C64" s="102">
        <v>46119.33740740741</v>
      </c>
      <c r="D64" s="100">
        <v>0.729166666666667</v>
      </c>
      <c r="E64" s="2" t="str">
        <v>BM3</v>
      </c>
      <c r="F64" s="2" t="str">
        <v>ตาล</v>
      </c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08:30 - 17:30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75"/>
      <c r="AJ64" s="32"/>
      <c r="AK64" s="32"/>
      <c r="AL64" s="32"/>
      <c r="AM64" s="32"/>
    </row>
    <row r="65">
      <c r="A65" s="106">
        <v>57</v>
      </c>
      <c r="B65" s="2" t="str">
        <v>ดนุพร อโคตมี</v>
      </c>
      <c r="C65" s="102">
        <v>46119.33726851852</v>
      </c>
      <c r="D65" s="100">
        <v>0.729166666666667</v>
      </c>
      <c r="E65" s="2" t="str">
        <v>BM3</v>
      </c>
      <c r="F65" s="2" t="str">
        <v>ลีโอ</v>
      </c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08:30 - 17:30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75"/>
      <c r="AJ65" s="32"/>
      <c r="AK65" s="32"/>
      <c r="AL65" s="32"/>
      <c r="AM65" s="32"/>
    </row>
    <row r="66">
      <c r="A66" s="106">
        <v>58</v>
      </c>
      <c r="B66" s="2" t="str">
        <v>จรรยวรรธ สุขมหาสวัสดิ์</v>
      </c>
      <c r="C66" s="102">
        <v>46119.3353587963</v>
      </c>
      <c r="D66" s="100">
        <v>0.729166666666667</v>
      </c>
      <c r="E66" s="2" t="str">
        <v>BM3</v>
      </c>
      <c r="F66" s="2" t="str">
        <v>เกียว</v>
      </c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08:30 - 17:30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75"/>
      <c r="AJ66" s="32"/>
      <c r="AK66" s="32"/>
      <c r="AL66" s="32"/>
      <c r="AM66" s="32"/>
    </row>
    <row r="67">
      <c r="A67" s="106">
        <v>59</v>
      </c>
      <c r="B67" s="2" t="str">
        <v>อรดี เจนจบ</v>
      </c>
      <c r="C67" s="102">
        <v>46119.33460648148</v>
      </c>
      <c r="D67" s="100">
        <v>0.729166666666667</v>
      </c>
      <c r="E67" s="2" t="str">
        <v>BM3</v>
      </c>
      <c r="F67" s="2" t="str">
        <v>กิ๊ก</v>
      </c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08:30 - 17:30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75"/>
      <c r="AJ67" s="32"/>
      <c r="AK67" s="32"/>
      <c r="AL67" s="32"/>
      <c r="AM67" s="32"/>
    </row>
    <row r="68">
      <c r="A68" s="106">
        <v>60</v>
      </c>
      <c r="B68" s="2" t="str">
        <v>ชนิตรา กลีบพุฒ</v>
      </c>
      <c r="C68" s="102">
        <v>46119.333449074074</v>
      </c>
      <c r="D68" s="100">
        <v>0.729166666666667</v>
      </c>
      <c r="E68" s="2" t="str">
        <v>BM3</v>
      </c>
      <c r="F68" s="2" t="str">
        <v>น้อง</v>
      </c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08:30 - 17:30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75"/>
      <c r="AJ68" s="32"/>
      <c r="AK68" s="32"/>
      <c r="AL68" s="32"/>
      <c r="AM68" s="32"/>
    </row>
    <row r="69">
      <c r="A69" s="106">
        <v>61</v>
      </c>
      <c r="B69" s="2" t="str">
        <v>กิรติกาญจน์ ภูอาลัย</v>
      </c>
      <c r="C69" s="102">
        <v>46119.33207175926</v>
      </c>
      <c r="D69" s="100">
        <v>0.729166666666667</v>
      </c>
      <c r="E69" s="2" t="str">
        <v>BM3</v>
      </c>
      <c r="F69" s="2" t="str">
        <v>กีต้าร์</v>
      </c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08:30 - 17:30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75"/>
      <c r="AJ69" s="32"/>
      <c r="AK69" s="32"/>
      <c r="AL69" s="32"/>
      <c r="AM69" s="32"/>
    </row>
    <row r="70">
      <c r="A70" s="106">
        <v>62</v>
      </c>
      <c r="B70" s="2" t="str">
        <v>ผกามาศ สืบปาน</v>
      </c>
      <c r="C70" s="102">
        <v>46119.33200231481</v>
      </c>
      <c r="D70" s="100">
        <v>0.729166666666667</v>
      </c>
      <c r="E70" s="2" t="str">
        <v>BM3</v>
      </c>
      <c r="F70" s="2" t="str">
        <v>ดรีม</v>
      </c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 t="str">
        <v>08:30 - 17:30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75"/>
      <c r="AJ70" s="32"/>
      <c r="AK70" s="32"/>
      <c r="AL70" s="32"/>
      <c r="AM70" s="32"/>
    </row>
    <row r="71">
      <c r="A71" s="106">
        <v>63</v>
      </c>
      <c r="B71" s="2" t="str">
        <v>ยศพร บูญเมือง</v>
      </c>
      <c r="C71" s="102">
        <v>46119.330729166664</v>
      </c>
      <c r="D71" s="100">
        <v>0.729166666666667</v>
      </c>
      <c r="E71" s="2" t="str">
        <v>BM3</v>
      </c>
      <c r="F71" s="2" t="str">
        <v>โอ็ต</v>
      </c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 t="str">
        <v>08:30 - 17:30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75"/>
      <c r="AJ71" s="32"/>
      <c r="AK71" s="32"/>
      <c r="AL71" s="32"/>
      <c r="AM71" s="32"/>
    </row>
    <row r="72">
      <c r="A72" s="106">
        <v>64</v>
      </c>
      <c r="B72" s="2" t="str">
        <v>เบญจมาศ แก้วกล้า</v>
      </c>
      <c r="C72" s="102">
        <v>46119.33048611111</v>
      </c>
      <c r="D72" s="100">
        <v>0.729166666666667</v>
      </c>
      <c r="E72" s="2" t="str">
        <v>BM3</v>
      </c>
      <c r="F72" s="2" t="str">
        <v>จิ๊บ</v>
      </c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 t="str">
        <v>08:30 - 17:30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75"/>
      <c r="AJ72" s="32"/>
      <c r="AK72" s="32"/>
      <c r="AL72" s="32"/>
      <c r="AM72" s="32"/>
    </row>
    <row r="73">
      <c r="A73" s="106">
        <v>65</v>
      </c>
      <c r="B73" s="2" t="str">
        <v>อนุพงศ์ แดงประเสริฐ</v>
      </c>
      <c r="C73" s="102">
        <v>46119.35376157407</v>
      </c>
      <c r="D73" s="100">
        <v>0.729166666666667</v>
      </c>
      <c r="E73" s="2" t="str">
        <v>DW1</v>
      </c>
      <c r="F73" s="2" t="str">
        <v>เอ</v>
      </c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 t="str">
        <v>08:30 - 17:30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75"/>
      <c r="AJ73" s="32"/>
      <c r="AK73" s="32"/>
      <c r="AL73" s="32"/>
      <c r="AM73" s="32"/>
    </row>
    <row r="74">
      <c r="A74" s="106">
        <v>66</v>
      </c>
      <c r="B74" s="2" t="str">
        <v>ณิชนันทน์ ขวัญสุด</v>
      </c>
      <c r="C74" s="102">
        <v>46119.350173611114</v>
      </c>
      <c r="D74" s="100">
        <v>0.729166666666667</v>
      </c>
      <c r="E74" s="2" t="str">
        <v>DW1</v>
      </c>
      <c r="F74" s="2" t="str">
        <v>บูม</v>
      </c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 t="str">
        <v>08:30 - 17:30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75"/>
      <c r="AJ74" s="32"/>
      <c r="AK74" s="32"/>
      <c r="AL74" s="32"/>
      <c r="AM74" s="32"/>
    </row>
    <row r="75">
      <c r="A75" s="106">
        <v>67</v>
      </c>
      <c r="B75" s="2" t="str">
        <v>วรรณวิษา เตชะอนันต์ณุกุล</v>
      </c>
      <c r="C75" s="102">
        <v>46119.346770833334</v>
      </c>
      <c r="D75" s="100">
        <v>0.729166666666667</v>
      </c>
      <c r="E75" s="2" t="str">
        <v>DW1</v>
      </c>
      <c r="F75" s="2" t="str">
        <v>ลูคัส</v>
      </c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 t="str">
        <v>08:30 - 17:30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75"/>
      <c r="AJ75" s="32"/>
      <c r="AK75" s="32"/>
      <c r="AL75" s="32"/>
      <c r="AM75" s="32"/>
    </row>
    <row r="76">
      <c r="A76" s="106">
        <v>68</v>
      </c>
      <c r="B76" s="2" t="str">
        <v>นภัสกร ฟองเกิด</v>
      </c>
      <c r="C76" s="102">
        <v>46119.34344907408</v>
      </c>
      <c r="D76" s="100">
        <v>0.729166666666667</v>
      </c>
      <c r="E76" s="2" t="str">
        <v>DW1</v>
      </c>
      <c r="F76" s="2" t="str">
        <v>เปา</v>
      </c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 t="str">
        <v>08:30 - 17:30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75"/>
      <c r="AJ76" s="32"/>
      <c r="AK76" s="32"/>
      <c r="AL76" s="32"/>
      <c r="AM76" s="32"/>
    </row>
    <row r="77">
      <c r="A77" s="106">
        <v>69</v>
      </c>
      <c r="B77" s="2" t="str">
        <v>นพรัตน์ นบนอบ</v>
      </c>
      <c r="C77" s="102">
        <v>46119.34253472222</v>
      </c>
      <c r="D77" s="100">
        <v>0.729166666666667</v>
      </c>
      <c r="E77" s="2" t="str">
        <v>DW1</v>
      </c>
      <c r="F77" s="2" t="str">
        <v>บอล</v>
      </c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 t="str">
        <v>08:30 - 17:30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75"/>
      <c r="AJ77" s="32"/>
      <c r="AK77" s="32"/>
      <c r="AL77" s="32"/>
      <c r="AM77" s="32"/>
    </row>
    <row r="78">
      <c r="A78" s="106">
        <v>70</v>
      </c>
      <c r="B78" s="2" t="str">
        <v>กรรณิการ์ หวันทา</v>
      </c>
      <c r="C78" s="102">
        <v>46119.3328125</v>
      </c>
      <c r="D78" s="100">
        <v>0.729166666666667</v>
      </c>
      <c r="E78" s="2" t="str">
        <v>DW1</v>
      </c>
      <c r="F78" s="2" t="str">
        <v>มด</v>
      </c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 t="str">
        <v>08:30 - 17:30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75"/>
      <c r="AJ78" s="32"/>
      <c r="AK78" s="32"/>
      <c r="AL78" s="32"/>
      <c r="AM78" s="32"/>
    </row>
    <row r="79">
      <c r="A79" s="106">
        <v>71</v>
      </c>
      <c r="B79" s="2" t="str">
        <v>อรรถชัย ม่วงคู</v>
      </c>
      <c r="C79" s="102">
        <v>46119.33081018519</v>
      </c>
      <c r="D79" s="100">
        <v>0.729166666666667</v>
      </c>
      <c r="E79" s="2" t="str">
        <v>DW1</v>
      </c>
      <c r="F79" s="2" t="str">
        <v>บอม</v>
      </c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 t="str">
        <v>08:30 - 17:30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75"/>
      <c r="AJ79" s="32"/>
      <c r="AK79" s="32"/>
      <c r="AL79" s="32"/>
      <c r="AM79" s="32"/>
    </row>
    <row r="80">
      <c r="A80" s="106">
        <v>72</v>
      </c>
      <c r="B80" s="2" t="str">
        <v>อนุชา ชื่นชม</v>
      </c>
      <c r="C80" s="102">
        <v>46119.30547453704</v>
      </c>
      <c r="D80" s="100">
        <v>0.729166666666667</v>
      </c>
      <c r="E80" s="2" t="str">
        <v>DW1</v>
      </c>
      <c r="F80" s="2" t="str">
        <v>อาท</v>
      </c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 t="str">
        <v>OT 1.5</v>
      </c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 t="str">
        <v>08:30 - 17:30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 t="str">
        <v>07:00-08:30</v>
      </c>
      <c r="AC80" s="3">
        <v>1.5</v>
      </c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75"/>
      <c r="AJ80" s="32"/>
      <c r="AK80" s="32"/>
      <c r="AL80" s="32"/>
      <c r="AM80" s="32"/>
    </row>
    <row r="81">
      <c r="A81" s="106">
        <v>73</v>
      </c>
      <c r="B81" s="2" t="str">
        <v>ศุภนัฐ มะโนรักษ์</v>
      </c>
      <c r="C81" s="102">
        <v>46119.29378472222</v>
      </c>
      <c r="D81" s="100">
        <v>0.729166666666667</v>
      </c>
      <c r="E81" s="2" t="str">
        <v>DW1</v>
      </c>
      <c r="F81" s="2" t="str">
        <v>ฟิล์ม</v>
      </c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 t="str">
        <v>OT 1.5</v>
      </c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 t="str">
        <v>08:30 - 17:30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 t="str">
        <v>07:00-08:30</v>
      </c>
      <c r="AC81" s="3">
        <v>1.5</v>
      </c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75"/>
      <c r="AJ81" s="32"/>
      <c r="AK81" s="32"/>
      <c r="AL81" s="32"/>
      <c r="AM81" s="32"/>
    </row>
    <row r="82">
      <c r="A82" s="106">
        <v>74</v>
      </c>
      <c r="B82" s="2" t="str">
        <v>กรัณย์ เพ็ชร์สุทธิ์</v>
      </c>
      <c r="C82" s="102">
        <v>46119.28912037037</v>
      </c>
      <c r="D82" s="100">
        <v>0.729166666666667</v>
      </c>
      <c r="E82" s="2" t="str">
        <v>DW1</v>
      </c>
      <c r="F82" s="2" t="str">
        <v>บอย</v>
      </c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3" t="str">
        <v>OT 1.5</v>
      </c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 t="str">
        <v>08:30 - 17:30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 t="str">
        <v>07:00-08:30</v>
      </c>
      <c r="AC82" s="3">
        <v>1.5</v>
      </c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75"/>
      <c r="AJ82" s="32"/>
      <c r="AK82" s="32"/>
      <c r="AL82" s="32"/>
      <c r="AM82" s="32"/>
    </row>
    <row r="83">
      <c r="A83" s="106">
        <v>75</v>
      </c>
      <c r="B83" s="2" t="str">
        <v>ยุรนันท์ แซ่ย่าง</v>
      </c>
      <c r="C83" s="102">
        <v>46119.28905092592</v>
      </c>
      <c r="D83" s="100">
        <v>0.729166666666667</v>
      </c>
      <c r="E83" s="2" t="str">
        <v>DW1</v>
      </c>
      <c r="F83" s="2" t="str">
        <v>ตี๋</v>
      </c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3" t="str">
        <v>OT 1.5</v>
      </c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 t="str">
        <v>08:30 - 17:30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 t="str">
        <v>07:00-08:30</v>
      </c>
      <c r="AC83" s="3">
        <v>1.5</v>
      </c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75"/>
      <c r="AJ83" s="32"/>
      <c r="AK83" s="32"/>
      <c r="AL83" s="32"/>
      <c r="AM83" s="32"/>
    </row>
    <row r="84">
      <c r="A84" s="106">
        <v>76</v>
      </c>
      <c r="B84" s="2" t="str">
        <v>พยอม ดีเลิศ</v>
      </c>
      <c r="C84" s="102">
        <v>46119.34425925926</v>
      </c>
      <c r="D84" s="100">
        <v>0.729166666666667</v>
      </c>
      <c r="E84" s="2" t="str">
        <v>แม่บ้าน</v>
      </c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 t="str">
        <v>08:30 - 17:30</v>
      </c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75"/>
      <c r="AJ84" s="32"/>
      <c r="AK84" s="32"/>
      <c r="AL84" s="32"/>
      <c r="AM84" s="32"/>
    </row>
    <row r="85">
      <c r="A85" s="106">
        <v>77</v>
      </c>
      <c r="B85" s="2" t="str">
        <v>ณัฐพงศ์ ปรีพูล</v>
      </c>
      <c r="C85" s="102">
        <v>46119.35466435185</v>
      </c>
      <c r="D85" s="100">
        <v>0.729166666666667</v>
      </c>
      <c r="E85" s="2" t="str">
        <v>นักศึกษาแบงค์</v>
      </c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 t="str">
        <v>08:30 - 17:30</v>
      </c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75"/>
      <c r="AJ85" s="32"/>
      <c r="AK85" s="32"/>
      <c r="AL85" s="32"/>
      <c r="AM85" s="32"/>
    </row>
    <row r="86">
      <c r="A86" s="106">
        <v>78</v>
      </c>
      <c r="B86" s="2" t="str">
        <v>นัฐพล สุวินชัย</v>
      </c>
      <c r="C86" s="102">
        <v>46119.349907407406</v>
      </c>
      <c r="D86" s="100">
        <v>0.729166666666667</v>
      </c>
      <c r="E86" s="2" t="str">
        <v>นักศึกษาฝึกงาน</v>
      </c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 t="str">
        <v>08:30 - 17:30</v>
      </c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75"/>
      <c r="AJ86" s="32"/>
      <c r="AK86" s="32"/>
      <c r="AL86" s="32"/>
      <c r="AM86" s="32"/>
    </row>
    <row r="87">
      <c r="A87" s="106">
        <v>79</v>
      </c>
      <c r="B87" s="2" t="str">
        <v>นาย บดินทร์ชัย สมภักดี</v>
      </c>
      <c r="C87" s="102">
        <v>46119.34811342593</v>
      </c>
      <c r="D87" s="100">
        <v>0.729166666666667</v>
      </c>
      <c r="E87" s="2" t="str">
        <v>นักศึกษาฝึกงาน</v>
      </c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 t="str">
        <v>08:30 - 17:30</v>
      </c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75"/>
      <c r="AJ87" s="32"/>
      <c r="AK87" s="32"/>
      <c r="AL87" s="32"/>
      <c r="AM87" s="32"/>
    </row>
    <row r="88">
      <c r="A88" s="106">
        <v>80</v>
      </c>
      <c r="B88" s="2" t="str">
        <v>นายธีระภพ จันทะดวง</v>
      </c>
      <c r="C88" s="102">
        <v>46119.34799768519</v>
      </c>
      <c r="D88" s="100">
        <v>0.729166666666667</v>
      </c>
      <c r="E88" s="2" t="str">
        <v>นักศึกษาฝึกงาน</v>
      </c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 t="str">
        <v>08:30 - 17:30</v>
      </c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75"/>
      <c r="AJ88" s="32"/>
      <c r="AK88" s="32"/>
      <c r="AL88" s="32"/>
      <c r="AM88" s="32"/>
    </row>
    <row r="89">
      <c r="A89" s="106">
        <v>81</v>
      </c>
      <c r="B89" s="2" t="str">
        <v>ขวัญชนก ประวิเศษ</v>
      </c>
      <c r="C89" s="102">
        <v>46119.34795138889</v>
      </c>
      <c r="D89" s="100">
        <v>0.729166666666667</v>
      </c>
      <c r="E89" s="2" t="str">
        <v>นักศึกษาฝึกงาน</v>
      </c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 t="str">
        <v>08:30 - 17:30</v>
      </c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75"/>
      <c r="AJ89" s="32"/>
      <c r="AK89" s="32"/>
      <c r="AL89" s="32"/>
      <c r="AM89" s="32"/>
    </row>
    <row r="90">
      <c r="A90" s="3"/>
      <c r="B90" s="25"/>
      <c r="C90" s="145"/>
      <c r="D90" s="100"/>
      <c r="E90" s="25"/>
      <c r="F90" s="25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 t="str">
        <v>08:30 - 17:30</v>
      </c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75"/>
      <c r="AJ90" s="32"/>
      <c r="AK90" s="32"/>
      <c r="AL90" s="32"/>
      <c r="AM90" s="32"/>
    </row>
    <row r="91">
      <c r="A91" s="3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 t="str">
        <v>08:30 - 17:30</v>
      </c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75"/>
      <c r="AJ91" s="32"/>
      <c r="AK91" s="32"/>
      <c r="AL91" s="32"/>
      <c r="AM91" s="32"/>
    </row>
    <row r="92">
      <c r="A92" s="3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/>
      <c r="R92" s="3" t="str">
        <v>08:30 - 17:30</v>
      </c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75"/>
      <c r="AJ92" s="32"/>
      <c r="AK92" s="32"/>
      <c r="AL92" s="32"/>
      <c r="AM92" s="32"/>
    </row>
    <row r="93">
      <c r="A93" s="3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/>
      <c r="R93" s="3" t="str">
        <v>08:30 - 17:30</v>
      </c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75"/>
      <c r="AJ93" s="32"/>
      <c r="AK93" s="32"/>
      <c r="AL93" s="32"/>
      <c r="AM93" s="32"/>
    </row>
    <row r="94">
      <c r="A94" s="3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/>
      <c r="R94" s="3" t="str">
        <v>08:30 - 17:30</v>
      </c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75"/>
      <c r="AJ94" s="32"/>
      <c r="AK94" s="32"/>
      <c r="AL94" s="32"/>
      <c r="AM94" s="32"/>
    </row>
    <row r="95">
      <c r="A95" s="3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/>
      <c r="R95" s="3" t="str">
        <v>08:30 - 17:30</v>
      </c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75"/>
      <c r="AJ95" s="32"/>
      <c r="AK95" s="32"/>
      <c r="AL95" s="32"/>
      <c r="AM95" s="32"/>
    </row>
    <row r="96">
      <c r="A96" s="3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/>
      <c r="R96" s="3" t="str">
        <v>08:30 - 17:30</v>
      </c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75"/>
      <c r="AJ96" s="32"/>
      <c r="AK96" s="32"/>
      <c r="AL96" s="32"/>
      <c r="AM96" s="32"/>
    </row>
    <row r="97">
      <c r="A97" s="3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/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75"/>
      <c r="AJ97" s="32"/>
      <c r="AK97" s="32"/>
      <c r="AL97" s="32"/>
      <c r="AM97" s="32"/>
    </row>
    <row r="98">
      <c r="A98" s="158"/>
      <c r="B98" s="25"/>
      <c r="C98" s="145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/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75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/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75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/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75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/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75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/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75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/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75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/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75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44" priority="2" stopIfTrue="true" type="expression">
      <formula>AND(ISNUMBER(SEARCH("BM",$E9)),$E9&lt;&gt;$L9)</formula>
    </cfRule>
  </conditionalFormatting>
  <conditionalFormatting sqref="B1:B1048576">
    <cfRule dxfId="45" priority="3" stopIfTrue="true" type="duplicateValues"/>
  </conditionalFormatting>
  <conditionalFormatting sqref="L1:M1048576">
    <cfRule dxfId="46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47" priority="5" stopIfTrue="true" type="expression">
      <formula>ISNUMBER(SEARCH("มาสาย",$P1))</formula>
    </cfRule>
  </conditionalFormatting>
  <conditionalFormatting sqref="P1:P1048576">
    <cfRule dxfId="48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  <legacyDrawing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30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นรินลักษณ์ สวัสดี</v>
      </c>
      <c r="C9" s="102">
        <v>46120.371886574074</v>
      </c>
      <c r="D9" s="100">
        <v>0.7291666666666666</v>
      </c>
      <c r="E9" s="2" t="str">
        <v>BM1</v>
      </c>
      <c r="F9" s="2" t="str">
        <v>ใหม่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อธิบดี วัสสุวรรณ</v>
      </c>
      <c r="C10" s="102">
        <v>46120.367060185185</v>
      </c>
      <c r="D10" s="100">
        <v>0.729166666666667</v>
      </c>
      <c r="E10" s="2" t="str">
        <v>BM1</v>
      </c>
      <c r="F10" s="2" t="str">
        <v>ฟรี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ประสิทธิ์ เด๊ะรอฮีม</v>
      </c>
      <c r="C11" s="102">
        <v>46120.354583333334</v>
      </c>
      <c r="D11" s="100">
        <v>0.729166666666667</v>
      </c>
      <c r="E11" s="2" t="str">
        <v>BM1</v>
      </c>
      <c r="F11" s="2" t="str">
        <v>ดีน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ณัฐกิตติ์ โล้หนู</v>
      </c>
      <c r="C12" s="102">
        <v>46120.35445601852</v>
      </c>
      <c r="D12" s="100">
        <v>0.729166666666667</v>
      </c>
      <c r="E12" s="2" t="str">
        <v>BM1</v>
      </c>
      <c r="F12" s="2" t="str">
        <v>เฟิร์ส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นิชากร กรุดบาง</v>
      </c>
      <c r="C13" s="102">
        <v>46120.35186342592</v>
      </c>
      <c r="D13" s="100">
        <v>0.729166666666667</v>
      </c>
      <c r="E13" s="2" t="str">
        <v>BM1</v>
      </c>
      <c r="F13" s="2" t="str">
        <v>ครีม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อิงอร สุวรรณนิเวศ</v>
      </c>
      <c r="C14" s="102">
        <v>46120.35121527778</v>
      </c>
      <c r="D14" s="100">
        <v>0.729166666666667</v>
      </c>
      <c r="E14" s="2" t="str">
        <v>BM1</v>
      </c>
      <c r="F14" s="2" t="str">
        <v>หมวย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เกณิกา ฐาณัตตระกูล</v>
      </c>
      <c r="C15" s="102">
        <v>46120.351481481484</v>
      </c>
      <c r="D15" s="100">
        <v>0.729166666666667</v>
      </c>
      <c r="E15" s="2" t="str">
        <v>BM1</v>
      </c>
      <c r="F15" s="2" t="str">
        <v>เก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ฉัตรมงคล มาลี</v>
      </c>
      <c r="C16" s="102">
        <v>46120.34909722222</v>
      </c>
      <c r="D16" s="100">
        <v>0.729166666666667</v>
      </c>
      <c r="E16" s="2" t="str">
        <v>BM1</v>
      </c>
      <c r="F16" s="2" t="str">
        <v>เก้า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เขมมะ จงเพิ่มกลาง</v>
      </c>
      <c r="C17" s="102">
        <v>46120.34888888889</v>
      </c>
      <c r="D17" s="100">
        <v>0.729166666666667</v>
      </c>
      <c r="E17" s="2" t="str">
        <v>BM1</v>
      </c>
      <c r="F17" s="2" t="str">
        <v>โฮ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ครองฟ้า เทียมประกอบกิจ</v>
      </c>
      <c r="C18" s="102">
        <v>46120.35518518519</v>
      </c>
      <c r="D18" s="100">
        <v>0.729166666666667</v>
      </c>
      <c r="E18" s="2" t="str">
        <v>BM1</v>
      </c>
      <c r="F18" s="2" t="str">
        <v>จีโน่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อริน มั่นเจริญ</v>
      </c>
      <c r="C19" s="102">
        <v>46120.348969907405</v>
      </c>
      <c r="D19" s="100">
        <v>0.729166666666667</v>
      </c>
      <c r="E19" s="2" t="str">
        <v>BM1</v>
      </c>
      <c r="F19" s="2" t="str">
        <v>หมัด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รัตตินันท์ กลิ่นจันทร์กลั่น</v>
      </c>
      <c r="C20" s="102">
        <v>46120.34841435185</v>
      </c>
      <c r="D20" s="100">
        <v>0.729166666666667</v>
      </c>
      <c r="E20" s="2" t="str">
        <v>BM1</v>
      </c>
      <c r="F20" s="2" t="str">
        <v>เจี๊ยบ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ปนัดดา มานมูเราะ</v>
      </c>
      <c r="C21" s="102">
        <v>46120.349027777775</v>
      </c>
      <c r="D21" s="100">
        <v>0.729166666666667</v>
      </c>
      <c r="E21" s="2" t="str">
        <v>BM1</v>
      </c>
      <c r="F21" s="2" t="str">
        <v>หวาน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รวินท์นิภา คงทะเล</v>
      </c>
      <c r="C22" s="102">
        <v>46120.34707175926</v>
      </c>
      <c r="D22" s="100">
        <v>0.729166666666667</v>
      </c>
      <c r="E22" s="2" t="str">
        <v>BM1</v>
      </c>
      <c r="F22" s="2" t="str">
        <v>นุ่น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พรชิตา พะวา</v>
      </c>
      <c r="C23" s="102">
        <v>46120.34649305556</v>
      </c>
      <c r="D23" s="100">
        <v>0.729166666666667</v>
      </c>
      <c r="E23" s="2" t="str">
        <v>BM1</v>
      </c>
      <c r="F23" s="2" t="str">
        <v>ฟ้าน้อย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มณีรัตน์ จันนพคุณ</v>
      </c>
      <c r="C24" s="102">
        <v>46120.34547453704</v>
      </c>
      <c r="D24" s="100">
        <v>0.729166666666667</v>
      </c>
      <c r="E24" s="2" t="str">
        <v>BM1</v>
      </c>
      <c r="F24" s="2" t="str">
        <v>นาง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กานต์เก้า แจ้งสว่าง</v>
      </c>
      <c r="C25" s="102">
        <v>46120.34541666666</v>
      </c>
      <c r="D25" s="100">
        <v>0.729166666666667</v>
      </c>
      <c r="E25" s="2" t="str">
        <v>BM1</v>
      </c>
      <c r="F25" s="2" t="str">
        <v>ชมพู่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ดวงหทัย อุปนิ</v>
      </c>
      <c r="C26" s="102">
        <v>46120.34486111111</v>
      </c>
      <c r="D26" s="100">
        <v>0.729166666666667</v>
      </c>
      <c r="E26" s="2" t="str">
        <v>BM1</v>
      </c>
      <c r="F26" s="2" t="str">
        <v>เบ้น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วิชชุตา เล็บครุฑ</v>
      </c>
      <c r="C27" s="102">
        <v>46120.346030092594</v>
      </c>
      <c r="D27" s="100">
        <v>0.729166666666667</v>
      </c>
      <c r="E27" s="2" t="str">
        <v>BM1</v>
      </c>
      <c r="F27" s="2" t="str">
        <v>จ๋า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ชลิตา แซ่อึ๊ง</v>
      </c>
      <c r="C28" s="102">
        <v>46120.341157407405</v>
      </c>
      <c r="D28" s="100">
        <v>0.729166666666667</v>
      </c>
      <c r="E28" s="2" t="str">
        <v>BM1</v>
      </c>
      <c r="F28" s="2" t="str">
        <v>นุ่น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อัจฉรา สังข์ทอง</v>
      </c>
      <c r="C29" s="102">
        <v>46120.341215277775</v>
      </c>
      <c r="D29" s="100">
        <v>0.729166666666667</v>
      </c>
      <c r="E29" s="2" t="str">
        <v>BM1</v>
      </c>
      <c r="F29" s="2" t="str">
        <v>หยก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รสสุคนธ์ สุขสมบูรณ์</v>
      </c>
      <c r="C30" s="102">
        <v>46120.340208333335</v>
      </c>
      <c r="D30" s="100">
        <v>0.729166666666667</v>
      </c>
      <c r="E30" s="2" t="str">
        <v>BM1</v>
      </c>
      <c r="F30" s="2" t="str">
        <v>นุช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ภูริ ยังกิด</v>
      </c>
      <c r="C31" s="102">
        <v>46120.35412037037</v>
      </c>
      <c r="D31" s="100">
        <v>0.729166666666667</v>
      </c>
      <c r="E31" s="2" t="str">
        <v>BM1</v>
      </c>
      <c r="F31" s="2" t="str">
        <v>ภีม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วริศรา เครือแสง</v>
      </c>
      <c r="C32" s="102">
        <v>46120.34008101852</v>
      </c>
      <c r="D32" s="100">
        <v>0.729166666666667</v>
      </c>
      <c r="E32" s="2" t="str">
        <v>BM1</v>
      </c>
      <c r="F32" s="2" t="str">
        <v>ทัย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ตูแวยะ ลอมะ</v>
      </c>
      <c r="C33" s="102">
        <v>46120.34028935185</v>
      </c>
      <c r="D33" s="100">
        <v>0.729166666666667</v>
      </c>
      <c r="E33" s="2" t="str">
        <v>BM1</v>
      </c>
      <c r="F33" s="2" t="str">
        <v>ยะห์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กาญจนา วิสุทธิพงศ์</v>
      </c>
      <c r="C34" s="102">
        <v>46120.33820601852</v>
      </c>
      <c r="D34" s="100">
        <v>0.729166666666667</v>
      </c>
      <c r="E34" s="2" t="str">
        <v>BM1</v>
      </c>
      <c r="F34" s="2" t="str">
        <v>แม่บ้านเก๋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ภูธเนศ สวัสดี</v>
      </c>
      <c r="C35" s="102">
        <v>46120.35013888889</v>
      </c>
      <c r="D35" s="100">
        <v>0.729166666666667</v>
      </c>
      <c r="E35" s="2" t="str">
        <v>BM1</v>
      </c>
      <c r="F35" s="2" t="str">
        <v>ตี๋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ญาณรัตน์ พิสัยพันธ์</v>
      </c>
      <c r="C36" s="102">
        <v>46120.33552083333</v>
      </c>
      <c r="D36" s="100">
        <v>0.729166666666667</v>
      </c>
      <c r="E36" s="2" t="str">
        <v>BM1</v>
      </c>
      <c r="F36" s="2" t="str">
        <v>ขนมจีน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วันดี เพชรนิลบุตร</v>
      </c>
      <c r="C37" s="102">
        <v>46120.34003472222</v>
      </c>
      <c r="D37" s="100">
        <v>0.729166666666667</v>
      </c>
      <c r="E37" s="2" t="str">
        <v>BM1</v>
      </c>
      <c r="F37" s="2" t="str">
        <v>บุ๊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ณัฐฤดี วึงประโคน</v>
      </c>
      <c r="C38" s="102">
        <v>46120.33356481481</v>
      </c>
      <c r="D38" s="100">
        <v>0.729166666666667</v>
      </c>
      <c r="E38" s="2" t="str">
        <v>BM1</v>
      </c>
      <c r="F38" s="2" t="str">
        <v>เนส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อภิรดี แสนโคตร</v>
      </c>
      <c r="C39" s="102">
        <v>46120.32869212963</v>
      </c>
      <c r="D39" s="115">
        <v>0.625</v>
      </c>
      <c r="E39" s="2" t="str">
        <v>BM1</v>
      </c>
      <c r="F39" s="2" t="str">
        <v>เกตุ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116" t="str">
        <v>ลาไปหาหมอ</v>
      </c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ชาลิสา แสงจันทร์</v>
      </c>
      <c r="C40" s="102">
        <v>46120.32467592593</v>
      </c>
      <c r="D40" s="100">
        <v>0.729166666666667</v>
      </c>
      <c r="E40" s="2" t="str">
        <v>BM1</v>
      </c>
      <c r="F40" s="2" t="str">
        <v>ชิ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กีรติ วาจาเพราะ</v>
      </c>
      <c r="C41" s="102">
        <v>46120.353125</v>
      </c>
      <c r="D41" s="100">
        <v>0.729166666666667</v>
      </c>
      <c r="E41" s="2" t="str">
        <v>BM1</v>
      </c>
      <c r="F41" s="2" t="str">
        <v>ซุป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เวโรจน์ ชินนอก</v>
      </c>
      <c r="C42" s="102">
        <v>46120.35159722222</v>
      </c>
      <c r="D42" s="100">
        <v>0.729166666666667</v>
      </c>
      <c r="E42" s="2" t="str">
        <v>BM1</v>
      </c>
      <c r="F42" s="2" t="str">
        <v>เอ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น้ำผึ้ง เทศบ้านเกาะ</v>
      </c>
      <c r="C43" s="102">
        <v>46120.35028935185</v>
      </c>
      <c r="D43" s="100">
        <v>0.729166666666667</v>
      </c>
      <c r="E43" s="2" t="str">
        <v>BM1</v>
      </c>
      <c r="F43" s="2" t="str">
        <v>ผึ้ง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รัษนันท์ รุจไชยนิตย์</v>
      </c>
      <c r="C44" s="102">
        <v>46120.35524305556</v>
      </c>
      <c r="D44" s="100">
        <v>0.729166666666667</v>
      </c>
      <c r="E44" s="2" t="str">
        <v>BM3</v>
      </c>
      <c r="F44" s="2" t="str">
        <v>นัน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นคร ทองพันธุ์</v>
      </c>
      <c r="C45" s="102">
        <v>46120.35519675926</v>
      </c>
      <c r="D45" s="100">
        <v>0.729166666666667</v>
      </c>
      <c r="E45" s="2" t="str">
        <v>BM3</v>
      </c>
      <c r="F45" s="2" t="str">
        <v>แม็ค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สิริกร วาปี</v>
      </c>
      <c r="C46" s="102">
        <v>46120.35340277778</v>
      </c>
      <c r="D46" s="100">
        <v>0.729166666666667</v>
      </c>
      <c r="E46" s="2" t="str">
        <v>BM3</v>
      </c>
      <c r="F46" s="2" t="str">
        <v>เนเน่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กนต์ธร พู่พันธ์</v>
      </c>
      <c r="C47" s="102">
        <v>46120.35329861111</v>
      </c>
      <c r="D47" s="100">
        <v>0.729166666666667</v>
      </c>
      <c r="E47" s="2" t="str">
        <v>BM3</v>
      </c>
      <c r="F47" s="2" t="str">
        <v>ปาย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วิชญาดา อวนหน้า</v>
      </c>
      <c r="C48" s="102">
        <v>46120.35070601852</v>
      </c>
      <c r="D48" s="100">
        <v>0.729166666666667</v>
      </c>
      <c r="E48" s="2" t="str">
        <v>BM3</v>
      </c>
      <c r="F48" s="2" t="str">
        <v>แนน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เจษฎาภรณ์ ปุราชะกา</v>
      </c>
      <c r="C49" s="102">
        <v>46120.350636574076</v>
      </c>
      <c r="D49" s="100">
        <v>0.729166666666667</v>
      </c>
      <c r="E49" s="2" t="str">
        <v>BM3</v>
      </c>
      <c r="F49" s="2" t="str">
        <v>บิ๊ก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อิทธิพล มีเจริญ</v>
      </c>
      <c r="C50" s="102">
        <v>46120.350810185184</v>
      </c>
      <c r="D50" s="100">
        <v>0.729166666666667</v>
      </c>
      <c r="E50" s="2" t="str">
        <v>BM3</v>
      </c>
      <c r="F50" s="2" t="str">
        <v>พล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ปิยะธิดา ปิดฉายะ</v>
      </c>
      <c r="C51" s="102">
        <v>46120.35040509259</v>
      </c>
      <c r="D51" s="100">
        <v>0.729166666666667</v>
      </c>
      <c r="E51" s="2" t="str">
        <v>BM3</v>
      </c>
      <c r="F51" s="2" t="str">
        <v>หมิว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ชลธิชา คงมงคล</v>
      </c>
      <c r="C52" s="102">
        <v>46120.34936342593</v>
      </c>
      <c r="D52" s="100">
        <v>0.729166666666667</v>
      </c>
      <c r="E52" s="2" t="str">
        <v>BM3</v>
      </c>
      <c r="F52" s="2" t="str">
        <v>แพรว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อรรคเดช ดีนทอง</v>
      </c>
      <c r="C53" s="102">
        <v>46120.34940972222</v>
      </c>
      <c r="D53" s="100">
        <v>0.729166666666667</v>
      </c>
      <c r="E53" s="2" t="str">
        <v>BM3</v>
      </c>
      <c r="F53" s="2" t="str">
        <v>เดช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วันชนะ แสงใส</v>
      </c>
      <c r="C54" s="102">
        <v>46120.348587962966</v>
      </c>
      <c r="D54" s="100">
        <v>0.729166666666667</v>
      </c>
      <c r="E54" s="2" t="str">
        <v>BM3</v>
      </c>
      <c r="F54" s="2" t="str">
        <v>แชมป์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วรรณอักษร อนันทวรรณ</v>
      </c>
      <c r="C55" s="102">
        <v>46120.34847222222</v>
      </c>
      <c r="D55" s="100">
        <v>0.729166666666667</v>
      </c>
      <c r="E55" s="2" t="str">
        <v>BM3</v>
      </c>
      <c r="F55" s="2" t="str">
        <v>เมย์ออย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นลินทิพย์ สมพิพัฒน์</v>
      </c>
      <c r="C56" s="102">
        <v>46120.34234953704</v>
      </c>
      <c r="D56" s="100">
        <v>0.729166666666667</v>
      </c>
      <c r="E56" s="2" t="str">
        <v>BM3</v>
      </c>
      <c r="F56" s="2" t="str">
        <v>จิ้บ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ปฏิญญา สำเร็จสุข</v>
      </c>
      <c r="C57" s="102">
        <v>46120.34240740741</v>
      </c>
      <c r="D57" s="100">
        <v>0.729166666666667</v>
      </c>
      <c r="E57" s="2" t="str">
        <v>BM3</v>
      </c>
      <c r="F57" s="2" t="str">
        <v>บิ้ง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ชนิตรา กลีบพุฒ</v>
      </c>
      <c r="C58" s="102">
        <v>46120.34217592593</v>
      </c>
      <c r="D58" s="100">
        <v>0.729166666666667</v>
      </c>
      <c r="E58" s="2" t="str">
        <v>BM3</v>
      </c>
      <c r="F58" s="2" t="str">
        <v>น้อง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กิรติกาญจน์ ภูอาลัย</v>
      </c>
      <c r="C59" s="102">
        <v>46120.34055555556</v>
      </c>
      <c r="D59" s="100">
        <v>0.729166666666667</v>
      </c>
      <c r="E59" s="2" t="str">
        <v>BM3</v>
      </c>
      <c r="F59" s="2" t="str">
        <v>กีต้าร์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ผกามาศ สืบปาน</v>
      </c>
      <c r="C60" s="102">
        <v>46120.3403587963</v>
      </c>
      <c r="D60" s="100">
        <v>0.729166666666667</v>
      </c>
      <c r="E60" s="2" t="str">
        <v>BM3</v>
      </c>
      <c r="F60" s="2" t="str">
        <v>ดรีม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เพชรายุธ ทั่งจันทร์</v>
      </c>
      <c r="C61" s="102">
        <v>46120.33472222222</v>
      </c>
      <c r="D61" s="100">
        <v>0.729166666666667</v>
      </c>
      <c r="E61" s="2" t="str">
        <v>BM3</v>
      </c>
      <c r="F61" s="2" t="str">
        <v>แม็ก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ณัฐภัทร สุดประเวศ</v>
      </c>
      <c r="C62" s="102">
        <v>46120.334444444445</v>
      </c>
      <c r="D62" s="100">
        <v>0.729166666666667</v>
      </c>
      <c r="E62" s="2" t="str">
        <v>BM3</v>
      </c>
      <c r="F62" s="2" t="str">
        <v>อับดุล</v>
      </c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ดนุพร อโคตมี</v>
      </c>
      <c r="C63" s="102">
        <v>46120.334386574075</v>
      </c>
      <c r="D63" s="100">
        <v>0.729166666666667</v>
      </c>
      <c r="E63" s="2" t="str">
        <v>BM3</v>
      </c>
      <c r="F63" s="2" t="str">
        <v>ลีโอ</v>
      </c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08:30 - 17:30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จิราพร เพ็ชรนิล</v>
      </c>
      <c r="C64" s="102">
        <v>46120.328576388885</v>
      </c>
      <c r="D64" s="100">
        <v>0.729166666666667</v>
      </c>
      <c r="E64" s="2" t="str">
        <v>BM3</v>
      </c>
      <c r="F64" s="2" t="str">
        <v>ตาล</v>
      </c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08:30 - 17:30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>
        <v>อรดี เจนจบ</v>
      </c>
      <c r="C65" s="102">
        <v>46120.32815972222</v>
      </c>
      <c r="D65" s="100">
        <v>0.729166666666667</v>
      </c>
      <c r="E65" s="2" t="str">
        <v>BM3</v>
      </c>
      <c r="F65" s="2" t="str">
        <v>กิ๊ก</v>
      </c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08:30 - 17:30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ยศพร บูญเมือง</v>
      </c>
      <c r="C66" s="102">
        <v>46120.32498842593</v>
      </c>
      <c r="D66" s="100">
        <v>0.729166666666667</v>
      </c>
      <c r="E66" s="2" t="str">
        <v>BM3</v>
      </c>
      <c r="F66" s="2" t="str">
        <v>โอ็ต</v>
      </c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08:30 - 17:30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จรรยวรรธ สุขมหาสวัสดิ์</v>
      </c>
      <c r="C67" s="102">
        <v>46120.324849537035</v>
      </c>
      <c r="D67" s="100">
        <v>0.729166666666667</v>
      </c>
      <c r="E67" s="2" t="str">
        <v>BM3</v>
      </c>
      <c r="F67" s="2" t="str">
        <v>เกียว</v>
      </c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08:30 - 17:30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นันทวัน ธรรมนิต์</v>
      </c>
      <c r="C68" s="102">
        <v>46120.32864583333</v>
      </c>
      <c r="D68" s="100">
        <v>0.729166666666667</v>
      </c>
      <c r="E68" s="2" t="str">
        <v>BM3</v>
      </c>
      <c r="F68" s="2" t="str">
        <v>อ้อ</v>
      </c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08:30 - 17:30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2" t="str">
        <v>อนุชา ชื่นชม</v>
      </c>
      <c r="C69" s="102">
        <v>46120.36016203704</v>
      </c>
      <c r="D69" s="100">
        <v>0.729166666666667</v>
      </c>
      <c r="E69" s="2" t="str">
        <v>DW1</v>
      </c>
      <c r="F69" s="2" t="str">
        <v>อาท</v>
      </c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/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2" t="str">
        <v>กรัณย์ เพ็ชร์สุทธิ์</v>
      </c>
      <c r="C70" s="102">
        <v>46120.35474537037</v>
      </c>
      <c r="D70" s="100">
        <v>0.729166666666667</v>
      </c>
      <c r="E70" s="2" t="str">
        <v>DW1</v>
      </c>
      <c r="F70" s="2" t="str">
        <v>บอย</v>
      </c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/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2" t="str">
        <v>นพรัตน์ นบนอบ</v>
      </c>
      <c r="C71" s="102">
        <v>46120.35196759259</v>
      </c>
      <c r="D71" s="100">
        <v>0.729166666666667</v>
      </c>
      <c r="E71" s="2" t="str">
        <v>DW1</v>
      </c>
      <c r="F71" s="2" t="str">
        <v>บอล</v>
      </c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/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>
        <v>64</v>
      </c>
      <c r="B72" s="2" t="str">
        <v>อนุพงศ์ แดงประเสริฐ</v>
      </c>
      <c r="C72" s="102">
        <v>46120.34962962963</v>
      </c>
      <c r="D72" s="100">
        <v>0.729166666666667</v>
      </c>
      <c r="E72" s="2" t="str">
        <v>DW1</v>
      </c>
      <c r="F72" s="2" t="str">
        <v>เอ</v>
      </c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/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>
        <v>65</v>
      </c>
      <c r="B73" s="2" t="str">
        <v>ยุรนันท์ แซ่ย่าง</v>
      </c>
      <c r="C73" s="102">
        <v>46120.34930555556</v>
      </c>
      <c r="D73" s="100">
        <v>0.729166666666667</v>
      </c>
      <c r="E73" s="2" t="str">
        <v>DW1</v>
      </c>
      <c r="F73" s="2" t="str">
        <v>ตี๋</v>
      </c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/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>
        <v>66</v>
      </c>
      <c r="B74" s="2" t="str">
        <v>นภัสกร ฟองเกิด</v>
      </c>
      <c r="C74" s="102">
        <v>46120.348715277774</v>
      </c>
      <c r="D74" s="100">
        <v>0.729166666666667</v>
      </c>
      <c r="E74" s="2" t="str">
        <v>DW1</v>
      </c>
      <c r="F74" s="2" t="str">
        <v>เปา</v>
      </c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/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>
        <v>67</v>
      </c>
      <c r="B75" s="2" t="str">
        <v>ศุภนัฐ มะโนรักษ์</v>
      </c>
      <c r="C75" s="102">
        <v>46120.35105324074</v>
      </c>
      <c r="D75" s="100">
        <v>0.729166666666667</v>
      </c>
      <c r="E75" s="2" t="str">
        <v>DW1</v>
      </c>
      <c r="F75" s="2" t="str">
        <v>ฟิล์ม</v>
      </c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/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>
        <v>68</v>
      </c>
      <c r="B76" s="2" t="str">
        <v>วรรณวิษา เตชะอนันต์ณุกุล</v>
      </c>
      <c r="C76" s="165">
        <v>0.5416666666666666</v>
      </c>
      <c r="D76" s="100">
        <v>0.729166666666667</v>
      </c>
      <c r="E76" s="2" t="str">
        <v>DW1</v>
      </c>
      <c r="F76" s="2" t="str">
        <v>ลูคัส</v>
      </c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/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>
        <v>69</v>
      </c>
      <c r="B77" s="2" t="str">
        <v>ณิชนันทน์ ขวัญสุด</v>
      </c>
      <c r="C77" s="102">
        <v>46120.34509259259</v>
      </c>
      <c r="D77" s="100">
        <v>0.729166666666667</v>
      </c>
      <c r="E77" s="2" t="str">
        <v>DW1</v>
      </c>
      <c r="F77" s="2" t="str">
        <v>บูม</v>
      </c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/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>
        <v>70</v>
      </c>
      <c r="B78" s="2" t="str">
        <v>พยอม ดีเลิศ</v>
      </c>
      <c r="C78" s="102">
        <v>46120.339733796296</v>
      </c>
      <c r="D78" s="100">
        <v>0.729166666666667</v>
      </c>
      <c r="E78" s="2" t="str">
        <v>แม่บ้านชม้อย</v>
      </c>
      <c r="F78" s="2"/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/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>
        <v>71</v>
      </c>
      <c r="B79" s="2" t="str">
        <v>วันวิสาข์ กิตติกสานต์</v>
      </c>
      <c r="C79" s="102">
        <v>46120.34149305556</v>
      </c>
      <c r="D79" s="100">
        <v>0.729166666666667</v>
      </c>
      <c r="E79" s="2" t="str">
        <v>แม่บ้านสา</v>
      </c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/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>
        <v>72</v>
      </c>
      <c r="B80" s="2" t="str">
        <v>ณัฐพงศ์ ปรีพูล</v>
      </c>
      <c r="C80" s="102">
        <v>46120.354375</v>
      </c>
      <c r="D80" s="100">
        <v>0.729166666666667</v>
      </c>
      <c r="E80" s="2" t="str">
        <v>นักศึกษา</v>
      </c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/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>
        <v>73</v>
      </c>
      <c r="B81" s="2" t="str">
        <v>ภูริทัต ธัญญะกิจ</v>
      </c>
      <c r="C81" s="102">
        <v>46120.3521875</v>
      </c>
      <c r="D81" s="100">
        <v>0.729166666666667</v>
      </c>
      <c r="E81" s="2" t="str">
        <v>นักศึกษา</v>
      </c>
      <c r="F81" s="2" t="str">
        <v>บอส</v>
      </c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/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>
        <v>74</v>
      </c>
      <c r="B82" s="2" t="str">
        <v>นาย บดินทร์ชัย สมภักดี</v>
      </c>
      <c r="C82" s="102">
        <v>46120.350752314815</v>
      </c>
      <c r="D82" s="100">
        <v>0.729166666666667</v>
      </c>
      <c r="E82" s="2" t="str">
        <v>นักศึกษา</v>
      </c>
      <c r="F82" s="2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/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>
        <v>75</v>
      </c>
      <c r="B83" s="2" t="str">
        <v>ขวัญชนก ประวิเศษ</v>
      </c>
      <c r="C83" s="102">
        <v>46120.35034722222</v>
      </c>
      <c r="D83" s="100">
        <v>0.729166666666667</v>
      </c>
      <c r="E83" s="2" t="str">
        <v>นักศึกษา</v>
      </c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/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>
        <v>76</v>
      </c>
      <c r="B84" s="2" t="str">
        <v>นายธีระภพ จันทะดวง</v>
      </c>
      <c r="C84" s="102">
        <v>46120.35019675926</v>
      </c>
      <c r="D84" s="100">
        <v>0.729166666666667</v>
      </c>
      <c r="E84" s="2" t="str">
        <v>นักศึกษา</v>
      </c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/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 t="str">
        <v>นัฐพล สุวินชัย</v>
      </c>
      <c r="C85" s="102">
        <v>46120.3571875</v>
      </c>
      <c r="D85" s="100">
        <v>0.729166666666667</v>
      </c>
      <c r="E85" s="2" t="str">
        <v>นักศึกษาฝึกงาน</v>
      </c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/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5"/>
      <c r="C86" s="145"/>
      <c r="D86" s="115"/>
      <c r="E86" s="25"/>
      <c r="F86" s="25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/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/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/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/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/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/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/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/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/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/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/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/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/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/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/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/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/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/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/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49" priority="2" stopIfTrue="true" type="expression">
      <formula>AND(ISNUMBER(SEARCH("BM",$E9)),$E9&lt;&gt;$L9)</formula>
    </cfRule>
  </conditionalFormatting>
  <conditionalFormatting sqref="B1:B1048576">
    <cfRule dxfId="50" priority="3" stopIfTrue="true" type="duplicateValues"/>
  </conditionalFormatting>
  <conditionalFormatting sqref="L1:M1048576">
    <cfRule dxfId="51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52" priority="5" stopIfTrue="true" type="expression">
      <formula>ISNUMBER(SEARCH("มาสาย",$P1))</formula>
    </cfRule>
  </conditionalFormatting>
  <conditionalFormatting sqref="P1:P1048576">
    <cfRule dxfId="53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30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17" t="str">
        <v>นิชากร กรุดบาง</v>
      </c>
      <c r="C9" s="165">
        <v>0.5</v>
      </c>
      <c r="D9" s="166">
        <v>0.7291666666666666</v>
      </c>
      <c r="E9" s="167" t="str">
        <v>BM1</v>
      </c>
      <c r="F9" s="3" t="str">
        <v>ครีม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 t="str">
        <v>เข้างานบ่าย</v>
      </c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17" t="str">
        <v>ณัฐกิตติ์ โล้หนู</v>
      </c>
      <c r="C10" s="165">
        <v>0.5</v>
      </c>
      <c r="D10" s="166">
        <v>0.7291666666666666</v>
      </c>
      <c r="E10" s="167" t="str">
        <v>BM1</v>
      </c>
      <c r="F10" s="2" t="str">
        <v>เฟิร์ส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 t="str">
        <v>เข้างานบ่าย</v>
      </c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173" t="str">
        <v>อธิบดี วัสสุวรรณ</v>
      </c>
      <c r="C11" s="174">
        <v>46121.35969907408</v>
      </c>
      <c r="D11" s="166">
        <v>0.7291666666666666</v>
      </c>
      <c r="E11" s="167" t="str">
        <v>BM1</v>
      </c>
      <c r="F11" s="167" t="str">
        <v>ฟรี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168" t="str">
        <v>เวโรจน์ ชินนอก</v>
      </c>
      <c r="C12" s="170">
        <v>46121.35403935185</v>
      </c>
      <c r="D12" s="169">
        <v>0.7291666666666666</v>
      </c>
      <c r="E12" s="168" t="str">
        <v>BM1</v>
      </c>
      <c r="F12" s="168" t="str">
        <v>เอ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168" t="str">
        <v>เขมมะ จงเพิ่มกลาง</v>
      </c>
      <c r="C13" s="170">
        <v>46121.35277777778</v>
      </c>
      <c r="D13" s="169">
        <v>0.7291666666666666</v>
      </c>
      <c r="E13" s="168" t="str">
        <v>BM1</v>
      </c>
      <c r="F13" s="168" t="str">
        <v>โฮ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168" t="str">
        <v>กีรติ วาจาเพราะ</v>
      </c>
      <c r="C14" s="170">
        <v>46121.35241898148</v>
      </c>
      <c r="D14" s="169">
        <v>0.7291666666666666</v>
      </c>
      <c r="E14" s="168" t="str">
        <v>BM1</v>
      </c>
      <c r="F14" s="168" t="str">
        <v>ซุป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168" t="str">
        <v>อิงอร สุวรรณนิเวศ</v>
      </c>
      <c r="C15" s="170">
        <v>46121.351956018516</v>
      </c>
      <c r="D15" s="169">
        <v>0.7291666666666666</v>
      </c>
      <c r="E15" s="168" t="str">
        <v>BM1</v>
      </c>
      <c r="F15" s="168" t="str">
        <v>หมวย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168" t="str">
        <v>ครองฟ้า เทียมประกอบกิจ</v>
      </c>
      <c r="C16" s="170">
        <v>46121.35138888889</v>
      </c>
      <c r="D16" s="169">
        <v>0.7291666666666666</v>
      </c>
      <c r="E16" s="168" t="str">
        <v>BM1</v>
      </c>
      <c r="F16" s="168" t="str">
        <v>จีโน่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168" t="str">
        <v>ฉัตรมงคล มาลี</v>
      </c>
      <c r="C17" s="170">
        <v>46121.351435185185</v>
      </c>
      <c r="D17" s="169">
        <v>0.7291666666666666</v>
      </c>
      <c r="E17" s="168" t="str">
        <v>BM1</v>
      </c>
      <c r="F17" s="168" t="str">
        <v>เก้า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168" t="str">
        <v>รสสุคนธ์ สุขสมบูรณ์</v>
      </c>
      <c r="C18" s="170">
        <v>46121.35150462963</v>
      </c>
      <c r="D18" s="169">
        <v>0.7291666666666666</v>
      </c>
      <c r="E18" s="168" t="str">
        <v>BM1</v>
      </c>
      <c r="F18" s="168" t="str">
        <v>นุช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168" t="str">
        <v>กานต์เก้า แจ้งสว่าง</v>
      </c>
      <c r="C19" s="170">
        <v>46121.350902777776</v>
      </c>
      <c r="D19" s="169">
        <v>0.7291666666666666</v>
      </c>
      <c r="E19" s="168" t="str">
        <v>BM1</v>
      </c>
      <c r="F19" s="168" t="str">
        <v>ชมพู่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168" t="str">
        <v>ภูธเนศ สวัสดี</v>
      </c>
      <c r="C20" s="170">
        <v>46121.350810185184</v>
      </c>
      <c r="D20" s="169">
        <v>0.7291666666666666</v>
      </c>
      <c r="E20" s="168" t="str">
        <v>BM1</v>
      </c>
      <c r="F20" s="168" t="str">
        <v>ตี๋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168" t="str">
        <v>อริน มั่นเจริญ</v>
      </c>
      <c r="C21" s="170">
        <v>46121.349444444444</v>
      </c>
      <c r="D21" s="169">
        <v>0.7291666666666666</v>
      </c>
      <c r="E21" s="168" t="str">
        <v>BM1</v>
      </c>
      <c r="F21" s="168" t="str">
        <v>หมัด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168" t="str">
        <v>ปนัดดา มานมูเราะ</v>
      </c>
      <c r="C22" s="170">
        <v>46121.34939814815</v>
      </c>
      <c r="D22" s="169">
        <v>0.7291666666666666</v>
      </c>
      <c r="E22" s="168" t="str">
        <v>BM1</v>
      </c>
      <c r="F22" s="168" t="str">
        <v>หวาน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168" t="str">
        <v>น้ำผึ้ง เทศบ้านเกาะ</v>
      </c>
      <c r="C23" s="170">
        <v>46121.34884259259</v>
      </c>
      <c r="D23" s="169">
        <v>0.7291666666666666</v>
      </c>
      <c r="E23" s="168" t="str">
        <v>BM1</v>
      </c>
      <c r="F23" s="168" t="str">
        <v>ผึ้ง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168" t="str">
        <v>กาญจนา วิสุทธิพงศ์</v>
      </c>
      <c r="C24" s="170">
        <v>46121.34869212963</v>
      </c>
      <c r="D24" s="169">
        <v>0.7291666666666666</v>
      </c>
      <c r="E24" s="168" t="str">
        <v>BM1</v>
      </c>
      <c r="F24" s="168" t="str">
        <v>แม่บ้านเก๋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168" t="str">
        <v>พรชิตา พะวา</v>
      </c>
      <c r="C25" s="170">
        <v>46121.34737268519</v>
      </c>
      <c r="D25" s="169">
        <v>0.7291666666666666</v>
      </c>
      <c r="E25" s="168" t="str">
        <v>BM1</v>
      </c>
      <c r="F25" s="168" t="str">
        <v>ฟ้าน้อย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168" t="str">
        <v>ประสิทธิ์ เด๊ะรอฮีม</v>
      </c>
      <c r="C26" s="170">
        <v>46121.347916666666</v>
      </c>
      <c r="D26" s="169">
        <v>0.7291666666666666</v>
      </c>
      <c r="E26" s="168" t="str">
        <v>BM1</v>
      </c>
      <c r="F26" s="168" t="str">
        <v>ดีน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168" t="str">
        <v>มณีรัตน์ จันนพคุณ</v>
      </c>
      <c r="C27" s="170">
        <v>46121.34469907408</v>
      </c>
      <c r="D27" s="169">
        <v>0.7291666666666666</v>
      </c>
      <c r="E27" s="168" t="str">
        <v>BM1</v>
      </c>
      <c r="F27" s="168" t="str">
        <v>นาง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168" t="str">
        <v>วิชชุตา เล็บครุฑ</v>
      </c>
      <c r="C28" s="170">
        <v>46121.347962962966</v>
      </c>
      <c r="D28" s="169">
        <v>0.7291666666666666</v>
      </c>
      <c r="E28" s="168" t="str">
        <v>BM1</v>
      </c>
      <c r="F28" s="168" t="str">
        <v>จ๋า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168" t="str">
        <v>รวินท์นิภา คงทะเล</v>
      </c>
      <c r="C29" s="170">
        <v>46121.343993055554</v>
      </c>
      <c r="D29" s="169">
        <v>0.7291666666666666</v>
      </c>
      <c r="E29" s="168" t="str">
        <v>BM1</v>
      </c>
      <c r="F29" s="168" t="str">
        <v>นุ่น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168" t="str">
        <v>ชลิตา แซ่อึ๊ง</v>
      </c>
      <c r="C30" s="170">
        <v>46121.34158564815</v>
      </c>
      <c r="D30" s="169">
        <v>0.7291666666666666</v>
      </c>
      <c r="E30" s="168" t="str">
        <v>BM1</v>
      </c>
      <c r="F30" s="168" t="str">
        <v>นุ่น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168" t="str">
        <v>อัจฉรา สังข์ทอง</v>
      </c>
      <c r="C31" s="170">
        <v>46121.34113425926</v>
      </c>
      <c r="D31" s="169">
        <v>0.7291666666666666</v>
      </c>
      <c r="E31" s="168" t="str">
        <v>BM1</v>
      </c>
      <c r="F31" s="168" t="str">
        <v>หยก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168" t="str">
        <v>ตูแวยะ ลอมะ</v>
      </c>
      <c r="C32" s="170">
        <v>46121.34079861111</v>
      </c>
      <c r="D32" s="169">
        <v>0.7291666666666666</v>
      </c>
      <c r="E32" s="168" t="str">
        <v>BM1</v>
      </c>
      <c r="F32" s="168" t="str">
        <v>ยะห์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168" t="str">
        <v>ชาลิสา แสงจันทร์</v>
      </c>
      <c r="C33" s="170">
        <v>46121.34017361111</v>
      </c>
      <c r="D33" s="169">
        <v>0.7291666666666666</v>
      </c>
      <c r="E33" s="168" t="str">
        <v>BM1</v>
      </c>
      <c r="F33" s="168" t="str">
        <v>ชิ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168" t="str">
        <v>ภูริ ยังกิด</v>
      </c>
      <c r="C34" s="170">
        <v>46121.35261574074</v>
      </c>
      <c r="D34" s="169">
        <v>0.7291666666666666</v>
      </c>
      <c r="E34" s="168" t="str">
        <v>BM1</v>
      </c>
      <c r="F34" s="168" t="str">
        <v>ภีม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168" t="str">
        <v>นรินลักษณ์ สวัสดี</v>
      </c>
      <c r="C35" s="170">
        <v>46121.33931712963</v>
      </c>
      <c r="D35" s="169">
        <v>0.7291666666666666</v>
      </c>
      <c r="E35" s="168" t="str">
        <v>BM1</v>
      </c>
      <c r="F35" s="168" t="str">
        <v>ใหม่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168" t="str">
        <v>ณัฐฤดี วึงประโคน</v>
      </c>
      <c r="C36" s="170">
        <v>46121.339212962965</v>
      </c>
      <c r="D36" s="169">
        <v>0.7291666666666666</v>
      </c>
      <c r="E36" s="168" t="str">
        <v>BM1</v>
      </c>
      <c r="F36" s="168" t="str">
        <v>เนส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168" t="str">
        <v>เกณิกา ฐาณัตตระกูล</v>
      </c>
      <c r="C37" s="170">
        <v>46121.33849537037</v>
      </c>
      <c r="D37" s="169">
        <v>0.7291666666666666</v>
      </c>
      <c r="E37" s="168" t="str">
        <v>BM1</v>
      </c>
      <c r="F37" s="168" t="str">
        <v>เก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168" t="str">
        <v>วันดี เพชรนิลบุตร</v>
      </c>
      <c r="C38" s="170">
        <v>46121.33721064815</v>
      </c>
      <c r="D38" s="169">
        <v>0.7291666666666666</v>
      </c>
      <c r="E38" s="168" t="str">
        <v>BM1</v>
      </c>
      <c r="F38" s="168" t="str">
        <v>บุ๊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168" t="str">
        <v>อภิรดี แสนโคตร</v>
      </c>
      <c r="C39" s="170">
        <v>46121.33206018519</v>
      </c>
      <c r="D39" s="169">
        <v>0.7291666666666666</v>
      </c>
      <c r="E39" s="168" t="str">
        <v>BM1</v>
      </c>
      <c r="F39" s="168" t="str">
        <v>เกตุ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168" t="str">
        <v>รัตตินันท์ กลิ่นจันทร์กลั่น</v>
      </c>
      <c r="C40" s="170">
        <v>46121.344513888886</v>
      </c>
      <c r="D40" s="177">
        <v>0.5416666666666666</v>
      </c>
      <c r="E40" s="168" t="str">
        <v>BM1</v>
      </c>
      <c r="F40" s="168" t="str">
        <v>เจี๊ยบ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116" t="str">
        <v>ลางานช่วงบ่าย</v>
      </c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168" t="str">
        <v>ดวงหทัย อุปนิ</v>
      </c>
      <c r="C41" s="170">
        <v>46121.342685185184</v>
      </c>
      <c r="D41" s="169">
        <v>0.7291666666666666</v>
      </c>
      <c r="E41" s="168" t="str">
        <v>BM1</v>
      </c>
      <c r="F41" s="168" t="str">
        <v>เบ้น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168" t="str">
        <v>ญาณรัตน์ พิสัยพันธ์</v>
      </c>
      <c r="C42" s="170">
        <v>46121.336747685185</v>
      </c>
      <c r="D42" s="169">
        <v>0.7291666666666666</v>
      </c>
      <c r="E42" s="168" t="str">
        <v>BM1</v>
      </c>
      <c r="F42" s="168" t="str">
        <v>ขนมจีน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168" t="str">
        <v>เพชรายุธ ทั่งจันทร์</v>
      </c>
      <c r="C43" s="170">
        <v>46121.34140046296</v>
      </c>
      <c r="D43" s="169">
        <v>0.7291666666666666</v>
      </c>
      <c r="E43" s="168" t="str">
        <v>BM3</v>
      </c>
      <c r="F43" s="168" t="str">
        <v>แม็ก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167" t="str">
        <v>นคร ทองพันธุ์</v>
      </c>
      <c r="C44" s="171">
        <v>46121.357719907406</v>
      </c>
      <c r="D44" s="166">
        <v>0.7291666666666666</v>
      </c>
      <c r="E44" s="167" t="str">
        <v>BM3</v>
      </c>
      <c r="F44" s="167" t="str">
        <v>แม็ค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167" t="str">
        <v>รัษนันท์ รุจไชยนิตย์</v>
      </c>
      <c r="C45" s="171">
        <v>46121.355532407404</v>
      </c>
      <c r="D45" s="166">
        <v>0.7291666666666666</v>
      </c>
      <c r="E45" s="167" t="str">
        <v>BM3</v>
      </c>
      <c r="F45" s="167" t="str">
        <v>นัน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167" t="str">
        <v>อิทธิพล มีเจริญ</v>
      </c>
      <c r="C46" s="171">
        <v>46121.35524305556</v>
      </c>
      <c r="D46" s="166">
        <v>0.7291666666666666</v>
      </c>
      <c r="E46" s="167" t="str">
        <v>BM3</v>
      </c>
      <c r="F46" s="167" t="str">
        <v>พล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168" t="str">
        <v>ปิยะธิดา ปิดฉายะ</v>
      </c>
      <c r="C47" s="170">
        <v>46121.35425925926</v>
      </c>
      <c r="D47" s="169">
        <v>0.7291666666666666</v>
      </c>
      <c r="E47" s="168" t="str">
        <v>BM3</v>
      </c>
      <c r="F47" s="168" t="str">
        <v>หมิว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168" t="str">
        <v>ชลธิชา คงมงคล</v>
      </c>
      <c r="C48" s="170">
        <v>46121.352858796294</v>
      </c>
      <c r="D48" s="169">
        <v>0.7291666666666666</v>
      </c>
      <c r="E48" s="168" t="str">
        <v>BM3</v>
      </c>
      <c r="F48" s="168" t="str">
        <v>แพรว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168" t="str">
        <v>อรรคเดช ดีนทอง</v>
      </c>
      <c r="C49" s="170">
        <v>46121.35273148148</v>
      </c>
      <c r="D49" s="169">
        <v>0.7291666666666666</v>
      </c>
      <c r="E49" s="168" t="str">
        <v>BM3</v>
      </c>
      <c r="F49" s="168" t="str">
        <v>เดช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168" t="str">
        <v>วันชนะ แสงใส</v>
      </c>
      <c r="C50" s="170">
        <v>46121.35173611111</v>
      </c>
      <c r="D50" s="169">
        <v>0.7291666666666666</v>
      </c>
      <c r="E50" s="168" t="str">
        <v>BM3</v>
      </c>
      <c r="F50" s="168" t="str">
        <v>แชมป์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168" t="str">
        <v>สิริกร วาปี</v>
      </c>
      <c r="C51" s="170">
        <v>46121.34751157407</v>
      </c>
      <c r="D51" s="169">
        <v>0.7291666666666666</v>
      </c>
      <c r="E51" s="168" t="str">
        <v>BM3</v>
      </c>
      <c r="F51" s="168" t="str">
        <v>เนเน่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168" t="str">
        <v>วรรณอักษร อนันทวรรณ</v>
      </c>
      <c r="C52" s="170">
        <v>46121.34673611111</v>
      </c>
      <c r="D52" s="169">
        <v>0.7291666666666666</v>
      </c>
      <c r="E52" s="168" t="str">
        <v>BM3</v>
      </c>
      <c r="F52" s="168" t="str">
        <v>เมย์ออย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168" t="str">
        <v>ปฏิญญา สำเร็จสุข</v>
      </c>
      <c r="C53" s="170">
        <v>46121.346655092595</v>
      </c>
      <c r="D53" s="169">
        <v>0.7291666666666666</v>
      </c>
      <c r="E53" s="168" t="str">
        <v>BM3</v>
      </c>
      <c r="F53" s="168" t="str">
        <v>บิ้ง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168" t="str">
        <v>นลินทิพย์ สมพิพัฒน์</v>
      </c>
      <c r="C54" s="170">
        <v>46121.346597222226</v>
      </c>
      <c r="D54" s="169">
        <v>0.7291666666666666</v>
      </c>
      <c r="E54" s="168" t="str">
        <v>BM3</v>
      </c>
      <c r="F54" s="168" t="str">
        <v>จิ้บ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168" t="str">
        <v>เจษฎาภรณ์ ปุราชะกา</v>
      </c>
      <c r="C55" s="170">
        <v>46121.346400462964</v>
      </c>
      <c r="D55" s="169">
        <v>0.7291666666666666</v>
      </c>
      <c r="E55" s="168" t="str">
        <v>BM3</v>
      </c>
      <c r="F55" s="168" t="str">
        <v>บิ๊ก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168" t="str">
        <v>วิชญาดา อวนหน้า</v>
      </c>
      <c r="C56" s="170">
        <v>46121.34644675926</v>
      </c>
      <c r="D56" s="169">
        <v>0.7291666666666666</v>
      </c>
      <c r="E56" s="168" t="str">
        <v>BM3</v>
      </c>
      <c r="F56" s="168" t="str">
        <v>แนน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168" t="str">
        <v>กนต์ธร พู่พันธ์</v>
      </c>
      <c r="C57" s="170">
        <v>46121.35040509259</v>
      </c>
      <c r="D57" s="169">
        <v>0.7291666666666666</v>
      </c>
      <c r="E57" s="168" t="str">
        <v>BM3</v>
      </c>
      <c r="F57" s="168" t="str">
        <v>ปาย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168" t="str">
        <v>ณัฐภัทร สุดประเวศ</v>
      </c>
      <c r="C58" s="170">
        <v>46121.341886574075</v>
      </c>
      <c r="D58" s="169">
        <v>0.7291666666666666</v>
      </c>
      <c r="E58" s="168" t="str">
        <v>BM3</v>
      </c>
      <c r="F58" s="168" t="str">
        <v>อับดุล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168" t="str">
        <v>ดนุพร อโคตมี</v>
      </c>
      <c r="C59" s="170">
        <v>46121.341770833336</v>
      </c>
      <c r="D59" s="169">
        <v>0.7291666666666666</v>
      </c>
      <c r="E59" s="168" t="str">
        <v>BM3</v>
      </c>
      <c r="F59" s="168" t="str">
        <v>ลีโอ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168" t="str">
        <v>ธีรภัทร พลอยน้อย</v>
      </c>
      <c r="C60" s="170">
        <v>46121.34028935185</v>
      </c>
      <c r="D60" s="169">
        <v>0.7291666666666666</v>
      </c>
      <c r="E60" s="168" t="str">
        <v>BM3</v>
      </c>
      <c r="F60" s="168" t="str">
        <v>คิว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168" t="str">
        <v>ชนาภา จันทร์หา</v>
      </c>
      <c r="C61" s="170">
        <v>46121.34023148148</v>
      </c>
      <c r="D61" s="169">
        <v>0.7291666666666666</v>
      </c>
      <c r="E61" s="168" t="str">
        <v>BM3</v>
      </c>
      <c r="F61" s="168" t="str">
        <v>ใบตอง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168" t="str">
        <v>นันทวัน ธรรมนิต์</v>
      </c>
      <c r="C62" s="170">
        <v>46121.33762731482</v>
      </c>
      <c r="D62" s="169">
        <v>0.7291666666666666</v>
      </c>
      <c r="E62" s="168" t="str">
        <v>BM3</v>
      </c>
      <c r="F62" s="168" t="str">
        <v>อ้อ</v>
      </c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168" t="str">
        <v>จิราพร เพ็ชรนิล</v>
      </c>
      <c r="C63" s="170">
        <v>46121.33726851852</v>
      </c>
      <c r="D63" s="169">
        <v>0.7291666666666666</v>
      </c>
      <c r="E63" s="168" t="str">
        <v>BM3</v>
      </c>
      <c r="F63" s="168" t="str">
        <v>ตาล</v>
      </c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08:30 - 17:30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168" t="str">
        <v>ยศพร บูญเมือง</v>
      </c>
      <c r="C64" s="170">
        <v>46121.33696759259</v>
      </c>
      <c r="D64" s="169">
        <v>0.7291666666666666</v>
      </c>
      <c r="E64" s="168" t="str">
        <v>BM3</v>
      </c>
      <c r="F64" s="168" t="str">
        <v>โอ็ต</v>
      </c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08:30 - 17:30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168" t="str">
        <v>ชนิตรา กลีบพุฒ</v>
      </c>
      <c r="C65" s="170">
        <v>46121.33614583333</v>
      </c>
      <c r="D65" s="169">
        <v>0.7291666666666666</v>
      </c>
      <c r="E65" s="168" t="str">
        <v>BM3</v>
      </c>
      <c r="F65" s="168" t="str">
        <v>น้อง</v>
      </c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08:30 - 17:30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168" t="str">
        <v>กิรติกาญจน์ ภูอาลัย</v>
      </c>
      <c r="C66" s="170">
        <v>46121.33568287037</v>
      </c>
      <c r="D66" s="169">
        <v>0.7291666666666666</v>
      </c>
      <c r="E66" s="168" t="str">
        <v>BM3</v>
      </c>
      <c r="F66" s="168" t="str">
        <v>กีต้าร์</v>
      </c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08:30 - 17:30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168" t="str">
        <v>จรรยวรรธ สุขมหาสวัสดิ์</v>
      </c>
      <c r="C67" s="170">
        <v>46121.33576388889</v>
      </c>
      <c r="D67" s="169">
        <v>0.7291666666666666</v>
      </c>
      <c r="E67" s="168" t="str">
        <v>BM3</v>
      </c>
      <c r="F67" s="168" t="str">
        <v>เกียว</v>
      </c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08:30 - 17:30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168" t="str">
        <v>อรดี เจนจบ</v>
      </c>
      <c r="C68" s="170">
        <v>46121.33126157407</v>
      </c>
      <c r="D68" s="169">
        <v>0.7291666666666666</v>
      </c>
      <c r="E68" s="168" t="str">
        <v>BM3</v>
      </c>
      <c r="F68" s="168" t="str">
        <v>กิ๊ก</v>
      </c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08:30 - 17:30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168" t="str">
        <v>ผกามาศ สืบปาน</v>
      </c>
      <c r="C69" s="170">
        <v>46121.327939814815</v>
      </c>
      <c r="D69" s="169">
        <v>0.7291666666666666</v>
      </c>
      <c r="E69" s="168" t="str">
        <v>BM3</v>
      </c>
      <c r="F69" s="168" t="str">
        <v>ดรีม</v>
      </c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08:30 - 17:30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168" t="str">
        <v>เบญจมาศ แก้วกล้า</v>
      </c>
      <c r="C70" s="170">
        <v>46121.327893518515</v>
      </c>
      <c r="D70" s="169">
        <v>0.7291666666666666</v>
      </c>
      <c r="E70" s="168" t="str">
        <v>BM3</v>
      </c>
      <c r="F70" s="168" t="str">
        <v>จิ๊บ</v>
      </c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 t="str">
        <v>08:30 - 17:30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168" t="str">
        <v>กรัณย์ เพ็ชร์สุทธิ์</v>
      </c>
      <c r="C71" s="170">
        <v>46121.35355324074</v>
      </c>
      <c r="D71" s="169">
        <v>0.7291666666666666</v>
      </c>
      <c r="E71" s="168" t="str">
        <v>DW1</v>
      </c>
      <c r="F71" s="168" t="str">
        <v>บอย</v>
      </c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 t="str">
        <v>08:30 - 17:30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>
        <v>64</v>
      </c>
      <c r="B72" s="168" t="str">
        <v>ณิชนันทน์ ขวัญสุด</v>
      </c>
      <c r="C72" s="170">
        <v>46121.35361111111</v>
      </c>
      <c r="D72" s="169">
        <v>0.7291666666666666</v>
      </c>
      <c r="E72" s="168" t="str">
        <v>DW1</v>
      </c>
      <c r="F72" s="168" t="str">
        <v>บูม</v>
      </c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 t="str">
        <v>08:30 - 17:30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>
        <v>65</v>
      </c>
      <c r="B73" s="168" t="str">
        <v>ศุภนัฐ มะโนรักษ์</v>
      </c>
      <c r="C73" s="170">
        <v>46121.35162037037</v>
      </c>
      <c r="D73" s="169">
        <v>0.7291666666666666</v>
      </c>
      <c r="E73" s="168" t="str">
        <v>DW1</v>
      </c>
      <c r="F73" s="168" t="str">
        <v>ฟิล์ม</v>
      </c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 t="str">
        <v>08:30 - 17:30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72">
        <v>66</v>
      </c>
      <c r="B74" s="168" t="str">
        <v>นภัสกร ฟองเกิด</v>
      </c>
      <c r="C74" s="170">
        <v>46121.34769675926</v>
      </c>
      <c r="D74" s="169">
        <v>0.7291666666666666</v>
      </c>
      <c r="E74" s="168" t="str">
        <v>DW1</v>
      </c>
      <c r="F74" s="168" t="str">
        <v>เปา</v>
      </c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 t="str">
        <v>08:30 - 17:30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3">
        <v>67</v>
      </c>
      <c r="B75" s="168" t="str">
        <v>ยุรนันท์ แซ่ย่าง</v>
      </c>
      <c r="C75" s="170">
        <v>46121.347592592596</v>
      </c>
      <c r="D75" s="169">
        <v>0.7291666666666666</v>
      </c>
      <c r="E75" s="168" t="str">
        <v>DW1</v>
      </c>
      <c r="F75" s="168" t="str">
        <v>ตี๋</v>
      </c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 t="str">
        <v>08:30 - 17:30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3">
        <v>68</v>
      </c>
      <c r="B76" s="176" t="str">
        <v>นพรัตน์ นบนอบ</v>
      </c>
      <c r="C76" s="175">
        <v>46121.34690972222</v>
      </c>
      <c r="D76" s="169">
        <v>0.7291666666666666</v>
      </c>
      <c r="E76" s="168" t="str">
        <v>DW1</v>
      </c>
      <c r="F76" s="168" t="str">
        <v>บอล</v>
      </c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 t="str">
        <v>ลางานช่วงบ่าย</v>
      </c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 t="str">
        <v>08:30 - 17:30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3">
        <v>69</v>
      </c>
      <c r="B77" s="168" t="str">
        <v>วรรณวิษา เตชะอนันต์ณุกุล</v>
      </c>
      <c r="C77" s="170">
        <v>46121.35225694445</v>
      </c>
      <c r="D77" s="169">
        <v>0.7291666666666666</v>
      </c>
      <c r="E77" s="168" t="str">
        <v>DW1</v>
      </c>
      <c r="F77" s="168" t="str">
        <v>ลูคัส</v>
      </c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 t="str">
        <v>08:30 - 17:30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58">
        <v>70</v>
      </c>
      <c r="B78" s="167" t="str">
        <v>อนุชา ชื่นชม</v>
      </c>
      <c r="C78" s="171">
        <v>46121.367476851854</v>
      </c>
      <c r="D78" s="178">
        <v>0.5</v>
      </c>
      <c r="E78" s="167" t="str">
        <v>DW1</v>
      </c>
      <c r="F78" s="167" t="str">
        <v>อาท</v>
      </c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 t="str">
        <v>08:30 - 17:30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>
        <v>71</v>
      </c>
      <c r="B79" s="167" t="str">
        <v>อนุพงศ์ แดงประเสริฐ</v>
      </c>
      <c r="C79" s="171">
        <v>46121.40384259259</v>
      </c>
      <c r="D79" s="166">
        <v>0.7291666666666666</v>
      </c>
      <c r="E79" s="167" t="str">
        <v>DW1</v>
      </c>
      <c r="F79" s="167" t="str">
        <v>เอ</v>
      </c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 t="str">
        <v>08:30 - 17:30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>
        <v>72</v>
      </c>
      <c r="B80" s="179" t="str">
        <v>อรรถชัย ม่วงคู</v>
      </c>
      <c r="C80" s="180">
        <v>46121.32802083333</v>
      </c>
      <c r="D80" s="169">
        <v>0.7291666666666666</v>
      </c>
      <c r="E80" s="168" t="str">
        <v>DW1</v>
      </c>
      <c r="F80" s="168" t="str">
        <v>บอม</v>
      </c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 t="str">
        <v>08:30 - 17:30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>
        <v>73</v>
      </c>
      <c r="B81" s="168" t="str">
        <v>พยอม ดีเลิศ</v>
      </c>
      <c r="C81" s="170">
        <v>46121.340625</v>
      </c>
      <c r="D81" s="169">
        <v>0.7291666666666666</v>
      </c>
      <c r="E81" s="168" t="str">
        <v>แม่บ้านชม้อย</v>
      </c>
      <c r="F81" s="168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 t="str">
        <v>08:30 - 17:30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>
        <v>74</v>
      </c>
      <c r="B82" s="168" t="str">
        <v>วันวิสาข์ กิตติกสานต์</v>
      </c>
      <c r="C82" s="170">
        <v>46121.33377314815</v>
      </c>
      <c r="D82" s="169">
        <v>0.7291666666666666</v>
      </c>
      <c r="E82" s="168" t="str">
        <v>แม่บ้านสา</v>
      </c>
      <c r="F82" s="168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 t="str">
        <v>08:30 - 17:30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>
        <v>75</v>
      </c>
      <c r="B83" s="168" t="str">
        <v>ภูริทัต ธัญญะกิจ</v>
      </c>
      <c r="C83" s="170">
        <v>46121.35350694445</v>
      </c>
      <c r="D83" s="169">
        <v>0.7291666666666666</v>
      </c>
      <c r="E83" s="168" t="str">
        <v>นักศึกษา</v>
      </c>
      <c r="F83" s="168" t="str">
        <v>บอส</v>
      </c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 t="str">
        <v>08:30 - 17:30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>
        <v>76</v>
      </c>
      <c r="B84" s="168" t="str">
        <v>ณัฐพงศ์ ปรีพูล</v>
      </c>
      <c r="C84" s="170">
        <v>46121.3533912037</v>
      </c>
      <c r="D84" s="169">
        <v>0.7291666666666666</v>
      </c>
      <c r="E84" s="168" t="str">
        <v>นักศึกษา</v>
      </c>
      <c r="F84" s="168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 t="str">
        <v>08:30 - 17:30</v>
      </c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>
        <v>77</v>
      </c>
      <c r="B85" s="168" t="str">
        <v>นาย บดินทร์ชัย สมภักดี</v>
      </c>
      <c r="C85" s="170">
        <v>46121.34923611111</v>
      </c>
      <c r="D85" s="169">
        <v>0.7291666666666666</v>
      </c>
      <c r="E85" s="168" t="str">
        <v>นักศึกษา</v>
      </c>
      <c r="F85" s="168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 t="str">
        <v>08:30 - 17:30</v>
      </c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>
        <v>78</v>
      </c>
      <c r="B86" s="168" t="str">
        <v>ขวัญชนก ประวิเศษ</v>
      </c>
      <c r="C86" s="170">
        <v>46121.34903935185</v>
      </c>
      <c r="D86" s="169">
        <v>0.7291666666666666</v>
      </c>
      <c r="E86" s="168" t="str">
        <v>นักศึกษา</v>
      </c>
      <c r="F86" s="168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 t="str">
        <v>08:30 - 17:30</v>
      </c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168" t="str">
        <v>นายธีระภพ จันทะดวง</v>
      </c>
      <c r="C87" s="170">
        <v>46121.348958333336</v>
      </c>
      <c r="D87" s="169">
        <v>0.7291666666666666</v>
      </c>
      <c r="E87" s="168" t="str">
        <v>นักศึกษา</v>
      </c>
      <c r="F87" s="168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/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168" t="str">
        <v>นัฐพล สุวินชัย</v>
      </c>
      <c r="C88" s="170">
        <v>46121.352106481485</v>
      </c>
      <c r="D88" s="169">
        <v>0.7291666666666666</v>
      </c>
      <c r="E88" s="168" t="str">
        <v>นักศึกษาฝึกงาน</v>
      </c>
      <c r="F88" s="168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/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/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/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/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/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/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/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/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/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/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/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/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/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/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/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/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/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54" priority="2" stopIfTrue="true" type="expression">
      <formula>AND(ISNUMBER(SEARCH("BM",$E9)),$E9&lt;&gt;$L9)</formula>
    </cfRule>
  </conditionalFormatting>
  <conditionalFormatting sqref="B1:B1048576">
    <cfRule dxfId="55" priority="3" stopIfTrue="true" type="duplicateValues"/>
  </conditionalFormatting>
  <conditionalFormatting sqref="L1:M1048576">
    <cfRule dxfId="56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57" priority="5" stopIfTrue="true" type="expression">
      <formula>ISNUMBER(SEARCH("มาสาย",$P1))</formula>
    </cfRule>
  </conditionalFormatting>
  <conditionalFormatting sqref="P1:P1048576">
    <cfRule dxfId="58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2" t="str">
        <v>Checkout time</v>
      </c>
      <c r="E8" s="134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อธิบดี วัสสุวรรณ</v>
      </c>
      <c r="C9" s="102">
        <v>46122.36614583333</v>
      </c>
      <c r="D9" s="147">
        <v>46122.73185185185</v>
      </c>
      <c r="E9" s="23" t="str">
        <v>BM1</v>
      </c>
      <c r="F9" s="23" t="str">
        <v>ฟรี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ณัฐกิตติ์ โล้หนู</v>
      </c>
      <c r="C10" s="102">
        <v>46122.35655092593</v>
      </c>
      <c r="D10" s="147">
        <v>46122.73365740741</v>
      </c>
      <c r="E10" s="23" t="str">
        <v>BM1</v>
      </c>
      <c r="F10" s="23" t="str">
        <v>เฟิร์ส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นิชากร กรุดบาง</v>
      </c>
      <c r="C11" s="102">
        <v>46122.35506944444</v>
      </c>
      <c r="D11" s="147">
        <v>46122.73196759259</v>
      </c>
      <c r="E11" s="23" t="str">
        <v>BM1</v>
      </c>
      <c r="F11" s="23" t="str">
        <v>ครีม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อิงอร สุวรรณนิเวศ</v>
      </c>
      <c r="C12" s="102">
        <v>46122.353946759256</v>
      </c>
      <c r="D12" s="147">
        <v>46122.73401620371</v>
      </c>
      <c r="E12" s="23" t="str">
        <v>BM1</v>
      </c>
      <c r="F12" s="23" t="str">
        <v>หมวย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ภูธเนศ สวัสดี</v>
      </c>
      <c r="C13" s="102">
        <v>46122.35686342593</v>
      </c>
      <c r="D13" s="147">
        <v>46122.729583333334</v>
      </c>
      <c r="E13" s="23" t="str">
        <v>BM1</v>
      </c>
      <c r="F13" s="23" t="str">
        <v>ตี๋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ประสิทธิ์ เด๊ะรอฮีม</v>
      </c>
      <c r="C14" s="102">
        <v>46122.35359953704</v>
      </c>
      <c r="D14" s="147">
        <v>46122.73425925926</v>
      </c>
      <c r="E14" s="23" t="str">
        <v>BM1</v>
      </c>
      <c r="F14" s="23" t="str">
        <v>ดีน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รสสุคนธ์ สุขสมบูรณ์</v>
      </c>
      <c r="C15" s="102">
        <v>46122.35228009259</v>
      </c>
      <c r="D15" s="147">
        <v>46122.733460648145</v>
      </c>
      <c r="E15" s="23" t="str">
        <v>BM1</v>
      </c>
      <c r="F15" s="23" t="str">
        <v>นุช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รวินท์นิภา คงทะเล</v>
      </c>
      <c r="C16" s="102">
        <v>46122.35087962963</v>
      </c>
      <c r="D16" s="147">
        <v>46122.73684027778</v>
      </c>
      <c r="E16" s="23" t="str">
        <v>BM1</v>
      </c>
      <c r="F16" s="23" t="str">
        <v>นุ่น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เขมมะ จงเพิ่มกลาง</v>
      </c>
      <c r="C17" s="102">
        <v>46122.35065972222</v>
      </c>
      <c r="D17" s="147">
        <v>46122.73174768518</v>
      </c>
      <c r="E17" s="23" t="str">
        <v>BM1</v>
      </c>
      <c r="F17" s="23" t="str">
        <v>โฮ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มณีรัตน์ จันนพคุณ</v>
      </c>
      <c r="C18" s="102">
        <v>46122.350277777776</v>
      </c>
      <c r="D18" s="147">
        <v>46122.73143518518</v>
      </c>
      <c r="E18" s="23" t="str">
        <v>BM1</v>
      </c>
      <c r="F18" s="23" t="str">
        <v>นาง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นรินลักษณ์ สวัสดี</v>
      </c>
      <c r="C19" s="102">
        <v>46122.356770833336</v>
      </c>
      <c r="D19" s="147">
        <v>46122.72969907407</v>
      </c>
      <c r="E19" s="23" t="str">
        <v>BM1</v>
      </c>
      <c r="F19" s="23" t="str">
        <v>ใหม่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ฉัตรมงคล มาลี</v>
      </c>
      <c r="C20" s="102">
        <v>46122.34953703704</v>
      </c>
      <c r="D20" s="147">
        <v>46122.73180555556</v>
      </c>
      <c r="E20" s="23" t="str">
        <v>BM1</v>
      </c>
      <c r="F20" s="23" t="str">
        <v>เก้า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ครองฟ้า เทียมประกอบกิจ</v>
      </c>
      <c r="C21" s="102">
        <v>46122.34930555556</v>
      </c>
      <c r="D21" s="147">
        <v>46122.73105324074</v>
      </c>
      <c r="E21" s="23" t="str">
        <v>BM1</v>
      </c>
      <c r="F21" s="23" t="str">
        <v>จีโน่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น้ำผึ้ง เทศบ้านเกาะ</v>
      </c>
      <c r="C22" s="102">
        <v>46122.34943287037</v>
      </c>
      <c r="D22" s="147">
        <v>46122.72990740741</v>
      </c>
      <c r="E22" s="23" t="str">
        <v>BM1</v>
      </c>
      <c r="F22" s="23" t="str">
        <v>ผึ้ง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ภูริ ยังกิด</v>
      </c>
      <c r="C23" s="102">
        <v>46122.35403935185</v>
      </c>
      <c r="D23" s="147">
        <v>46122.73253472222</v>
      </c>
      <c r="E23" s="23" t="str">
        <v>BM1</v>
      </c>
      <c r="F23" s="23" t="str">
        <v>ภีม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กาญจนา วิสุทธิพงศ์</v>
      </c>
      <c r="C24" s="102">
        <v>46122.34793981481</v>
      </c>
      <c r="D24" s="147">
        <v>46122.756875</v>
      </c>
      <c r="E24" s="23" t="str">
        <v>BM1</v>
      </c>
      <c r="F24" s="23" t="str">
        <v>แม่บ้านเก๋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ดวงหทัย อุปนิ</v>
      </c>
      <c r="C25" s="102">
        <v>46122.34755787037</v>
      </c>
      <c r="D25" s="147">
        <v>46122.73354166667</v>
      </c>
      <c r="E25" s="23" t="str">
        <v>BM1</v>
      </c>
      <c r="F25" s="23" t="str">
        <v>เบ้น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ณัฐฤดี วึงประโคน</v>
      </c>
      <c r="C26" s="102">
        <v>46122.346712962964</v>
      </c>
      <c r="D26" s="147">
        <v>46122.73287037037</v>
      </c>
      <c r="E26" s="23" t="str">
        <v>BM1</v>
      </c>
      <c r="F26" s="23" t="str">
        <v>เนส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วันดี เพชรนิลบุตร</v>
      </c>
      <c r="C27" s="102">
        <v>46122.3462037037</v>
      </c>
      <c r="D27" s="147">
        <v>46122.73337962963</v>
      </c>
      <c r="E27" s="23" t="str">
        <v>BM1</v>
      </c>
      <c r="F27" s="23" t="str">
        <v>บุ๊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วิชชุตา เล็บครุฑ</v>
      </c>
      <c r="C28" s="102">
        <v>46122.34947916667</v>
      </c>
      <c r="D28" s="147">
        <v>46122.731516203705</v>
      </c>
      <c r="E28" s="23" t="str">
        <v>BM1</v>
      </c>
      <c r="F28" s="23" t="str">
        <v>จ๋า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อัจฉรา สังข์ทอง</v>
      </c>
      <c r="C29" s="102">
        <v>46122.345509259256</v>
      </c>
      <c r="D29" s="147">
        <v>46122.73123842593</v>
      </c>
      <c r="E29" s="23" t="str">
        <v>BM1</v>
      </c>
      <c r="F29" s="23" t="str">
        <v>หยก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ชลิตา แซ่อึ๊ง</v>
      </c>
      <c r="C30" s="102">
        <v>46122.3455787037</v>
      </c>
      <c r="D30" s="147">
        <v>46122.73097222222</v>
      </c>
      <c r="E30" s="23" t="str">
        <v>BM1</v>
      </c>
      <c r="F30" s="23" t="str">
        <v>นุ่น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อริน มั่นเจริญ</v>
      </c>
      <c r="C31" s="102">
        <v>46122.345405092594</v>
      </c>
      <c r="D31" s="147">
        <v>46122.732303240744</v>
      </c>
      <c r="E31" s="23" t="str">
        <v>BM1</v>
      </c>
      <c r="F31" s="23" t="str">
        <v>หมัด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ปนัดดา มานมูเราะ</v>
      </c>
      <c r="C32" s="102">
        <v>46122.34545138889</v>
      </c>
      <c r="D32" s="147">
        <v>46122.73224537037</v>
      </c>
      <c r="E32" s="23" t="str">
        <v>BM1</v>
      </c>
      <c r="F32" s="23" t="str">
        <v>หวาน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รัตตินันท์ กลิ่นจันทร์กลั่น</v>
      </c>
      <c r="C33" s="102">
        <v>46122.34489583333</v>
      </c>
      <c r="D33" s="147">
        <v>46122.72996527778</v>
      </c>
      <c r="E33" s="23" t="str">
        <v>BM1</v>
      </c>
      <c r="F33" s="23" t="str">
        <v>เจี๊ยบ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เกณิกา ฐาณัตตระกูล</v>
      </c>
      <c r="C34" s="102">
        <v>46122.34517361111</v>
      </c>
      <c r="D34" s="147">
        <v>46122.730092592596</v>
      </c>
      <c r="E34" s="23" t="str">
        <v>BM1</v>
      </c>
      <c r="F34" s="23" t="str">
        <v>เก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วริศรา เครือแสง</v>
      </c>
      <c r="C35" s="102">
        <v>46122.342685185184</v>
      </c>
      <c r="D35" s="147">
        <v>46122.73170138889</v>
      </c>
      <c r="E35" s="23" t="str">
        <v>Bm1</v>
      </c>
      <c r="F35" s="23" t="str">
        <v>ทัย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ญาณรัตน์ พิสัยพันธ์</v>
      </c>
      <c r="C36" s="102">
        <v>46122.34155092593</v>
      </c>
      <c r="D36" s="147">
        <v>46122.73158564815</v>
      </c>
      <c r="E36" s="23" t="str">
        <v>BM1</v>
      </c>
      <c r="F36" s="23" t="str">
        <v>ขนมจีน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กีรติ วาจาเพราะ</v>
      </c>
      <c r="C37" s="102">
        <v>46122.3393287037</v>
      </c>
      <c r="D37" s="147">
        <v>46122.733715277776</v>
      </c>
      <c r="E37" s="23" t="str">
        <v>Bm1</v>
      </c>
      <c r="F37" s="23" t="str">
        <v>ซุป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กานต์เก้า แจ้งสว่าง</v>
      </c>
      <c r="C38" s="102">
        <v>46122.33594907408</v>
      </c>
      <c r="D38" s="147">
        <v>46122.73127314815</v>
      </c>
      <c r="E38" s="23" t="str">
        <v>BM1</v>
      </c>
      <c r="F38" s="23" t="str">
        <v>ชมพู่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ชาลิสา แสงจันทร์</v>
      </c>
      <c r="C39" s="102">
        <v>46122.3340625</v>
      </c>
      <c r="D39" s="147">
        <v>46122.73303240741</v>
      </c>
      <c r="E39" s="23" t="str">
        <v>BM1</v>
      </c>
      <c r="F39" s="23" t="str">
        <v>ชิ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ตูแวยะ ลอมะ</v>
      </c>
      <c r="C40" s="102">
        <v>46122.333819444444</v>
      </c>
      <c r="D40" s="147">
        <v>46122.7341087963</v>
      </c>
      <c r="E40" s="23" t="str">
        <v>BM1</v>
      </c>
      <c r="F40" s="23" t="str">
        <v>ยะห์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อภิรดี แสนโคตร</v>
      </c>
      <c r="C41" s="102">
        <v>46122.339004629626</v>
      </c>
      <c r="D41" s="147">
        <v>46122.73420138889</v>
      </c>
      <c r="E41" s="23" t="str">
        <v>BM1</v>
      </c>
      <c r="F41" s="23" t="str">
        <v>เกตุ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เวโรจน์ ชินนอก</v>
      </c>
      <c r="C42" s="102">
        <v>46122.351875</v>
      </c>
      <c r="D42" s="147">
        <v>46122.730625</v>
      </c>
      <c r="E42" s="23" t="str">
        <v>BM1</v>
      </c>
      <c r="F42" s="23" t="str">
        <v>เอ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พรชิตา พะวา</v>
      </c>
      <c r="C43" s="102">
        <v>46122.39297453704</v>
      </c>
      <c r="D43" s="147">
        <v>46122.73136574074</v>
      </c>
      <c r="E43" s="23" t="str">
        <v>BM1</v>
      </c>
      <c r="F43" s="23" t="str">
        <v>ฟ้าน้อย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อิทธิพล มีเจริญ</v>
      </c>
      <c r="C44" s="102">
        <v>46122.35907407408</v>
      </c>
      <c r="D44" s="147">
        <v>0.5416666666666666</v>
      </c>
      <c r="E44" s="23" t="str">
        <v>BM3</v>
      </c>
      <c r="F44" s="23" t="str">
        <v>พล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116" t="str">
        <v>ลาบ่าย</v>
      </c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ปิยะธิดา ปิดฉายะ</v>
      </c>
      <c r="C45" s="102">
        <v>46122.35900462963</v>
      </c>
      <c r="D45" s="147">
        <v>46122.73378472222</v>
      </c>
      <c r="E45" s="23" t="str">
        <v>BM3</v>
      </c>
      <c r="F45" s="23" t="str">
        <v>หมิว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รัษนันท์ รุจไชยนิตย์</v>
      </c>
      <c r="C46" s="102">
        <v>46122.35695601852</v>
      </c>
      <c r="D46" s="147">
        <v>46122.73025462963</v>
      </c>
      <c r="E46" s="23" t="str">
        <v>BM3</v>
      </c>
      <c r="F46" s="23" t="str">
        <v>นัน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ณัฐนรี เพ็ชรมหาพรม</v>
      </c>
      <c r="C47" s="102">
        <v>46122.3528125</v>
      </c>
      <c r="D47" s="147">
        <v>46122.73056712963</v>
      </c>
      <c r="E47" s="23" t="str">
        <v>BM3</v>
      </c>
      <c r="F47" s="23" t="str">
        <v>แตงกวา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ชลธิชา คงมงคล</v>
      </c>
      <c r="C48" s="102">
        <v>46122.35265046296</v>
      </c>
      <c r="D48" s="147">
        <v>46122.730833333335</v>
      </c>
      <c r="E48" s="23" t="str">
        <v>BM3</v>
      </c>
      <c r="F48" s="23" t="str">
        <v>แพรว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อรรคเดช ดีนทอง</v>
      </c>
      <c r="C49" s="102">
        <v>46122.35074074074</v>
      </c>
      <c r="D49" s="147">
        <v>46122.73189814815</v>
      </c>
      <c r="E49" s="23" t="str">
        <v>BM3</v>
      </c>
      <c r="F49" s="23" t="str">
        <v>เดช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กนต์ธร พู่พันธ์</v>
      </c>
      <c r="C50" s="102">
        <v>46122.3546875</v>
      </c>
      <c r="D50" s="147">
        <v>46122.73310185185</v>
      </c>
      <c r="E50" s="23" t="str">
        <v>BM3</v>
      </c>
      <c r="F50" s="23" t="str">
        <v>ปาย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วันชนะ แสงใส</v>
      </c>
      <c r="C51" s="102">
        <v>46122.34935185185</v>
      </c>
      <c r="D51" s="147">
        <v>46122.73947916667</v>
      </c>
      <c r="E51" s="23" t="str">
        <v>BM3</v>
      </c>
      <c r="F51" s="23" t="str">
        <v>แชมป์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เจษฎาภรณ์ ปุราชะกา</v>
      </c>
      <c r="C52" s="102">
        <v>46122.34918981481</v>
      </c>
      <c r="D52" s="147">
        <v>46122.732152777775</v>
      </c>
      <c r="E52" s="23" t="str">
        <v>BM3</v>
      </c>
      <c r="F52" s="23" t="str">
        <v>บิ๊ก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วิชญาดา อวนหน้า</v>
      </c>
      <c r="C53" s="102">
        <v>46122.349016203705</v>
      </c>
      <c r="D53" s="147">
        <v>46122.732094907406</v>
      </c>
      <c r="E53" s="23" t="str">
        <v>BM3</v>
      </c>
      <c r="F53" s="23" t="str">
        <v>แนน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ฉันทพิชญา เพ็ชรโปรี</v>
      </c>
      <c r="C54" s="102">
        <v>46122.348587962966</v>
      </c>
      <c r="D54" s="147">
        <v>46122.729537037034</v>
      </c>
      <c r="E54" s="23" t="str">
        <v>BM3</v>
      </c>
      <c r="F54" s="23" t="str">
        <v>ทะเล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สุรเดช เจตจิรประภา</v>
      </c>
      <c r="C55" s="102">
        <v>46122.34800925926</v>
      </c>
      <c r="D55" s="147">
        <v>46122.73265046296</v>
      </c>
      <c r="E55" s="23" t="str">
        <v>BM3</v>
      </c>
      <c r="F55" s="23" t="str">
        <v>เบบี้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สิริกร วาปี</v>
      </c>
      <c r="C56" s="102">
        <v>46122.34564814815</v>
      </c>
      <c r="D56" s="147">
        <v>46122.73050925926</v>
      </c>
      <c r="E56" s="23" t="str">
        <v>BM3</v>
      </c>
      <c r="F56" s="23" t="str">
        <v>เนเน่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นลินทิพย์ สมพิพัฒน์</v>
      </c>
      <c r="C57" s="102">
        <v>46122.34458333333</v>
      </c>
      <c r="D57" s="147">
        <v>46122.730358796296</v>
      </c>
      <c r="E57" s="23" t="str">
        <v>BM3</v>
      </c>
      <c r="F57" s="23" t="str">
        <v>จิ้บ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ณัฐภัทร สุดประเวศ</v>
      </c>
      <c r="C58" s="102">
        <v>46122.34447916667</v>
      </c>
      <c r="D58" s="147">
        <v>46122.732407407406</v>
      </c>
      <c r="E58" s="23" t="str">
        <v>BM3</v>
      </c>
      <c r="F58" s="23" t="str">
        <v>อับดุล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ปฏิญญา สำเร็จสุข</v>
      </c>
      <c r="C59" s="102">
        <v>46122.34453703704</v>
      </c>
      <c r="D59" s="147">
        <v>46122.73030092593</v>
      </c>
      <c r="E59" s="23" t="str">
        <v>BM3</v>
      </c>
      <c r="F59" s="23" t="str">
        <v>บิ้ง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ดนุพร อโคตมี</v>
      </c>
      <c r="C60" s="102">
        <v>46122.34438657408</v>
      </c>
      <c r="D60" s="147">
        <v>46122.7378125</v>
      </c>
      <c r="E60" s="23" t="str">
        <v>BM3</v>
      </c>
      <c r="F60" s="23" t="str">
        <v>ลีโอ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เพชรายุธ ทั่งจันทร์</v>
      </c>
      <c r="C61" s="102">
        <v>46122.34413194445</v>
      </c>
      <c r="D61" s="147">
        <v>46122.733194444445</v>
      </c>
      <c r="E61" s="23" t="str">
        <v>BM3</v>
      </c>
      <c r="F61" s="23" t="str">
        <v>แม็ก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ธีรภัทร พลอยน้อย</v>
      </c>
      <c r="C62" s="102">
        <v>46122.3422337963</v>
      </c>
      <c r="D62" s="147">
        <v>46122.72976851852</v>
      </c>
      <c r="E62" s="23" t="str">
        <v>BM3</v>
      </c>
      <c r="F62" s="23" t="str">
        <v>คิว</v>
      </c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ชนาภา จันทร์หา</v>
      </c>
      <c r="C63" s="102">
        <v>46122.34217592593</v>
      </c>
      <c r="D63" s="147">
        <v>46122.73003472222</v>
      </c>
      <c r="E63" s="23" t="str">
        <v>BM3</v>
      </c>
      <c r="F63" s="23" t="str">
        <v>ใบตอง</v>
      </c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08:30 - 17:30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เบญจมาศ แก้วกล้า</v>
      </c>
      <c r="C64" s="102">
        <v>46122.329988425925</v>
      </c>
      <c r="D64" s="147">
        <v>46122.73042824074</v>
      </c>
      <c r="E64" s="23" t="str">
        <v>BM3</v>
      </c>
      <c r="F64" s="23" t="str">
        <v>จิ๊บ</v>
      </c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08:30 - 17:30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>
        <v>ยศพร บูญเมือง</v>
      </c>
      <c r="C65" s="102">
        <v>46122.3378125</v>
      </c>
      <c r="D65" s="147">
        <v>46122.733923611115</v>
      </c>
      <c r="E65" s="23" t="str">
        <v>BM3</v>
      </c>
      <c r="F65" s="23" t="str">
        <v>โอ็ต</v>
      </c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08:30 - 17:30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ชนิตรา กลีบพุฒ</v>
      </c>
      <c r="C66" s="102">
        <v>46122.33678240741</v>
      </c>
      <c r="D66" s="147">
        <v>46122.729375</v>
      </c>
      <c r="E66" s="23" t="str">
        <v>BM3</v>
      </c>
      <c r="F66" s="23" t="str">
        <v>น้อง</v>
      </c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08:30 - 17:30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นันทวัน ธรรมนิต์</v>
      </c>
      <c r="C67" s="102">
        <v>46122.33667824074</v>
      </c>
      <c r="D67" s="147">
        <v>46122.7293287037</v>
      </c>
      <c r="E67" s="23" t="str">
        <v>BM3</v>
      </c>
      <c r="F67" s="23" t="str">
        <v>อ้อ</v>
      </c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08:30 - 17:30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จิราพร เพ็ชรนิล</v>
      </c>
      <c r="C68" s="102">
        <v>46122.33641203704</v>
      </c>
      <c r="D68" s="147">
        <v>46122.729421296295</v>
      </c>
      <c r="E68" s="23" t="str">
        <v>BM3</v>
      </c>
      <c r="F68" s="23" t="str">
        <v>ตาล</v>
      </c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08:30 - 17:30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2" t="str">
        <v>ผกามาศ สืบปาน</v>
      </c>
      <c r="C69" s="102">
        <v>46122.335231481484</v>
      </c>
      <c r="D69" s="147">
        <v>46122.73873842593</v>
      </c>
      <c r="E69" s="23" t="str">
        <v>BM3</v>
      </c>
      <c r="F69" s="23" t="str">
        <v>ดรีม</v>
      </c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08:30 - 17:30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2" t="str">
        <v>จรรยวรรธ สุขมหาสวัสดิ์</v>
      </c>
      <c r="C70" s="102">
        <v>46122.33262731481</v>
      </c>
      <c r="D70" s="147">
        <v>46122.72950231482</v>
      </c>
      <c r="E70" s="23" t="str">
        <v>BM3</v>
      </c>
      <c r="F70" s="23" t="str">
        <v>เกียว</v>
      </c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 t="str">
        <v>08:30 - 17:30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2" t="str">
        <v>กิรติกาญจน์ ภูอาลัย</v>
      </c>
      <c r="C71" s="102">
        <v>46122.33252314815</v>
      </c>
      <c r="D71" s="147">
        <v>46122.737592592595</v>
      </c>
      <c r="E71" s="23" t="str">
        <v>BM3</v>
      </c>
      <c r="F71" s="23" t="str">
        <v>กีต้าร์</v>
      </c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 t="str">
        <v>08:30 - 17:30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>
        <v>64</v>
      </c>
      <c r="B72" s="2" t="str">
        <v>อรดี เจนจบ</v>
      </c>
      <c r="C72" s="102">
        <v>46122.329930555556</v>
      </c>
      <c r="D72" s="147">
        <v>46122.73248842593</v>
      </c>
      <c r="E72" s="23" t="str">
        <v>BM3</v>
      </c>
      <c r="F72" s="23" t="str">
        <v>กิ๊ก</v>
      </c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 t="str">
        <v>08:30 - 17:30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>
        <v>65</v>
      </c>
      <c r="B73" s="2" t="str">
        <v>วรรณอักษร อนันทวรรณ</v>
      </c>
      <c r="C73" s="142">
        <v>0.3388888888888889</v>
      </c>
      <c r="D73" s="147">
        <v>0.7291666666666666</v>
      </c>
      <c r="E73" s="23" t="str">
        <v>BM3</v>
      </c>
      <c r="F73" s="23" t="str">
        <v>เมษ์</v>
      </c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 t="str">
        <v>08:30 - 17:30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>
        <v>66</v>
      </c>
      <c r="B74" s="2" t="str">
        <v>ศุภนัฐ มะโนรักษ์</v>
      </c>
      <c r="C74" s="102">
        <v>46122.3690625</v>
      </c>
      <c r="D74" s="147">
        <v>46122.73327546296</v>
      </c>
      <c r="E74" s="23" t="str">
        <v>DW1</v>
      </c>
      <c r="F74" s="23" t="str">
        <v>ฟิล์ม</v>
      </c>
      <c r="G74" s="104">
        <f>IFERROR(VLOOKUP(B64,Members!$B:$G,3,0),"")</f>
      </c>
      <c r="H74" s="3">
        <f>IFERROR(VLOOKUP(B64,Members!$B:$G,4,0),"")</f>
      </c>
      <c r="I74" s="3">
        <f>IFERROR(VLOOKUP(B64,Members!$B:$G,5,0),"")</f>
      </c>
      <c r="J74" s="3">
        <f>IFERROR(VLOOKUP(B64,Members!$B:$G,6,0),"")</f>
      </c>
      <c r="K74" s="3"/>
      <c r="L74" s="8">
        <f>IF(ISNUMBER(SEARCH("BM", E64)),IFERROR(VLOOKUP(B64, Members!$B:$H, 7, FALSE), ""),"")</f>
      </c>
      <c r="M74" s="98">
        <f>IFERROR(IF(D64&lt;T74,"ออกก่อน "&amp;TEXT((T74-D64)*24*60,"0")&amp;" นาที",""),"")</f>
      </c>
      <c r="N74" s="98">
        <f>TEXT(C64,"hh:mm:ss")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 t="str">
        <v>08:30 - 17:30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IF(OR(LEFT(E64,2)="BM",LEFT(E64,2)="DW"),Q74,0)</f>
      </c>
      <c r="W74" s="3">
        <f>(AA74/U74)/60*V74</f>
      </c>
      <c r="X74" s="103">
        <f>IF(D64&lt;T74,(T74-D64)*24*60,0)</f>
      </c>
      <c r="Y74" s="1">
        <f>(AA74/U74)/60</f>
      </c>
      <c r="Z74" s="105">
        <f>X74*Y74</f>
      </c>
      <c r="AA74" s="3">
        <f>IF(AND(T74&gt;=S74, S74&gt;=TIME(9,0,0), T74&lt;=TIME(15,0,0)),IF(LEFT(TRIM(E64:E$104),2)="DW",500,500),500)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>
        <v>67</v>
      </c>
      <c r="B75" s="2" t="str">
        <v>อนุชา ชื่นชม</v>
      </c>
      <c r="C75" s="102">
        <v>46122.36219907407</v>
      </c>
      <c r="D75" s="147">
        <v>46122.73908564815</v>
      </c>
      <c r="E75" s="23" t="str">
        <v>DW1</v>
      </c>
      <c r="F75" s="23" t="str">
        <v>อาท</v>
      </c>
      <c r="G75" s="104">
        <f>IFERROR(VLOOKUP(B74,Members!$B:$G,3,0),"")</f>
      </c>
      <c r="H75" s="3">
        <f>IFERROR(VLOOKUP(B74,Members!$B:$G,4,0),"")</f>
      </c>
      <c r="I75" s="3">
        <f>IFERROR(VLOOKUP(B74,Members!$B:$G,5,0),"")</f>
      </c>
      <c r="J75" s="3">
        <f>IFERROR(VLOOKUP(B74,Members!$B:$G,6,0),"")</f>
      </c>
      <c r="K75" s="116"/>
      <c r="L75" s="8">
        <f>IF(ISNUMBER(SEARCH("BM", E74)),IFERROR(VLOOKUP(B74, Members!$B:$H, 7, FALSE), ""),"")</f>
      </c>
      <c r="M75" s="98">
        <f>IFERROR(IF(D74&lt;T75,"ออกก่อน "&amp;TEXT((T75-D74)*24*60,"0")&amp;" นาที",""),"")</f>
      </c>
      <c r="N75" s="98">
        <f>TEXT(C74,"hh:mm:ss")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 t="str">
        <v>08:30 - 17:30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IF(OR(LEFT(E74,2)="BM",LEFT(E74,2)="DW"),Q75,0)</f>
      </c>
      <c r="W75" s="3">
        <f>(AA75/U75)/60*V75</f>
      </c>
      <c r="X75" s="103">
        <f>IF(D74&lt;T75,(T75-D74)*24*60,0)</f>
      </c>
      <c r="Y75" s="1">
        <f>(AA75/U75)/60</f>
      </c>
      <c r="Z75" s="105">
        <f>X75*Y75</f>
      </c>
      <c r="AA75" s="3">
        <f>IF(AND(T75&gt;=S75, S75&gt;=TIME(9,0,0), T75&lt;=TIME(15,0,0)),IF(LEFT(TRIM(E74:E$104),2)="DW",500,500),500)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>
        <v>68</v>
      </c>
      <c r="B76" s="2" t="str">
        <v>ณิชนันทน์ ขวัญสุด</v>
      </c>
      <c r="C76" s="102">
        <v>46122.354733796295</v>
      </c>
      <c r="D76" s="147">
        <v>46122.73359953704</v>
      </c>
      <c r="E76" s="23" t="str">
        <v>DW1</v>
      </c>
      <c r="F76" s="23" t="str">
        <v>บูม</v>
      </c>
      <c r="G76" s="104">
        <f>IFERROR(VLOOKUP(B75,Members!$B:$G,3,0),"")</f>
      </c>
      <c r="H76" s="3">
        <f>IFERROR(VLOOKUP(B75,Members!$B:$G,4,0),"")</f>
      </c>
      <c r="I76" s="3">
        <f>IFERROR(VLOOKUP(B75,Members!$B:$G,5,0),"")</f>
      </c>
      <c r="J76" s="3">
        <f>IFERROR(VLOOKUP(B75,Members!$B:$G,6,0),"")</f>
      </c>
      <c r="K76" s="3"/>
      <c r="L76" s="8">
        <f>IF(ISNUMBER(SEARCH("BM", E75)),IFERROR(VLOOKUP(B75, Members!$B:$H, 7, FALSE), ""),"")</f>
      </c>
      <c r="M76" s="98">
        <f>IFERROR(IF(D75&lt;T76,"ออกก่อน "&amp;TEXT((T76-D75)*24*60,"0")&amp;" นาที",""),"")</f>
      </c>
      <c r="N76" s="98">
        <f>TEXT(C75,"hh:mm:ss")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 t="str">
        <v>08:30 - 17:30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IF(OR(LEFT(E75,2)="BM",LEFT(E75,2)="DW"),Q76,0)</f>
      </c>
      <c r="W76" s="3">
        <f>(AA76/U76)/60*V76</f>
      </c>
      <c r="X76" s="103">
        <f>IF(D75&lt;T76,(T76-D75)*24*60,0)</f>
      </c>
      <c r="Y76" s="1">
        <f>(AA76/U76)/60</f>
      </c>
      <c r="Z76" s="105">
        <f>X76*Y76</f>
      </c>
      <c r="AA76" s="3">
        <f>IF(AND(T76&gt;=S76, S76&gt;=TIME(9,0,0), T76&lt;=TIME(15,0,0)),IF(LEFT(TRIM(E75:E$104),2)="DW",500,500),500)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>
        <v>69</v>
      </c>
      <c r="B77" s="2" t="str">
        <v>อนุพงศ์ แดงประเสริฐ</v>
      </c>
      <c r="C77" s="102">
        <v>46122.35037037037</v>
      </c>
      <c r="D77" s="147">
        <v>46122.73915509259</v>
      </c>
      <c r="E77" s="23" t="str">
        <v>DW1</v>
      </c>
      <c r="F77" s="23" t="str">
        <v>เอ</v>
      </c>
      <c r="G77" s="104">
        <f>IFERROR(VLOOKUP(B76,Members!$B:$G,3,0),"")</f>
      </c>
      <c r="H77" s="3">
        <f>IFERROR(VLOOKUP(B76,Members!$B:$G,4,0),"")</f>
      </c>
      <c r="I77" s="3">
        <f>IFERROR(VLOOKUP(B76,Members!$B:$G,5,0),"")</f>
      </c>
      <c r="J77" s="3">
        <f>IFERROR(VLOOKUP(B76,Members!$B:$G,6,0),"")</f>
      </c>
      <c r="K77" s="3"/>
      <c r="L77" s="8">
        <f>IF(ISNUMBER(SEARCH("BM", E76)),IFERROR(VLOOKUP(B76, Members!$B:$H, 7, FALSE), ""),"")</f>
      </c>
      <c r="M77" s="98">
        <f>IFERROR(IF(D76&lt;T77,"ออกก่อน "&amp;TEXT((T77-D76)*24*60,"0")&amp;" นาที",""),"")</f>
      </c>
      <c r="N77" s="98">
        <f>TEXT(C76,"hh:mm:ss")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 t="str">
        <v>08:30 - 17:30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IF(OR(LEFT(E76,2)="BM",LEFT(E76,2)="DW"),Q77,0)</f>
      </c>
      <c r="W77" s="3">
        <f>(AA77/U77)/60*V77</f>
      </c>
      <c r="X77" s="103">
        <f>IF(D76&lt;T77,(T77-D76)*24*60,0)</f>
      </c>
      <c r="Y77" s="1">
        <f>(AA77/U77)/60</f>
      </c>
      <c r="Z77" s="105">
        <f>X77*Y77</f>
      </c>
      <c r="AA77" s="3">
        <f>IF(AND(T77&gt;=S77, S77&gt;=TIME(9,0,0), T77&lt;=TIME(15,0,0)),IF(LEFT(TRIM(E76:E$104),2)="DW",500,500),500)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>
        <v>70</v>
      </c>
      <c r="B78" s="2" t="str">
        <v>กรัณย์ เพ็ชร์สุทธิ์</v>
      </c>
      <c r="C78" s="102">
        <v>46122.3497337963</v>
      </c>
      <c r="D78" s="147">
        <v>46122.73711805556</v>
      </c>
      <c r="E78" s="23" t="str">
        <v>DW1</v>
      </c>
      <c r="F78" s="23" t="str">
        <v>บอย</v>
      </c>
      <c r="G78" s="104">
        <f>IFERROR(VLOOKUP(B77,Members!$B:$G,3,0),"")</f>
      </c>
      <c r="H78" s="3">
        <f>IFERROR(VLOOKUP(B77,Members!$B:$G,4,0),"")</f>
      </c>
      <c r="I78" s="3">
        <f>IFERROR(VLOOKUP(B77,Members!$B:$G,5,0),"")</f>
      </c>
      <c r="J78" s="3">
        <f>IFERROR(VLOOKUP(B77,Members!$B:$G,6,0),"")</f>
      </c>
      <c r="K78" s="3"/>
      <c r="L78" s="8">
        <f>IF(ISNUMBER(SEARCH("BM", E77)),IFERROR(VLOOKUP(B77, Members!$B:$H, 7, FALSE), ""),"")</f>
      </c>
      <c r="M78" s="98">
        <f>IFERROR(IF(D77&lt;T78,"ออกก่อน "&amp;TEXT((T78-D77)*24*60,"0")&amp;" นาที",""),"")</f>
      </c>
      <c r="N78" s="98">
        <f>TEXT(C77,"hh:mm:ss")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 t="str">
        <v>08:30 - 17:30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IF(OR(LEFT(E77,2)="BM",LEFT(E77,2)="DW"),Q78,0)</f>
      </c>
      <c r="W78" s="3">
        <f>(AA78/U78)/60*V78</f>
      </c>
      <c r="X78" s="103">
        <f>IF(D77&lt;T78,(T78-D77)*24*60,0)</f>
      </c>
      <c r="Y78" s="1">
        <f>(AA78/U78)/60</f>
      </c>
      <c r="Z78" s="105">
        <f>X78*Y78</f>
      </c>
      <c r="AA78" s="3">
        <f>IF(AND(T78&gt;=S78, S78&gt;=TIME(9,0,0), T78&lt;=TIME(15,0,0)),IF(LEFT(TRIM(E77:E$104),2)="DW",500,500),500)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>
        <v>71</v>
      </c>
      <c r="B79" s="2" t="str">
        <v>นภัสกร ฟองเกิด</v>
      </c>
      <c r="C79" s="102">
        <v>46122.34706018519</v>
      </c>
      <c r="D79" s="147">
        <v>46122.73297453704</v>
      </c>
      <c r="E79" s="23" t="str">
        <v>DW1</v>
      </c>
      <c r="F79" s="23" t="str">
        <v>เปา</v>
      </c>
      <c r="G79" s="104">
        <f>IFERROR(VLOOKUP(B78,Members!$B:$G,3,0),"")</f>
      </c>
      <c r="H79" s="3">
        <f>IFERROR(VLOOKUP(B78,Members!$B:$G,4,0),"")</f>
      </c>
      <c r="I79" s="3">
        <f>IFERROR(VLOOKUP(B78,Members!$B:$G,5,0),"")</f>
      </c>
      <c r="J79" s="3">
        <f>IFERROR(VLOOKUP(B78,Members!$B:$G,6,0),"")</f>
      </c>
      <c r="K79" s="3"/>
      <c r="L79" s="8">
        <f>IF(ISNUMBER(SEARCH("BM", E78)),IFERROR(VLOOKUP(B78, Members!$B:$H, 7, FALSE), ""),"")</f>
      </c>
      <c r="M79" s="98">
        <f>IFERROR(IF(D78&lt;T79,"ออกก่อน "&amp;TEXT((T79-D78)*24*60,"0")&amp;" นาที",""),"")</f>
      </c>
      <c r="N79" s="98">
        <f>TEXT(C78,"hh:mm:ss")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 t="str">
        <v>08:30 - 17:30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IF(OR(LEFT(E78,2)="BM",LEFT(E78,2)="DW"),Q79,0)</f>
      </c>
      <c r="W79" s="3">
        <f>(AA79/U79)/60*V79</f>
      </c>
      <c r="X79" s="103">
        <f>IF(D78&lt;T79,(T79-D78)*24*60,0)</f>
      </c>
      <c r="Y79" s="1">
        <f>(AA79/U79)/60</f>
      </c>
      <c r="Z79" s="105">
        <f>X79*Y79</f>
      </c>
      <c r="AA79" s="3">
        <f>IF(AND(T79&gt;=S79, S79&gt;=TIME(9,0,0), T79&lt;=TIME(15,0,0)),IF(LEFT(TRIM(E78:E$104),2)="DW",500,500),500)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>
        <v>72</v>
      </c>
      <c r="B80" s="2" t="str">
        <v>วรรณวิษา เตชะอนันต์ณุกุล</v>
      </c>
      <c r="C80" s="102">
        <v>46122.34700231482</v>
      </c>
      <c r="D80" s="147">
        <v>46122.731157407405</v>
      </c>
      <c r="E80" s="23" t="str">
        <v>DW1</v>
      </c>
      <c r="F80" s="23" t="str">
        <v>ลูคัส</v>
      </c>
      <c r="G80" s="104">
        <f>IFERROR(VLOOKUP(B79,Members!$B:$G,3,0),"")</f>
      </c>
      <c r="H80" s="3">
        <f>IFERROR(VLOOKUP(B79,Members!$B:$G,4,0),"")</f>
      </c>
      <c r="I80" s="3">
        <f>IFERROR(VLOOKUP(B79,Members!$B:$G,5,0),"")</f>
      </c>
      <c r="J80" s="3">
        <f>IFERROR(VLOOKUP(B79,Members!$B:$G,6,0),"")</f>
      </c>
      <c r="K80" s="3"/>
      <c r="L80" s="8">
        <f>IF(ISNUMBER(SEARCH("BM", E79)),IFERROR(VLOOKUP(B79, Members!$B:$H, 7, FALSE), ""),"")</f>
      </c>
      <c r="M80" s="98">
        <f>IFERROR(IF(D79&lt;T80,"ออกก่อน "&amp;TEXT((T80-D79)*24*60,"0")&amp;" นาที",""),"")</f>
      </c>
      <c r="N80" s="98">
        <f>TEXT(C79,"hh:mm:ss")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 t="str">
        <v>08:30 - 17:30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IF(OR(LEFT(E79,2)="BM",LEFT(E79,2)="DW"),Q80,0)</f>
      </c>
      <c r="W80" s="3">
        <f>(AA80/U80)/60*V80</f>
      </c>
      <c r="X80" s="103">
        <f>IF(D79&lt;T80,(T80-D79)*24*60,0)</f>
      </c>
      <c r="Y80" s="1">
        <f>(AA80/U80)/60</f>
      </c>
      <c r="Z80" s="105">
        <f>X80*Y80</f>
      </c>
      <c r="AA80" s="3">
        <f>IF(AND(T80&gt;=S80, S80&gt;=TIME(9,0,0), T80&lt;=TIME(15,0,0)),IF(LEFT(TRIM(E79:E$104),2)="DW",500,500),500)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>
        <v>73</v>
      </c>
      <c r="B81" s="2" t="str">
        <v>นพรัตน์ นบนอบ</v>
      </c>
      <c r="C81" s="102">
        <v>46122.339421296296</v>
      </c>
      <c r="D81" s="147">
        <v>46122.73496527778</v>
      </c>
      <c r="E81" s="23" t="str">
        <v>DW1</v>
      </c>
      <c r="F81" s="23" t="str">
        <v>บอล</v>
      </c>
      <c r="G81" s="104">
        <f>IFERROR(VLOOKUP(B80,Members!$B:$G,3,0),"")</f>
      </c>
      <c r="H81" s="3">
        <f>IFERROR(VLOOKUP(B80,Members!$B:$G,4,0),"")</f>
      </c>
      <c r="I81" s="3">
        <f>IFERROR(VLOOKUP(B80,Members!$B:$G,5,0),"")</f>
      </c>
      <c r="J81" s="3">
        <f>IFERROR(VLOOKUP(B80,Members!$B:$G,6,0),"")</f>
      </c>
      <c r="K81" s="3"/>
      <c r="L81" s="8">
        <f>IF(ISNUMBER(SEARCH("BM", E80)),IFERROR(VLOOKUP(B80, Members!$B:$H, 7, FALSE), ""),"")</f>
      </c>
      <c r="M81" s="98">
        <f>IFERROR(IF(D80&lt;T81,"ออกก่อน "&amp;TEXT((T81-D80)*24*60,"0")&amp;" นาที",""),"")</f>
      </c>
      <c r="N81" s="98">
        <f>TEXT(C80,"hh:mm:ss")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 t="str">
        <v>08:30 - 17:30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IF(OR(LEFT(E80,2)="BM",LEFT(E80,2)="DW"),Q81,0)</f>
      </c>
      <c r="W81" s="3">
        <f>(AA81/U81)/60*V81</f>
      </c>
      <c r="X81" s="103">
        <f>IF(D80&lt;T81,(T81-D80)*24*60,0)</f>
      </c>
      <c r="Y81" s="1">
        <f>(AA81/U81)/60</f>
      </c>
      <c r="Z81" s="105">
        <f>X81*Y81</f>
      </c>
      <c r="AA81" s="3">
        <f>IF(AND(T81&gt;=S81, S81&gt;=TIME(9,0,0), T81&lt;=TIME(15,0,0)),IF(LEFT(TRIM(E80:E$104),2)="DW",500,500),500)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>
        <v>74</v>
      </c>
      <c r="B82" s="2" t="str">
        <v>อรรถชัย ม่วงคู</v>
      </c>
      <c r="C82" s="102">
        <v>46122.33252314815</v>
      </c>
      <c r="D82" s="147">
        <v>46122.73866898148</v>
      </c>
      <c r="E82" s="23" t="str">
        <v>DW1</v>
      </c>
      <c r="F82" s="23" t="str">
        <v>บอม</v>
      </c>
      <c r="G82" s="104">
        <f>IFERROR(VLOOKUP(B81,Members!$B:$G,3,0),"")</f>
      </c>
      <c r="H82" s="3">
        <f>IFERROR(VLOOKUP(B81,Members!$B:$G,4,0),"")</f>
      </c>
      <c r="I82" s="3">
        <f>IFERROR(VLOOKUP(B81,Members!$B:$G,5,0),"")</f>
      </c>
      <c r="J82" s="3">
        <f>IFERROR(VLOOKUP(B81,Members!$B:$G,6,0),"")</f>
      </c>
      <c r="K82" s="116"/>
      <c r="L82" s="8">
        <f>IF(ISNUMBER(SEARCH("BM", E81)),IFERROR(VLOOKUP(B81, Members!$B:$H, 7, FALSE), ""),"")</f>
      </c>
      <c r="M82" s="98">
        <f>IFERROR(IF(D81&lt;T82,"ออกก่อน "&amp;TEXT((T82-D81)*24*60,"0")&amp;" นาที",""),"")</f>
      </c>
      <c r="N82" s="98">
        <f>TEXT(C81,"hh:mm:ss")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 t="str">
        <v>08:30 - 17:30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IF(OR(LEFT(E81,2)="BM",LEFT(E81,2)="DW"),Q82,0)</f>
      </c>
      <c r="W82" s="3">
        <f>(AA82/U82)/60*V82</f>
      </c>
      <c r="X82" s="103">
        <f>IF(D81&lt;T82,(T82-D81)*24*60,0)</f>
      </c>
      <c r="Y82" s="1">
        <f>(AA82/U82)/60</f>
      </c>
      <c r="Z82" s="105">
        <f>X82*Y82</f>
      </c>
      <c r="AA82" s="3">
        <f>IF(AND(T82&gt;=S82, S82&gt;=TIME(9,0,0), T82&lt;=TIME(15,0,0)),IF(LEFT(TRIM(E81:E$104),2)="DW",500,500),500)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>
        <v>75</v>
      </c>
      <c r="B83" s="2" t="str">
        <v>พยอม ดีเลิศ</v>
      </c>
      <c r="C83" s="102">
        <v>46122.34149305556</v>
      </c>
      <c r="D83" s="147">
        <v>46122.73269675926</v>
      </c>
      <c r="E83" s="23" t="str">
        <v>แม่บ้านชม้อย</v>
      </c>
      <c r="F83" s="23"/>
      <c r="G83" s="104">
        <f>IFERROR(VLOOKUP(B82,Members!$B:$G,3,0),"")</f>
      </c>
      <c r="H83" s="3">
        <f>IFERROR(VLOOKUP(B82,Members!$B:$G,4,0),"")</f>
      </c>
      <c r="I83" s="3">
        <f>IFERROR(VLOOKUP(B82,Members!$B:$G,5,0),"")</f>
      </c>
      <c r="J83" s="3">
        <f>IFERROR(VLOOKUP(B82,Members!$B:$G,6,0),"")</f>
      </c>
      <c r="K83" s="116"/>
      <c r="L83" s="8">
        <f>IF(ISNUMBER(SEARCH("BM", E82)),IFERROR(VLOOKUP(B82, Members!$B:$H, 7, FALSE), ""),"")</f>
      </c>
      <c r="M83" s="98">
        <f>IFERROR(IF(D82&lt;T83,"ออกก่อน "&amp;TEXT((T83-D82)*24*60,"0")&amp;" นาที",""),"")</f>
      </c>
      <c r="N83" s="98">
        <f>TEXT(C82,"hh:mm:ss")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 t="str">
        <v>08:30 - 17:30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IF(OR(LEFT(E82,2)="BM",LEFT(E82,2)="DW"),Q83,0)</f>
      </c>
      <c r="W83" s="3">
        <f>(AA83/U83)/60*V83</f>
      </c>
      <c r="X83" s="103">
        <f>IF(D82&lt;T83,(T83-D82)*24*60,0)</f>
      </c>
      <c r="Y83" s="1">
        <f>(AA83/U83)/60</f>
      </c>
      <c r="Z83" s="105">
        <f>X83*Y83</f>
      </c>
      <c r="AA83" s="3">
        <f>IF(AND(T83&gt;=S83, S83&gt;=TIME(9,0,0), T83&lt;=TIME(15,0,0)),IF(LEFT(TRIM(E82:E$104),2)="DW",500,500),500)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>
        <v>76</v>
      </c>
      <c r="B84" s="2" t="str">
        <v>วันวิสาข์ กิตติกสานต์</v>
      </c>
      <c r="C84" s="102">
        <v>46122.330625</v>
      </c>
      <c r="D84" s="147">
        <v>46122.73275462963</v>
      </c>
      <c r="E84" s="23" t="str">
        <v>แม่บ้านสา</v>
      </c>
      <c r="F84" s="23"/>
      <c r="G84" s="104">
        <f>IFERROR(VLOOKUP(B83,Members!$B:$G,3,0),"")</f>
      </c>
      <c r="H84" s="3">
        <f>IFERROR(VLOOKUP(B83,Members!$B:$G,4,0),"")</f>
      </c>
      <c r="I84" s="3">
        <f>IFERROR(VLOOKUP(B83,Members!$B:$G,5,0),"")</f>
      </c>
      <c r="J84" s="3">
        <f>IFERROR(VLOOKUP(B83,Members!$B:$G,6,0),"")</f>
      </c>
      <c r="K84" s="116"/>
      <c r="L84" s="8">
        <f>IF(ISNUMBER(SEARCH("BM", E83)),IFERROR(VLOOKUP(B83, Members!$B:$H, 7, FALSE), ""),"")</f>
      </c>
      <c r="M84" s="98">
        <f>IFERROR(IF(D83&lt;T84,"ออกก่อน "&amp;TEXT((T84-D83)*24*60,"0")&amp;" นาที",""),"")</f>
      </c>
      <c r="N84" s="98">
        <f>TEXT(C83,"hh:mm:ss")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 t="str">
        <v>08:30 - 17:30</v>
      </c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IF(OR(LEFT(E83,2)="BM",LEFT(E83,2)="DW"),Q84,0)</f>
      </c>
      <c r="W84" s="3">
        <f>(AA84/U84)/60*V84</f>
      </c>
      <c r="X84" s="103">
        <f>IF(D83&lt;T84,(T84-D83)*24*60,0)</f>
      </c>
      <c r="Y84" s="1">
        <f>(AA84/U84)/60</f>
      </c>
      <c r="Z84" s="105">
        <f>X84*Y84</f>
      </c>
      <c r="AA84" s="3">
        <f>IF(AND(T84&gt;=S84, S84&gt;=TIME(9,0,0), T84&lt;=TIME(15,0,0)),IF(LEFT(TRIM(E83:E$104),2)="DW",500,500),500)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>
        <v>77</v>
      </c>
      <c r="B85" s="2" t="str">
        <v>ภูริทัต ธัญญะกิจ</v>
      </c>
      <c r="C85" s="102">
        <v>46122.356828703705</v>
      </c>
      <c r="D85" s="147">
        <v>46122.729780092595</v>
      </c>
      <c r="E85" s="23" t="str">
        <v>นักศึกษา</v>
      </c>
      <c r="F85" s="23" t="str">
        <v>บอส</v>
      </c>
      <c r="G85" s="104">
        <f>IFERROR(VLOOKUP(B84,Members!$B:$G,3,0),"")</f>
      </c>
      <c r="H85" s="3">
        <f>IFERROR(VLOOKUP(B84,Members!$B:$G,4,0),"")</f>
      </c>
      <c r="I85" s="3">
        <f>IFERROR(VLOOKUP(B84,Members!$B:$G,5,0),"")</f>
      </c>
      <c r="J85" s="3">
        <f>IFERROR(VLOOKUP(B84,Members!$B:$G,6,0),"")</f>
      </c>
      <c r="K85" s="3"/>
      <c r="L85" s="8">
        <f>IF(ISNUMBER(SEARCH("BM", E84)),IFERROR(VLOOKUP(B84, Members!$B:$H, 7, FALSE), ""),"")</f>
      </c>
      <c r="M85" s="98">
        <f>IFERROR(IF(D84&lt;T85,"ออกก่อน "&amp;TEXT((T85-D84)*24*60,"0")&amp;" นาที",""),"")</f>
      </c>
      <c r="N85" s="98">
        <f>TEXT(C84,"hh:mm:ss")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 t="str">
        <v>08:30 - 17:30</v>
      </c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IF(OR(LEFT(E84,2)="BM",LEFT(E84,2)="DW"),Q85,0)</f>
      </c>
      <c r="W85" s="3">
        <f>(AA85/U85)/60*V85</f>
      </c>
      <c r="X85" s="103">
        <f>IF(D84&lt;T85,(T85-D84)*24*60,0)</f>
      </c>
      <c r="Y85" s="1">
        <f>(AA85/U85)/60</f>
      </c>
      <c r="Z85" s="105">
        <f>X85*Y85</f>
      </c>
      <c r="AA85" s="3">
        <f>IF(AND(T85&gt;=S85, S85&gt;=TIME(9,0,0), T85&lt;=TIME(15,0,0)),IF(LEFT(TRIM(E84:E$104),2)="DW",500,500),500)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>
        <v>78</v>
      </c>
      <c r="B86" s="2" t="str">
        <v>นายธีระภพ จันทะดวง</v>
      </c>
      <c r="C86" s="102">
        <v>46122.35057870371</v>
      </c>
      <c r="D86" s="147">
        <v>46122.72972222222</v>
      </c>
      <c r="E86" s="23" t="str">
        <v>นักศึกษา</v>
      </c>
      <c r="F86" s="23"/>
      <c r="G86" s="104">
        <f>IFERROR(VLOOKUP(B85,Members!$B:$G,3,0),"")</f>
      </c>
      <c r="H86" s="3">
        <f>IFERROR(VLOOKUP(B85,Members!$B:$G,4,0),"")</f>
      </c>
      <c r="I86" s="3">
        <f>IFERROR(VLOOKUP(B85,Members!$B:$G,5,0),"")</f>
      </c>
      <c r="J86" s="3">
        <f>IFERROR(VLOOKUP(B85,Members!$B:$G,6,0),"")</f>
      </c>
      <c r="K86" s="3"/>
      <c r="L86" s="8">
        <f>IF(ISNUMBER(SEARCH("BM", E85)),IFERROR(VLOOKUP(B85, Members!$B:$H, 7, FALSE), ""),"")</f>
      </c>
      <c r="M86" s="98">
        <f>IFERROR(IF(D85&lt;T86,"ออกก่อน "&amp;TEXT((T86-D85)*24*60,"0")&amp;" นาที",""),"")</f>
      </c>
      <c r="N86" s="98">
        <f>TEXT(C85,"hh:mm:ss")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 t="str">
        <v>08:30 - 17:30</v>
      </c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IF(OR(LEFT(E85,2)="BM",LEFT(E85,2)="DW"),Q86,0)</f>
      </c>
      <c r="W86" s="3">
        <f>(AA86/U86)/60*V86</f>
      </c>
      <c r="X86" s="103">
        <f>IF(D85&lt;T86,(T86-D85)*24*60,0)</f>
      </c>
      <c r="Y86" s="1">
        <f>(AA86/U86)/60</f>
      </c>
      <c r="Z86" s="105">
        <f>X86*Y86</f>
      </c>
      <c r="AA86" s="3">
        <f>IF(AND(T86&gt;=S86, S86&gt;=TIME(9,0,0), T86&lt;=TIME(15,0,0)),IF(LEFT(TRIM(E85:E$104),2)="DW",500,500),500)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>
        <v>79</v>
      </c>
      <c r="B87" s="2" t="str">
        <v>ขวัญชนก ประวิเศษ</v>
      </c>
      <c r="C87" s="102">
        <v>46122.35053240741</v>
      </c>
      <c r="D87" s="147">
        <v>46122.7328125</v>
      </c>
      <c r="E87" s="23" t="str">
        <v>นักศึกษา</v>
      </c>
      <c r="F87" s="23"/>
      <c r="G87" s="104">
        <f>IFERROR(VLOOKUP(B86,Members!$B:$G,3,0),"")</f>
      </c>
      <c r="H87" s="3">
        <f>IFERROR(VLOOKUP(B86,Members!$B:$G,4,0),"")</f>
      </c>
      <c r="I87" s="3">
        <f>IFERROR(VLOOKUP(B86,Members!$B:$G,5,0),"")</f>
      </c>
      <c r="J87" s="3">
        <f>IFERROR(VLOOKUP(B86,Members!$B:$G,6,0),"")</f>
      </c>
      <c r="K87" s="3"/>
      <c r="L87" s="8">
        <f>IF(ISNUMBER(SEARCH("BM", E86)),IFERROR(VLOOKUP(B86, Members!$B:$H, 7, FALSE), ""),"")</f>
      </c>
      <c r="M87" s="98">
        <f>IFERROR(IF(D86&lt;T87,"ออกก่อน "&amp;TEXT((T87-D86)*24*60,"0")&amp;" นาที",""),"")</f>
      </c>
      <c r="N87" s="98">
        <f>TEXT(C86,"hh:mm:ss")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 t="str">
        <v>08:30 - 17:30</v>
      </c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IF(OR(LEFT(E86,2)="BM",LEFT(E86,2)="DW"),Q87,0)</f>
      </c>
      <c r="W87" s="3">
        <f>(AA87/U87)/60*V87</f>
      </c>
      <c r="X87" s="103">
        <f>IF(D86&lt;T87,(T87-D86)*24*60,0)</f>
      </c>
      <c r="Y87" s="1">
        <f>(AA87/U87)/60</f>
      </c>
      <c r="Z87" s="105">
        <f>X87*Y87</f>
      </c>
      <c r="AA87" s="3">
        <f>IF(AND(T87&gt;=S87, S87&gt;=TIME(9,0,0), T87&lt;=TIME(15,0,0)),IF(LEFT(TRIM(E86:E$104),2)="DW",500,500),500)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>
        <v>80</v>
      </c>
      <c r="B88" s="2" t="str">
        <v>ณัฐพงศ์ ปรีพูล</v>
      </c>
      <c r="C88" s="102">
        <v>46122.35690972222</v>
      </c>
      <c r="D88" s="147">
        <v>46122.735914351855</v>
      </c>
      <c r="E88" s="23" t="str">
        <v>นักศึกษาแบงค์</v>
      </c>
      <c r="F88" s="23"/>
      <c r="G88" s="104">
        <f>IFERROR(VLOOKUP(B87,Members!$B:$G,3,0),"")</f>
      </c>
      <c r="H88" s="3">
        <f>IFERROR(VLOOKUP(B87,Members!$B:$G,4,0),"")</f>
      </c>
      <c r="I88" s="3">
        <f>IFERROR(VLOOKUP(B87,Members!$B:$G,5,0),"")</f>
      </c>
      <c r="J88" s="3">
        <f>IFERROR(VLOOKUP(B87,Members!$B:$G,6,0),"")</f>
      </c>
      <c r="K88" s="3"/>
      <c r="L88" s="8">
        <f>IF(ISNUMBER(SEARCH("BM", E87)),IFERROR(VLOOKUP(B87, Members!$B:$H, 7, FALSE), ""),"")</f>
      </c>
      <c r="M88" s="98">
        <f>IFERROR(IF(D87&lt;T88,"ออกก่อน "&amp;TEXT((T88-D87)*24*60,"0")&amp;" นาที",""),"")</f>
      </c>
      <c r="N88" s="98">
        <f>TEXT(C87,"hh:mm:ss")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 t="str">
        <v>08:30 - 17:30</v>
      </c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IF(OR(LEFT(E87,2)="BM",LEFT(E87,2)="DW"),Q88,0)</f>
      </c>
      <c r="W88" s="3">
        <f>(AA88/U88)/60*V88</f>
      </c>
      <c r="X88" s="103">
        <f>IF(D87&lt;T88,(T88-D87)*24*60,0)</f>
      </c>
      <c r="Y88" s="1">
        <f>(AA88/U88)/60</f>
      </c>
      <c r="Z88" s="105">
        <f>X88*Y88</f>
      </c>
      <c r="AA88" s="3">
        <f>IF(AND(T88&gt;=S88, S88&gt;=TIME(9,0,0), T88&lt;=TIME(15,0,0)),IF(LEFT(TRIM(E87:E$104),2)="DW",500,500),500)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>
        <v>81</v>
      </c>
      <c r="B89" s="2" t="str">
        <v>นัฐพล สุวินชัย</v>
      </c>
      <c r="C89" s="102">
        <v>46122.354791666665</v>
      </c>
      <c r="D89" s="147">
        <v>46122.73260416667</v>
      </c>
      <c r="E89" s="23" t="str">
        <v>นักศึกษาฝึกงาน</v>
      </c>
      <c r="F89" s="23"/>
      <c r="G89" s="104">
        <f>IFERROR(VLOOKUP(B88,Members!$B:$G,3,0),"")</f>
      </c>
      <c r="H89" s="3">
        <f>IFERROR(VLOOKUP(B88,Members!$B:$G,4,0),"")</f>
      </c>
      <c r="I89" s="3">
        <f>IFERROR(VLOOKUP(B88,Members!$B:$G,5,0),"")</f>
      </c>
      <c r="J89" s="3">
        <f>IFERROR(VLOOKUP(B88,Members!$B:$G,6,0),"")</f>
      </c>
      <c r="K89" s="3"/>
      <c r="L89" s="8">
        <f>IF(ISNUMBER(SEARCH("BM", E88)),IFERROR(VLOOKUP(B88, Members!$B:$H, 7, FALSE), ""),"")</f>
      </c>
      <c r="M89" s="98">
        <f>IFERROR(IF(D88&lt;T89,"ออกก่อน "&amp;TEXT((T89-D88)*24*60,"0")&amp;" นาที",""),"")</f>
      </c>
      <c r="N89" s="98">
        <f>TEXT(C88,"hh:mm:ss")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 t="str">
        <v>08:30 - 17:30</v>
      </c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IF(OR(LEFT(E88,2)="BM",LEFT(E88,2)="DW"),Q89,0)</f>
      </c>
      <c r="W89" s="3">
        <f>(AA89/U89)/60*V89</f>
      </c>
      <c r="X89" s="103">
        <f>IF(D88&lt;T89,(T89-D88)*24*60,0)</f>
      </c>
      <c r="Y89" s="1">
        <f>(AA89/U89)/60</f>
      </c>
      <c r="Z89" s="105">
        <f>X89*Y89</f>
      </c>
      <c r="AA89" s="3">
        <f>IF(AND(T89&gt;=S89, S89&gt;=TIME(9,0,0), T89&lt;=TIME(15,0,0)),IF(LEFT(TRIM(E88:E$104),2)="DW",500,500),500)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G90" s="104">
        <f>IFERROR(VLOOKUP(B89,Members!$B:$G,3,0),"")</f>
      </c>
      <c r="H90" s="3">
        <f>IFERROR(VLOOKUP(B89,Members!$B:$G,4,0),"")</f>
      </c>
      <c r="I90" s="3">
        <f>IFERROR(VLOOKUP(B89,Members!$B:$G,5,0),"")</f>
      </c>
      <c r="J90" s="3">
        <f>IFERROR(VLOOKUP(B89,Members!$B:$G,6,0),"")</f>
      </c>
      <c r="K90" s="3"/>
      <c r="L90" s="8">
        <f>IF(ISNUMBER(SEARCH("BM", E89)),IFERROR(VLOOKUP(B89, Members!$B:$H, 7, FALSE), ""),"")</f>
      </c>
      <c r="M90" s="98">
        <f>IFERROR(IF(D89&lt;T90,"ออกก่อน "&amp;TEXT((T90-D89)*24*60,"0")&amp;" นาที",""),"")</f>
      </c>
      <c r="N90" s="98">
        <f>TEXT(C89,"hh:mm:ss")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/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IF(OR(LEFT(E89,2)="BM",LEFT(E89,2)="DW"),Q90,0)</f>
      </c>
      <c r="W90" s="3">
        <f>(AA90/U90)/60*V90</f>
      </c>
      <c r="X90" s="103">
        <f>IF(D89&lt;T90,(T90-D89)*24*60,0)</f>
      </c>
      <c r="Y90" s="1">
        <f>(AA90/U90)/60</f>
      </c>
      <c r="Z90" s="105">
        <f>X90*Y90</f>
      </c>
      <c r="AA90" s="3">
        <f>IF(AND(T90&gt;=S90, S90&gt;=TIME(9,0,0), T90&lt;=TIME(15,0,0)),IF(LEFT(TRIM(E89:E$104),2)="DW",500,500),500)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47"/>
      <c r="E91" s="45"/>
      <c r="F91" s="45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/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47"/>
      <c r="E92" s="45"/>
      <c r="F92" s="45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47"/>
      <c r="E93" s="151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98"/>
      <c r="E94" s="45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98"/>
      <c r="E95" s="45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98"/>
      <c r="E96" s="45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98"/>
      <c r="E97" s="45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5"/>
      <c r="C98" s="145"/>
      <c r="D98" s="181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59" priority="2" stopIfTrue="true" type="expression">
      <formula>AND(ISNUMBER(SEARCH("BM",$E9)),$E9&lt;&gt;$L9)</formula>
    </cfRule>
  </conditionalFormatting>
  <conditionalFormatting sqref="B1:B1048576">
    <cfRule dxfId="60" priority="3" stopIfTrue="true" type="duplicateValues"/>
  </conditionalFormatting>
  <conditionalFormatting sqref="L1:M1048576">
    <cfRule dxfId="61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62" priority="5" stopIfTrue="true" type="expression">
      <formula>ISNUMBER(SEARCH("มาสาย",$P1))</formula>
    </cfRule>
  </conditionalFormatting>
  <conditionalFormatting sqref="P1:P1048576">
    <cfRule dxfId="63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4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184" t="str">
        <v>นิชากร กรุดบาง</v>
      </c>
      <c r="C9" s="183">
        <v>46123.39114583333</v>
      </c>
      <c r="D9" s="182">
        <v>0.75</v>
      </c>
      <c r="E9" s="185" t="str">
        <v>BM1</v>
      </c>
      <c r="F9" s="184" t="str">
        <v>ครีม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09:00 - 18:00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184" t="str">
        <v>ณัฐกิตติ์ โล้หนู</v>
      </c>
      <c r="C10" s="183">
        <v>46123.39105324074</v>
      </c>
      <c r="D10" s="182">
        <v>0.75</v>
      </c>
      <c r="E10" s="185" t="str">
        <v>BM1</v>
      </c>
      <c r="F10" s="184" t="str">
        <v>เฟิร์ส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09:00 - 18:00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184" t="str">
        <v>กีรติ วาจาเพราะ</v>
      </c>
      <c r="C11" s="183">
        <v>46123.39136574074</v>
      </c>
      <c r="D11" s="182">
        <v>0.75</v>
      </c>
      <c r="E11" s="185" t="str">
        <v>BM1</v>
      </c>
      <c r="F11" s="184" t="str">
        <v>ซุป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09:00 - 18:00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184" t="str">
        <v>อิงอร สุวรรณนิเวศ</v>
      </c>
      <c r="C12" s="183">
        <v>46123.375925925924</v>
      </c>
      <c r="D12" s="182">
        <v>0.75</v>
      </c>
      <c r="E12" s="185" t="str">
        <v>BM1</v>
      </c>
      <c r="F12" s="184" t="str">
        <v>หมวย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09:00 - 18:00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184" t="str">
        <v>กาญจนา วิสุทธิพงศ์</v>
      </c>
      <c r="C13" s="183">
        <v>46123.37496527778</v>
      </c>
      <c r="D13" s="115">
        <v>0.5416666666666666</v>
      </c>
      <c r="E13" s="185" t="str">
        <v>BM1</v>
      </c>
      <c r="F13" s="184" t="str">
        <v>แม่บ้านเก๋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09:00 - 18:00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184" t="str">
        <v>ประสิทธิ์ เด๊ะรอฮีม</v>
      </c>
      <c r="C14" s="183">
        <v>46123.37380787037</v>
      </c>
      <c r="D14" s="182">
        <v>0.75</v>
      </c>
      <c r="E14" s="185" t="str">
        <v>BM1</v>
      </c>
      <c r="F14" s="184" t="str">
        <v>ดีน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09:00 - 18:00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184" t="str">
        <v>ชลิตา แซ่อึ๊ง</v>
      </c>
      <c r="C15" s="183">
        <v>46123.37298611111</v>
      </c>
      <c r="D15" s="182">
        <v>0.75</v>
      </c>
      <c r="E15" s="185" t="str">
        <v>BM1</v>
      </c>
      <c r="F15" s="184" t="str">
        <v>นุ่น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09:00 - 18:00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>
        <v>426.36</v>
      </c>
      <c r="AJ15" s="32"/>
      <c r="AK15" s="32"/>
      <c r="AL15" s="32"/>
      <c r="AM15" s="32"/>
    </row>
    <row r="16">
      <c r="A16" s="106">
        <v>8</v>
      </c>
      <c r="B16" s="184" t="str">
        <v>ธนาธิป ควรสำโรง</v>
      </c>
      <c r="C16" s="183">
        <v>46123.3728587963</v>
      </c>
      <c r="D16" s="182">
        <v>0.75</v>
      </c>
      <c r="E16" s="185" t="str">
        <v>BM1</v>
      </c>
      <c r="F16" s="184" t="str">
        <v>ดีม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09:00 - 18:00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184" t="str">
        <v>ภูริ ยังกิด</v>
      </c>
      <c r="C17" s="183">
        <v>46123.377916666665</v>
      </c>
      <c r="D17" s="182">
        <v>0.75</v>
      </c>
      <c r="E17" s="185" t="str">
        <v>BM1</v>
      </c>
      <c r="F17" s="184" t="str">
        <v>ภีม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09:00 - 18:00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184" t="str">
        <v>ญาณรัตน์ พิสัยพันธ์</v>
      </c>
      <c r="C18" s="183">
        <v>46123.372094907405</v>
      </c>
      <c r="D18" s="182">
        <v>0.75</v>
      </c>
      <c r="E18" s="185" t="str">
        <v>BM1</v>
      </c>
      <c r="F18" s="184" t="str">
        <v>ขนมจีน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09:00 - 18:00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184" t="str">
        <v>เขมมะ จงเพิ่มกลาง</v>
      </c>
      <c r="C19" s="183">
        <v>46123.37157407407</v>
      </c>
      <c r="D19" s="182">
        <v>0.75</v>
      </c>
      <c r="E19" s="185" t="str">
        <v>BM1</v>
      </c>
      <c r="F19" s="184" t="str">
        <v>โฮ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09:00 - 18:00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184" t="str">
        <v>อริน มั่นเจริญ</v>
      </c>
      <c r="C20" s="183">
        <v>46123.37196759259</v>
      </c>
      <c r="D20" s="182">
        <v>0.75</v>
      </c>
      <c r="E20" s="185" t="str">
        <v>BM1</v>
      </c>
      <c r="F20" s="184" t="str">
        <v>หมัด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09:00 - 18:00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184" t="str">
        <v>ฉัตรมงคล มาลี</v>
      </c>
      <c r="C21" s="183">
        <v>46123.37179398148</v>
      </c>
      <c r="D21" s="182">
        <v>0.75</v>
      </c>
      <c r="E21" s="185" t="str">
        <v>BM1</v>
      </c>
      <c r="F21" s="184" t="str">
        <v>เก้า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09:00 - 18:00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184" t="str">
        <v>ปนัดดา มานมูเราะ</v>
      </c>
      <c r="C22" s="183">
        <v>46123.37201388889</v>
      </c>
      <c r="D22" s="182">
        <v>0.75</v>
      </c>
      <c r="E22" s="185" t="str">
        <v>BM1</v>
      </c>
      <c r="F22" s="184" t="str">
        <v>หวาน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09:00 - 18:00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184" t="str">
        <v>เกณิกา ฐาณัตตระกูล</v>
      </c>
      <c r="C23" s="183">
        <v>46123.37125</v>
      </c>
      <c r="D23" s="182">
        <v>0.75</v>
      </c>
      <c r="E23" s="185" t="str">
        <v>BM1</v>
      </c>
      <c r="F23" s="184" t="str">
        <v>เก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09:00 - 18:00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184" t="str">
        <v>ดวงหทัย อุปนิ</v>
      </c>
      <c r="C24" s="183">
        <v>46123.37162037037</v>
      </c>
      <c r="D24" s="182">
        <v>0.75</v>
      </c>
      <c r="E24" s="185" t="str">
        <v>BM1</v>
      </c>
      <c r="F24" s="184" t="str">
        <v>เบ้น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09:00 - 18:00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184" t="str">
        <v>ครองฟ้า เทียมประกอบกิจ</v>
      </c>
      <c r="C25" s="183">
        <v>46123.371400462966</v>
      </c>
      <c r="D25" s="182">
        <v>0.75</v>
      </c>
      <c r="E25" s="185" t="str">
        <v>BM1</v>
      </c>
      <c r="F25" s="184" t="str">
        <v>จีโน่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09:00 - 18:00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184" t="str">
        <v>รัตตินันท์ กลิ่นจันทร์กลั่น</v>
      </c>
      <c r="C26" s="183">
        <v>46123.37153935185</v>
      </c>
      <c r="D26" s="182">
        <v>0.75</v>
      </c>
      <c r="E26" s="185" t="str">
        <v>BM1</v>
      </c>
      <c r="F26" s="184" t="str">
        <v>เจี๊ยบ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09:00 - 18:00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184" t="str">
        <v>ตูแวยะ ลอมะ</v>
      </c>
      <c r="C27" s="183">
        <v>46123.37121527778</v>
      </c>
      <c r="D27" s="182">
        <v>0.75</v>
      </c>
      <c r="E27" s="185" t="str">
        <v>BM1</v>
      </c>
      <c r="F27" s="184" t="str">
        <v>ยะห์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09:00 - 18:00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184" t="str">
        <v>วิชชุตา เล็บครุฑ</v>
      </c>
      <c r="C28" s="183">
        <v>46123.371886574074</v>
      </c>
      <c r="D28" s="182">
        <v>0.75</v>
      </c>
      <c r="E28" s="185" t="str">
        <v>BM1</v>
      </c>
      <c r="F28" s="184" t="str">
        <v>จ๋า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09:00 - 18:00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184" t="str">
        <v>อัจฉรา สังข์ทอง</v>
      </c>
      <c r="C29" s="183">
        <v>46123.36965277778</v>
      </c>
      <c r="D29" s="182">
        <v>0.75</v>
      </c>
      <c r="E29" s="185" t="str">
        <v>BM1</v>
      </c>
      <c r="F29" s="184" t="str">
        <v>หยก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09:00 - 18:00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184" t="str">
        <v>วันดี เพชรนิลบุตร</v>
      </c>
      <c r="C30" s="183">
        <v>46123.371712962966</v>
      </c>
      <c r="D30" s="182">
        <v>0.75</v>
      </c>
      <c r="E30" s="185" t="str">
        <v>BM1</v>
      </c>
      <c r="F30" s="184" t="str">
        <v>บุ๊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09:00 - 18:00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184" t="str">
        <v>วริศรา เครือแสง</v>
      </c>
      <c r="C31" s="183">
        <v>46123.36570601852</v>
      </c>
      <c r="D31" s="182">
        <v>0.75</v>
      </c>
      <c r="E31" s="185" t="str">
        <v>BM1</v>
      </c>
      <c r="F31" s="184" t="str">
        <v>ทัย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09:00 - 18:00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184" t="str">
        <v>ณัฐฤดี วึงประโคน</v>
      </c>
      <c r="C32" s="183">
        <v>46123.36548611111</v>
      </c>
      <c r="D32" s="182">
        <v>0.75</v>
      </c>
      <c r="E32" s="185" t="str">
        <v>BM1</v>
      </c>
      <c r="F32" s="184" t="str">
        <v>เนส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09:00 - 18:00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184" t="str">
        <v>พรชิตา พะวา</v>
      </c>
      <c r="C33" s="183">
        <v>46123.37149305556</v>
      </c>
      <c r="D33" s="182">
        <v>0.75</v>
      </c>
      <c r="E33" s="185" t="str">
        <v>BM1</v>
      </c>
      <c r="F33" s="184" t="str">
        <v>ฟ้าน้อย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09:00 - 18:00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184" t="str">
        <v>อภิรดี แสนโคตร</v>
      </c>
      <c r="C34" s="183">
        <v>46123.361226851855</v>
      </c>
      <c r="D34" s="182">
        <v>0.75</v>
      </c>
      <c r="E34" s="185" t="str">
        <v>BM1</v>
      </c>
      <c r="F34" s="184" t="str">
        <v>เกตุ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09:00 - 18:00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184" t="str">
        <v>เวโรจน์ ชินนอก</v>
      </c>
      <c r="C35" s="183">
        <v>46123.35388888889</v>
      </c>
      <c r="D35" s="182">
        <v>0.75</v>
      </c>
      <c r="E35" s="185" t="str">
        <v>BM1</v>
      </c>
      <c r="F35" s="184" t="str">
        <v>เอ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09:00 - 18:00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184" t="str">
        <v>ชาลิสา แสงจันทร์</v>
      </c>
      <c r="C36" s="183">
        <v>46123.351319444446</v>
      </c>
      <c r="D36" s="182">
        <v>0.75</v>
      </c>
      <c r="E36" s="185" t="str">
        <v>BM1</v>
      </c>
      <c r="F36" s="184" t="str">
        <v>ชิ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09:00 - 18:00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184" t="str">
        <v>ปิยะธิดา ปิดฉายะ</v>
      </c>
      <c r="C37" s="183">
        <v>46123.3912037037</v>
      </c>
      <c r="D37" s="182">
        <v>0.75</v>
      </c>
      <c r="E37" s="185" t="str">
        <v>BM3</v>
      </c>
      <c r="F37" s="184" t="str">
        <v>หมิว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09:00 - 18:00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184" t="str">
        <v>ชลธิชา คงมงคล</v>
      </c>
      <c r="C38" s="183">
        <v>46123.37741898148</v>
      </c>
      <c r="D38" s="182">
        <v>0.75</v>
      </c>
      <c r="E38" s="185" t="str">
        <v>BM3</v>
      </c>
      <c r="F38" s="184" t="str">
        <v>แพรว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09:00 - 18:00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184" t="str">
        <v>รัษนันท์ รุจไชยนิตย์</v>
      </c>
      <c r="C39" s="183">
        <v>46123.37490740741</v>
      </c>
      <c r="D39" s="182">
        <v>0.75</v>
      </c>
      <c r="E39" s="185" t="str">
        <v>BM3</v>
      </c>
      <c r="F39" s="184"/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09:00 - 18:00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184" t="str">
        <v>วรรณอักษร อนันทวรรณ</v>
      </c>
      <c r="C40" s="183">
        <v>46123.37290509259</v>
      </c>
      <c r="D40" s="182">
        <v>0.75</v>
      </c>
      <c r="E40" s="185" t="str">
        <v>BM3</v>
      </c>
      <c r="F40" s="184" t="str">
        <v>เมย์ออย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09:00 - 18:00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184" t="str">
        <v>ณัฐนรี เพ็ชรมหาพรม</v>
      </c>
      <c r="C41" s="183">
        <v>46123.37206018518</v>
      </c>
      <c r="D41" s="182">
        <v>0.75</v>
      </c>
      <c r="E41" s="185" t="str">
        <v>BM3</v>
      </c>
      <c r="F41" s="184" t="str">
        <v>แตงกวา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09:00 - 18:00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184" t="str">
        <v>อรรคเดช ดีนทอง</v>
      </c>
      <c r="C42" s="183">
        <v>46123.371932870374</v>
      </c>
      <c r="D42" s="182">
        <v>0.75</v>
      </c>
      <c r="E42" s="185" t="str">
        <v>BM3</v>
      </c>
      <c r="F42" s="184" t="str">
        <v>หะเดช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09:00 - 18:00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184" t="str">
        <v>วันชนะ แสงใส</v>
      </c>
      <c r="C43" s="183">
        <v>46123.37175925926</v>
      </c>
      <c r="D43" s="182">
        <v>0.75</v>
      </c>
      <c r="E43" s="185" t="str">
        <v>BM3</v>
      </c>
      <c r="F43" s="184" t="str">
        <v>แชมป์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09:00 - 18:00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184" t="str">
        <v>นลินทิพย์ สมพิพัฒน์</v>
      </c>
      <c r="C44" s="183">
        <v>46123.370717592596</v>
      </c>
      <c r="D44" s="182">
        <v>0.75</v>
      </c>
      <c r="E44" s="185" t="str">
        <v>BM3</v>
      </c>
      <c r="F44" s="184" t="str">
        <v>จิ้บ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09:00 - 18:00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184" t="str">
        <v>ธีรภัทร พลอยน้อย</v>
      </c>
      <c r="C45" s="183">
        <v>46123.371666666666</v>
      </c>
      <c r="D45" s="182">
        <v>0.75</v>
      </c>
      <c r="E45" s="185" t="str">
        <v>BM3</v>
      </c>
      <c r="F45" s="184" t="str">
        <v>คิว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09:00 - 18:00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184" t="str">
        <v>ชนาภา จันทร์หา</v>
      </c>
      <c r="C46" s="183">
        <v>46123.37184027778</v>
      </c>
      <c r="D46" s="182">
        <v>0.75</v>
      </c>
      <c r="E46" s="185" t="str">
        <v>BM3</v>
      </c>
      <c r="F46" s="184" t="str">
        <v>ใบตอง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09:00 - 18:00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184" t="str">
        <v>ปฏิญญา สำเร็จสุข</v>
      </c>
      <c r="C47" s="183">
        <v>46123.37130787037</v>
      </c>
      <c r="D47" s="182">
        <v>0.75</v>
      </c>
      <c r="E47" s="185" t="str">
        <v>BM3</v>
      </c>
      <c r="F47" s="184" t="str">
        <v>บิ้ง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09:00 - 18:00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184" t="str">
        <v>เพชรายุธ ทั่งจันทร์</v>
      </c>
      <c r="C48" s="183">
        <v>46123.367939814816</v>
      </c>
      <c r="D48" s="182">
        <v>0.75</v>
      </c>
      <c r="E48" s="185" t="str">
        <v>BM3</v>
      </c>
      <c r="F48" s="184" t="str">
        <v>แม็ก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09:00 - 18:00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184" t="str">
        <v>ณัฐภัทร สุดประเวศ</v>
      </c>
      <c r="C49" s="183">
        <v>46123.36708333333</v>
      </c>
      <c r="D49" s="182">
        <v>0.75</v>
      </c>
      <c r="E49" s="185" t="str">
        <v>BM3</v>
      </c>
      <c r="F49" s="184" t="str">
        <v>อับดุล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09:00 - 18:00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184" t="str">
        <v>เจษฎาภรณ์ ปุราชะกา</v>
      </c>
      <c r="C50" s="183">
        <v>46123.36975694444</v>
      </c>
      <c r="D50" s="182">
        <v>0.75</v>
      </c>
      <c r="E50" s="185" t="str">
        <v>BM3</v>
      </c>
      <c r="F50" s="184" t="str">
        <v>บิ๊ก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09:00 - 18:00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184" t="str">
        <v>วิชญาดา อวนหน้า</v>
      </c>
      <c r="C51" s="183">
        <v>46123.37039351852</v>
      </c>
      <c r="D51" s="182">
        <v>0.75</v>
      </c>
      <c r="E51" s="185" t="str">
        <v>BM3</v>
      </c>
      <c r="F51" s="184" t="str">
        <v>แนน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09:00 - 18:00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184" t="str">
        <v>ดนุพร อโคตมี</v>
      </c>
      <c r="C52" s="183">
        <v>46123.366643518515</v>
      </c>
      <c r="D52" s="182">
        <v>0.75</v>
      </c>
      <c r="E52" s="185" t="str">
        <v>BM3</v>
      </c>
      <c r="F52" s="184" t="str">
        <v>ลีโอ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09:00 - 18:00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184" t="str">
        <v>ชนิตรา กลีบพุฒ</v>
      </c>
      <c r="C53" s="183">
        <v>46123.36931712963</v>
      </c>
      <c r="D53" s="182">
        <v>0.75</v>
      </c>
      <c r="E53" s="185" t="str">
        <v>BM3</v>
      </c>
      <c r="F53" s="184" t="str">
        <v>น้อง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09:00 - 18:00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184" t="str">
        <v>ยศพร บูญเมือง</v>
      </c>
      <c r="C54" s="183">
        <v>46123.36425925926</v>
      </c>
      <c r="D54" s="182">
        <v>0.75</v>
      </c>
      <c r="E54" s="185" t="str">
        <v>BM3</v>
      </c>
      <c r="F54" s="184" t="str">
        <v>โอ็ต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09:00 - 18:00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184" t="str">
        <v>สุรเดช เจตจิรประภา</v>
      </c>
      <c r="C55" s="183">
        <v>46123.353784722225</v>
      </c>
      <c r="D55" s="182">
        <v>0.75</v>
      </c>
      <c r="E55" s="185" t="str">
        <v>BM3</v>
      </c>
      <c r="F55" s="184" t="str">
        <v>เบบี้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09:00 - 18:00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184" t="str">
        <v>เบญจมาศ แก้วกล้า</v>
      </c>
      <c r="C56" s="183">
        <v>46123.37144675926</v>
      </c>
      <c r="D56" s="182">
        <v>0.75</v>
      </c>
      <c r="E56" s="185" t="str">
        <v>BM3</v>
      </c>
      <c r="F56" s="184" t="str">
        <v>จิ๊บ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09:00 - 18:00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184" t="str">
        <v>วรรณวิษา เตชะอนันต์ณุกุล</v>
      </c>
      <c r="C57" s="183">
        <v>46123.39833333333</v>
      </c>
      <c r="D57" s="115">
        <v>0.5416666666666666</v>
      </c>
      <c r="E57" s="185" t="str">
        <v>DW1</v>
      </c>
      <c r="F57" s="184" t="str">
        <v>ลูคัส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09:00 - 18:00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184" t="str">
        <v>ศุภนัฐ มะโนรักษ์</v>
      </c>
      <c r="C58" s="183">
        <v>46123.39212962963</v>
      </c>
      <c r="D58" s="182">
        <v>0.75</v>
      </c>
      <c r="E58" s="185" t="str">
        <v>DW1</v>
      </c>
      <c r="F58" s="184" t="str">
        <v>ฟิล์ม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09:00 - 18:00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184" t="str">
        <v>นพรัตน์ นบนอบ</v>
      </c>
      <c r="C59" s="183">
        <v>46123.39111111111</v>
      </c>
      <c r="D59" s="182">
        <v>0.75</v>
      </c>
      <c r="E59" s="185" t="str">
        <v>DW1</v>
      </c>
      <c r="F59" s="184" t="str">
        <v>บอล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09:00 - 18:00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184" t="str">
        <v>อนุพงศ์ แดงประเสริฐ</v>
      </c>
      <c r="C60" s="183">
        <v>46123.38443287037</v>
      </c>
      <c r="D60" s="182">
        <v>0.75</v>
      </c>
      <c r="E60" s="185" t="str">
        <v>DW1</v>
      </c>
      <c r="F60" s="184" t="str">
        <v>เอ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09:00 - 18:00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184" t="str">
        <v>นภัสกร ฟองเกิด</v>
      </c>
      <c r="C61" s="183">
        <v>46123.37293981481</v>
      </c>
      <c r="D61" s="182">
        <v>0.75</v>
      </c>
      <c r="E61" s="185" t="str">
        <v>DW1</v>
      </c>
      <c r="F61" s="184" t="str">
        <v>เปา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09:00 - 18:00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184" t="str">
        <v>ณิชนันทน์ ขวัญสุด</v>
      </c>
      <c r="C62" s="183">
        <v>46123.37280092593</v>
      </c>
      <c r="D62" s="182">
        <v>0.75</v>
      </c>
      <c r="E62" s="185" t="str">
        <v>DW1</v>
      </c>
      <c r="F62" s="184" t="str">
        <v>บูม</v>
      </c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09:00 - 18:00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184" t="str">
        <v>อนุชา ชื่นชม</v>
      </c>
      <c r="C63" s="183">
        <v>46123.37221064815</v>
      </c>
      <c r="D63" s="182">
        <v>0.75</v>
      </c>
      <c r="E63" s="185" t="str">
        <v>DW1</v>
      </c>
      <c r="F63" s="184" t="str">
        <v>อาท</v>
      </c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09:00 - 18:00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184" t="str">
        <v>อรรถชัย ม่วงคู</v>
      </c>
      <c r="C64" s="183">
        <v>46123.35873842592</v>
      </c>
      <c r="D64" s="182">
        <v>0.75</v>
      </c>
      <c r="E64" s="185" t="str">
        <v>DW1</v>
      </c>
      <c r="F64" s="184" t="str">
        <v>บอม</v>
      </c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09:00 - 18:00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184" t="str">
        <v>ภูริทัต ธัญญะกิจ</v>
      </c>
      <c r="C65" s="183">
        <v>46123.373506944445</v>
      </c>
      <c r="D65" s="182">
        <v>0.75</v>
      </c>
      <c r="E65" s="185"/>
      <c r="F65" s="184" t="str">
        <v>ฝึกงานบอส</v>
      </c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09:00 - 18:00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184" t="str">
        <v>วันวิสาข์ กิตติกสานต์</v>
      </c>
      <c r="C66" s="183">
        <v>46123.371354166666</v>
      </c>
      <c r="D66" s="182">
        <v>0.75</v>
      </c>
      <c r="E66" s="185"/>
      <c r="F66" s="184" t="str">
        <v>แม่บ้านสา</v>
      </c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09:00 - 18:00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/>
      <c r="B67" s="2"/>
      <c r="C67" s="102"/>
      <c r="D67" s="100"/>
      <c r="E67" s="2"/>
      <c r="F67" s="25"/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/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/>
      <c r="B68" s="2"/>
      <c r="C68" s="102"/>
      <c r="D68" s="100"/>
      <c r="E68" s="2"/>
      <c r="F68" s="2"/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/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/>
      <c r="B69" s="2"/>
      <c r="C69" s="102"/>
      <c r="D69" s="100"/>
      <c r="E69" s="2"/>
      <c r="F69" s="2"/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/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/>
      <c r="B70" s="25"/>
      <c r="C70" s="145"/>
      <c r="D70" s="100"/>
      <c r="E70" s="2"/>
      <c r="F70" s="2"/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/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/>
      <c r="B71" s="2"/>
      <c r="C71" s="102"/>
      <c r="D71" s="100"/>
      <c r="E71" s="2"/>
      <c r="F71" s="2"/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/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/>
      <c r="B72" s="2"/>
      <c r="C72" s="102"/>
      <c r="D72" s="100"/>
      <c r="E72" s="2"/>
      <c r="F72" s="2"/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/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/>
      <c r="B73" s="2"/>
      <c r="C73" s="102"/>
      <c r="D73" s="100"/>
      <c r="E73" s="2"/>
      <c r="F73" s="2"/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/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/>
      <c r="B74" s="2"/>
      <c r="C74" s="102"/>
      <c r="D74" s="100"/>
      <c r="E74" s="2"/>
      <c r="F74" s="2"/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/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/>
      <c r="B75" s="2"/>
      <c r="C75" s="102"/>
      <c r="D75" s="100"/>
      <c r="E75" s="2"/>
      <c r="F75" s="2"/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/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/>
      <c r="B76" s="2"/>
      <c r="C76" s="102"/>
      <c r="D76" s="100"/>
      <c r="E76" s="2"/>
      <c r="F76" s="2"/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/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/>
      <c r="B77" s="2"/>
      <c r="C77" s="102"/>
      <c r="D77" s="100"/>
      <c r="E77" s="2"/>
      <c r="F77" s="2"/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/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/>
      <c r="B78" s="2"/>
      <c r="C78" s="102"/>
      <c r="D78" s="143"/>
      <c r="E78" s="2"/>
      <c r="F78" s="2"/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/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/>
      <c r="B79" s="2"/>
      <c r="C79" s="102"/>
      <c r="D79" s="100"/>
      <c r="E79" s="2"/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/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/>
      <c r="B80" s="2"/>
      <c r="C80" s="102"/>
      <c r="D80" s="100"/>
      <c r="E80" s="2"/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/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/>
      <c r="B81" s="2"/>
      <c r="C81" s="102"/>
      <c r="D81" s="100"/>
      <c r="E81" s="2"/>
      <c r="F81" s="2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/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/>
      <c r="B82" s="2"/>
      <c r="C82" s="102"/>
      <c r="D82" s="100"/>
      <c r="E82" s="2"/>
      <c r="F82" s="2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/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B83" s="2"/>
      <c r="C83" s="102"/>
      <c r="D83" s="100"/>
      <c r="E83" s="2"/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/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B84" s="2"/>
      <c r="C84" s="102"/>
      <c r="D84" s="115"/>
      <c r="E84" s="2"/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/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/>
      <c r="C85" s="102"/>
      <c r="D85" s="115"/>
      <c r="E85" s="2"/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/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/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/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/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/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/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/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64" priority="2" stopIfTrue="true" type="expression">
      <formula>AND(ISNUMBER(SEARCH("BM",$E9)),$E9&lt;&gt;$L9)</formula>
    </cfRule>
  </conditionalFormatting>
  <conditionalFormatting sqref="B1:B1048576">
    <cfRule dxfId="65" priority="3" stopIfTrue="true" type="duplicateValues"/>
  </conditionalFormatting>
  <conditionalFormatting sqref="L1:M1048576">
    <cfRule dxfId="66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67" priority="5" stopIfTrue="true" type="expression">
      <formula>ISNUMBER(SEARCH("มาสาย",$P1))</formula>
    </cfRule>
  </conditionalFormatting>
  <conditionalFormatting sqref="P1:P1048576">
    <cfRule dxfId="68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2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อธิบดี วัสสุวรรณ</v>
      </c>
      <c r="C9" s="102">
        <v>46124.39929398148</v>
      </c>
      <c r="D9" s="186">
        <v>0.5416666666666666</v>
      </c>
      <c r="E9" s="2" t="str">
        <v>BM1</v>
      </c>
      <c r="F9" s="2" t="str">
        <v>ฟรี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09:00 - 18:00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เขมมะ จงเพิ่มกลาง</v>
      </c>
      <c r="C10" s="102">
        <v>46124.37414351852</v>
      </c>
      <c r="D10" s="152">
        <v>0.75</v>
      </c>
      <c r="E10" s="2" t="str">
        <v>BM1</v>
      </c>
      <c r="F10" s="2" t="str">
        <v>โฮ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09:00 - 18:00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ธนาธิป ควรสำโรง</v>
      </c>
      <c r="C11" s="102">
        <v>46124.39601851852</v>
      </c>
      <c r="D11" s="186">
        <v>0.5416666666666666</v>
      </c>
      <c r="E11" s="2" t="str">
        <v>BM1</v>
      </c>
      <c r="F11" s="2" t="str">
        <v>ดีม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09:00 - 18:00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นรินลักษณ์ สวัสดี</v>
      </c>
      <c r="C12" s="102">
        <v>46124.37917824074</v>
      </c>
      <c r="D12" s="186">
        <v>0.625</v>
      </c>
      <c r="E12" s="2" t="str">
        <v>BM1</v>
      </c>
      <c r="F12" s="2" t="str">
        <v>ใหม่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09:00 - 18:00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ปนัดดา มานมูเราะ</v>
      </c>
      <c r="C13" s="102">
        <v>46124.3777662037</v>
      </c>
      <c r="D13" s="152">
        <v>0.75</v>
      </c>
      <c r="E13" s="2" t="str">
        <v>BM1</v>
      </c>
      <c r="F13" s="2" t="str">
        <v>หวาน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09:00 - 18:00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อริน มั่นเจริญ</v>
      </c>
      <c r="C14" s="102">
        <v>46124.37767361111</v>
      </c>
      <c r="D14" s="152">
        <v>0.75</v>
      </c>
      <c r="E14" s="2" t="str">
        <v>BM1</v>
      </c>
      <c r="F14" s="2" t="str">
        <v>หมัด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09:00 - 18:00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ฉัตรมงคล มาลี</v>
      </c>
      <c r="C15" s="102">
        <v>46124.375543981485</v>
      </c>
      <c r="D15" s="152">
        <v>0.75</v>
      </c>
      <c r="E15" s="2" t="str">
        <v>BM1</v>
      </c>
      <c r="F15" s="2" t="str">
        <v>เก้า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09:00 - 18:00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อิงอร สุวรรณนิเวศ</v>
      </c>
      <c r="C16" s="102">
        <v>46124.37689814815</v>
      </c>
      <c r="D16" s="152">
        <v>0.75</v>
      </c>
      <c r="E16" s="2" t="str">
        <v>BM1</v>
      </c>
      <c r="F16" s="2" t="str">
        <v>หมวย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09:00 - 18:00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ครองฟ้า เทียมประกอบกิจ</v>
      </c>
      <c r="C17" s="102">
        <v>46124.37452546296</v>
      </c>
      <c r="D17" s="152">
        <v>0.75</v>
      </c>
      <c r="E17" s="2" t="str">
        <v>BM1</v>
      </c>
      <c r="F17" s="2" t="str">
        <v>โน่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09:00 - 18:00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ประสิทธิ์ เด๊ะรอฮีม</v>
      </c>
      <c r="C18" s="102">
        <v>46124.374074074076</v>
      </c>
      <c r="D18" s="152">
        <v>0.75</v>
      </c>
      <c r="E18" s="2" t="str">
        <v>BM1</v>
      </c>
      <c r="F18" s="2" t="str">
        <v>ดีน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09:00 - 18:00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กานต์เก้า แจ้งสว่าง</v>
      </c>
      <c r="C19" s="102">
        <v>46124.37401620371</v>
      </c>
      <c r="D19" s="152">
        <v>0.75</v>
      </c>
      <c r="E19" s="2" t="str">
        <v>BM1</v>
      </c>
      <c r="F19" s="2" t="str">
        <v>ชมพู่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09:00 - 18:00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ญาณรัตน์ พิสัยพันธ์</v>
      </c>
      <c r="C20" s="102">
        <v>46124.37268518518</v>
      </c>
      <c r="D20" s="152">
        <v>0.75</v>
      </c>
      <c r="E20" s="2" t="str">
        <v>BM1</v>
      </c>
      <c r="F20" s="2" t="str">
        <v>ขนมจีน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09:00 - 18:00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นิชากร กรุดบาง</v>
      </c>
      <c r="C21" s="102">
        <v>46124.37241898148</v>
      </c>
      <c r="D21" s="152">
        <v>0.75</v>
      </c>
      <c r="E21" s="2" t="str">
        <v>BM1</v>
      </c>
      <c r="F21" s="2" t="str">
        <v>ครีม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09:00 - 18:00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ณัฐกิตติ์ โล้หนู</v>
      </c>
      <c r="C22" s="102">
        <v>46124.371932870374</v>
      </c>
      <c r="D22" s="152">
        <v>0.75</v>
      </c>
      <c r="E22" s="2" t="str">
        <v>BM1</v>
      </c>
      <c r="F22" s="2" t="str">
        <v>เฟิร์ส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09:00 - 18:00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ชลิตา แซ่อึ๊ง</v>
      </c>
      <c r="C23" s="102">
        <v>46124.372349537036</v>
      </c>
      <c r="D23" s="152">
        <v>0.75</v>
      </c>
      <c r="E23" s="2" t="str">
        <v>BM1</v>
      </c>
      <c r="F23" s="2" t="str">
        <v>นุ่น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09:00 - 18:00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>
        <v>426.36</v>
      </c>
      <c r="AJ23" s="32"/>
      <c r="AK23" s="32"/>
      <c r="AL23" s="32"/>
      <c r="AM23" s="32"/>
    </row>
    <row r="24">
      <c r="A24" s="106">
        <v>16</v>
      </c>
      <c r="B24" s="2" t="str">
        <v>ณัฐฤดี วึงประโคน</v>
      </c>
      <c r="C24" s="102">
        <v>46124.37143518519</v>
      </c>
      <c r="D24" s="186">
        <v>0.625</v>
      </c>
      <c r="E24" s="2" t="str">
        <v>BM1</v>
      </c>
      <c r="F24" s="2" t="str">
        <v>เนส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09:00 - 18:00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กีรติ วาจาเพราะ</v>
      </c>
      <c r="C25" s="102">
        <v>46124.3755787037</v>
      </c>
      <c r="D25" s="152">
        <v>0.75</v>
      </c>
      <c r="E25" s="2" t="str">
        <v>Bm1</v>
      </c>
      <c r="F25" s="2" t="str">
        <v>ซุป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09:00 - 18:00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รวินท์นิภา คงทะเล</v>
      </c>
      <c r="C26" s="102">
        <v>46124.37021990741</v>
      </c>
      <c r="D26" s="186">
        <v>0.625</v>
      </c>
      <c r="E26" s="2" t="str">
        <v>BM1</v>
      </c>
      <c r="F26" s="2" t="str">
        <v>นุ่น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09:00 - 18:00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รัตตินันท์ กลิ่นจันทร์กลั่น</v>
      </c>
      <c r="C27" s="102">
        <v>46124.370474537034</v>
      </c>
      <c r="D27" s="186">
        <v>0.5416666666666666</v>
      </c>
      <c r="E27" s="2" t="str">
        <v>BM1</v>
      </c>
      <c r="F27" s="2" t="str">
        <v>เจี๊ยบ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09:00 - 18:00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วันดี เพชรนิลบุตร</v>
      </c>
      <c r="C28" s="102">
        <v>46124.3699537037</v>
      </c>
      <c r="D28" s="152">
        <v>0.75</v>
      </c>
      <c r="E28" s="2" t="str">
        <v>BM1</v>
      </c>
      <c r="F28" s="2" t="str">
        <v>บุ๊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09:00 - 18:00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ตูแวยะ ลอมะ</v>
      </c>
      <c r="C29" s="102">
        <v>46124.36806712963</v>
      </c>
      <c r="D29" s="152">
        <v>0.75</v>
      </c>
      <c r="E29" s="2" t="str">
        <v>BM1</v>
      </c>
      <c r="F29" s="2" t="str">
        <v>ยะห์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09:00 - 18:00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พรชิตา พะวา</v>
      </c>
      <c r="C30" s="102">
        <v>46124.36572916667</v>
      </c>
      <c r="D30" s="152">
        <v>0.75</v>
      </c>
      <c r="E30" s="2" t="str">
        <v>BM1</v>
      </c>
      <c r="F30" s="2" t="str">
        <v>ฟ้าน้อย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09:00 - 18:00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วิชชุตา เล็บครุฑ</v>
      </c>
      <c r="C31" s="102">
        <v>46124.36854166666</v>
      </c>
      <c r="D31" s="186">
        <v>0.5416666666666666</v>
      </c>
      <c r="E31" s="2" t="str">
        <v>BM1</v>
      </c>
      <c r="F31" s="2" t="str">
        <v>จ๋า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09:00 - 18:00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ภูธเนศ สวัสดี</v>
      </c>
      <c r="C32" s="102">
        <v>46124.379224537035</v>
      </c>
      <c r="D32" s="186">
        <v>0.625</v>
      </c>
      <c r="E32" s="2" t="str">
        <v>BM1</v>
      </c>
      <c r="F32" s="2" t="str">
        <v>ตี๋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09:00 - 18:00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วริศรา เครือแสง</v>
      </c>
      <c r="C33" s="102">
        <v>46124.36417824074</v>
      </c>
      <c r="D33" s="152">
        <v>0.75</v>
      </c>
      <c r="E33" s="2" t="str">
        <v>Bm1</v>
      </c>
      <c r="F33" s="2" t="str">
        <v>ทัย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09:00 - 18:00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อัจฉรา สังข์ทอง</v>
      </c>
      <c r="C34" s="102">
        <v>46124.36430555556</v>
      </c>
      <c r="D34" s="152">
        <v>0.75</v>
      </c>
      <c r="E34" s="2" t="str">
        <v>BM1</v>
      </c>
      <c r="F34" s="2" t="str">
        <v>หยก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09:00 - 18:00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มณีรัตน์ จันนพคุณ</v>
      </c>
      <c r="C35" s="102">
        <v>46124.36335648148</v>
      </c>
      <c r="D35" s="152">
        <v>0.75</v>
      </c>
      <c r="E35" s="2" t="str">
        <v>BM1</v>
      </c>
      <c r="F35" s="2" t="str">
        <v>นาง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09:00 - 18:00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รสสุคนธ์ สุขสมบูรณ์</v>
      </c>
      <c r="C36" s="102">
        <v>46124.3634375</v>
      </c>
      <c r="D36" s="186">
        <v>0.5416666666666666</v>
      </c>
      <c r="E36" s="2" t="str">
        <v>BM1</v>
      </c>
      <c r="F36" s="2" t="str">
        <v>นุช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09:00 - 18:00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อภิรดี แสนโคตร</v>
      </c>
      <c r="C37" s="102">
        <v>46124.36324074074</v>
      </c>
      <c r="D37" s="152">
        <v>0.75</v>
      </c>
      <c r="E37" s="2" t="str">
        <v>BM1</v>
      </c>
      <c r="F37" s="2" t="str">
        <v>เกตุ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09:00 - 18:00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ดวงหทัย อุปนิ</v>
      </c>
      <c r="C38" s="102">
        <v>46124.365625</v>
      </c>
      <c r="D38" s="152">
        <v>0.75</v>
      </c>
      <c r="E38" s="2" t="str">
        <v>BM1</v>
      </c>
      <c r="F38" s="2" t="str">
        <v>เบ้น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09:00 - 18:00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เวโรจน์ ชินนอก</v>
      </c>
      <c r="C39" s="102">
        <v>46124.37930555556</v>
      </c>
      <c r="D39" s="152">
        <v>0.75</v>
      </c>
      <c r="E39" s="2" t="str">
        <v>BM1</v>
      </c>
      <c r="F39" s="2" t="str">
        <v>เอ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09:00 - 18:00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อรรคเดช ดีนทอง</v>
      </c>
      <c r="C40" s="102">
        <v>46124.374189814815</v>
      </c>
      <c r="D40" s="152">
        <v>0.75</v>
      </c>
      <c r="E40" s="2" t="str">
        <v>BM3</v>
      </c>
      <c r="F40" s="2" t="str">
        <v>เดช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09:00 - 18:00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อิทธิพล มีเจริญ</v>
      </c>
      <c r="C41" s="102">
        <v>46124.378067129626</v>
      </c>
      <c r="D41" s="152">
        <v>0.75</v>
      </c>
      <c r="E41" s="2" t="str">
        <v>BM3</v>
      </c>
      <c r="F41" s="2" t="str">
        <v>พล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09:00 - 18:00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ปิยะธิดา ปิดฉายะ</v>
      </c>
      <c r="C42" s="102">
        <v>46124.37799768519</v>
      </c>
      <c r="D42" s="152">
        <v>0.75</v>
      </c>
      <c r="E42" s="2" t="str">
        <v>BM3</v>
      </c>
      <c r="F42" s="2" t="str">
        <v>หมิว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09:00 - 18:00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วันชนะ แสงใส</v>
      </c>
      <c r="C43" s="102">
        <v>46124.375069444446</v>
      </c>
      <c r="D43" s="152">
        <v>0.75</v>
      </c>
      <c r="E43" s="2" t="str">
        <v>BM3</v>
      </c>
      <c r="F43" s="2" t="str">
        <v>แชมป์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09:00 - 18:00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สุรเดช เจตจิรประภา</v>
      </c>
      <c r="C44" s="102">
        <v>46124.374456018515</v>
      </c>
      <c r="D44" s="152">
        <v>0.75</v>
      </c>
      <c r="E44" s="2" t="str">
        <v>BM3</v>
      </c>
      <c r="F44" s="2" t="str">
        <v>เบบี้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09:00 - 18:00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ผกามาศ สืบปาน</v>
      </c>
      <c r="C45" s="102">
        <v>46124.37721064815</v>
      </c>
      <c r="D45" s="152">
        <v>0.75</v>
      </c>
      <c r="E45" s="2" t="str">
        <v>BM3</v>
      </c>
      <c r="F45" s="2" t="str">
        <v>ดรีม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09:00 - 18:00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ฉันทพิชญา เพ็ชรโปรี</v>
      </c>
      <c r="C46" s="102">
        <v>46124.37373842593</v>
      </c>
      <c r="D46" s="152">
        <v>0.75</v>
      </c>
      <c r="E46" s="2" t="str">
        <v>BM3</v>
      </c>
      <c r="F46" s="2" t="str">
        <v>ทะเล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09:00 - 18:00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รัษนันท์ รุจไชยนิตย์</v>
      </c>
      <c r="C47" s="102">
        <v>46124.37762731482</v>
      </c>
      <c r="D47" s="152">
        <v>0.75</v>
      </c>
      <c r="E47" s="2" t="str">
        <v>BM3</v>
      </c>
      <c r="F47" s="2" t="str">
        <v>นัน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09:00 - 18:00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ชลธิชา คงมงคล</v>
      </c>
      <c r="C48" s="102">
        <v>46124.37318287037</v>
      </c>
      <c r="D48" s="152">
        <v>0.75</v>
      </c>
      <c r="E48" s="2" t="str">
        <v>BM3</v>
      </c>
      <c r="F48" s="2" t="str">
        <v>แพรว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09:00 - 18:00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วรรณอักษร อนันทวรรณ</v>
      </c>
      <c r="C49" s="102">
        <v>46124.37298611111</v>
      </c>
      <c r="D49" s="152">
        <v>0.75</v>
      </c>
      <c r="E49" s="2" t="str">
        <v>BM3</v>
      </c>
      <c r="F49" s="2" t="str">
        <v>เมย์ออย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09:00 - 18:00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วิชญาดา อวนหน้า</v>
      </c>
      <c r="C50" s="102">
        <v>46124.37068287037</v>
      </c>
      <c r="D50" s="152">
        <v>0.75</v>
      </c>
      <c r="E50" s="2" t="str">
        <v>BM3</v>
      </c>
      <c r="F50" s="2" t="str">
        <v>แนน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09:00 - 18:00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เจษฎาภรณ์ ปุราชะกา</v>
      </c>
      <c r="C51" s="102">
        <v>46124.370625</v>
      </c>
      <c r="D51" s="152">
        <v>0.75</v>
      </c>
      <c r="E51" s="2" t="str">
        <v>BM3</v>
      </c>
      <c r="F51" s="2" t="str">
        <v>บิ๊ก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09:00 - 18:00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กิรติกาญจน์ ภูอาลัย</v>
      </c>
      <c r="C52" s="102">
        <v>46124.3683912037</v>
      </c>
      <c r="D52" s="152">
        <v>0.75</v>
      </c>
      <c r="E52" s="2" t="str">
        <v>BM3</v>
      </c>
      <c r="F52" s="2" t="str">
        <v>กีต้าร์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09:00 - 18:00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กนต์ธร พู่พันธ์</v>
      </c>
      <c r="C53" s="102">
        <v>46124.36923611111</v>
      </c>
      <c r="D53" s="152">
        <v>0.75</v>
      </c>
      <c r="E53" s="2" t="str">
        <v>BM3</v>
      </c>
      <c r="F53" s="2" t="str">
        <v>ปาย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09:00 - 18:00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ณัฐนรี เพ็ชรมหาพรม</v>
      </c>
      <c r="C54" s="102">
        <v>46124.36729166667</v>
      </c>
      <c r="D54" s="152">
        <v>0.75</v>
      </c>
      <c r="E54" s="2" t="str">
        <v>BM3</v>
      </c>
      <c r="F54" s="2" t="str">
        <v>แตงกวา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09:00 - 18:00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ณัฐภัทร สุดประเวศ</v>
      </c>
      <c r="C55" s="102">
        <v>46124.3662962963</v>
      </c>
      <c r="D55" s="152">
        <v>0.75</v>
      </c>
      <c r="E55" s="2" t="str">
        <v>BM3</v>
      </c>
      <c r="F55" s="2" t="str">
        <v>อับดุล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09:00 - 18:00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ปฏิญญา สำเร็จสุข</v>
      </c>
      <c r="C56" s="102">
        <v>46124.36597222222</v>
      </c>
      <c r="D56" s="152">
        <v>0.75</v>
      </c>
      <c r="E56" s="2" t="str">
        <v>BM3</v>
      </c>
      <c r="F56" s="2" t="str">
        <v>บิ้ง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09:00 - 18:00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นลินทิพย์ สมพิพัฒน์</v>
      </c>
      <c r="C57" s="102">
        <v>46124.3656712963</v>
      </c>
      <c r="D57" s="152">
        <v>0.75</v>
      </c>
      <c r="E57" s="2" t="str">
        <v>BM3</v>
      </c>
      <c r="F57" s="2" t="str">
        <v>จิ้บ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09:00 - 18:00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นันทวัน ธรรมนิต์</v>
      </c>
      <c r="C58" s="102">
        <v>46124.36537037037</v>
      </c>
      <c r="D58" s="152">
        <v>0.75</v>
      </c>
      <c r="E58" s="2" t="str">
        <v>BM3</v>
      </c>
      <c r="F58" s="2" t="str">
        <v>อ้อ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09:00 - 18:00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จิราพร เพ็ชรนิล</v>
      </c>
      <c r="C59" s="102">
        <v>46124.365277777775</v>
      </c>
      <c r="D59" s="152">
        <v>0.75</v>
      </c>
      <c r="E59" s="2" t="str">
        <v>BM3</v>
      </c>
      <c r="F59" s="2" t="str">
        <v>ตาล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09:00 - 18:00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ธีรภัทร พลอยน้อย</v>
      </c>
      <c r="C60" s="102">
        <v>46124.36518518518</v>
      </c>
      <c r="D60" s="152">
        <v>0.75</v>
      </c>
      <c r="E60" s="2" t="str">
        <v>BM3</v>
      </c>
      <c r="F60" s="2" t="str">
        <v>คิว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09:00 - 18:00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ดนุพร อโคตมี</v>
      </c>
      <c r="C61" s="102">
        <v>46124.365891203706</v>
      </c>
      <c r="D61" s="152">
        <v>0.75</v>
      </c>
      <c r="E61" s="2" t="str">
        <v>BM3</v>
      </c>
      <c r="F61" s="2" t="str">
        <v>ลีโอ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09:00 - 18:00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ชนาภา จันทร์หา</v>
      </c>
      <c r="C62" s="102">
        <v>46124.364907407406</v>
      </c>
      <c r="D62" s="152">
        <v>0.75</v>
      </c>
      <c r="E62" s="2" t="str">
        <v>BM3</v>
      </c>
      <c r="F62" s="2" t="str">
        <v>ใบตอง</v>
      </c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09:00 - 18:00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อรดี เจนจบ</v>
      </c>
      <c r="C63" s="102">
        <v>46124.36329861111</v>
      </c>
      <c r="D63" s="186">
        <v>0.5416666666666666</v>
      </c>
      <c r="E63" s="2" t="str">
        <v>BM3</v>
      </c>
      <c r="F63" s="2" t="str">
        <v>กิ๊ก</v>
      </c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09:00 - 18:00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เบญจมาศ แก้วกล้า</v>
      </c>
      <c r="C64" s="102">
        <v>46124.36408564815</v>
      </c>
      <c r="D64" s="152">
        <v>0.75</v>
      </c>
      <c r="E64" s="2" t="str">
        <v>BM3</v>
      </c>
      <c r="F64" s="2" t="str">
        <v>จิ๊บ</v>
      </c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09:00 - 18:00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>
        <v>ยศพร บูญเมือง</v>
      </c>
      <c r="C65" s="102">
        <v>46124.36479166667</v>
      </c>
      <c r="D65" s="152">
        <v>0.75</v>
      </c>
      <c r="E65" s="2" t="str">
        <v>BM3</v>
      </c>
      <c r="F65" s="2" t="str">
        <v>โอ็ต</v>
      </c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09:00 - 18:00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อนุพงศ์ แดงประเสริฐ</v>
      </c>
      <c r="C66" s="102">
        <v>46124.3846875</v>
      </c>
      <c r="D66" s="152">
        <v>46124.75251157407</v>
      </c>
      <c r="E66" s="2" t="str">
        <v>DW1</v>
      </c>
      <c r="F66" s="2" t="str">
        <v>เอ</v>
      </c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09:00 - 18:00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อนุชา ชื่นชม</v>
      </c>
      <c r="C67" s="102">
        <v>46124.380532407406</v>
      </c>
      <c r="D67" s="152">
        <v>46124.75266203703</v>
      </c>
      <c r="E67" s="2" t="str">
        <v>DW1</v>
      </c>
      <c r="F67" s="2" t="str">
        <v>อาท</v>
      </c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09:00 - 18:00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อรรถชัย ม่วงคู</v>
      </c>
      <c r="C68" s="102">
        <v>46124.37599537037</v>
      </c>
      <c r="D68" s="152">
        <v>46124.7521875</v>
      </c>
      <c r="E68" s="2" t="str">
        <v>DW1</v>
      </c>
      <c r="F68" s="2" t="str">
        <v>บอม</v>
      </c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09:00 - 18:00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2" t="str">
        <v>ศุภนัฐ มะโนรักษ์</v>
      </c>
      <c r="C69" s="102">
        <v>46124.375625</v>
      </c>
      <c r="D69" s="152">
        <v>46124.7521412037</v>
      </c>
      <c r="E69" s="2" t="str">
        <v>DW1</v>
      </c>
      <c r="F69" s="2" t="str">
        <v>ฟิล์ม</v>
      </c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09:00 - 18:00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2" t="str">
        <v>นพรัตน์ นบนอบ</v>
      </c>
      <c r="C70" s="102">
        <v>46124.369155092594</v>
      </c>
      <c r="D70" s="152">
        <v>46124.75256944444</v>
      </c>
      <c r="E70" s="2" t="str">
        <v>DW1</v>
      </c>
      <c r="F70" s="2" t="str">
        <v>บอล</v>
      </c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 t="str">
        <v>09:00 - 18:00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2" t="str">
        <v>นภัสกร ฟองเกิด</v>
      </c>
      <c r="C71" s="102">
        <v>46124.36886574074</v>
      </c>
      <c r="D71" s="152">
        <v>46124.63746527778</v>
      </c>
      <c r="E71" s="2" t="str">
        <v>DW1</v>
      </c>
      <c r="F71" s="2" t="str">
        <v>เปา</v>
      </c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 t="str">
        <v>09:00 - 18:00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>
        <v>64</v>
      </c>
      <c r="B72" s="2" t="str">
        <v>พยอม ดีเลิศ</v>
      </c>
      <c r="C72" s="102">
        <v>46124.364224537036</v>
      </c>
      <c r="D72" s="152">
        <v>46124.75127314815</v>
      </c>
      <c r="E72" s="2" t="str">
        <v>แม่บ้านชม้อย</v>
      </c>
      <c r="F72" s="2"/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 t="str">
        <v>09:00 - 18:00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>
        <v>65</v>
      </c>
      <c r="B73" s="2" t="str">
        <v>ภูริทัต ธัญญะกิจ</v>
      </c>
      <c r="C73" s="102">
        <v>46124.37630787037</v>
      </c>
      <c r="D73" s="152">
        <v>46124.751909722225</v>
      </c>
      <c r="E73" s="2" t="str">
        <v>นักศึกษา</v>
      </c>
      <c r="F73" s="2" t="str">
        <v>บอส</v>
      </c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 t="str">
        <v>09:00 - 18:00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/>
      <c r="B74" s="2"/>
      <c r="C74" s="102"/>
      <c r="D74" s="147"/>
      <c r="E74" s="151"/>
      <c r="F74" s="25"/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 t="str">
        <v>09:00 - 18:00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/>
      <c r="B75" s="25"/>
      <c r="C75" s="145"/>
      <c r="D75" s="143"/>
      <c r="E75" s="2"/>
      <c r="F75" s="2"/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 t="str">
        <v>09:00 - 18:00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/>
      <c r="B76" s="2"/>
      <c r="C76" s="102"/>
      <c r="D76" s="100"/>
      <c r="E76" s="2"/>
      <c r="F76" s="2"/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 t="str">
        <v>09:00 - 18:00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/>
      <c r="B77" s="2"/>
      <c r="C77" s="102"/>
      <c r="D77" s="100"/>
      <c r="E77" s="2"/>
      <c r="F77" s="2"/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 t="str">
        <v>09:00 - 18:00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/>
      <c r="B78" s="2"/>
      <c r="C78" s="102"/>
      <c r="D78" s="143"/>
      <c r="E78" s="2"/>
      <c r="F78" s="2"/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 t="str">
        <v>09:00 - 18:00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/>
      <c r="B79" s="2"/>
      <c r="C79" s="102"/>
      <c r="D79" s="100"/>
      <c r="E79" s="2"/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 t="str">
        <v>09:00 - 18:00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/>
      <c r="B80" s="2"/>
      <c r="C80" s="102"/>
      <c r="D80" s="100"/>
      <c r="E80" s="2"/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 t="str">
        <v>09:00 - 18:00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/>
      <c r="B81" s="2"/>
      <c r="C81" s="102"/>
      <c r="D81" s="100"/>
      <c r="E81" s="2"/>
      <c r="F81" s="2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 t="str">
        <v>09:00 - 18:00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/>
      <c r="B82" s="2"/>
      <c r="C82" s="102"/>
      <c r="D82" s="100"/>
      <c r="E82" s="2"/>
      <c r="F82" s="2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 t="str">
        <v>09:00 - 18:00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B83" s="2"/>
      <c r="C83" s="102"/>
      <c r="D83" s="100"/>
      <c r="E83" s="2"/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 t="str">
        <v>09:00 - 18:00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B84" s="2"/>
      <c r="C84" s="102"/>
      <c r="D84" s="115"/>
      <c r="E84" s="2"/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 t="str">
        <v>09:00 - 18:00</v>
      </c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/>
      <c r="C85" s="102"/>
      <c r="D85" s="115"/>
      <c r="E85" s="2"/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 t="str">
        <v>09:00 - 18:00</v>
      </c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 t="str">
        <v>09:00 - 18:00</v>
      </c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 t="str">
        <v>09:00 - 18:00</v>
      </c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 t="str">
        <v>09:00 - 18:00</v>
      </c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 t="str">
        <v>09:00 - 18:00</v>
      </c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 t="str">
        <v>09:00 - 18:00</v>
      </c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 t="str">
        <v>09:00 - 18:00</v>
      </c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 t="str">
        <v>09:00 - 18:00</v>
      </c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 t="str">
        <v>09:00 - 18:00</v>
      </c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 t="str">
        <v>09:00 - 18:00</v>
      </c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 t="str">
        <v>09:00 - 18:00</v>
      </c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 t="str">
        <v>09:00 - 18:00</v>
      </c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 t="str">
        <v>09:00 - 18:00</v>
      </c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 t="str">
        <v>09:00 - 18:00</v>
      </c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 t="str">
        <v>09:00 - 18:00</v>
      </c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 t="str">
        <v>09:00 - 18:00</v>
      </c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 t="str">
        <v>09:00 - 18:00</v>
      </c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 t="str">
        <v>09:00 - 18:00</v>
      </c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 t="str">
        <v>09:00 - 18:00</v>
      </c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 t="str">
        <v>09:00 - 18:00</v>
      </c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69" priority="2" stopIfTrue="true" type="expression">
      <formula>AND(ISNUMBER(SEARCH("BM",$E9)),$E9&lt;&gt;$L9)</formula>
    </cfRule>
  </conditionalFormatting>
  <conditionalFormatting sqref="B1:B1048576">
    <cfRule dxfId="70" priority="3" stopIfTrue="true" type="duplicateValues"/>
  </conditionalFormatting>
  <conditionalFormatting sqref="L1:M1048576">
    <cfRule dxfId="71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72" priority="5" stopIfTrue="true" type="expression">
      <formula>ISNUMBER(SEARCH("มาสาย",$P1))</formula>
    </cfRule>
  </conditionalFormatting>
  <conditionalFormatting sqref="P1:P1048576">
    <cfRule dxfId="73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30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อิงอร สุวรรณนิเวศ</v>
      </c>
      <c r="C9" s="102">
        <v>46128.415972222225</v>
      </c>
      <c r="D9" s="115">
        <v>0.8333333333333334</v>
      </c>
      <c r="E9" s="2" t="str">
        <v>BM1</v>
      </c>
      <c r="F9" s="2" t="str">
        <v>หมวย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 t="str">
        <v>OT 2</v>
      </c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 t="str">
        <v>18:00-20:00</v>
      </c>
      <c r="AE9" s="3">
        <v>2</v>
      </c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อธิบดี วัสสุวรรณ</v>
      </c>
      <c r="C10" s="102">
        <v>46128.36693287037</v>
      </c>
      <c r="D10" s="100">
        <v>0.729166666666667</v>
      </c>
      <c r="E10" s="2" t="str">
        <v>BM1</v>
      </c>
      <c r="F10" s="2" t="str">
        <v>ฟรี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ธนาธิป ควรสำโรง</v>
      </c>
      <c r="C11" s="102">
        <v>46128.35637731481</v>
      </c>
      <c r="D11" s="100">
        <v>0.729166666666667</v>
      </c>
      <c r="E11" s="2" t="str">
        <v>BM1</v>
      </c>
      <c r="F11" s="2" t="str">
        <v>ดีม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นิชากร กรุดบาง</v>
      </c>
      <c r="C12" s="102">
        <v>46128.355219907404</v>
      </c>
      <c r="D12" s="115">
        <v>0.8333333333333334</v>
      </c>
      <c r="E12" s="2" t="str">
        <v>BM1</v>
      </c>
      <c r="F12" s="2" t="str">
        <v>ครีม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 t="str">
        <v>OT 2</v>
      </c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 t="str">
        <v>18:00-20:00</v>
      </c>
      <c r="AE12" s="3">
        <v>2</v>
      </c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ประสิทธิ์ เด๊ะรอฮีม</v>
      </c>
      <c r="C13" s="102">
        <v>46128.353472222225</v>
      </c>
      <c r="D13" s="115">
        <v>0.8333333333333334</v>
      </c>
      <c r="E13" s="2" t="str">
        <v>BM1</v>
      </c>
      <c r="F13" s="2" t="str">
        <v>ดีน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 t="str">
        <v>OT 2</v>
      </c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 t="str">
        <v>18:00-20:00</v>
      </c>
      <c r="AE13" s="3">
        <v>2</v>
      </c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ณัฐกิตติ์ โล้หนู</v>
      </c>
      <c r="C14" s="102">
        <v>46128.3509837963</v>
      </c>
      <c r="D14" s="115">
        <v>0.8333333333333334</v>
      </c>
      <c r="E14" s="2" t="str">
        <v>BM1</v>
      </c>
      <c r="F14" s="2" t="str">
        <v>เฟิร์ส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 t="str">
        <v>OT 2</v>
      </c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 t="str">
        <v>18:00-20:00</v>
      </c>
      <c r="AE14" s="3">
        <v>2</v>
      </c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ภูธเนศ สวัสดี</v>
      </c>
      <c r="C15" s="102">
        <v>46128.35030092593</v>
      </c>
      <c r="D15" s="115">
        <v>0.8333333333333334</v>
      </c>
      <c r="E15" s="2" t="str">
        <v>BM1</v>
      </c>
      <c r="F15" s="2" t="str">
        <v>ตี๋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 t="str">
        <v>OT 2</v>
      </c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 t="str">
        <v>18:00-20:00</v>
      </c>
      <c r="AE15" s="3">
        <v>2</v>
      </c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นรินลักษณ์ สวัสดี</v>
      </c>
      <c r="C16" s="102">
        <v>46128.35025462963</v>
      </c>
      <c r="D16" s="115">
        <v>0.8333333333333334</v>
      </c>
      <c r="E16" s="2" t="str">
        <v>BM1</v>
      </c>
      <c r="F16" s="2" t="str">
        <v>ใหม่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 t="str">
        <v>OT 2</v>
      </c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 t="str">
        <v>18:00-20:00</v>
      </c>
      <c r="AE16" s="3">
        <v>2</v>
      </c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พรชิตา พะวา</v>
      </c>
      <c r="C17" s="102">
        <v>46128.348229166666</v>
      </c>
      <c r="D17" s="115">
        <v>0.8333333333333334</v>
      </c>
      <c r="E17" s="2" t="str">
        <v>BM1</v>
      </c>
      <c r="F17" s="2" t="str">
        <v>ฟ้าน้อย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 t="str">
        <v>OT 2</v>
      </c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 t="str">
        <v>18:00-20:00</v>
      </c>
      <c r="AE17" s="3">
        <v>2</v>
      </c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กาญจนา วิสุทธิพงศ์</v>
      </c>
      <c r="C18" s="102">
        <v>46128.34805555556</v>
      </c>
      <c r="D18" s="100">
        <v>0.729166666666667</v>
      </c>
      <c r="E18" s="2" t="str">
        <v>BM1</v>
      </c>
      <c r="F18" s="2" t="str">
        <v>แม่บ้านเก๋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กีรติ วาจาเพราะ</v>
      </c>
      <c r="C19" s="102">
        <v>46128.3481712963</v>
      </c>
      <c r="D19" s="115">
        <v>0.8333333333333334</v>
      </c>
      <c r="E19" s="2" t="str">
        <v>BM1</v>
      </c>
      <c r="F19" s="2" t="str">
        <v>ซุป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 t="str">
        <v>OT 2</v>
      </c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 t="str">
        <v>18:00-20:00</v>
      </c>
      <c r="AE19" s="3">
        <v>2</v>
      </c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ฉัตรมงคล มาลี</v>
      </c>
      <c r="C20" s="102">
        <v>46128.34777777778</v>
      </c>
      <c r="D20" s="100">
        <v>0.729166666666667</v>
      </c>
      <c r="E20" s="2" t="str">
        <v>BM1</v>
      </c>
      <c r="F20" s="2" t="str">
        <v>เก้า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ครองฟ้า เทียมประกอบกิจ</v>
      </c>
      <c r="C21" s="102">
        <v>46128.3475</v>
      </c>
      <c r="D21" s="115">
        <v>0.8333333333333334</v>
      </c>
      <c r="E21" s="2" t="str">
        <v>BM1</v>
      </c>
      <c r="F21" s="2" t="str">
        <v>จีโน่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 t="str">
        <v>OT 2</v>
      </c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 t="str">
        <v>18:00-20:00</v>
      </c>
      <c r="AE21" s="3">
        <v>2</v>
      </c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เกณิกา ฐาณัตตระกูล</v>
      </c>
      <c r="C22" s="102">
        <v>46128.34717592593</v>
      </c>
      <c r="D22" s="115">
        <v>0.8333333333333334</v>
      </c>
      <c r="E22" s="2" t="str">
        <v>BM1</v>
      </c>
      <c r="F22" s="2" t="str">
        <v>เก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 t="str">
        <v>OT 2</v>
      </c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 t="str">
        <v>18:00-20:00</v>
      </c>
      <c r="AE22" s="3">
        <v>2</v>
      </c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เขมมะ จงเพิ่มกลาง</v>
      </c>
      <c r="C23" s="102">
        <v>46128.347083333334</v>
      </c>
      <c r="D23" s="100">
        <v>0.729166666666667</v>
      </c>
      <c r="E23" s="2" t="str">
        <v>BM1</v>
      </c>
      <c r="F23" s="2" t="str">
        <v>โฮ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ตูแวยะ ลอมะ</v>
      </c>
      <c r="C24" s="102">
        <v>46128.34722222222</v>
      </c>
      <c r="D24" s="115">
        <v>0.8333333333333334</v>
      </c>
      <c r="E24" s="2" t="str">
        <v>BM1</v>
      </c>
      <c r="F24" s="2" t="str">
        <v>ยะห์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 t="str">
        <v>OT 2</v>
      </c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 t="str">
        <v>18:00-20:00</v>
      </c>
      <c r="AE24" s="3">
        <v>2</v>
      </c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ภูริ ยังกิด</v>
      </c>
      <c r="C25" s="102">
        <v>46128.35208333333</v>
      </c>
      <c r="D25" s="100">
        <v>0.729166666666667</v>
      </c>
      <c r="E25" s="2" t="str">
        <v>BM1</v>
      </c>
      <c r="F25" s="2" t="str">
        <v>ภีม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ปนัดดา มานมูเราะ</v>
      </c>
      <c r="C26" s="102">
        <v>46128.34633101852</v>
      </c>
      <c r="D26" s="115">
        <v>0.8333333333333334</v>
      </c>
      <c r="E26" s="2" t="str">
        <v>BM1</v>
      </c>
      <c r="F26" s="2" t="str">
        <v>หวาน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 t="str">
        <v>OT 2</v>
      </c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 t="str">
        <v>18:00-20:00</v>
      </c>
      <c r="AE26" s="3">
        <v>2</v>
      </c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อริน มั่นเจริญ</v>
      </c>
      <c r="C27" s="102">
        <v>46128.34627314815</v>
      </c>
      <c r="D27" s="115">
        <v>0.8333333333333334</v>
      </c>
      <c r="E27" s="2" t="str">
        <v>BM1</v>
      </c>
      <c r="F27" s="2" t="str">
        <v>หมัด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 t="str">
        <v>OT 2</v>
      </c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 t="str">
        <v>18:00-20:00</v>
      </c>
      <c r="AE27" s="3">
        <v>2</v>
      </c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รวินท์นิภา คงทะเล</v>
      </c>
      <c r="C28" s="102">
        <v>46128.34396990741</v>
      </c>
      <c r="D28" s="115">
        <v>0.8333333333333334</v>
      </c>
      <c r="E28" s="2" t="str">
        <v>BM1</v>
      </c>
      <c r="F28" s="2" t="str">
        <v>นุ่น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 t="str">
        <v>OT 2</v>
      </c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 t="str">
        <v>18:00-20:00</v>
      </c>
      <c r="AE28" s="3">
        <v>2</v>
      </c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อภิรดี แสนโคตร</v>
      </c>
      <c r="C29" s="102">
        <v>46128.33965277778</v>
      </c>
      <c r="D29" s="115">
        <v>0.8333333333333334</v>
      </c>
      <c r="E29" s="2" t="str">
        <v>BM1</v>
      </c>
      <c r="F29" s="2" t="str">
        <v>เกตุ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 t="str">
        <v>OT 2</v>
      </c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 t="str">
        <v>18:00-20:00</v>
      </c>
      <c r="AE29" s="3">
        <v>2</v>
      </c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ญาณรัตน์ พิสัยพันธ์</v>
      </c>
      <c r="C30" s="102">
        <v>46128.33809027778</v>
      </c>
      <c r="D30" s="115">
        <v>0.8333333333333334</v>
      </c>
      <c r="E30" s="2" t="str">
        <v>BM1</v>
      </c>
      <c r="F30" s="2" t="str">
        <v>ขนมจีน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3" t="str">
        <v>OT 2</v>
      </c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 t="str">
        <v>18:00-20:00</v>
      </c>
      <c r="AE30" s="3">
        <v>2</v>
      </c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วริศรา เครือแสง</v>
      </c>
      <c r="C31" s="102">
        <v>46128.337685185186</v>
      </c>
      <c r="D31" s="115">
        <v>0.8333333333333334</v>
      </c>
      <c r="E31" s="2" t="str">
        <v>BM1</v>
      </c>
      <c r="F31" s="2" t="str">
        <v>ทัย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 t="str">
        <v>OT 2</v>
      </c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 t="str">
        <v>18:00-20:00</v>
      </c>
      <c r="AE31" s="3">
        <v>2</v>
      </c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ณัฐฤดี วึงประโคน</v>
      </c>
      <c r="C32" s="102">
        <v>46128.33681712963</v>
      </c>
      <c r="D32" s="115">
        <v>0.8333333333333334</v>
      </c>
      <c r="E32" s="2" t="str">
        <v>BM1</v>
      </c>
      <c r="F32" s="2" t="str">
        <v>เนส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3" t="str">
        <v>OT 2</v>
      </c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 t="str">
        <v>18:00-20:00</v>
      </c>
      <c r="AE32" s="3">
        <v>2</v>
      </c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กานต์เก้า แจ้งสว่าง</v>
      </c>
      <c r="C33" s="102">
        <v>46128.33324074074</v>
      </c>
      <c r="D33" s="115">
        <v>0.8333333333333334</v>
      </c>
      <c r="E33" s="2" t="str">
        <v>BM1</v>
      </c>
      <c r="F33" s="2" t="str">
        <v>ชมพู่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 t="str">
        <v>OT 2</v>
      </c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 t="str">
        <v>18:00-20:00</v>
      </c>
      <c r="AE33" s="3">
        <v>2</v>
      </c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ชาลิสา แสงจันทร์</v>
      </c>
      <c r="C34" s="102">
        <v>46128.33293981481</v>
      </c>
      <c r="D34" s="115">
        <v>0.8333333333333334</v>
      </c>
      <c r="E34" s="2" t="str">
        <v>BM1</v>
      </c>
      <c r="F34" s="2" t="str">
        <v>ชิ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 t="str">
        <v>OT 2</v>
      </c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 t="str">
        <v>18:00-20:00</v>
      </c>
      <c r="AE34" s="3">
        <v>2</v>
      </c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วันดี เพชรนิลบุตร</v>
      </c>
      <c r="C35" s="102">
        <v>46128.335381944446</v>
      </c>
      <c r="D35" s="115">
        <v>0.8333333333333334</v>
      </c>
      <c r="E35" s="2" t="str">
        <v>BM1</v>
      </c>
      <c r="F35" s="2" t="str">
        <v>บุ๊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 t="str">
        <v>OT 2</v>
      </c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 t="str">
        <v>18:00-20:00</v>
      </c>
      <c r="AE35" s="3">
        <v>2</v>
      </c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มณีรัตน์ จันนพคุณ</v>
      </c>
      <c r="C36" s="102">
        <v>46128.332280092596</v>
      </c>
      <c r="D36" s="115">
        <v>0.8333333333333334</v>
      </c>
      <c r="E36" s="2" t="str">
        <v>BM1</v>
      </c>
      <c r="F36" s="2" t="str">
        <v>นาง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 t="str">
        <v>OT 2</v>
      </c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 t="str">
        <v>18:00-20:00</v>
      </c>
      <c r="AE36" s="3">
        <v>2</v>
      </c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รัตตินันท์ กลิ่นจันทร์กลั่น</v>
      </c>
      <c r="C37" s="102">
        <v>46128.348715277774</v>
      </c>
      <c r="D37" s="115">
        <v>0.8333333333333334</v>
      </c>
      <c r="E37" s="2" t="str">
        <v>BM1</v>
      </c>
      <c r="F37" s="2" t="str">
        <v>เจี๊ยบ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 t="str">
        <v>OT 2</v>
      </c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 t="str">
        <v>18:00-20:00</v>
      </c>
      <c r="AE37" s="3">
        <v>2</v>
      </c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ดวงหทัย อุปนิ</v>
      </c>
      <c r="C38" s="102">
        <v>46128.34621527778</v>
      </c>
      <c r="D38" s="115">
        <v>0.8333333333333334</v>
      </c>
      <c r="E38" s="2" t="str">
        <v>BM1</v>
      </c>
      <c r="F38" s="2" t="str">
        <v>เบ้น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 t="str">
        <v>OT 2</v>
      </c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 t="str">
        <v>18:00-20:00</v>
      </c>
      <c r="AE38" s="3">
        <v>2</v>
      </c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เวโรจน์ ชินนอก</v>
      </c>
      <c r="C39" s="102">
        <v>46128.35435185185</v>
      </c>
      <c r="D39" s="115">
        <v>0.8333333333333334</v>
      </c>
      <c r="E39" s="2" t="str">
        <v>BM1</v>
      </c>
      <c r="F39" s="2" t="str">
        <v>เอ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 t="str">
        <v>OT 2</v>
      </c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 t="str">
        <v>18:00-20:00</v>
      </c>
      <c r="AE39" s="3">
        <v>2</v>
      </c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เพชรายุธ ทั่งจันทร์</v>
      </c>
      <c r="C40" s="102">
        <v>46128.351793981485</v>
      </c>
      <c r="D40" s="115">
        <v>0.8333333333333334</v>
      </c>
      <c r="E40" s="2" t="str">
        <v>BM3</v>
      </c>
      <c r="F40" s="2" t="str">
        <v>แม็ก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 t="str">
        <v>OT 2</v>
      </c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 t="str">
        <v>18:00-20:00</v>
      </c>
      <c r="AE40" s="3">
        <v>2</v>
      </c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รัษนันท์ รุจไชยนิตย์</v>
      </c>
      <c r="C41" s="102">
        <v>46128.35631944444</v>
      </c>
      <c r="D41" s="115">
        <v>0.8333333333333334</v>
      </c>
      <c r="E41" s="2" t="str">
        <v>BM3</v>
      </c>
      <c r="F41" s="2" t="str">
        <v>นัน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 t="str">
        <v>OT 2</v>
      </c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 t="str">
        <v>18:00-20:00</v>
      </c>
      <c r="AE41" s="3">
        <v>2</v>
      </c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สุรเดช เจตจิรประภา</v>
      </c>
      <c r="C42" s="102">
        <v>46128.35444444444</v>
      </c>
      <c r="D42" s="115">
        <v>0.8333333333333334</v>
      </c>
      <c r="E42" s="2" t="str">
        <v>BM3</v>
      </c>
      <c r="F42" s="2" t="str">
        <v>เบบี้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 t="str">
        <v>OT 2</v>
      </c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 t="str">
        <v>18:00-20:00</v>
      </c>
      <c r="AE42" s="3">
        <v>2</v>
      </c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นลินทิพย์ สมพิพัฒน์</v>
      </c>
      <c r="C43" s="102">
        <v>46128.35319444445</v>
      </c>
      <c r="D43" s="115">
        <v>0.8333333333333334</v>
      </c>
      <c r="E43" s="2" t="str">
        <v>BM3</v>
      </c>
      <c r="F43" s="2" t="str">
        <v>จิ้บ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 t="str">
        <v>OT 2</v>
      </c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 t="str">
        <v>18:00-20:00</v>
      </c>
      <c r="AE43" s="3">
        <v>2</v>
      </c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ปฏิญญา สำเร็จสุข</v>
      </c>
      <c r="C44" s="102">
        <v>46128.35309027778</v>
      </c>
      <c r="D44" s="115">
        <v>0.8333333333333334</v>
      </c>
      <c r="E44" s="2" t="str">
        <v>BM3</v>
      </c>
      <c r="F44" s="2" t="str">
        <v>บิ้ง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 t="str">
        <v>OT 2</v>
      </c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 t="str">
        <v>18:00-20:00</v>
      </c>
      <c r="AE44" s="3">
        <v>2</v>
      </c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อิทธิพล มีเจริญ</v>
      </c>
      <c r="C45" s="102">
        <v>46128.35173611111</v>
      </c>
      <c r="D45" s="100">
        <v>0.729166666666667</v>
      </c>
      <c r="E45" s="2" t="str">
        <v>BM3</v>
      </c>
      <c r="F45" s="2" t="str">
        <v>พล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>
        <v>0</v>
      </c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ปิยะธิดา ปิดฉายะ</v>
      </c>
      <c r="C46" s="102">
        <v>46128.351273148146</v>
      </c>
      <c r="D46" s="115">
        <v>0.8333333333333334</v>
      </c>
      <c r="E46" s="2" t="str">
        <v>BM3</v>
      </c>
      <c r="F46" s="2" t="str">
        <v>หมิว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 t="str">
        <v>OT 2</v>
      </c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 t="str">
        <v>18:00-20:00</v>
      </c>
      <c r="AE46" s="3">
        <v>2</v>
      </c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ณัฐภัทร สุดประเวศ</v>
      </c>
      <c r="C47" s="102">
        <v>46128.35203703704</v>
      </c>
      <c r="D47" s="100">
        <v>0.729166666666667</v>
      </c>
      <c r="E47" s="2" t="str">
        <v>BM3</v>
      </c>
      <c r="F47" s="2" t="str">
        <v>อับดุล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>
        <v>0</v>
      </c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กนต์ธร พู่พันธ์</v>
      </c>
      <c r="C48" s="102">
        <v>46128.34936342593</v>
      </c>
      <c r="D48" s="115">
        <v>0.8333333333333334</v>
      </c>
      <c r="E48" s="2" t="str">
        <v>BM3</v>
      </c>
      <c r="F48" s="2" t="str">
        <v>ปาย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 t="str">
        <v>OT 2</v>
      </c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 t="str">
        <v>18:00-20:00</v>
      </c>
      <c r="AE48" s="3">
        <v>2</v>
      </c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ชลธิชา คงมงคล</v>
      </c>
      <c r="C49" s="102">
        <v>46128.34847222222</v>
      </c>
      <c r="D49" s="115">
        <v>0.8333333333333334</v>
      </c>
      <c r="E49" s="2" t="str">
        <v>BM3</v>
      </c>
      <c r="F49" s="2" t="str">
        <v>แพรว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 t="str">
        <v>OT 2</v>
      </c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 t="str">
        <v>18:00-20:00</v>
      </c>
      <c r="AE49" s="3">
        <v>2</v>
      </c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วันชนะ แสงใส</v>
      </c>
      <c r="C50" s="102">
        <v>46128.34767361111</v>
      </c>
      <c r="D50" s="115">
        <v>0.8333333333333334</v>
      </c>
      <c r="E50" s="2" t="str">
        <v>BM3</v>
      </c>
      <c r="F50" s="2" t="str">
        <v>แชมป์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 t="str">
        <v>OT 2</v>
      </c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 t="str">
        <v>18:00-20:00</v>
      </c>
      <c r="AE50" s="3">
        <v>2</v>
      </c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อรรคเดช ดีนทอง</v>
      </c>
      <c r="C51" s="102">
        <v>46128.347407407404</v>
      </c>
      <c r="D51" s="115">
        <v>0.8333333333333334</v>
      </c>
      <c r="E51" s="2" t="str">
        <v>BM3</v>
      </c>
      <c r="F51" s="2" t="str">
        <v>เดช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 t="str">
        <v>OT 2</v>
      </c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 t="str">
        <v>18:00-20:00</v>
      </c>
      <c r="AE51" s="3">
        <v>2</v>
      </c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วรรณอักษร อนันทวรรณ</v>
      </c>
      <c r="C52" s="102">
        <v>46128.34787037037</v>
      </c>
      <c r="D52" s="115">
        <v>0.8333333333333334</v>
      </c>
      <c r="E52" s="2" t="str">
        <v>BM3</v>
      </c>
      <c r="F52" s="2" t="str">
        <v>เมย์ออย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 t="str">
        <v>OT 2</v>
      </c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 t="str">
        <v>18:00-20:00</v>
      </c>
      <c r="AE52" s="3">
        <v>2</v>
      </c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วิชญาดา อวนหน้า</v>
      </c>
      <c r="C53" s="102">
        <v>46128.346400462964</v>
      </c>
      <c r="D53" s="115">
        <v>0.8333333333333334</v>
      </c>
      <c r="E53" s="2" t="str">
        <v>BM3</v>
      </c>
      <c r="F53" s="2" t="str">
        <v>แนน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 t="str">
        <v>OT 2</v>
      </c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 t="str">
        <v>18:00-20:00</v>
      </c>
      <c r="AE53" s="3">
        <v>2</v>
      </c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จิราพร เพ็ชรนิล</v>
      </c>
      <c r="C54" s="102">
        <v>46128.34546296296</v>
      </c>
      <c r="D54" s="115">
        <v>0.8333333333333334</v>
      </c>
      <c r="E54" s="2" t="str">
        <v>BM3</v>
      </c>
      <c r="F54" s="2" t="str">
        <v>ตาล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 t="str">
        <v>OT 2</v>
      </c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 t="str">
        <v>18:00-20:00</v>
      </c>
      <c r="AE54" s="3">
        <v>2</v>
      </c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เจษฎาภรณ์ ปุราชะกา</v>
      </c>
      <c r="C55" s="102">
        <v>46128.3452662037</v>
      </c>
      <c r="D55" s="115">
        <v>0.8333333333333334</v>
      </c>
      <c r="E55" s="2" t="str">
        <v>BM3</v>
      </c>
      <c r="F55" s="2" t="str">
        <v>บิ๊ก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 t="str">
        <v>OT 2</v>
      </c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 t="str">
        <v>18:00-20:00</v>
      </c>
      <c r="AE55" s="3">
        <v>2</v>
      </c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ธีรภัทร พลอยน้อย</v>
      </c>
      <c r="C56" s="102">
        <v>46128.341770833336</v>
      </c>
      <c r="D56" s="115">
        <v>0.8333333333333334</v>
      </c>
      <c r="E56" s="2" t="str">
        <v>BM3</v>
      </c>
      <c r="F56" s="2" t="str">
        <v>คิว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 t="str">
        <v>OT 2</v>
      </c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 t="str">
        <v>18:00-20:00</v>
      </c>
      <c r="AE56" s="3">
        <v>2</v>
      </c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เบญจมาศ แก้วกล้า</v>
      </c>
      <c r="C57" s="102">
        <v>46128.34165509259</v>
      </c>
      <c r="D57" s="115">
        <v>0.8333333333333334</v>
      </c>
      <c r="E57" s="2" t="str">
        <v>BM3</v>
      </c>
      <c r="F57" s="2" t="str">
        <v>จิ๊บ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 t="str">
        <v>OT 2</v>
      </c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 t="str">
        <v>18:00-20:00</v>
      </c>
      <c r="AE57" s="3">
        <v>2</v>
      </c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จรรยวรรธ สุขมหาสวัสดิ์</v>
      </c>
      <c r="C58" s="102">
        <v>46128.34119212963</v>
      </c>
      <c r="D58" s="115">
        <v>0.4166666666666667</v>
      </c>
      <c r="E58" s="2" t="str">
        <v>BM3</v>
      </c>
      <c r="F58" s="2" t="str">
        <v>เกียว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 t="str">
        <v>ลาป่วย 10:00</v>
      </c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>
        <v>0</v>
      </c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ผกามาศ สืบปาน</v>
      </c>
      <c r="C59" s="102">
        <v>46128.34113425926</v>
      </c>
      <c r="D59" s="100">
        <v>0.729166666666667</v>
      </c>
      <c r="E59" s="2" t="str">
        <v>BM3</v>
      </c>
      <c r="F59" s="2" t="str">
        <v>ดรีม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>
        <v>0</v>
      </c>
      <c r="AF59" s="3">
        <f>+AC59+AE59</f>
      </c>
      <c r="AG59" s="101">
        <f>(AA59/U59)*1.5*AF59</f>
      </c>
      <c r="AH59" s="107">
        <f>(AA59-W59-Z59-AI59-AJ59)+AG59</f>
      </c>
      <c r="AI59" s="32">
        <v>240</v>
      </c>
      <c r="AJ59" s="32"/>
      <c r="AK59" s="32"/>
      <c r="AL59" s="32"/>
      <c r="AM59" s="32"/>
    </row>
    <row r="60">
      <c r="A60" s="106">
        <v>52</v>
      </c>
      <c r="B60" s="2" t="str">
        <v>กิรติกาญจน์ ภูอาลัย</v>
      </c>
      <c r="C60" s="102">
        <v>46128.340949074074</v>
      </c>
      <c r="D60" s="100">
        <v>0.729166666666667</v>
      </c>
      <c r="E60" s="2" t="str">
        <v>BM3</v>
      </c>
      <c r="F60" s="2" t="str">
        <v>กีต้าร์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>
        <v>0</v>
      </c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ชนิตรา กลีบพุฒ</v>
      </c>
      <c r="C61" s="102">
        <v>46128.337546296294</v>
      </c>
      <c r="D61" s="115">
        <v>0.8333333333333334</v>
      </c>
      <c r="E61" s="2" t="str">
        <v>BM3</v>
      </c>
      <c r="F61" s="2" t="str">
        <v>น้อง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 t="str">
        <v>OT 2</v>
      </c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 t="str">
        <v>18:00-20:00</v>
      </c>
      <c r="AE61" s="3">
        <v>2</v>
      </c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ดนุพร อโคตมี</v>
      </c>
      <c r="C62" s="102">
        <v>46128.32837962963</v>
      </c>
      <c r="D62" s="115">
        <v>0.8333333333333334</v>
      </c>
      <c r="E62" s="2" t="str">
        <v>BM3</v>
      </c>
      <c r="F62" s="2" t="str">
        <v>ลีโอ</v>
      </c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 t="str">
        <v>OT 2</v>
      </c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 t="str">
        <v>18:00-20:00</v>
      </c>
      <c r="AE62" s="3">
        <v>2</v>
      </c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นันทวัน ธรรมนิต์</v>
      </c>
      <c r="C63" s="102">
        <v>46128.345729166664</v>
      </c>
      <c r="D63" s="115">
        <v>0.8333333333333334</v>
      </c>
      <c r="E63" s="2" t="str">
        <v>BM3</v>
      </c>
      <c r="F63" s="2" t="str">
        <v>อ้อ</v>
      </c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 t="str">
        <v>OT 2</v>
      </c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08:30 - 17:30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 t="str">
        <v>18:00-20:00</v>
      </c>
      <c r="AE63" s="3">
        <v>2</v>
      </c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อนุชา ชื่นชม</v>
      </c>
      <c r="C64" s="102">
        <v>46128.35789351852</v>
      </c>
      <c r="D64" s="100">
        <v>0.729166666666667</v>
      </c>
      <c r="E64" s="2" t="str">
        <v>DW1</v>
      </c>
      <c r="F64" s="2" t="str">
        <v>อาท</v>
      </c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08:30 - 17:30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>
        <v>อนุพงศ์ แดงประเสริฐ</v>
      </c>
      <c r="C65" s="102">
        <v>46128.35055555555</v>
      </c>
      <c r="D65" s="100">
        <v>0.729166666666667</v>
      </c>
      <c r="E65" s="2" t="str">
        <v>DW1</v>
      </c>
      <c r="F65" s="2" t="str">
        <v>เอ</v>
      </c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08:30 - 17:30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นพรัตน์ นบนอบ</v>
      </c>
      <c r="C66" s="102">
        <v>46128.34825231481</v>
      </c>
      <c r="D66" s="115">
        <v>0.8333333333333334</v>
      </c>
      <c r="E66" s="2" t="str">
        <v>DW1</v>
      </c>
      <c r="F66" s="2" t="str">
        <v>บอล</v>
      </c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 t="str">
        <v>OT 2</v>
      </c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08:30 - 17:30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 t="str">
        <v>18:00-20:00</v>
      </c>
      <c r="AE66" s="3">
        <v>2</v>
      </c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วรรณวิษา เตชะอนันต์ณุกุล</v>
      </c>
      <c r="C67" s="102">
        <v>46128.347719907404</v>
      </c>
      <c r="D67" s="115">
        <v>0.8333333333333334</v>
      </c>
      <c r="E67" s="2" t="str">
        <v>DW1</v>
      </c>
      <c r="F67" s="2" t="str">
        <v>ลูคัส</v>
      </c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 t="str">
        <v>OT 2</v>
      </c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08:30 - 17:30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 t="str">
        <v>18:00-20:00</v>
      </c>
      <c r="AE67" s="3">
        <v>2</v>
      </c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ณิชนันทน์ ขวัญสุด</v>
      </c>
      <c r="C68" s="102">
        <v>46128.34355324074</v>
      </c>
      <c r="D68" s="115">
        <v>0.8333333333333334</v>
      </c>
      <c r="E68" s="2" t="str">
        <v>DW1</v>
      </c>
      <c r="F68" s="2" t="str">
        <v>บูม</v>
      </c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 t="str">
        <v>OT 2</v>
      </c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08:30 - 17:30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 t="str">
        <v>18:00-20:00</v>
      </c>
      <c r="AE68" s="3">
        <v>2</v>
      </c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2" t="str">
        <v>กรรณิการ์ หวันทา</v>
      </c>
      <c r="C69" s="102">
        <v>46128.33960648148</v>
      </c>
      <c r="D69" s="115">
        <v>0.8333333333333334</v>
      </c>
      <c r="E69" s="2" t="str">
        <v>DW1</v>
      </c>
      <c r="F69" s="2" t="str">
        <v>มด</v>
      </c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 t="str">
        <v>OT 2</v>
      </c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08:30 - 17:30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 t="str">
        <v>18:00-20:00</v>
      </c>
      <c r="AE69" s="3">
        <v>2</v>
      </c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2" t="str">
        <v>อรรถชัย ม่วงคู</v>
      </c>
      <c r="C70" s="102">
        <v>46128.33246527778</v>
      </c>
      <c r="D70" s="115">
        <v>0.8333333333333334</v>
      </c>
      <c r="E70" s="2" t="str">
        <v>DW1</v>
      </c>
      <c r="F70" s="2" t="str">
        <v>บอม</v>
      </c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 t="str">
        <v>OT 2</v>
      </c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 t="str">
        <v>08:30 - 17:30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 t="str">
        <v>18:00-20:00</v>
      </c>
      <c r="AE70" s="3">
        <v>2</v>
      </c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2" t="str">
        <v>ศุภนัฐ มะโนรักษ์</v>
      </c>
      <c r="C71" s="102">
        <v>46128.284849537034</v>
      </c>
      <c r="D71" s="100">
        <v>0.729166666666667</v>
      </c>
      <c r="E71" s="2" t="str">
        <v>DW1</v>
      </c>
      <c r="F71" s="2" t="str">
        <v>ฟิล์ม</v>
      </c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 t="str">
        <v>OT 2</v>
      </c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 t="str">
        <v>08:30 - 17:30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 t="str">
        <v>18:00-20:00</v>
      </c>
      <c r="AE71" s="3">
        <v>2</v>
      </c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>
        <v>64</v>
      </c>
      <c r="B72" s="2" t="str">
        <v>กรัณย์ เพ็ชร์สุทธิ์</v>
      </c>
      <c r="C72" s="102">
        <v>46128.270902777775</v>
      </c>
      <c r="D72" s="115">
        <v>0.8333333333333334</v>
      </c>
      <c r="E72" s="2" t="str">
        <v>DW1</v>
      </c>
      <c r="F72" s="2" t="str">
        <v>บอย</v>
      </c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 t="str">
        <v>OT 4</v>
      </c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 t="str">
        <v>08:30 - 17:30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 t="str">
        <v>07:00-08:30</v>
      </c>
      <c r="AC72" s="3">
        <v>2</v>
      </c>
      <c r="AD72" s="3" t="str">
        <v>18:00-20:00</v>
      </c>
      <c r="AE72" s="3">
        <v>2</v>
      </c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>
        <v>65</v>
      </c>
      <c r="B73" s="2" t="str">
        <v>นภัสกร ฟองเกิด</v>
      </c>
      <c r="C73" s="102">
        <v>46128.3465162037</v>
      </c>
      <c r="D73" s="115">
        <v>0.8333333333333334</v>
      </c>
      <c r="E73" s="2" t="str">
        <v>DW1</v>
      </c>
      <c r="F73" s="2" t="str">
        <v>เปา</v>
      </c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 t="str">
        <v>OT 2</v>
      </c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 t="str">
        <v>08:30 - 17:30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 t="str">
        <v>18:00-20:00</v>
      </c>
      <c r="AE73" s="3">
        <v>2</v>
      </c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>
        <v>66</v>
      </c>
      <c r="B74" s="2" t="str">
        <v>ยุรนันท์ แซ่ย่าง</v>
      </c>
      <c r="C74" s="102">
        <v>46128.349710648145</v>
      </c>
      <c r="D74" s="115">
        <v>0.8333333333333334</v>
      </c>
      <c r="E74" s="2" t="str">
        <v>DW1</v>
      </c>
      <c r="F74" s="2" t="str">
        <v>ตี๋</v>
      </c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 t="str">
        <v>OT 2</v>
      </c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 t="str">
        <v>08:30 - 17:30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 t="str">
        <v>18:00-20:00</v>
      </c>
      <c r="AE74" s="3">
        <v>2</v>
      </c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>
        <v>67</v>
      </c>
      <c r="B75" s="2" t="str">
        <v>พยอม ดีเลิศ</v>
      </c>
      <c r="C75" s="102">
        <v>46128.337476851855</v>
      </c>
      <c r="D75" s="100">
        <v>0.729166666666667</v>
      </c>
      <c r="E75" s="12" t="str">
        <v>แม่บ้านชม้อย</v>
      </c>
      <c r="F75" s="2"/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 t="str">
        <v>08:30 - 17:30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>
        <v>68</v>
      </c>
      <c r="B76" s="2" t="str">
        <v>วันวิสาข์ กิตติกสานต์</v>
      </c>
      <c r="C76" s="102">
        <v>46128.32984953704</v>
      </c>
      <c r="D76" s="100">
        <v>0.729166666666667</v>
      </c>
      <c r="E76" s="2" t="str">
        <v>แม่บ้านสา</v>
      </c>
      <c r="F76" s="2"/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 t="str">
        <v>08:30 - 17:30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>
        <v>69</v>
      </c>
      <c r="B77" s="2" t="str">
        <v>นัฐพล สุวินชัย</v>
      </c>
      <c r="C77" s="102">
        <v>46128.35539351852</v>
      </c>
      <c r="D77" s="115">
        <v>0.8333333333333334</v>
      </c>
      <c r="E77" s="2" t="str">
        <v>นักศึกษาฝึกงาน</v>
      </c>
      <c r="F77" s="2"/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 t="str">
        <v>OT 2</v>
      </c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 t="str">
        <v>08:30 - 17:30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 t="str">
        <v>18:00-20:00</v>
      </c>
      <c r="AE77" s="3">
        <v>2</v>
      </c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>
        <v>70</v>
      </c>
      <c r="B78" s="2" t="str">
        <v>นายธีระภพ จันทะดวง</v>
      </c>
      <c r="C78" s="102">
        <v>46128.34506944445</v>
      </c>
      <c r="D78" s="115">
        <v>0.8333333333333334</v>
      </c>
      <c r="E78" s="2" t="str">
        <v>นักศึกษาฝึกงาน</v>
      </c>
      <c r="F78" s="2"/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 t="str">
        <v>OT 2</v>
      </c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 t="str">
        <v>08:30 - 17:30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 t="str">
        <v>18:00-20:00</v>
      </c>
      <c r="AE78" s="3">
        <v>2</v>
      </c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>
        <v>71</v>
      </c>
      <c r="B79" s="2" t="str">
        <v>ขวัญชนก ประวิเศษ</v>
      </c>
      <c r="C79" s="102">
        <v>46128.3449537037</v>
      </c>
      <c r="D79" s="115">
        <v>0.8333333333333334</v>
      </c>
      <c r="E79" s="2" t="str">
        <v>นักศึกษาฝึกงาน</v>
      </c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 t="str">
        <v>OT 2</v>
      </c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 t="str">
        <v>08:30 - 17:30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 t="str">
        <v>18:00-20:00</v>
      </c>
      <c r="AE79" s="3">
        <v>2</v>
      </c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/>
      <c r="B80" s="25"/>
      <c r="C80" s="145"/>
      <c r="D80" s="100"/>
      <c r="E80" s="25"/>
      <c r="F80" s="25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 t="str">
        <v>08:30 - 17:30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/>
      <c r="B81" s="2"/>
      <c r="C81" s="102"/>
      <c r="D81" s="100"/>
      <c r="E81" s="2"/>
      <c r="F81" s="2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 t="str">
        <v>08:30 - 17:30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/>
      <c r="B82" s="2"/>
      <c r="C82" s="102"/>
      <c r="D82" s="100"/>
      <c r="E82" s="2"/>
      <c r="F82" s="2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 t="str">
        <v>08:30 - 17:30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B83" s="2"/>
      <c r="C83" s="102"/>
      <c r="D83" s="100"/>
      <c r="E83" s="2"/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 t="str">
        <v>08:30 - 17:30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B84" s="2"/>
      <c r="C84" s="102"/>
      <c r="D84" s="115"/>
      <c r="E84" s="2"/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 t="str">
        <v>08:30 - 17:30</v>
      </c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/>
      <c r="C85" s="102"/>
      <c r="D85" s="115"/>
      <c r="E85" s="2"/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 t="str">
        <v>08:30 - 17:30</v>
      </c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 t="str">
        <v>08:30 - 17:30</v>
      </c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 t="str">
        <v>08:30 - 17:30</v>
      </c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 t="str">
        <v>08:30 - 17:30</v>
      </c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 t="str">
        <v>08:30 - 17:30</v>
      </c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 t="str">
        <v>08:30 - 17:30</v>
      </c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 t="str">
        <v>08:30 - 17:30</v>
      </c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 t="str">
        <v>08:30 - 17:30</v>
      </c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 t="str">
        <v>08:30 - 17:30</v>
      </c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 t="str">
        <v>08:30 - 17:30</v>
      </c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 t="str">
        <v>08:30 - 17:30</v>
      </c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 t="str">
        <v>08:30 - 17:30</v>
      </c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 t="str">
        <v>08:30 - 17:30</v>
      </c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 t="str">
        <v>08:30 - 17:30</v>
      </c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 t="str">
        <v>08:30 - 17:30</v>
      </c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 t="str">
        <v>08:30 - 17:30</v>
      </c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74" priority="2" stopIfTrue="true" type="expression">
      <formula>AND(ISNUMBER(SEARCH("BM",$E9)),$E9&lt;&gt;$L9)</formula>
    </cfRule>
  </conditionalFormatting>
  <conditionalFormatting sqref="B1:B1048576">
    <cfRule dxfId="75" priority="3" stopIfTrue="true" type="duplicateValues"/>
  </conditionalFormatting>
  <conditionalFormatting sqref="L1:M1048576">
    <cfRule dxfId="76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77" priority="5" stopIfTrue="true" type="expression">
      <formula>ISNUMBER(SEARCH("มาสาย",$P1))</formula>
    </cfRule>
  </conditionalFormatting>
  <conditionalFormatting sqref="P1:P1048576">
    <cfRule dxfId="78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  <legacyDrawing r:id="rId1"/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189" t="str">
        <v>อธิบดี วัสสุวรรณ</v>
      </c>
      <c r="C9" s="188">
        <v>46129.36960648148</v>
      </c>
      <c r="D9" s="100">
        <v>0.7291666666666666</v>
      </c>
      <c r="E9" s="117" t="str">
        <v>BM1</v>
      </c>
      <c r="F9" s="2" t="str">
        <v>ฟรี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173" t="str">
        <v>นรินลักษณ์ สวัสดี</v>
      </c>
      <c r="C10" s="174">
        <v>46129.356099537035</v>
      </c>
      <c r="D10" s="100">
        <v>0.729166666666667</v>
      </c>
      <c r="E10" s="117" t="str">
        <v>BM1</v>
      </c>
      <c r="F10" s="117" t="str">
        <v>ใหม่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167" t="str">
        <v>ประสิทธิ์ เด๊ะรอฮีม</v>
      </c>
      <c r="C11" s="171">
        <v>46129.35528935185</v>
      </c>
      <c r="D11" s="100">
        <v>0.729166666666667</v>
      </c>
      <c r="E11" s="117" t="str">
        <v>BM1</v>
      </c>
      <c r="F11" s="117" t="str">
        <v>ดีน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167" t="str">
        <v>อิงอร สุวรรณนิเวศ</v>
      </c>
      <c r="C12" s="171">
        <v>46129.35769675926</v>
      </c>
      <c r="D12" s="100">
        <v>0.729166666666667</v>
      </c>
      <c r="E12" s="117" t="str">
        <v>BM1</v>
      </c>
      <c r="F12" s="117" t="str">
        <v>หมวย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168" t="str">
        <v>ฉัตรมงคล มาลี</v>
      </c>
      <c r="C13" s="170">
        <v>46129.35181712963</v>
      </c>
      <c r="D13" s="100">
        <v>0.729166666666667</v>
      </c>
      <c r="E13" s="2" t="str">
        <v>BM1</v>
      </c>
      <c r="F13" s="2" t="str">
        <v>เก้า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168" t="str">
        <v>ครองฟ้า เทียมประกอบกิจ</v>
      </c>
      <c r="C14" s="170">
        <v>46129.35144675926</v>
      </c>
      <c r="D14" s="100">
        <v>0.729166666666667</v>
      </c>
      <c r="E14" s="2" t="str">
        <v>BM1</v>
      </c>
      <c r="F14" s="2" t="str">
        <v>จีโน่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168" t="str">
        <v>อริน มั่นเจริญ</v>
      </c>
      <c r="C15" s="170">
        <v>46129.35118055555</v>
      </c>
      <c r="D15" s="100">
        <v>0.729166666666667</v>
      </c>
      <c r="E15" s="2" t="str">
        <v>BM1</v>
      </c>
      <c r="F15" s="2" t="str">
        <v>หมัด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168" t="str">
        <v>เขมมะ จงเพิ่มกลาง</v>
      </c>
      <c r="C16" s="170">
        <v>46129.35134259259</v>
      </c>
      <c r="D16" s="100">
        <v>0.729166666666667</v>
      </c>
      <c r="E16" s="2" t="str">
        <v>BM1</v>
      </c>
      <c r="F16" s="2" t="str">
        <v>โฮ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168" t="str">
        <v>เวโรจน์ ชินนอก</v>
      </c>
      <c r="C17" s="170">
        <v>46129.35128472222</v>
      </c>
      <c r="D17" s="100">
        <v>0.729166666666667</v>
      </c>
      <c r="E17" s="2" t="str">
        <v>BM1</v>
      </c>
      <c r="F17" s="2" t="str">
        <v>เอ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168" t="str">
        <v>วิชชุตา เล็บครุฑ</v>
      </c>
      <c r="C18" s="170">
        <v>46129.354421296295</v>
      </c>
      <c r="D18" s="100">
        <v>0.729166666666667</v>
      </c>
      <c r="E18" s="2" t="str">
        <v>BM1</v>
      </c>
      <c r="F18" s="2" t="str">
        <v>จ๋า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168" t="str">
        <v>ณัฐกิตติ์ โล้หนู</v>
      </c>
      <c r="C19" s="170">
        <v>46129.350810185184</v>
      </c>
      <c r="D19" s="100">
        <v>0.729166666666667</v>
      </c>
      <c r="E19" s="2" t="str">
        <v>BM1</v>
      </c>
      <c r="F19" s="2" t="str">
        <v>เฟิร์ส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168" t="str">
        <v>กีรติ วาจาเพราะ</v>
      </c>
      <c r="C20" s="170">
        <v>46129.35037037037</v>
      </c>
      <c r="D20" s="100">
        <v>0.729166666666667</v>
      </c>
      <c r="E20" s="2" t="str">
        <v>BM1</v>
      </c>
      <c r="F20" s="2" t="str">
        <v>ซุป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168" t="str">
        <v>เกณิกา ฐาณัตตระกูล</v>
      </c>
      <c r="C21" s="170">
        <v>46129.34972222222</v>
      </c>
      <c r="D21" s="100">
        <v>0.729166666666667</v>
      </c>
      <c r="E21" s="2" t="str">
        <v>BM1</v>
      </c>
      <c r="F21" s="2" t="str">
        <v>เก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168" t="str">
        <v>รวินท์นิภา คงทะเล</v>
      </c>
      <c r="C22" s="170">
        <v>46129.34914351852</v>
      </c>
      <c r="D22" s="100">
        <v>0.729166666666667</v>
      </c>
      <c r="E22" s="2" t="str">
        <v>BM1</v>
      </c>
      <c r="F22" s="2" t="str">
        <v>นุ่น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168" t="str">
        <v>มณีรัตน์ จันนพคุณ</v>
      </c>
      <c r="C23" s="170">
        <v>46129.34893518518</v>
      </c>
      <c r="D23" s="100">
        <v>0.729166666666667</v>
      </c>
      <c r="E23" s="2" t="str">
        <v>BM1</v>
      </c>
      <c r="F23" s="2" t="str">
        <v>นาง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168" t="str">
        <v>นิชากร กรุดบาง</v>
      </c>
      <c r="C24" s="170">
        <v>46129.348587962966</v>
      </c>
      <c r="D24" s="100">
        <v>0.729166666666667</v>
      </c>
      <c r="E24" s="2" t="str">
        <v>BM1</v>
      </c>
      <c r="F24" s="2" t="str">
        <v>ครีม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168" t="str">
        <v>ปนัดดา มานมูเราะ</v>
      </c>
      <c r="C25" s="170">
        <v>46129.35103009259</v>
      </c>
      <c r="D25" s="100">
        <v>0.729166666666667</v>
      </c>
      <c r="E25" s="2" t="str">
        <v>BM1</v>
      </c>
      <c r="F25" s="2" t="str">
        <v>หวาน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168" t="str">
        <v>รัตตินันท์ กลิ่นจันทร์กลั่น</v>
      </c>
      <c r="C26" s="170">
        <v>46129.347650462965</v>
      </c>
      <c r="D26" s="100">
        <v>0.729166666666667</v>
      </c>
      <c r="E26" s="2" t="str">
        <v>BM1</v>
      </c>
      <c r="F26" s="2" t="str">
        <v>เจี๊ยบ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168" t="str">
        <v>กาญจนา วิสุทธิพงศ์</v>
      </c>
      <c r="C27" s="170">
        <v>46129.34778935185</v>
      </c>
      <c r="D27" s="100">
        <v>0.729166666666667</v>
      </c>
      <c r="E27" s="2" t="str">
        <v>BM1</v>
      </c>
      <c r="F27" s="2" t="str">
        <v>แม่บ้านเก๋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168" t="str">
        <v>พรชิตา พะวา</v>
      </c>
      <c r="C28" s="170">
        <v>46129.34756944444</v>
      </c>
      <c r="D28" s="100">
        <v>0.729166666666667</v>
      </c>
      <c r="E28" s="2" t="str">
        <v>BM1</v>
      </c>
      <c r="F28" s="2" t="str">
        <v>ฟ้าน้อย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168" t="str">
        <v>ชาลิสา แสงจันทร์</v>
      </c>
      <c r="C29" s="170">
        <v>46129.34408564815</v>
      </c>
      <c r="D29" s="100">
        <v>0.729166666666667</v>
      </c>
      <c r="E29" s="2" t="str">
        <v>BM1</v>
      </c>
      <c r="F29" s="2" t="str">
        <v>ชิ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168" t="str">
        <v>ตูแวยะ ลอมะ</v>
      </c>
      <c r="C30" s="170">
        <v>46129.34388888889</v>
      </c>
      <c r="D30" s="100">
        <v>0.729166666666667</v>
      </c>
      <c r="E30" s="2" t="str">
        <v>BM1</v>
      </c>
      <c r="F30" s="2" t="str">
        <v>ยะห์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168" t="str">
        <v>ภูริ ยังกิด</v>
      </c>
      <c r="C31" s="170">
        <v>46129.35435185185</v>
      </c>
      <c r="D31" s="100">
        <v>0.729166666666667</v>
      </c>
      <c r="E31" s="2" t="str">
        <v>BM1</v>
      </c>
      <c r="F31" s="2" t="str">
        <v>ภีม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168" t="str">
        <v>วันดี เพชรนิลบุตร</v>
      </c>
      <c r="C32" s="170">
        <v>46129.3428587963</v>
      </c>
      <c r="D32" s="100">
        <v>0.729166666666667</v>
      </c>
      <c r="E32" s="2" t="str">
        <v>BM1</v>
      </c>
      <c r="F32" s="2" t="str">
        <v>บุ๊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168" t="str">
        <v>วริศรา เครือแสง</v>
      </c>
      <c r="C33" s="170">
        <v>46129.34222222222</v>
      </c>
      <c r="D33" s="100">
        <v>0.729166666666667</v>
      </c>
      <c r="E33" s="2" t="str">
        <v>Bm1</v>
      </c>
      <c r="F33" s="2" t="str">
        <v>ทัย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168" t="str">
        <v>ณัฐฤดี วึงประโคน</v>
      </c>
      <c r="C34" s="170">
        <v>46129.341944444444</v>
      </c>
      <c r="D34" s="100">
        <v>0.729166666666667</v>
      </c>
      <c r="E34" s="2" t="str">
        <v>BM1</v>
      </c>
      <c r="F34" s="2" t="str">
        <v>เนส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168" t="str">
        <v>ญาณรัตน์ พิสัยพันธ์</v>
      </c>
      <c r="C35" s="170">
        <v>46129.34155092593</v>
      </c>
      <c r="D35" s="100">
        <v>0.729166666666667</v>
      </c>
      <c r="E35" s="2" t="str">
        <v>BM1</v>
      </c>
      <c r="F35" s="2" t="str">
        <v>ขนมจีน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168" t="str">
        <v>กานต์เก้า แจ้งสว่าง</v>
      </c>
      <c r="C36" s="170">
        <v>46129.34306712963</v>
      </c>
      <c r="D36" s="100">
        <v>0.729166666666667</v>
      </c>
      <c r="E36" s="2" t="str">
        <v>BM1</v>
      </c>
      <c r="F36" s="2" t="str">
        <v>ชมพู่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167" t="str">
        <v>ภูธเนศ สวัสดี</v>
      </c>
      <c r="C37" s="171">
        <v>46129.35605324074</v>
      </c>
      <c r="D37" s="100">
        <v>0.729166666666667</v>
      </c>
      <c r="E37" s="117" t="str">
        <v>BM1</v>
      </c>
      <c r="F37" s="117" t="str">
        <v>ตี๋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168" t="str">
        <v>อภิรดี แสนโคตร</v>
      </c>
      <c r="C38" s="170">
        <v>46129.33820601852</v>
      </c>
      <c r="D38" s="100">
        <v>0.729166666666667</v>
      </c>
      <c r="E38" s="2" t="str">
        <v>BM1</v>
      </c>
      <c r="F38" s="2" t="str">
        <v>เกตุ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168" t="str">
        <v>ดวงหทัย อุปนิ</v>
      </c>
      <c r="C39" s="170">
        <v>46129.34752314815</v>
      </c>
      <c r="D39" s="100">
        <v>0.729166666666667</v>
      </c>
      <c r="E39" s="2" t="str">
        <v>BM1</v>
      </c>
      <c r="F39" s="2" t="str">
        <v>เบ้น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167" t="str">
        <v>อิทธิพล มีเจริญ</v>
      </c>
      <c r="C40" s="171">
        <v>46129.36114583333</v>
      </c>
      <c r="D40" s="100">
        <v>0.7291666666666666</v>
      </c>
      <c r="E40" s="117" t="str">
        <v>BM3</v>
      </c>
      <c r="F40" s="117" t="str">
        <v>พล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167" t="str">
        <v>ปิยะธิดา ปิดฉายะ</v>
      </c>
      <c r="C41" s="171">
        <v>46129.36108796296</v>
      </c>
      <c r="D41" s="100">
        <v>0.7291666666666666</v>
      </c>
      <c r="E41" s="117" t="str">
        <v>BM3</v>
      </c>
      <c r="F41" s="117" t="str">
        <v>หมิว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167" t="str">
        <v>รัษนันท์ รุจไชยนิตย์</v>
      </c>
      <c r="C42" s="171">
        <v>46129.35539351852</v>
      </c>
      <c r="D42" s="100">
        <v>0.7291666666666666</v>
      </c>
      <c r="E42" s="187" t="str">
        <v>BM3</v>
      </c>
      <c r="F42" s="117" t="str">
        <v>นันท์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167" t="str">
        <v>กนต์ธร พู่พันธ์</v>
      </c>
      <c r="C43" s="171">
        <v>46129.355</v>
      </c>
      <c r="D43" s="100">
        <v>0.7291666666666666</v>
      </c>
      <c r="E43" s="117" t="str">
        <v>BM3</v>
      </c>
      <c r="F43" s="117" t="str">
        <v>ปาย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168" t="str">
        <v>ปฏิญญา สำเร็จสุข</v>
      </c>
      <c r="C44" s="170">
        <v>46129.35320601852</v>
      </c>
      <c r="D44" s="100">
        <v>0.7291666666666666</v>
      </c>
      <c r="E44" s="2" t="str">
        <v>BM3</v>
      </c>
      <c r="F44" s="2" t="str">
        <v>บิ้ง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168" t="str">
        <v>นลินทิพย์ สมพิพัฒน์</v>
      </c>
      <c r="C45" s="170">
        <v>46129.35314814815</v>
      </c>
      <c r="D45" s="100">
        <v>0.7291666666666666</v>
      </c>
      <c r="E45" s="2" t="str">
        <v>BM3</v>
      </c>
      <c r="F45" s="2" t="str">
        <v>จิ้บ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168" t="str">
        <v>ชลธิชา คงมงคล</v>
      </c>
      <c r="C46" s="170">
        <v>46129.352430555555</v>
      </c>
      <c r="D46" s="100">
        <v>0.7291666666666666</v>
      </c>
      <c r="E46" s="2" t="str">
        <v>BM3</v>
      </c>
      <c r="F46" s="2" t="str">
        <v>แพรว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168" t="str">
        <v>ณัฐภัทร สุดประเวศ</v>
      </c>
      <c r="C47" s="170">
        <v>46129.35188657408</v>
      </c>
      <c r="D47" s="100">
        <v>0.7291666666666666</v>
      </c>
      <c r="E47" s="2" t="str">
        <v>BM3</v>
      </c>
      <c r="F47" s="2" t="str">
        <v>อับดุล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167" t="str">
        <v>สุรเดช เจตจิรประภา</v>
      </c>
      <c r="C48" s="171">
        <v>46129.386296296296</v>
      </c>
      <c r="D48" s="100">
        <v>0.7291666666666666</v>
      </c>
      <c r="E48" s="117" t="str">
        <v>BM3</v>
      </c>
      <c r="F48" s="117" t="str">
        <v>เบบี้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168" t="str">
        <v>วันชนะ แสงใส</v>
      </c>
      <c r="C49" s="170">
        <v>46129.351689814815</v>
      </c>
      <c r="D49" s="100">
        <v>0.7291666666666666</v>
      </c>
      <c r="E49" s="2" t="str">
        <v>BM3</v>
      </c>
      <c r="F49" s="2" t="str">
        <v>แชมป์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168" t="str">
        <v>เพชรายุธ ทั่งจันทร์</v>
      </c>
      <c r="C50" s="170">
        <v>46129.35173611111</v>
      </c>
      <c r="D50" s="100">
        <v>0.7291666666666666</v>
      </c>
      <c r="E50" s="2" t="str">
        <v>BM3</v>
      </c>
      <c r="F50" s="2" t="str">
        <v>แม็ก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168" t="str">
        <v>ดนุพร อโคตมี</v>
      </c>
      <c r="C51" s="170">
        <v>46129.351539351854</v>
      </c>
      <c r="D51" s="100">
        <v>0.7291666666666666</v>
      </c>
      <c r="E51" s="2" t="str">
        <v>BM3</v>
      </c>
      <c r="F51" s="2" t="str">
        <v>ลีโอ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168" t="str">
        <v>อรรคเดช ดีนทอง</v>
      </c>
      <c r="C52" s="170">
        <v>46129.35138888889</v>
      </c>
      <c r="D52" s="100">
        <v>0.7291666666666666</v>
      </c>
      <c r="E52" s="12" t="str">
        <v>BM3</v>
      </c>
      <c r="F52" s="2" t="str">
        <v>เดช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168" t="str">
        <v>เจษฎาภรณ์ ปุราชะกา</v>
      </c>
      <c r="C53" s="170">
        <v>46129.34710648148</v>
      </c>
      <c r="D53" s="100">
        <v>0.7291666666666666</v>
      </c>
      <c r="E53" s="2" t="str">
        <v>BM3</v>
      </c>
      <c r="F53" s="2" t="str">
        <v>บิ๊ก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168" t="str">
        <v>วิชญาดา อวนหน้า</v>
      </c>
      <c r="C54" s="170">
        <v>46129.34706018519</v>
      </c>
      <c r="D54" s="100">
        <v>0.7291666666666666</v>
      </c>
      <c r="E54" s="2" t="str">
        <v>BM3</v>
      </c>
      <c r="F54" s="2" t="str">
        <v>แนน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168" t="str">
        <v>วรรณอักษร อนันทวรรณ</v>
      </c>
      <c r="C55" s="170">
        <v>46129.342673611114</v>
      </c>
      <c r="D55" s="100">
        <v>0.7291666666666666</v>
      </c>
      <c r="E55" s="2" t="str">
        <v>BM3</v>
      </c>
      <c r="F55" s="2" t="str">
        <v>เมย์ออย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168" t="str">
        <v>ธีรภัทร พลอยน้อย</v>
      </c>
      <c r="C56" s="170">
        <v>46129.34260416667</v>
      </c>
      <c r="D56" s="100">
        <v>0.7291666666666666</v>
      </c>
      <c r="E56" s="2" t="str">
        <v>BM3</v>
      </c>
      <c r="F56" s="2" t="str">
        <v>คิว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168" t="str">
        <v>เบญจมาศ แก้วกล้า</v>
      </c>
      <c r="C57" s="170">
        <v>46129.34064814815</v>
      </c>
      <c r="D57" s="100">
        <v>0.7291666666666666</v>
      </c>
      <c r="E57" s="2" t="str">
        <v>BM3</v>
      </c>
      <c r="F57" s="2" t="str">
        <v>จิ๊บ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168" t="str">
        <v>ชนิตรา กลีบพุฒ</v>
      </c>
      <c r="C58" s="170">
        <v>46129.33640046296</v>
      </c>
      <c r="D58" s="100">
        <v>0.7291666666666666</v>
      </c>
      <c r="E58" s="2" t="str">
        <v>BM3</v>
      </c>
      <c r="F58" s="2" t="str">
        <v>น้อง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168" t="str">
        <v>ผกามาศ สืบปาน</v>
      </c>
      <c r="C59" s="170">
        <v>46129.33431712963</v>
      </c>
      <c r="D59" s="100">
        <v>0.7291666666666666</v>
      </c>
      <c r="E59" s="2" t="str">
        <v>BM3</v>
      </c>
      <c r="F59" s="2" t="str">
        <v>ดรีม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168" t="str">
        <v>กิรติกาญจน์ ภูอาลัย</v>
      </c>
      <c r="C60" s="170">
        <v>46129.33336805556</v>
      </c>
      <c r="D60" s="100">
        <v>0.7291666666666666</v>
      </c>
      <c r="E60" s="2" t="str">
        <v>BM3</v>
      </c>
      <c r="F60" s="2" t="str">
        <v>กีต้าร์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168" t="str">
        <v>จิราพร เพ็ชรนิล</v>
      </c>
      <c r="C61" s="170">
        <v>46129.34216435185</v>
      </c>
      <c r="D61" s="100">
        <v>0.7291666666666666</v>
      </c>
      <c r="E61" s="2" t="str">
        <v>BM3</v>
      </c>
      <c r="F61" s="2" t="str">
        <v>ตาล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168" t="str">
        <v>นันทวัน ธรรมนิต์</v>
      </c>
      <c r="C62" s="170">
        <v>46129.34211805555</v>
      </c>
      <c r="D62" s="100">
        <v>0.7291666666666666</v>
      </c>
      <c r="E62" s="2" t="str">
        <v>BM3</v>
      </c>
      <c r="F62" s="2" t="str">
        <v>อ้อ</v>
      </c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167" t="str">
        <v>อนุชา ชื่นชม</v>
      </c>
      <c r="C63" s="171">
        <v>46129.368263888886</v>
      </c>
      <c r="D63" s="100">
        <v>0.7291666666666666</v>
      </c>
      <c r="E63" s="117" t="str">
        <v>DW1</v>
      </c>
      <c r="F63" s="117" t="str">
        <v>อาท</v>
      </c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08:30 - 17:30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167" t="str">
        <v>ศุภนัฐ มะโนรักษ์</v>
      </c>
      <c r="C64" s="171">
        <v>46129.36550925926</v>
      </c>
      <c r="D64" s="100">
        <v>0.7291666666666666</v>
      </c>
      <c r="E64" s="117" t="str">
        <v>DW1</v>
      </c>
      <c r="F64" s="117" t="str">
        <v>ฟิล์ม</v>
      </c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08:30 - 17:30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168" t="str">
        <v>กรัณย์ เพ็ชร์สุทธิ์</v>
      </c>
      <c r="C65" s="170">
        <v>46129.35309027778</v>
      </c>
      <c r="D65" s="100">
        <v>0.7291666666666666</v>
      </c>
      <c r="E65" s="2" t="str">
        <v>DW1</v>
      </c>
      <c r="F65" s="2" t="str">
        <v>บอย</v>
      </c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08:30 - 17:30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168" t="str">
        <v>ยุรนันท์ แซ่ย่าง</v>
      </c>
      <c r="C66" s="170">
        <v>46129.35122685185</v>
      </c>
      <c r="D66" s="100">
        <v>0.7291666666666666</v>
      </c>
      <c r="E66" s="2" t="str">
        <v>DW1</v>
      </c>
      <c r="F66" s="2" t="str">
        <v>ตี๋</v>
      </c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08:30 - 17:30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168" t="str">
        <v>นพรัตน์ นบนอบ</v>
      </c>
      <c r="C67" s="170">
        <v>46129.34837962963</v>
      </c>
      <c r="D67" s="100">
        <v>0.7291666666666666</v>
      </c>
      <c r="E67" s="2" t="str">
        <v>DW1</v>
      </c>
      <c r="F67" s="2" t="str">
        <v>บอล</v>
      </c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08:30 - 17:30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168" t="str">
        <v>วรรณวิษา เตชะอนันต์ณุกุล</v>
      </c>
      <c r="C68" s="170">
        <v>46129.35052083333</v>
      </c>
      <c r="D68" s="100">
        <v>0.7291666666666666</v>
      </c>
      <c r="E68" s="2" t="str">
        <v>DW1</v>
      </c>
      <c r="F68" s="2" t="str">
        <v>ลูคัส</v>
      </c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08:30 - 17:30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168" t="str">
        <v>กรรณิการ์ หวันทา</v>
      </c>
      <c r="C69" s="170">
        <v>46129.34417824074</v>
      </c>
      <c r="D69" s="100">
        <v>0.7291666666666666</v>
      </c>
      <c r="E69" s="2" t="str">
        <v>DW1</v>
      </c>
      <c r="F69" s="2" t="str">
        <v>มด</v>
      </c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08:30 - 17:30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168" t="str">
        <v>ณิชนันทน์ ขวัญสุด</v>
      </c>
      <c r="C70" s="170">
        <v>46129.34494212963</v>
      </c>
      <c r="D70" s="100">
        <v>0.7291666666666666</v>
      </c>
      <c r="E70" s="2" t="str">
        <v>DW1</v>
      </c>
      <c r="F70" s="2" t="str">
        <v>บูม</v>
      </c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 t="str">
        <v>08:30 - 17:30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168" t="str">
        <v>อนุพงศ์ แดงประเสริฐ</v>
      </c>
      <c r="C71" s="170">
        <v>46129.34086805556</v>
      </c>
      <c r="D71" s="100">
        <v>0.7291666666666666</v>
      </c>
      <c r="E71" s="2" t="str">
        <v>DW1</v>
      </c>
      <c r="F71" s="2" t="str">
        <v>เอ</v>
      </c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 t="str">
        <v>08:30 - 17:30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>
        <v>64</v>
      </c>
      <c r="B72" s="168" t="str">
        <v>อรรถชัย ม่วงคู</v>
      </c>
      <c r="C72" s="170">
        <v>46129.332395833335</v>
      </c>
      <c r="D72" s="100">
        <v>0.7291666666666666</v>
      </c>
      <c r="E72" s="2" t="str">
        <v>DW1</v>
      </c>
      <c r="F72" s="2" t="str">
        <v>บอม</v>
      </c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 t="str">
        <v>08:30 - 17:30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>
        <v>65</v>
      </c>
      <c r="B73" s="168" t="str">
        <v>นภัสกร ฟองเกิด</v>
      </c>
      <c r="C73" s="170">
        <v>46129.34637731482</v>
      </c>
      <c r="D73" s="100">
        <v>0.7291666666666666</v>
      </c>
      <c r="E73" s="2" t="str">
        <v>DW1</v>
      </c>
      <c r="F73" s="2" t="str">
        <v>เปา</v>
      </c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 t="str">
        <v>08:30 - 17:30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>
        <v>66</v>
      </c>
      <c r="B74" s="168" t="str">
        <v>พยอม ดีเลิศ</v>
      </c>
      <c r="C74" s="170">
        <v>46129.3425462963</v>
      </c>
      <c r="D74" s="100">
        <v>0.7291666666666666</v>
      </c>
      <c r="E74" s="2" t="str">
        <v>แม่บ้านชม้อย</v>
      </c>
      <c r="F74" s="2"/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 t="str">
        <v>08:30 - 17:30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>
        <v>67</v>
      </c>
      <c r="B75" s="168" t="str">
        <v>วันวิสาข์ กิตติกสานต์</v>
      </c>
      <c r="C75" s="170">
        <v>46129.33579861111</v>
      </c>
      <c r="D75" s="100">
        <v>0.7291666666666666</v>
      </c>
      <c r="E75" s="2" t="str">
        <v>แม่บ้านสา</v>
      </c>
      <c r="F75" s="2"/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 t="str">
        <v>08:30 - 17:30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>
        <v>68</v>
      </c>
      <c r="B76" s="167" t="str">
        <v>ภูริทัต ธัญญะกิจ</v>
      </c>
      <c r="C76" s="171">
        <v>46129.35517361111</v>
      </c>
      <c r="D76" s="100">
        <v>0.7291666666666666</v>
      </c>
      <c r="E76" s="117" t="str">
        <v>นักศึกษา</v>
      </c>
      <c r="F76" s="117" t="str">
        <v>บอส</v>
      </c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 t="str">
        <v>08:30 - 17:30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>
        <v>69</v>
      </c>
      <c r="B77" s="168" t="str">
        <v>นาย บดินทร์ชัย สมภักดี</v>
      </c>
      <c r="C77" s="170">
        <v>46129.34924768518</v>
      </c>
      <c r="D77" s="100">
        <v>0.7291666666666666</v>
      </c>
      <c r="E77" s="2" t="str">
        <v>นักศึกษา</v>
      </c>
      <c r="F77" s="2"/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 t="str">
        <v>08:30 - 17:30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>
        <v>70</v>
      </c>
      <c r="B78" s="168" t="str">
        <v>ขวัญชนก ประวิเศษ</v>
      </c>
      <c r="C78" s="170">
        <v>46129.348275462966</v>
      </c>
      <c r="D78" s="100">
        <v>0.7291666666666666</v>
      </c>
      <c r="E78" s="2" t="str">
        <v>นักศึกษา</v>
      </c>
      <c r="F78" s="2"/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 t="str">
        <v>08:30 - 17:30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>
        <v>71</v>
      </c>
      <c r="B79" s="168" t="str">
        <v>นายธีระภพ จันทะดวง</v>
      </c>
      <c r="C79" s="170">
        <v>46129.348078703704</v>
      </c>
      <c r="D79" s="100">
        <v>0.7291666666666666</v>
      </c>
      <c r="E79" s="2" t="str">
        <v>นักศึกษา</v>
      </c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 t="str">
        <v>08:30 - 17:30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>
        <v>72</v>
      </c>
      <c r="B80" s="168" t="str">
        <v>ณัฐพงศ์ ปรีพูล</v>
      </c>
      <c r="C80" s="170">
        <v>46129.35304398148</v>
      </c>
      <c r="D80" s="100">
        <v>0.7291666666666666</v>
      </c>
      <c r="E80" s="2" t="str">
        <v>นักศึกษาแบงค์</v>
      </c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 t="str">
        <v>08:30 - 17:30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>
        <v>73</v>
      </c>
      <c r="B81" s="167" t="str">
        <v>นัฐพล สุวินชัย</v>
      </c>
      <c r="C81" s="171">
        <v>46129.35835648148</v>
      </c>
      <c r="D81" s="100">
        <v>0.7291666666666666</v>
      </c>
      <c r="E81" s="117" t="str">
        <v>นักศึกษาฝึกงาน</v>
      </c>
      <c r="F81" s="117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 t="str">
        <v>08:30 - 17:30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/>
      <c r="B82" s="2"/>
      <c r="C82" s="102"/>
      <c r="D82" s="100"/>
      <c r="E82" s="25"/>
      <c r="F82" s="25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 t="str">
        <v>08:30 - 17:30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B83" s="2"/>
      <c r="C83" s="102"/>
      <c r="D83" s="100"/>
      <c r="E83" s="2"/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 t="str">
        <v>08:30 - 17:30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B84" s="2"/>
      <c r="C84" s="102"/>
      <c r="D84" s="115"/>
      <c r="E84" s="2"/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 t="str">
        <v>08:30 - 17:30</v>
      </c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/>
      <c r="C85" s="102"/>
      <c r="D85" s="115"/>
      <c r="E85" s="2"/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 t="str">
        <v>08:30 - 17:30</v>
      </c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 t="str">
        <v>08:30 - 17:30</v>
      </c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 t="str">
        <v>08:30 - 17:30</v>
      </c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 t="str">
        <v>08:30 - 17:30</v>
      </c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 t="str">
        <v>08:30 - 17:30</v>
      </c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 t="str">
        <v>08:30 - 17:30</v>
      </c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 t="str">
        <v>08:30 - 17:30</v>
      </c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 t="str">
        <v>08:30 - 17:30</v>
      </c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 t="str">
        <v>08:30 - 17:30</v>
      </c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 t="str">
        <v>08:30 - 17:30</v>
      </c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 t="str">
        <v>08:30 - 17:30</v>
      </c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 t="str">
        <v>08:30 - 17:30</v>
      </c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 t="str">
        <v>08:30 - 17:30</v>
      </c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 t="str">
        <v>08:30 - 17:30</v>
      </c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 t="str">
        <v>08:30 - 17:30</v>
      </c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 t="str">
        <v>08:30 - 17:30</v>
      </c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 t="str">
        <v>08:30 - 17:30</v>
      </c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 t="str">
        <v>08:30 - 17:30</v>
      </c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79" priority="2" stopIfTrue="true" type="expression">
      <formula>AND(ISNUMBER(SEARCH("BM",$E9)),$E9&lt;&gt;$L9)</formula>
    </cfRule>
  </conditionalFormatting>
  <conditionalFormatting sqref="B1:B1048576">
    <cfRule dxfId="80" priority="3" stopIfTrue="true" type="duplicateValues"/>
  </conditionalFormatting>
  <conditionalFormatting sqref="L1:M1048576">
    <cfRule dxfId="81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82" priority="5" stopIfTrue="true" type="expression">
      <formula>ISNUMBER(SEARCH("มาสาย",$P1))</formula>
    </cfRule>
  </conditionalFormatting>
  <conditionalFormatting sqref="P1:P1048576">
    <cfRule dxfId="83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อธิบดี วัสสุวรรณ</v>
      </c>
      <c r="C9" s="102">
        <v>46130.394594907404</v>
      </c>
      <c r="D9" s="100">
        <v>0.75</v>
      </c>
      <c r="E9" s="2" t="str">
        <v>BM1</v>
      </c>
      <c r="F9" s="2" t="str">
        <v>ฟรี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09:00 - 18:00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ณัฐกิตติ์ โล้หนู</v>
      </c>
      <c r="C10" s="102">
        <v>46130.37513888889</v>
      </c>
      <c r="D10" s="100">
        <v>0.75</v>
      </c>
      <c r="E10" s="2" t="str">
        <v>BM1</v>
      </c>
      <c r="F10" s="2" t="str">
        <v>เฟิร์ส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09:00 - 18:00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อิงอร สุวรรณนิเวศ</v>
      </c>
      <c r="C11" s="102">
        <v>46130.3750462963</v>
      </c>
      <c r="D11" s="100">
        <v>0.75</v>
      </c>
      <c r="E11" s="2" t="str">
        <v>BM1</v>
      </c>
      <c r="F11" s="2" t="str">
        <v>หมวย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09:00 - 18:00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มณีรัตน์ จันนพคุณ</v>
      </c>
      <c r="C12" s="102">
        <v>46130.37417824074</v>
      </c>
      <c r="D12" s="115">
        <v>0.5416666666666666</v>
      </c>
      <c r="E12" s="2" t="str">
        <v>BM1</v>
      </c>
      <c r="F12" s="2" t="str">
        <v>นาง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116" t="str">
        <v>ลาป่วยช่วงบ่าย</v>
      </c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09:00 - 18:00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นิชากร กรุดบาง</v>
      </c>
      <c r="C13" s="102">
        <v>46130.373564814814</v>
      </c>
      <c r="D13" s="100">
        <v>0.75</v>
      </c>
      <c r="E13" s="2" t="str">
        <v>BM1</v>
      </c>
      <c r="F13" s="2" t="str">
        <v>ครีม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09:00 - 18:00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เวโรจน์ ชินนอก</v>
      </c>
      <c r="C14" s="102">
        <v>46130.37362268518</v>
      </c>
      <c r="D14" s="100">
        <v>0.75</v>
      </c>
      <c r="E14" s="2" t="str">
        <v>BM1</v>
      </c>
      <c r="F14" s="2" t="str">
        <v>เอ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09:00 - 18:00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ครองฟ้า เทียมประกอบกิจ</v>
      </c>
      <c r="C15" s="102">
        <v>46130.372245370374</v>
      </c>
      <c r="D15" s="100">
        <v>0.75</v>
      </c>
      <c r="E15" s="2" t="str">
        <v>BM1</v>
      </c>
      <c r="F15" s="2" t="str">
        <v>จีโน่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09:00 - 18:00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เขมมะ จงเพิ่มกลาง</v>
      </c>
      <c r="C16" s="102">
        <v>46130.37207175926</v>
      </c>
      <c r="D16" s="100">
        <v>0.75</v>
      </c>
      <c r="E16" s="2" t="str">
        <v>BM1</v>
      </c>
      <c r="F16" s="2" t="str">
        <v>โฮ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09:00 - 18:00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ญาณรัตน์ พิสัยพันธ์</v>
      </c>
      <c r="C17" s="102">
        <v>46130.37184027778</v>
      </c>
      <c r="D17" s="100">
        <v>0.75</v>
      </c>
      <c r="E17" s="2" t="str">
        <v>BM1</v>
      </c>
      <c r="F17" s="2" t="str">
        <v>ขนมจีน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09:00 - 18:00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กีรติ วาจาเพราะ</v>
      </c>
      <c r="C18" s="102">
        <v>46130.37201388889</v>
      </c>
      <c r="D18" s="100">
        <v>0.75</v>
      </c>
      <c r="E18" s="2" t="str">
        <v>BM1</v>
      </c>
      <c r="F18" s="2" t="str">
        <v>ซุป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09:00 - 18:00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ฉัตรมงคล มาลี</v>
      </c>
      <c r="C19" s="102">
        <v>46130.37217592593</v>
      </c>
      <c r="D19" s="100">
        <v>0.75</v>
      </c>
      <c r="E19" s="2" t="str">
        <v>BM1</v>
      </c>
      <c r="F19" s="2" t="str">
        <v>เก้า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09:00 - 18:00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รัตตินันท์ กลิ่นจันทร์กลั่น</v>
      </c>
      <c r="C20" s="102">
        <v>46130.36885416666</v>
      </c>
      <c r="D20" s="100">
        <v>0.75</v>
      </c>
      <c r="E20" s="2" t="str">
        <v>BM1</v>
      </c>
      <c r="F20" s="2" t="str">
        <v>เจี๊ยบ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09:00 - 18:00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เกณิกา ฐาณัตตระกูล</v>
      </c>
      <c r="C21" s="102">
        <v>46130.3677662037</v>
      </c>
      <c r="D21" s="100">
        <v>0.75</v>
      </c>
      <c r="E21" s="2" t="str">
        <v>BM1</v>
      </c>
      <c r="F21" s="2" t="str">
        <v>เก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09:00 - 18:00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พรชิตา พะวา</v>
      </c>
      <c r="C22" s="102">
        <v>46130.366527777776</v>
      </c>
      <c r="D22" s="100">
        <v>0.75</v>
      </c>
      <c r="E22" s="2" t="str">
        <v>BM1</v>
      </c>
      <c r="F22" s="2" t="str">
        <v>ฟ้าน้อย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09:00 - 18:00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วริศรา เครือแสง</v>
      </c>
      <c r="C23" s="102">
        <v>46130.36603009259</v>
      </c>
      <c r="D23" s="100">
        <v>0.75</v>
      </c>
      <c r="E23" s="2" t="str">
        <v>BM1</v>
      </c>
      <c r="F23" s="2" t="str">
        <v>ทัย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09:00 - 18:00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ตูแวยะ ลอมะ</v>
      </c>
      <c r="C24" s="102">
        <v>46130.365266203706</v>
      </c>
      <c r="D24" s="100">
        <v>0.75</v>
      </c>
      <c r="E24" s="2" t="str">
        <v>BM1</v>
      </c>
      <c r="F24" s="2" t="str">
        <v>ยะห์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09:00 - 18:00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ณัฐฤดี วึงประโคน</v>
      </c>
      <c r="C25" s="102">
        <v>46130.363703703704</v>
      </c>
      <c r="D25" s="100">
        <v>0.75</v>
      </c>
      <c r="E25" s="2" t="str">
        <v>BM1</v>
      </c>
      <c r="F25" s="2" t="str">
        <v>เนส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09:00 - 18:00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กานต์เก้า แจ้งสว่าง</v>
      </c>
      <c r="C26" s="102">
        <v>46130.363587962966</v>
      </c>
      <c r="D26" s="100">
        <v>0.75</v>
      </c>
      <c r="E26" s="2" t="str">
        <v>BM1</v>
      </c>
      <c r="F26" s="2" t="str">
        <v>ชมพู่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09:00 - 18:00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วิชชุตา เล็บครุฑ</v>
      </c>
      <c r="C27" s="102">
        <v>46130.36292824074</v>
      </c>
      <c r="D27" s="100">
        <v>0.75</v>
      </c>
      <c r="E27" s="2" t="str">
        <v>BM1</v>
      </c>
      <c r="F27" s="2" t="str">
        <v>จ๋า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09:00 - 18:00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วันดี เพชรนิลบุตร</v>
      </c>
      <c r="C28" s="102">
        <v>46130.36457175926</v>
      </c>
      <c r="D28" s="100">
        <v>0.75</v>
      </c>
      <c r="E28" s="2" t="str">
        <v>BM1</v>
      </c>
      <c r="F28" s="2" t="str">
        <v>บุ๊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09:00 - 18:00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ภูริ ยังกิด</v>
      </c>
      <c r="C29" s="102">
        <v>46130.37443287037</v>
      </c>
      <c r="D29" s="100">
        <v>0.75</v>
      </c>
      <c r="E29" s="2" t="str">
        <v>BM1</v>
      </c>
      <c r="F29" s="2" t="str">
        <v>ภีม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09:00 - 18:00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ภูธเนศ สวัสดี</v>
      </c>
      <c r="C30" s="102">
        <v>46130.36449074074</v>
      </c>
      <c r="D30" s="100">
        <v>0.75</v>
      </c>
      <c r="E30" s="2" t="str">
        <v>BM1</v>
      </c>
      <c r="F30" s="2" t="str">
        <v>ตี๋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09:00 - 18:00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ชาลิสา แสงจันทร์</v>
      </c>
      <c r="C31" s="102">
        <v>46130.342627314814</v>
      </c>
      <c r="D31" s="100">
        <v>0.75</v>
      </c>
      <c r="E31" s="2" t="str">
        <v>BM1</v>
      </c>
      <c r="F31" s="2" t="str">
        <v>ชิ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09:00 - 18:00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อภิรดี แสนโคตร</v>
      </c>
      <c r="C32" s="102">
        <v>46130.359918981485</v>
      </c>
      <c r="D32" s="100">
        <v>0.75</v>
      </c>
      <c r="E32" s="2" t="str">
        <v>BM1</v>
      </c>
      <c r="F32" s="2" t="str">
        <v>เกตุ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09:00 - 18:00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ดวงหทัย อุปนิ</v>
      </c>
      <c r="C33" s="102">
        <v>46130.360868055555</v>
      </c>
      <c r="D33" s="100">
        <v>0.75</v>
      </c>
      <c r="E33" s="2" t="str">
        <v>BM1</v>
      </c>
      <c r="F33" s="2" t="str">
        <v>ทัย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09:00 - 18:00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เพชรายุธ ทั่งจันทร์</v>
      </c>
      <c r="C34" s="102">
        <v>46130.36444444444</v>
      </c>
      <c r="D34" s="100">
        <v>0.75</v>
      </c>
      <c r="E34" s="2" t="str">
        <v>BM3</v>
      </c>
      <c r="F34" s="2" t="str">
        <v>แม็ก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09:00 - 18:00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อิทธิพล มีเจริญ</v>
      </c>
      <c r="C35" s="102">
        <v>46130.381736111114</v>
      </c>
      <c r="D35" s="100">
        <v>0.75</v>
      </c>
      <c r="E35" s="2" t="str">
        <v>BM3</v>
      </c>
      <c r="F35" s="2" t="str">
        <v>พล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09:00 - 18:00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สุรเดช เจตจิรประภา</v>
      </c>
      <c r="C36" s="102">
        <v>46130.381631944445</v>
      </c>
      <c r="D36" s="100">
        <v>0.75</v>
      </c>
      <c r="E36" s="2" t="str">
        <v>BM3</v>
      </c>
      <c r="F36" s="2" t="str">
        <v>เบบี้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09:00 - 18:00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ปิยะธิดา ปิดฉายะ</v>
      </c>
      <c r="C37" s="102">
        <v>46130.38140046296</v>
      </c>
      <c r="D37" s="100">
        <v>0.75</v>
      </c>
      <c r="E37" s="2" t="str">
        <v>BM3</v>
      </c>
      <c r="F37" s="2" t="str">
        <v>หมิว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09:00 - 18:00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รัษนันท์ รุจไชยนิตย์</v>
      </c>
      <c r="C38" s="102">
        <v>46130.37567129629</v>
      </c>
      <c r="D38" s="100">
        <v>0.75</v>
      </c>
      <c r="E38" s="12" t="str">
        <v>BM3</v>
      </c>
      <c r="F38" s="2" t="str">
        <v>นันท์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09:00 - 18:00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กนต์ธร พู่พันธ์</v>
      </c>
      <c r="C39" s="102">
        <v>46130.37461805555</v>
      </c>
      <c r="D39" s="100">
        <v>0.75</v>
      </c>
      <c r="E39" s="2" t="str">
        <v>BM3</v>
      </c>
      <c r="F39" s="2" t="str">
        <v>ปาย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09:00 - 18:00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วันชนะ แสงใส</v>
      </c>
      <c r="C40" s="102">
        <v>46130.37273148148</v>
      </c>
      <c r="D40" s="100">
        <v>0.75</v>
      </c>
      <c r="E40" s="2" t="str">
        <v>BM3</v>
      </c>
      <c r="F40" s="2" t="str">
        <v>แชมป์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09:00 - 18:00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ชลธิชา คงมงคล</v>
      </c>
      <c r="C41" s="102">
        <v>46130.372349537036</v>
      </c>
      <c r="D41" s="100">
        <v>0.75</v>
      </c>
      <c r="E41" s="2" t="str">
        <v>BM3</v>
      </c>
      <c r="F41" s="2" t="str">
        <v>แพรว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09:00 - 18:00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ปฏิญญา สำเร็จสุข</v>
      </c>
      <c r="C42" s="102">
        <v>46130.37138888889</v>
      </c>
      <c r="D42" s="100">
        <v>0.75</v>
      </c>
      <c r="E42" s="2" t="str">
        <v>BM3</v>
      </c>
      <c r="F42" s="2" t="str">
        <v>บิ้ง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09:00 - 18:00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นันทวัน ธรรมนิต์</v>
      </c>
      <c r="C43" s="102">
        <v>46130.36918981482</v>
      </c>
      <c r="D43" s="100">
        <v>0.75</v>
      </c>
      <c r="E43" s="2" t="str">
        <v>BM3</v>
      </c>
      <c r="F43" s="2" t="str">
        <v>อ้อ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09:00 - 18:00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จิราพร เพ็ชรนิล</v>
      </c>
      <c r="C44" s="102">
        <v>46130.36923611111</v>
      </c>
      <c r="D44" s="100">
        <v>0.75</v>
      </c>
      <c r="E44" s="2" t="str">
        <v>BM3</v>
      </c>
      <c r="F44" s="2" t="str">
        <v>ตาล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09:00 - 18:00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ดนุพร อโคตมี</v>
      </c>
      <c r="C45" s="102">
        <v>46130.36423611111</v>
      </c>
      <c r="D45" s="100">
        <v>0.75</v>
      </c>
      <c r="E45" s="2" t="str">
        <v>BM3</v>
      </c>
      <c r="F45" s="2" t="str">
        <v>ลีโอ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09:00 - 18:00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ธีรภัทร พลอยน้อย</v>
      </c>
      <c r="C46" s="102">
        <v>46130.361863425926</v>
      </c>
      <c r="D46" s="100">
        <v>0.75</v>
      </c>
      <c r="E46" s="2" t="str">
        <v>BM3</v>
      </c>
      <c r="F46" s="2" t="str">
        <v>คิว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09:00 - 18:00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ชนิตรา กลีบพุฒ</v>
      </c>
      <c r="C47" s="102">
        <v>46130.350277777776</v>
      </c>
      <c r="D47" s="100">
        <v>0.75</v>
      </c>
      <c r="E47" s="2" t="str">
        <v>BM3</v>
      </c>
      <c r="F47" s="2" t="str">
        <v>น้อง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09:00 - 18:00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เจษฎาภรณ์ ปุราชะกา</v>
      </c>
      <c r="C48" s="102">
        <v>46130.34756944444</v>
      </c>
      <c r="D48" s="100">
        <v>0.75</v>
      </c>
      <c r="E48" s="2" t="str">
        <v>BM3</v>
      </c>
      <c r="F48" s="2" t="str">
        <v>บิ๊ก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09:00 - 18:00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อนุพงศ์ แดงประเสริฐ</v>
      </c>
      <c r="C49" s="102">
        <v>46130.388240740744</v>
      </c>
      <c r="D49" s="100">
        <v>0.75</v>
      </c>
      <c r="E49" s="2" t="str">
        <v>DW1</v>
      </c>
      <c r="F49" s="2" t="str">
        <v>เอ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09:00 - 18:00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อนุชา ชื่นชม</v>
      </c>
      <c r="C50" s="102">
        <v>46130.37847222222</v>
      </c>
      <c r="D50" s="100">
        <v>0.75</v>
      </c>
      <c r="E50" s="2" t="str">
        <v>DW1</v>
      </c>
      <c r="F50" s="2" t="str">
        <v>อาท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09:00 - 18:00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อรรถชัย ม่วงคู</v>
      </c>
      <c r="C51" s="102">
        <v>46130.373449074075</v>
      </c>
      <c r="D51" s="100">
        <v>0.75</v>
      </c>
      <c r="E51" s="2" t="str">
        <v>DW1</v>
      </c>
      <c r="F51" s="2" t="str">
        <v>บอม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09:00 - 18:00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นพรัตน์ นบนอบ</v>
      </c>
      <c r="C52" s="102">
        <v>46130.37265046296</v>
      </c>
      <c r="D52" s="100">
        <v>0.75</v>
      </c>
      <c r="E52" s="2" t="str">
        <v>DW1</v>
      </c>
      <c r="F52" s="2" t="str">
        <v>บอล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09:00 - 18:00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ยุรนันท์ แซ่ย่าง</v>
      </c>
      <c r="C53" s="102">
        <v>46130.372569444444</v>
      </c>
      <c r="D53" s="100">
        <v>0.75</v>
      </c>
      <c r="E53" s="2" t="str">
        <v>DW1</v>
      </c>
      <c r="F53" s="2" t="str">
        <v>ตี๋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09:00 - 18:00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ณิชนันทน์ ขวัญสุด</v>
      </c>
      <c r="C54" s="102">
        <v>46130.37243055556</v>
      </c>
      <c r="D54" s="100">
        <v>0.75</v>
      </c>
      <c r="E54" s="2" t="str">
        <v>DW1</v>
      </c>
      <c r="F54" s="2" t="str">
        <v>บูม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09:00 - 18:00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 xml:space="preserve">
        <v> กรัณย์ เพ็ชร์สุทธิ์</v>
      </c>
      <c r="C55" s="102">
        <v>46130.36851851852</v>
      </c>
      <c r="D55" s="100">
        <v>0.75</v>
      </c>
      <c r="E55" s="2" t="str">
        <v>DW1</v>
      </c>
      <c r="F55" s="2" t="str">
        <v>บอย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09:00 - 18:00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วรรณวิษา เตชะอนันต์ณุกุล</v>
      </c>
      <c r="C56" s="102">
        <v>46130.37252314815</v>
      </c>
      <c r="D56" s="100">
        <v>0.75</v>
      </c>
      <c r="E56" s="2" t="str">
        <v>DW1</v>
      </c>
      <c r="F56" s="2" t="str">
        <v>ลูคัส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09:00 - 18:00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กรรณิการ์ หวันทา</v>
      </c>
      <c r="C57" s="102">
        <v>46130.343298611115</v>
      </c>
      <c r="D57" s="100">
        <v>0.75</v>
      </c>
      <c r="E57" s="2" t="str">
        <v>DW1</v>
      </c>
      <c r="F57" s="2" t="str">
        <v>มด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09:00 - 18:00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นภัสกร ฟองเกิด</v>
      </c>
      <c r="C58" s="102">
        <v>46130.37158564815</v>
      </c>
      <c r="D58" s="100">
        <v>0.75</v>
      </c>
      <c r="E58" s="2" t="str">
        <v>DW1</v>
      </c>
      <c r="F58" s="2" t="str">
        <v>เปา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09:00 - 18:00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วันวิสาข์ กิตติกสานต์</v>
      </c>
      <c r="C59" s="102">
        <v>46130.36814814815</v>
      </c>
      <c r="D59" s="100">
        <v>0.75</v>
      </c>
      <c r="E59" s="2" t="str">
        <v>แม่บ้านสา</v>
      </c>
      <c r="F59" s="2"/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09:00 - 18:00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ขวัญชนก ประวิเศษ</v>
      </c>
      <c r="C60" s="102">
        <v>46130.371099537035</v>
      </c>
      <c r="D60" s="100">
        <v>0.75</v>
      </c>
      <c r="E60" s="2" t="str">
        <v>นักศึกษา</v>
      </c>
      <c r="F60" s="2"/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09:00 - 18:00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ณัฐพงศ์ ปรีพูล</v>
      </c>
      <c r="C61" s="102">
        <v>46130.37425925926</v>
      </c>
      <c r="D61" s="100">
        <v>0.75</v>
      </c>
      <c r="E61" s="2" t="str">
        <v>นักศึกษาแบงค์</v>
      </c>
      <c r="F61" s="2"/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09:00 - 18:00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นัฐพล สุวินชัย</v>
      </c>
      <c r="C62" s="102">
        <v>46130.356458333335</v>
      </c>
      <c r="D62" s="100">
        <v>0.75</v>
      </c>
      <c r="E62" s="2" t="str">
        <v>นักศึกษาฝึกงาน</v>
      </c>
      <c r="F62" s="2"/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09:00 - 18:00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/>
      <c r="B63" s="25"/>
      <c r="C63" s="145"/>
      <c r="D63" s="100"/>
      <c r="E63" s="25"/>
      <c r="F63" s="25"/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09:00 - 18:00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/>
      <c r="B64" s="2"/>
      <c r="C64" s="102"/>
      <c r="D64" s="100"/>
      <c r="E64" s="2"/>
      <c r="F64" s="2"/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09:00 - 18:00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/>
      <c r="B65" s="2"/>
      <c r="C65" s="102"/>
      <c r="D65" s="115"/>
      <c r="E65" s="2"/>
      <c r="F65" s="2"/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09:00 - 18:00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/>
      <c r="B66" s="2"/>
      <c r="C66" s="102"/>
      <c r="D66" s="100"/>
      <c r="E66" s="2"/>
      <c r="F66" s="2"/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09:00 - 18:00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/>
      <c r="B67" s="2"/>
      <c r="C67" s="102"/>
      <c r="D67" s="100"/>
      <c r="E67" s="2"/>
      <c r="F67" s="2"/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09:00 - 18:00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/>
      <c r="B68" s="2"/>
      <c r="C68" s="102"/>
      <c r="D68" s="100"/>
      <c r="E68" s="2"/>
      <c r="F68" s="2"/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09:00 - 18:00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/>
      <c r="B69" s="2"/>
      <c r="C69" s="102"/>
      <c r="D69" s="100"/>
      <c r="E69" s="2"/>
      <c r="F69" s="2"/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09:00 - 18:00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/>
      <c r="B70" s="2"/>
      <c r="C70" s="102"/>
      <c r="D70" s="100"/>
      <c r="E70" s="2"/>
      <c r="F70" s="2"/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 t="str">
        <v>09:00 - 18:00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/>
      <c r="B71" s="2"/>
      <c r="C71" s="102"/>
      <c r="D71" s="100"/>
      <c r="E71" s="2"/>
      <c r="F71" s="2"/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 t="str">
        <v>09:00 - 18:00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/>
      <c r="B72" s="2"/>
      <c r="C72" s="102"/>
      <c r="D72" s="100"/>
      <c r="E72" s="2"/>
      <c r="F72" s="2"/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 t="str">
        <v>09:00 - 18:00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/>
      <c r="B73" s="2"/>
      <c r="C73" s="102"/>
      <c r="D73" s="100"/>
      <c r="E73" s="2"/>
      <c r="F73" s="2"/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/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/>
      <c r="B74" s="2"/>
      <c r="C74" s="102"/>
      <c r="D74" s="100"/>
      <c r="E74" s="2"/>
      <c r="F74" s="2"/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/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/>
      <c r="B75" s="2"/>
      <c r="C75" s="102"/>
      <c r="D75" s="100"/>
      <c r="E75" s="2"/>
      <c r="F75" s="2"/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/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/>
      <c r="B76" s="2"/>
      <c r="C76" s="102"/>
      <c r="D76" s="100"/>
      <c r="E76" s="2"/>
      <c r="F76" s="2"/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/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/>
      <c r="B77" s="2"/>
      <c r="C77" s="102"/>
      <c r="D77" s="100"/>
      <c r="E77" s="2"/>
      <c r="F77" s="2"/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/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/>
      <c r="B78" s="2"/>
      <c r="C78" s="102"/>
      <c r="D78" s="143"/>
      <c r="E78" s="2"/>
      <c r="F78" s="2"/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/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/>
      <c r="B79" s="2"/>
      <c r="C79" s="102"/>
      <c r="D79" s="100"/>
      <c r="E79" s="2"/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/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/>
      <c r="B80" s="2"/>
      <c r="C80" s="102"/>
      <c r="D80" s="100"/>
      <c r="E80" s="2"/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/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/>
      <c r="B81" s="2"/>
      <c r="C81" s="102"/>
      <c r="D81" s="100"/>
      <c r="E81" s="2"/>
      <c r="F81" s="2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/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/>
      <c r="B82" s="2"/>
      <c r="C82" s="102"/>
      <c r="D82" s="100"/>
      <c r="E82" s="2"/>
      <c r="F82" s="2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/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B83" s="2"/>
      <c r="C83" s="102"/>
      <c r="D83" s="100"/>
      <c r="E83" s="2"/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/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B84" s="2"/>
      <c r="C84" s="102"/>
      <c r="D84" s="115"/>
      <c r="E84" s="2"/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/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/>
      <c r="C85" s="102"/>
      <c r="D85" s="115"/>
      <c r="E85" s="2"/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/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/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/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/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/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/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/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84" priority="2" stopIfTrue="true" type="expression">
      <formula>AND(ISNUMBER(SEARCH("BM",$E9)),$E9&lt;&gt;$L9)</formula>
    </cfRule>
  </conditionalFormatting>
  <conditionalFormatting sqref="B1:B1048576">
    <cfRule dxfId="85" priority="3" stopIfTrue="true" type="duplicateValues"/>
  </conditionalFormatting>
  <conditionalFormatting sqref="L1:M1048576">
    <cfRule dxfId="86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87" priority="5" stopIfTrue="true" type="expression">
      <formula>ISNUMBER(SEARCH("มาสาย",$P1))</formula>
    </cfRule>
  </conditionalFormatting>
  <conditionalFormatting sqref="P1:P1048576">
    <cfRule dxfId="88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2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กีรติ วาจาเพราะ</v>
      </c>
      <c r="C9" s="102">
        <v>46131.39575231481</v>
      </c>
      <c r="D9" s="152">
        <v>46131.75133101852</v>
      </c>
      <c r="E9" s="2" t="str">
        <v>BM1</v>
      </c>
      <c r="F9" s="2" t="str">
        <v>ซุป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09:00 - 18:00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ฉัตรมงคล มาลี</v>
      </c>
      <c r="C10" s="102">
        <v>46131.380219907405</v>
      </c>
      <c r="D10" s="152">
        <v>46131.75201388889</v>
      </c>
      <c r="E10" s="2" t="str">
        <v>BM1</v>
      </c>
      <c r="F10" s="2" t="str">
        <v>เก้า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09:00 - 18:00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ครองฟ้า เทียมประกอบกิจ</v>
      </c>
      <c r="C11" s="102">
        <v>46131.38008101852</v>
      </c>
      <c r="D11" s="152">
        <v>46131.75063657408</v>
      </c>
      <c r="E11" s="2" t="str">
        <v>BM1</v>
      </c>
      <c r="F11" s="2" t="str">
        <v>จีโน่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09:00 - 18:00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อิงอร สุวรรณนิเวศ</v>
      </c>
      <c r="C12" s="102">
        <v>46131.37550925926</v>
      </c>
      <c r="D12" s="152">
        <v>46131.750081018516</v>
      </c>
      <c r="E12" s="2" t="str">
        <v>BM1</v>
      </c>
      <c r="F12" s="2" t="str">
        <v>หมวย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09:00 - 18:00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กาญจนา วิสุทธิพงศ์</v>
      </c>
      <c r="C13" s="102">
        <v>46131.37415509259</v>
      </c>
      <c r="D13" s="152">
        <v>46131.751064814816</v>
      </c>
      <c r="E13" s="2" t="str">
        <v>BM1</v>
      </c>
      <c r="F13" s="2" t="str">
        <v>แม่บ้านเก๋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09:00 - 18:00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ญาณรัตน์ พิสัยพันธ์</v>
      </c>
      <c r="C14" s="102">
        <v>46131.3737962963</v>
      </c>
      <c r="D14" s="152">
        <v>46131.75116898148</v>
      </c>
      <c r="E14" s="2" t="str">
        <v>BM1</v>
      </c>
      <c r="F14" s="2" t="str">
        <v>ขนมจีน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09:00 - 18:00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ณัฐกิตติ์ โล้หนู</v>
      </c>
      <c r="C15" s="102">
        <v>46131.37232638889</v>
      </c>
      <c r="D15" s="152">
        <v>46131.75208333333</v>
      </c>
      <c r="E15" s="2" t="str">
        <v>BM1</v>
      </c>
      <c r="F15" s="2" t="str">
        <v>เฟิร์ส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09:00 - 18:00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นิชากร กรุดบาง</v>
      </c>
      <c r="C16" s="102">
        <v>46131.3719212963</v>
      </c>
      <c r="D16" s="152">
        <v>46131.75181712963</v>
      </c>
      <c r="E16" s="2" t="str">
        <v>BM1</v>
      </c>
      <c r="F16" s="2" t="str">
        <v>ครีม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09:00 - 18:00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วันดี เพชรนิลบุตร</v>
      </c>
      <c r="C17" s="102">
        <v>46131.37196759259</v>
      </c>
      <c r="D17" s="152">
        <v>46131.75170138889</v>
      </c>
      <c r="E17" s="2" t="str">
        <v>BM1</v>
      </c>
      <c r="F17" s="2" t="str">
        <v>บุ๊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09:00 - 18:00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รวินท์นิภา คงทะเล</v>
      </c>
      <c r="C18" s="102">
        <v>46131.37086805556</v>
      </c>
      <c r="D18" s="152">
        <v>46131.750706018516</v>
      </c>
      <c r="E18" s="2" t="str">
        <v>BM1</v>
      </c>
      <c r="F18" s="2" t="str">
        <v>นุ่น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09:00 - 18:00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เกณิกา ฐาณัตตระกูล</v>
      </c>
      <c r="C19" s="102">
        <v>46131.37111111111</v>
      </c>
      <c r="D19" s="152">
        <v>46131.75127314815</v>
      </c>
      <c r="E19" s="2" t="str">
        <v>BM1</v>
      </c>
      <c r="F19" s="2" t="str">
        <v>เก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09:00 - 18:00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ณัฐฤดี วึงประโคน</v>
      </c>
      <c r="C20" s="102">
        <v>46131.3699537037</v>
      </c>
      <c r="D20" s="186">
        <v>0.625</v>
      </c>
      <c r="E20" s="2" t="str">
        <v>BM1</v>
      </c>
      <c r="F20" s="2" t="str">
        <v>เนส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09:00 - 18:00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เขมมะ จงเพิ่มกลาง</v>
      </c>
      <c r="C21" s="102">
        <v>46131.36971064815</v>
      </c>
      <c r="D21" s="152">
        <v>46131.75195601852</v>
      </c>
      <c r="E21" s="2" t="str">
        <v>BM1</v>
      </c>
      <c r="F21" s="2" t="str">
        <v>โฮ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09:00 - 18:00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ปนัดดา มานมูเราะ</v>
      </c>
      <c r="C22" s="102">
        <v>46131.369525462964</v>
      </c>
      <c r="D22" s="152">
        <v>46131.750868055555</v>
      </c>
      <c r="E22" s="2" t="str">
        <v>BM1</v>
      </c>
      <c r="F22" s="2" t="str">
        <v>หวาน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09:00 - 18:00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อริน มั่นเจริญ</v>
      </c>
      <c r="C23" s="102">
        <v>46131.369479166664</v>
      </c>
      <c r="D23" s="152">
        <v>46131.750925925924</v>
      </c>
      <c r="E23" s="2" t="str">
        <v>BM1</v>
      </c>
      <c r="F23" s="2" t="str">
        <v>หมัด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09:00 - 18:00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วิชชุตา เล็บครุฑ</v>
      </c>
      <c r="C24" s="102">
        <v>46131.368726851855</v>
      </c>
      <c r="D24" s="152">
        <v>46131.750127314815</v>
      </c>
      <c r="E24" s="2" t="str">
        <v>BM1</v>
      </c>
      <c r="F24" s="2" t="str">
        <v>จ๋า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09:00 - 18:00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ดวงหทัย อุปนิ</v>
      </c>
      <c r="C25" s="102">
        <v>46131.368159722224</v>
      </c>
      <c r="D25" s="152">
        <v>46131.751759259256</v>
      </c>
      <c r="E25" s="2" t="str">
        <v>BM1</v>
      </c>
      <c r="F25" s="2" t="str">
        <v>เบ้น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09:00 - 18:00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ประสิทธิ์ เด๊ะรอฮีม</v>
      </c>
      <c r="C26" s="102">
        <v>46131.36849537037</v>
      </c>
      <c r="D26" s="152">
        <v>46131.752337962964</v>
      </c>
      <c r="E26" s="2" t="str">
        <v>BM1</v>
      </c>
      <c r="F26" s="2" t="str">
        <v>ดีน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09:00 - 18:00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พรชิตา พะวา</v>
      </c>
      <c r="C27" s="102">
        <v>46131.36804398148</v>
      </c>
      <c r="D27" s="152">
        <v>46131.75246527778</v>
      </c>
      <c r="E27" s="2" t="str">
        <v>BM1</v>
      </c>
      <c r="F27" s="2" t="str">
        <v>ฟ้าน้อย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09:00 - 18:00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รัตตินันท์ กลิ่นจันทร์กลั่น</v>
      </c>
      <c r="C28" s="102">
        <v>46131.36769675926</v>
      </c>
      <c r="D28" s="186">
        <v>0.5416666666666666</v>
      </c>
      <c r="E28" s="2" t="str">
        <v>BM1</v>
      </c>
      <c r="F28" s="2" t="str">
        <v>เจี๊ยบ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09:00 - 18:00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ตูแวยะ ลอมะ</v>
      </c>
      <c r="C29" s="102">
        <v>46131.36625</v>
      </c>
      <c r="D29" s="152">
        <v>46131.75100694445</v>
      </c>
      <c r="E29" s="2" t="str">
        <v>BM1</v>
      </c>
      <c r="F29" s="2" t="str">
        <v>ยะห์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09:00 - 18:00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วริศรา เครือแสง</v>
      </c>
      <c r="C30" s="102">
        <v>46131.36510416667</v>
      </c>
      <c r="D30" s="152">
        <v>46131.75037037037</v>
      </c>
      <c r="E30" s="2" t="str">
        <v>Bm1</v>
      </c>
      <c r="F30" s="2" t="str">
        <v>ทัย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09:00 - 18:00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ภูริ ยังกิด</v>
      </c>
      <c r="C31" s="102">
        <v>46131.37605324074</v>
      </c>
      <c r="D31" s="152">
        <v>46131.75042824074</v>
      </c>
      <c r="E31" s="2" t="str">
        <v>BM1</v>
      </c>
      <c r="F31" s="2" t="str">
        <v>ภีม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09:00 - 18:00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กานต์เก้า แจ้งสว่าง</v>
      </c>
      <c r="C32" s="102">
        <v>46131.36502314815</v>
      </c>
      <c r="D32" s="152">
        <v>46131.75241898148</v>
      </c>
      <c r="E32" s="2" t="str">
        <v>BM1</v>
      </c>
      <c r="F32" s="2" t="str">
        <v>ชมพู่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09:00 - 18:00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อภิรดี แสนโคตร</v>
      </c>
      <c r="C33" s="102">
        <v>46131.36131944445</v>
      </c>
      <c r="D33" s="152">
        <v>46131.75164351852</v>
      </c>
      <c r="E33" s="2" t="str">
        <v>BM1</v>
      </c>
      <c r="F33" s="2" t="str">
        <v>เกตุ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09:00 - 18:00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ชาลิสา แสงจันทร์</v>
      </c>
      <c r="C34" s="102">
        <v>46131.345659722225</v>
      </c>
      <c r="D34" s="152">
        <v>46131.75320601852</v>
      </c>
      <c r="E34" s="2" t="str">
        <v>BM1</v>
      </c>
      <c r="F34" s="2" t="str">
        <v>ชิ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09:00 - 18:00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นรินลักษณ์ สวัสดี</v>
      </c>
      <c r="C35" s="102">
        <v>46131.35435185185</v>
      </c>
      <c r="D35" s="152">
        <v>46131.750752314816</v>
      </c>
      <c r="E35" s="2" t="str">
        <v>BM1</v>
      </c>
      <c r="F35" s="2" t="str">
        <v>ใหม่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09:00 - 18:00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เวโรจน์ ชินนอก</v>
      </c>
      <c r="C36" s="102">
        <v>46131.375231481485</v>
      </c>
      <c r="D36" s="152">
        <v>46131.75079861111</v>
      </c>
      <c r="E36" s="2" t="str">
        <v>BM1</v>
      </c>
      <c r="F36" s="2" t="str">
        <v>เอ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09:00 - 18:00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อิทธิพล มีเจริญ</v>
      </c>
      <c r="C37" s="102">
        <v>46131.40384259259</v>
      </c>
      <c r="D37" s="152">
        <v>46131.7521412037</v>
      </c>
      <c r="E37" s="2" t="str">
        <v>BM3</v>
      </c>
      <c r="F37" s="2" t="str">
        <v>พล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09:00 - 18:00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ปิยะธิดา ปิดฉายะ</v>
      </c>
      <c r="C38" s="102">
        <v>46131.403715277775</v>
      </c>
      <c r="D38" s="152">
        <v>46131.752534722225</v>
      </c>
      <c r="E38" s="2" t="str">
        <v>BM3</v>
      </c>
      <c r="F38" s="2" t="str">
        <v>หมิว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09:00 - 18:00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เพชรายุธ ทั่งจันทร์</v>
      </c>
      <c r="C39" s="102">
        <v>46131.36298611111</v>
      </c>
      <c r="D39" s="152">
        <v>46131.75145833333</v>
      </c>
      <c r="E39" s="2" t="str">
        <v>BM3</v>
      </c>
      <c r="F39" s="2" t="str">
        <v>แม็ก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09:00 - 18:00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สุรเดช เจตจิรประภา</v>
      </c>
      <c r="C40" s="102">
        <v>46131.37795138889</v>
      </c>
      <c r="D40" s="152">
        <v>46131.75219907407</v>
      </c>
      <c r="E40" s="2" t="str">
        <v>BM3</v>
      </c>
      <c r="F40" s="2" t="str">
        <v>เบบี้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09:00 - 18:00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รัษนันท์ รุจไชยนิตย์</v>
      </c>
      <c r="C41" s="102">
        <v>46131.375289351854</v>
      </c>
      <c r="D41" s="152">
        <v>46131.75289351852</v>
      </c>
      <c r="E41" s="2" t="str">
        <v>BM3</v>
      </c>
      <c r="F41" s="2" t="str">
        <v>นันท์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09:00 - 18:00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ปฏิญญา สำเร็จสุข</v>
      </c>
      <c r="C42" s="102">
        <v>46131.37464120371</v>
      </c>
      <c r="D42" s="152">
        <v>46131.75030092592</v>
      </c>
      <c r="E42" s="2" t="str">
        <v>BM3</v>
      </c>
      <c r="F42" s="2" t="str">
        <v>บิ๊ง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09:00 - 18:00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เจษฎาภรณ์ ปุราชะกา</v>
      </c>
      <c r="C43" s="102">
        <v>46131.372025462966</v>
      </c>
      <c r="D43" s="152">
        <v>46131.75019675926</v>
      </c>
      <c r="E43" s="2" t="str">
        <v>BM3</v>
      </c>
      <c r="F43" s="2" t="str">
        <v>บิ๊ก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09:00 - 18:00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ชลธิชา คงมงคล</v>
      </c>
      <c r="C44" s="102">
        <v>46131.37106481481</v>
      </c>
      <c r="D44" s="152">
        <v>46131.75431712963</v>
      </c>
      <c r="E44" s="2" t="str">
        <v>BM3</v>
      </c>
      <c r="F44" s="2" t="str">
        <v>แพรว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09:00 - 18:00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วันชนะ แสงใส</v>
      </c>
      <c r="C45" s="102">
        <v>46131.36980324074</v>
      </c>
      <c r="D45" s="152">
        <v>46131.75053240741</v>
      </c>
      <c r="E45" s="2" t="str">
        <v>BM3</v>
      </c>
      <c r="F45" s="2" t="str">
        <v>แชมป์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09:00 - 18:00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ธีรภัทร พลอยน้อย</v>
      </c>
      <c r="C46" s="102">
        <v>46131.368796296294</v>
      </c>
      <c r="D46" s="152">
        <v>46131.750243055554</v>
      </c>
      <c r="E46" s="2" t="str">
        <v>BM3</v>
      </c>
      <c r="F46" s="2" t="str">
        <v>คิว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09:00 - 18:00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จิราพร เพ็ชรนิล</v>
      </c>
      <c r="C47" s="102">
        <v>46131.366435185184</v>
      </c>
      <c r="D47" s="186">
        <v>0.5416666666666666</v>
      </c>
      <c r="E47" s="2" t="str">
        <v>BM3</v>
      </c>
      <c r="F47" s="2" t="str">
        <v>ตาล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09:00 - 18:00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ดนุพร อโคตมี</v>
      </c>
      <c r="C48" s="102">
        <v>46131.36274305556</v>
      </c>
      <c r="D48" s="152">
        <v>46131.75137731482</v>
      </c>
      <c r="E48" s="2" t="str">
        <v>BM3</v>
      </c>
      <c r="F48" s="2" t="str">
        <v>ลีโอ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09:00 - 18:00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กนต์ธร พู่พันธ์</v>
      </c>
      <c r="C49" s="102">
        <v>46131.37422453704</v>
      </c>
      <c r="D49" s="152">
        <v>46131.752962962964</v>
      </c>
      <c r="E49" s="2" t="str">
        <v>BM3</v>
      </c>
      <c r="F49" s="2" t="str">
        <v>ปาย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09:00 - 18:00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นันทวัน ธรรมนิต์</v>
      </c>
      <c r="C50" s="102">
        <v>46131.36630787037</v>
      </c>
      <c r="D50" s="186">
        <v>0.5416666666666666</v>
      </c>
      <c r="E50" s="2" t="str">
        <v>BM3</v>
      </c>
      <c r="F50" s="2" t="str">
        <v>อ้อ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09:00 - 18:00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อนุชา ชื่นชม</v>
      </c>
      <c r="C51" s="102">
        <v>46131.37568287037</v>
      </c>
      <c r="D51" s="152">
        <v>46131.75341435185</v>
      </c>
      <c r="E51" s="2" t="str">
        <v>DW1</v>
      </c>
      <c r="F51" s="2" t="str">
        <v>อาท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09:00 - 18:00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ยุรนันท์ แซ่ย่าง</v>
      </c>
      <c r="C52" s="102">
        <v>46131.37375</v>
      </c>
      <c r="D52" s="152">
        <v>46131.75305555556</v>
      </c>
      <c r="E52" s="2" t="str">
        <v>DW1</v>
      </c>
      <c r="F52" s="2" t="str">
        <v>ตี๋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09:00 - 18:00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กรรณิการ์ หวันทา</v>
      </c>
      <c r="C53" s="102">
        <v>46131.37144675926</v>
      </c>
      <c r="D53" s="152">
        <v>46131.751550925925</v>
      </c>
      <c r="E53" s="2" t="str">
        <v>DW1</v>
      </c>
      <c r="F53" s="2" t="str">
        <v>มด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09:00 - 18:00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ณิชนันทน์ ขวัญสุด</v>
      </c>
      <c r="C54" s="102">
        <v>46131.371516203704</v>
      </c>
      <c r="D54" s="152">
        <v>46131.75314814815</v>
      </c>
      <c r="E54" s="2" t="str">
        <v>DW1</v>
      </c>
      <c r="F54" s="2" t="str">
        <v>บูม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09:00 - 18:00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วรรณวิษา เตชะอนันต์ณุกุล</v>
      </c>
      <c r="C55" s="102">
        <v>46131.372152777774</v>
      </c>
      <c r="D55" s="152">
        <v>46131.75059027778</v>
      </c>
      <c r="E55" s="2" t="str">
        <v>DW1</v>
      </c>
      <c r="F55" s="2" t="str">
        <v>ลูคัส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09:00 - 18:00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กรัณย์ เพ็ชร์สุทธิ์</v>
      </c>
      <c r="C56" s="102">
        <v>46131.370983796296</v>
      </c>
      <c r="D56" s="152">
        <v>46131.753275462965</v>
      </c>
      <c r="E56" s="2" t="str">
        <v>DW1</v>
      </c>
      <c r="F56" s="2" t="str">
        <v>บอย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09:00 - 18:00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นพรัตน์ นบนอบ</v>
      </c>
      <c r="C57" s="102">
        <v>46131.37082175926</v>
      </c>
      <c r="D57" s="152">
        <v>46131.752280092594</v>
      </c>
      <c r="E57" s="2" t="str">
        <v>DW1</v>
      </c>
      <c r="F57" s="2" t="str">
        <v>บอล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09:00 - 18:00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อรรถชัย ม่วงคู</v>
      </c>
      <c r="C58" s="102">
        <v>46131.36362268519</v>
      </c>
      <c r="D58" s="152">
        <v>46131.75331018519</v>
      </c>
      <c r="E58" s="2" t="str">
        <v>DW1</v>
      </c>
      <c r="F58" s="2" t="str">
        <v>บอม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09:00 - 18:00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พยอม ดีเลิศ</v>
      </c>
      <c r="C59" s="102">
        <v>46131.36138888889</v>
      </c>
      <c r="D59" s="152">
        <v>46131.75189814815</v>
      </c>
      <c r="E59" s="2" t="str">
        <v>แม่บ้าน</v>
      </c>
      <c r="F59" s="2"/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09:00 - 18:00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/>
      <c r="B60" s="2"/>
      <c r="C60" s="102"/>
      <c r="D60" s="147"/>
      <c r="E60" s="151"/>
      <c r="F60" s="25"/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09:00 - 18:00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/>
      <c r="B61" s="2"/>
      <c r="C61" s="102"/>
      <c r="D61" s="147"/>
      <c r="E61" s="45"/>
      <c r="F61" s="2"/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09:00 - 18:00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/>
      <c r="B62" s="2"/>
      <c r="C62" s="102"/>
      <c r="D62" s="147"/>
      <c r="E62" s="45"/>
      <c r="F62" s="2"/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/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/>
      <c r="B63" s="2"/>
      <c r="C63" s="102"/>
      <c r="D63" s="147"/>
      <c r="E63" s="45"/>
      <c r="F63" s="2"/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/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/>
      <c r="B64" s="2"/>
      <c r="C64" s="102"/>
      <c r="D64" s="147"/>
      <c r="E64" s="45"/>
      <c r="F64" s="2"/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/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/>
      <c r="B65" s="2"/>
      <c r="C65" s="102"/>
      <c r="D65" s="148"/>
      <c r="E65" s="45"/>
      <c r="F65" s="2"/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/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/>
      <c r="B66" s="25"/>
      <c r="C66" s="145"/>
      <c r="D66" s="143"/>
      <c r="E66" s="2"/>
      <c r="F66" s="2"/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/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/>
      <c r="B67" s="2"/>
      <c r="C67" s="102"/>
      <c r="D67" s="100"/>
      <c r="E67" s="2"/>
      <c r="F67" s="2"/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/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/>
      <c r="B68" s="2"/>
      <c r="C68" s="102"/>
      <c r="D68" s="100"/>
      <c r="E68" s="2"/>
      <c r="F68" s="2"/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/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/>
      <c r="B69" s="2"/>
      <c r="C69" s="102"/>
      <c r="D69" s="100"/>
      <c r="E69" s="2"/>
      <c r="F69" s="2"/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/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/>
      <c r="B70" s="2"/>
      <c r="C70" s="102"/>
      <c r="D70" s="100"/>
      <c r="E70" s="2"/>
      <c r="F70" s="2"/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/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/>
      <c r="B71" s="2"/>
      <c r="C71" s="102"/>
      <c r="D71" s="100"/>
      <c r="E71" s="2"/>
      <c r="F71" s="2"/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/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/>
      <c r="B72" s="2"/>
      <c r="C72" s="102"/>
      <c r="D72" s="100"/>
      <c r="E72" s="2"/>
      <c r="F72" s="2"/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/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/>
      <c r="B73" s="2"/>
      <c r="C73" s="102"/>
      <c r="D73" s="100"/>
      <c r="E73" s="2"/>
      <c r="F73" s="2"/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/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/>
      <c r="B74" s="2"/>
      <c r="C74" s="102"/>
      <c r="D74" s="100"/>
      <c r="E74" s="2"/>
      <c r="F74" s="2"/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/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/>
      <c r="B75" s="2"/>
      <c r="C75" s="102"/>
      <c r="D75" s="100"/>
      <c r="E75" s="2"/>
      <c r="F75" s="2"/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/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/>
      <c r="B76" s="2"/>
      <c r="C76" s="102"/>
      <c r="D76" s="100"/>
      <c r="E76" s="2"/>
      <c r="F76" s="2"/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/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/>
      <c r="B77" s="2"/>
      <c r="C77" s="102"/>
      <c r="D77" s="100"/>
      <c r="E77" s="2"/>
      <c r="F77" s="2"/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/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/>
      <c r="B78" s="2"/>
      <c r="C78" s="102"/>
      <c r="D78" s="143"/>
      <c r="E78" s="2"/>
      <c r="F78" s="2"/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/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/>
      <c r="B79" s="2"/>
      <c r="C79" s="102"/>
      <c r="D79" s="100"/>
      <c r="E79" s="2"/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/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/>
      <c r="B80" s="2"/>
      <c r="C80" s="102"/>
      <c r="D80" s="100"/>
      <c r="E80" s="2"/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/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/>
      <c r="B81" s="2"/>
      <c r="C81" s="102"/>
      <c r="D81" s="100"/>
      <c r="E81" s="2"/>
      <c r="F81" s="2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/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/>
      <c r="B82" s="2"/>
      <c r="C82" s="102"/>
      <c r="D82" s="100"/>
      <c r="E82" s="2"/>
      <c r="F82" s="2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/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B83" s="2"/>
      <c r="C83" s="102"/>
      <c r="D83" s="100"/>
      <c r="E83" s="2"/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/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B84" s="2"/>
      <c r="C84" s="102"/>
      <c r="D84" s="115"/>
      <c r="E84" s="2"/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/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/>
      <c r="C85" s="102"/>
      <c r="D85" s="115"/>
      <c r="E85" s="2"/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/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/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/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/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/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/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/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90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90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90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90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90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90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89" priority="2" stopIfTrue="true" type="expression">
      <formula>AND(ISNUMBER(SEARCH("BM",$E9)),$E9&lt;&gt;$L9)</formula>
    </cfRule>
  </conditionalFormatting>
  <conditionalFormatting sqref="B1:B1048576">
    <cfRule dxfId="90" priority="3" stopIfTrue="true" type="duplicateValues"/>
  </conditionalFormatting>
  <conditionalFormatting sqref="L1:M1048576">
    <cfRule dxfId="91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92" priority="5" stopIfTrue="true" type="expression">
      <formula>ISNUMBER(SEARCH("มาสาย",$P1))</formula>
    </cfRule>
  </conditionalFormatting>
  <conditionalFormatting sqref="P1:P1048576">
    <cfRule dxfId="93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30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อธิบดี วัสสุวรรณ</v>
      </c>
      <c r="C9" s="102">
        <v>46132.36430555556</v>
      </c>
      <c r="D9" s="100">
        <v>0.7291666666666666</v>
      </c>
      <c r="E9" s="2" t="str">
        <v>BM1</v>
      </c>
      <c r="F9" s="2" t="str">
        <v>ฟรี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เวโรจน์ ชินนอก</v>
      </c>
      <c r="C10" s="102">
        <v>46132.358668981484</v>
      </c>
      <c r="D10" s="100">
        <v>0.7291666666666666</v>
      </c>
      <c r="E10" s="2" t="str">
        <v>BM1</v>
      </c>
      <c r="F10" s="2" t="str">
        <v>เอ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ณัฐกิตติ์ โล้หนู</v>
      </c>
      <c r="C11" s="102">
        <v>46132.35738425926</v>
      </c>
      <c r="D11" s="100">
        <v>0.7291666666666666</v>
      </c>
      <c r="E11" s="2" t="str">
        <v>BM1</v>
      </c>
      <c r="F11" s="2" t="str">
        <v>เฟิร์ส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อริน มั่นเจริญ</v>
      </c>
      <c r="C12" s="102">
        <v>46132.35599537037</v>
      </c>
      <c r="D12" s="100">
        <v>0.7291666666666666</v>
      </c>
      <c r="E12" s="2" t="str">
        <v>BM1</v>
      </c>
      <c r="F12" s="2" t="str">
        <v>หมัด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ปนัดดา มานมูเราะ</v>
      </c>
      <c r="C13" s="102">
        <v>46132.35574074074</v>
      </c>
      <c r="D13" s="100">
        <v>0.7291666666666666</v>
      </c>
      <c r="E13" s="2" t="str">
        <v>BM1</v>
      </c>
      <c r="F13" s="2" t="str">
        <v>หวาน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นิชากร กรุดบาง</v>
      </c>
      <c r="C14" s="102">
        <v>46132.35194444445</v>
      </c>
      <c r="D14" s="100">
        <v>0.7291666666666666</v>
      </c>
      <c r="E14" s="2" t="str">
        <v>BM1</v>
      </c>
      <c r="F14" s="2" t="str">
        <v>ครีม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ดวงหทัย อุปนิ</v>
      </c>
      <c r="C15" s="102">
        <v>46132.35181712963</v>
      </c>
      <c r="D15" s="100">
        <v>0.7291666666666666</v>
      </c>
      <c r="E15" s="2" t="str">
        <v>BM1</v>
      </c>
      <c r="F15" s="2" t="str">
        <v>เบ้น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อิงอร สุวรรณนิเวศ</v>
      </c>
      <c r="C16" s="102">
        <v>46132.35532407407</v>
      </c>
      <c r="D16" s="100">
        <v>0.7291666666666666</v>
      </c>
      <c r="E16" s="2" t="str">
        <v>BM1</v>
      </c>
      <c r="F16" s="2" t="str">
        <v>หมวย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ประสิทธิ์ เด๊ะรอฮีม</v>
      </c>
      <c r="C17" s="102">
        <v>46132.35126157408</v>
      </c>
      <c r="D17" s="100">
        <v>0.7291666666666666</v>
      </c>
      <c r="E17" s="2" t="str">
        <v>BM1</v>
      </c>
      <c r="F17" s="2" t="str">
        <v>ดีน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เกณิกา ฐาณัตตระกูล</v>
      </c>
      <c r="C18" s="102">
        <v>46132.35104166667</v>
      </c>
      <c r="D18" s="100">
        <v>0.7291666666666666</v>
      </c>
      <c r="E18" s="2" t="str">
        <v>BM1</v>
      </c>
      <c r="F18" s="2" t="str">
        <v>เก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รวินท์นิภา คงทะเล</v>
      </c>
      <c r="C19" s="102">
        <v>46132.34903935185</v>
      </c>
      <c r="D19" s="100">
        <v>0.7291666666666666</v>
      </c>
      <c r="E19" s="2" t="str">
        <v>BM1</v>
      </c>
      <c r="F19" s="2" t="str">
        <v>นุ่น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เขมมะ จงเพิ่มกลาง</v>
      </c>
      <c r="C20" s="102">
        <v>46132.348344907405</v>
      </c>
      <c r="D20" s="100">
        <v>0.7291666666666666</v>
      </c>
      <c r="E20" s="2" t="str">
        <v>BM1</v>
      </c>
      <c r="F20" s="2" t="str">
        <v>โฮ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กานต์เก้า แจ้งสว่าง</v>
      </c>
      <c r="C21" s="102">
        <v>46132.347962962966</v>
      </c>
      <c r="D21" s="100">
        <v>0.7291666666666666</v>
      </c>
      <c r="E21" s="2" t="str">
        <v>BM1</v>
      </c>
      <c r="F21" s="2" t="str">
        <v>ชมพู่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พรชิตา พะวา</v>
      </c>
      <c r="C22" s="102">
        <v>46132.34721064815</v>
      </c>
      <c r="D22" s="100">
        <v>0.7291666666666666</v>
      </c>
      <c r="E22" s="2" t="str">
        <v>BM1</v>
      </c>
      <c r="F22" s="2" t="str">
        <v>ฟ้าน้อย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ญาณรัตน์ พิสัยพันธ์</v>
      </c>
      <c r="C23" s="102">
        <v>46132.345717592594</v>
      </c>
      <c r="D23" s="100">
        <v>0.7291666666666666</v>
      </c>
      <c r="E23" s="2" t="str">
        <v>BM1</v>
      </c>
      <c r="F23" s="2" t="str">
        <v>ขนมจีน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วิชชุตา เล็บครุฑ</v>
      </c>
      <c r="C24" s="102">
        <v>46132.35109953704</v>
      </c>
      <c r="D24" s="100">
        <v>0.7291666666666666</v>
      </c>
      <c r="E24" s="2" t="str">
        <v>BM1</v>
      </c>
      <c r="F24" s="2" t="str">
        <v>จ๋า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ภูริ ยังกิด</v>
      </c>
      <c r="C25" s="102">
        <v>46132.35439814815</v>
      </c>
      <c r="D25" s="100">
        <v>0.7291666666666666</v>
      </c>
      <c r="E25" s="2" t="str">
        <v>BM1</v>
      </c>
      <c r="F25" s="2" t="str">
        <v>ภีม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นรินลักษณ์ สวัสดี</v>
      </c>
      <c r="C26" s="102">
        <v>46132.34103009259</v>
      </c>
      <c r="D26" s="100">
        <v>0.7291666666666666</v>
      </c>
      <c r="E26" s="2" t="str">
        <v>BM1</v>
      </c>
      <c r="F26" s="2" t="str">
        <v>ใหม่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วริศรา เครือแสง</v>
      </c>
      <c r="C27" s="102">
        <v>46132.34106481481</v>
      </c>
      <c r="D27" s="100">
        <v>0.7291666666666666</v>
      </c>
      <c r="E27" s="2" t="str">
        <v>Bm1</v>
      </c>
      <c r="F27" s="2" t="str">
        <v>ทัย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ชาลิสา แสงจันทร์</v>
      </c>
      <c r="C28" s="102">
        <v>46132.340902777774</v>
      </c>
      <c r="D28" s="100">
        <v>0.7291666666666666</v>
      </c>
      <c r="E28" s="2" t="str">
        <v>BM1</v>
      </c>
      <c r="F28" s="2" t="str">
        <v>ชิ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ตูแวยะ ลอมะ</v>
      </c>
      <c r="C29" s="102">
        <v>46132.340844907405</v>
      </c>
      <c r="D29" s="100">
        <v>0.7291666666666666</v>
      </c>
      <c r="E29" s="2" t="str">
        <v>BM1</v>
      </c>
      <c r="F29" s="2" t="str">
        <v>ยะห์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มณีรัตน์ จันนพคุณ</v>
      </c>
      <c r="C30" s="102">
        <v>46132.33929398148</v>
      </c>
      <c r="D30" s="100">
        <v>0.7291666666666666</v>
      </c>
      <c r="E30" s="2" t="str">
        <v>BM1</v>
      </c>
      <c r="F30" s="2" t="str">
        <v>นาง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อภิรดี แสนโคตร</v>
      </c>
      <c r="C31" s="102">
        <v>46132.339780092596</v>
      </c>
      <c r="D31" s="100">
        <v>0.7291666666666666</v>
      </c>
      <c r="E31" s="2" t="str">
        <v>BM1</v>
      </c>
      <c r="F31" s="2" t="str">
        <v>เกตุ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กาญจนา วิสุทธิพงศ์</v>
      </c>
      <c r="C32" s="102">
        <v>46132.33844907407</v>
      </c>
      <c r="D32" s="100">
        <v>0.7291666666666666</v>
      </c>
      <c r="E32" s="2" t="str">
        <v>BM1</v>
      </c>
      <c r="F32" s="2" t="str">
        <v>แม่บ้านเก๋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ภูธเนศ สวัสดี</v>
      </c>
      <c r="C33" s="102">
        <v>46132.34738425926</v>
      </c>
      <c r="D33" s="100">
        <v>0.7291666666666666</v>
      </c>
      <c r="E33" s="2" t="str">
        <v>BM1</v>
      </c>
      <c r="F33" s="2" t="str">
        <v>ตี๋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วันดี เพชรนิลบุตร</v>
      </c>
      <c r="C34" s="102">
        <v>46132.344363425924</v>
      </c>
      <c r="D34" s="100">
        <v>0.7291666666666666</v>
      </c>
      <c r="E34" s="2" t="str">
        <v>BM1</v>
      </c>
      <c r="F34" s="2" t="str">
        <v>บุ๊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รัตตินันท์ กลิ่นจันทร์กลั่น</v>
      </c>
      <c r="C35" s="102">
        <v>46132.34909722222</v>
      </c>
      <c r="D35" s="100">
        <v>0.7291666666666666</v>
      </c>
      <c r="E35" s="2" t="str">
        <v>BM1</v>
      </c>
      <c r="F35" s="2" t="str">
        <v>เจี๊ยบ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เพชรายุธ ทั่งจันทร์</v>
      </c>
      <c r="C36" s="102">
        <v>46132.34862268518</v>
      </c>
      <c r="D36" s="100">
        <v>0.7291666666666666</v>
      </c>
      <c r="E36" s="2" t="str">
        <v>BM3</v>
      </c>
      <c r="F36" s="2" t="str">
        <v>แม็ก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รัษนันท์ รุจไชยนิตย์</v>
      </c>
      <c r="C37" s="102">
        <v>46132.356875</v>
      </c>
      <c r="D37" s="100">
        <v>0.7291666666666666</v>
      </c>
      <c r="E37" s="2" t="str">
        <v>BM3</v>
      </c>
      <c r="F37" s="2" t="str">
        <v>นันท์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ปิยะธิดา ปิดฉายะ</v>
      </c>
      <c r="C38" s="102">
        <v>46132.3559375</v>
      </c>
      <c r="D38" s="100">
        <v>0.7291666666666666</v>
      </c>
      <c r="E38" s="2" t="str">
        <v>BM3</v>
      </c>
      <c r="F38" s="2" t="str">
        <v>หมิว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สุรเดช เจตจิรประภา</v>
      </c>
      <c r="C39" s="102">
        <v>46132.355474537035</v>
      </c>
      <c r="D39" s="100">
        <v>0.7291666666666666</v>
      </c>
      <c r="E39" s="2" t="str">
        <v>BM3</v>
      </c>
      <c r="F39" s="2" t="str">
        <v>เบบี้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ชลธิชา คงมงคล</v>
      </c>
      <c r="C40" s="102">
        <v>46132.35429398148</v>
      </c>
      <c r="D40" s="100">
        <v>0.7291666666666666</v>
      </c>
      <c r="E40" s="2" t="str">
        <v>BM3</v>
      </c>
      <c r="F40" s="2" t="str">
        <v>แพรว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ปฏิญญา สำเร็จสุข</v>
      </c>
      <c r="C41" s="102">
        <v>46132.354108796295</v>
      </c>
      <c r="D41" s="100">
        <v>0.7291666666666666</v>
      </c>
      <c r="E41" s="2" t="str">
        <v>BM3</v>
      </c>
      <c r="F41" s="2" t="str">
        <v>บิ๊ง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กนต์ธร พู่พันธ์</v>
      </c>
      <c r="C42" s="102">
        <v>46132.354212962964</v>
      </c>
      <c r="D42" s="100">
        <v>0.7291666666666666</v>
      </c>
      <c r="E42" s="2" t="str">
        <v>BM3</v>
      </c>
      <c r="F42" s="2" t="str">
        <v>ปาย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เจษฎาภรณ์ ปุราชะกา</v>
      </c>
      <c r="C43" s="102">
        <v>46132.35186342592</v>
      </c>
      <c r="D43" s="100">
        <v>0.7291666666666666</v>
      </c>
      <c r="E43" s="2" t="str">
        <v>BM3</v>
      </c>
      <c r="F43" s="2" t="str">
        <v>บิ๊ก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นันทิยา บุญดี</v>
      </c>
      <c r="C44" s="102">
        <v>46132.35091435185</v>
      </c>
      <c r="D44" s="100">
        <v>0.7291666666666666</v>
      </c>
      <c r="E44" s="2" t="str">
        <v>BM3</v>
      </c>
      <c r="F44" s="2" t="str">
        <v>ใบเตย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ดนุพร อโคตมี</v>
      </c>
      <c r="C45" s="102">
        <v>46132.34857638889</v>
      </c>
      <c r="D45" s="100">
        <v>0.7291666666666666</v>
      </c>
      <c r="E45" s="2" t="str">
        <v>BM3</v>
      </c>
      <c r="F45" s="2" t="str">
        <v>ลีโอ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จิราพร เพ็ชรนิล</v>
      </c>
      <c r="C46" s="102">
        <v>46132.34688657407</v>
      </c>
      <c r="D46" s="100">
        <v>0.7291666666666666</v>
      </c>
      <c r="E46" s="2" t="str">
        <v>BM3</v>
      </c>
      <c r="F46" s="2" t="str">
        <v>ตาล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ชนิตรา กลีบพุฒ</v>
      </c>
      <c r="C47" s="102">
        <v>46132.34244212963</v>
      </c>
      <c r="D47" s="100">
        <v>0.7291666666666666</v>
      </c>
      <c r="E47" s="2" t="str">
        <v>BM3</v>
      </c>
      <c r="F47" s="2" t="str">
        <v>น้อง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เบญจมาศ แก้วกล้า</v>
      </c>
      <c r="C48" s="102">
        <v>46132.33961805556</v>
      </c>
      <c r="D48" s="100">
        <v>0.7291666666666666</v>
      </c>
      <c r="E48" s="2" t="str">
        <v>BM3</v>
      </c>
      <c r="F48" s="2" t="str">
        <v>จิ๊บ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นันทวัน ธรรมนิต์</v>
      </c>
      <c r="C49" s="102">
        <v>46132.3468287037</v>
      </c>
      <c r="D49" s="100">
        <v>0.7291666666666666</v>
      </c>
      <c r="E49" s="2" t="str">
        <v>BM3</v>
      </c>
      <c r="F49" s="2" t="str">
        <v>อ้อ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กรัณย์ เพ็ชร์สุทธิ์</v>
      </c>
      <c r="C50" s="102">
        <v>46132.35271990741</v>
      </c>
      <c r="D50" s="100">
        <v>0.7291666666666666</v>
      </c>
      <c r="E50" s="2" t="str">
        <v>DW1</v>
      </c>
      <c r="F50" s="2" t="str">
        <v>บอย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นพรัตน์ นบนอบ</v>
      </c>
      <c r="C51" s="102">
        <v>46132.35138888889</v>
      </c>
      <c r="D51" s="100">
        <v>0.7291666666666666</v>
      </c>
      <c r="E51" s="2" t="str">
        <v>DW1</v>
      </c>
      <c r="F51" s="2" t="str">
        <v>บอล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ยุรนันท์ แซ่ย่าง</v>
      </c>
      <c r="C52" s="102">
        <v>46132.34951388889</v>
      </c>
      <c r="D52" s="100">
        <v>0.7291666666666666</v>
      </c>
      <c r="E52" s="2" t="str">
        <v>DW1</v>
      </c>
      <c r="F52" s="2" t="str">
        <v>ตี๋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นภัสกร ฟองเกิด</v>
      </c>
      <c r="C53" s="102">
        <v>46132.34731481481</v>
      </c>
      <c r="D53" s="100">
        <v>0.7291666666666666</v>
      </c>
      <c r="E53" s="2" t="str">
        <v>DW1</v>
      </c>
      <c r="F53" s="2" t="str">
        <v>เปา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วรรณวิษา เตชะอนันต์ณุกุล</v>
      </c>
      <c r="C54" s="102">
        <v>46132.34645833333</v>
      </c>
      <c r="D54" s="100">
        <v>0.7291666666666666</v>
      </c>
      <c r="E54" s="2" t="str">
        <v>DW1</v>
      </c>
      <c r="F54" s="2" t="str">
        <v>ลูคัส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พยอม ดีเลิศ</v>
      </c>
      <c r="C55" s="102">
        <v>46132.34537037037</v>
      </c>
      <c r="D55" s="100">
        <v>0.7291666666666666</v>
      </c>
      <c r="E55" s="12" t="str">
        <v>แม่บ้าน</v>
      </c>
      <c r="F55" s="2"/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วันวิสาข์ กิตติกสานต์</v>
      </c>
      <c r="C56" s="102">
        <v>46132.34027777778</v>
      </c>
      <c r="D56" s="100">
        <v>0.7291666666666666</v>
      </c>
      <c r="E56" s="2" t="str">
        <v>แม่บ้านสา</v>
      </c>
      <c r="F56" s="2"/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เบญจมาศ เถือนชะนาถ</v>
      </c>
      <c r="C57" s="102">
        <v>46132.34186342593</v>
      </c>
      <c r="D57" s="100">
        <v>0.7291666666666666</v>
      </c>
      <c r="E57" s="2" t="str">
        <v>นศ.ฝึกงาน</v>
      </c>
      <c r="F57" s="2" t="str">
        <v>ยีสต์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นาย บดินทร์ชัย สมภักดี</v>
      </c>
      <c r="C58" s="102">
        <v>46132.348391203705</v>
      </c>
      <c r="D58" s="100">
        <v>0.7291666666666666</v>
      </c>
      <c r="E58" s="2" t="str">
        <v>นักศึกษา</v>
      </c>
      <c r="F58" s="2"/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/>
      <c r="B59" s="25"/>
      <c r="C59" s="145"/>
      <c r="D59" s="100"/>
      <c r="E59" s="25"/>
      <c r="F59" s="25"/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/>
      <c r="B60" s="2"/>
      <c r="C60" s="102"/>
      <c r="D60" s="100"/>
      <c r="E60" s="2"/>
      <c r="F60" s="2"/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/>
      <c r="B61" s="2"/>
      <c r="C61" s="102"/>
      <c r="D61" s="100"/>
      <c r="E61" s="2"/>
      <c r="F61" s="2"/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/>
      <c r="B62" s="2"/>
      <c r="C62" s="102"/>
      <c r="D62" s="100"/>
      <c r="E62" s="2"/>
      <c r="F62" s="2"/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/>
      <c r="B63" s="2"/>
      <c r="C63" s="102"/>
      <c r="D63" s="100"/>
      <c r="E63" s="2"/>
      <c r="F63" s="2"/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08:30 - 17:30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/>
      <c r="B64" s="2"/>
      <c r="C64" s="102"/>
      <c r="D64" s="100"/>
      <c r="E64" s="2"/>
      <c r="F64" s="2"/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08:30 - 17:30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/>
      <c r="B65" s="2"/>
      <c r="C65" s="102"/>
      <c r="D65" s="115"/>
      <c r="E65" s="2"/>
      <c r="F65" s="2"/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08:30 - 17:30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/>
      <c r="B66" s="2"/>
      <c r="C66" s="102"/>
      <c r="D66" s="100"/>
      <c r="E66" s="2"/>
      <c r="F66" s="2"/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/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/>
      <c r="B67" s="2"/>
      <c r="C67" s="102"/>
      <c r="D67" s="100"/>
      <c r="E67" s="2"/>
      <c r="F67" s="2"/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/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/>
      <c r="B68" s="2"/>
      <c r="C68" s="102"/>
      <c r="D68" s="100"/>
      <c r="E68" s="2"/>
      <c r="F68" s="2"/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/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/>
      <c r="B69" s="2"/>
      <c r="C69" s="102"/>
      <c r="D69" s="100"/>
      <c r="E69" s="2"/>
      <c r="F69" s="2"/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/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/>
      <c r="B70" s="2"/>
      <c r="C70" s="102"/>
      <c r="D70" s="100"/>
      <c r="E70" s="2"/>
      <c r="F70" s="2"/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/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/>
      <c r="B71" s="2"/>
      <c r="C71" s="102"/>
      <c r="D71" s="100"/>
      <c r="E71" s="2"/>
      <c r="F71" s="2"/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/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/>
      <c r="B72" s="2"/>
      <c r="C72" s="102"/>
      <c r="D72" s="100"/>
      <c r="E72" s="2"/>
      <c r="F72" s="2"/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/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/>
      <c r="B73" s="2"/>
      <c r="C73" s="102"/>
      <c r="D73" s="100"/>
      <c r="E73" s="2"/>
      <c r="F73" s="2"/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/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/>
      <c r="B74" s="2"/>
      <c r="C74" s="102"/>
      <c r="D74" s="100"/>
      <c r="E74" s="2"/>
      <c r="F74" s="2"/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/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/>
      <c r="B75" s="2"/>
      <c r="C75" s="102"/>
      <c r="D75" s="100"/>
      <c r="E75" s="2"/>
      <c r="F75" s="2"/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/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/>
      <c r="B76" s="2"/>
      <c r="C76" s="102"/>
      <c r="D76" s="100"/>
      <c r="E76" s="2"/>
      <c r="F76" s="2"/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/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/>
      <c r="B77" s="2"/>
      <c r="C77" s="102"/>
      <c r="D77" s="100"/>
      <c r="E77" s="2"/>
      <c r="F77" s="2"/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/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/>
      <c r="B78" s="2"/>
      <c r="C78" s="102"/>
      <c r="D78" s="143"/>
      <c r="E78" s="2"/>
      <c r="F78" s="2"/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/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/>
      <c r="B79" s="2"/>
      <c r="C79" s="102"/>
      <c r="D79" s="100"/>
      <c r="E79" s="2"/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/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/>
      <c r="B80" s="2"/>
      <c r="C80" s="102"/>
      <c r="D80" s="100"/>
      <c r="E80" s="2"/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/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/>
      <c r="B81" s="2"/>
      <c r="C81" s="102"/>
      <c r="D81" s="100"/>
      <c r="E81" s="2"/>
      <c r="F81" s="2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/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/>
      <c r="B82" s="2"/>
      <c r="C82" s="102"/>
      <c r="D82" s="100"/>
      <c r="E82" s="2"/>
      <c r="F82" s="2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/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B83" s="2"/>
      <c r="C83" s="102"/>
      <c r="D83" s="100"/>
      <c r="E83" s="2"/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/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B84" s="2"/>
      <c r="C84" s="102"/>
      <c r="D84" s="115"/>
      <c r="E84" s="2"/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/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/>
      <c r="C85" s="102"/>
      <c r="D85" s="115"/>
      <c r="E85" s="2"/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/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/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/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/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/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/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/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94" priority="2" stopIfTrue="true" type="expression">
      <formula>AND(ISNUMBER(SEARCH("BM",$E9)),$E9&lt;&gt;$L9)</formula>
    </cfRule>
  </conditionalFormatting>
  <conditionalFormatting sqref="B1:B1048576">
    <cfRule dxfId="95" priority="3" stopIfTrue="true" type="duplicateValues"/>
  </conditionalFormatting>
  <conditionalFormatting sqref="L1:M1048576">
    <cfRule dxfId="96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97" priority="5" stopIfTrue="true" type="expression">
      <formula>ISNUMBER(SEARCH("มาสาย",$P1))</formula>
    </cfRule>
  </conditionalFormatting>
  <conditionalFormatting sqref="P1:P1048576">
    <cfRule dxfId="98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2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เขมมะ จงเพิ่มกลาง</v>
      </c>
      <c r="C9" s="102">
        <v>46133.352175925924</v>
      </c>
      <c r="D9" s="100">
        <v>0.7291666666666666</v>
      </c>
      <c r="E9" s="2" t="str">
        <v>BM1</v>
      </c>
      <c r="F9" s="2" t="str">
        <v>โฮ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อธิบดี วัสสุวรรณ</v>
      </c>
      <c r="C10" s="102">
        <v>46133.40107638889</v>
      </c>
      <c r="D10" s="100">
        <v>0.7291666666666666</v>
      </c>
      <c r="E10" s="2" t="str">
        <v>BM1</v>
      </c>
      <c r="F10" s="2" t="str">
        <v>ฟรี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ภูธเนศ สวัสดี</v>
      </c>
      <c r="C11" s="102">
        <v>46133.37532407408</v>
      </c>
      <c r="D11" s="100">
        <v>0.7291666666666666</v>
      </c>
      <c r="E11" s="2" t="str">
        <v>BM1</v>
      </c>
      <c r="F11" s="2" t="str">
        <v>ตี๋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อริน มั่นเจริญ</v>
      </c>
      <c r="C12" s="102">
        <v>46133.3546412037</v>
      </c>
      <c r="D12" s="100">
        <v>0.7291666666666666</v>
      </c>
      <c r="E12" s="2" t="str">
        <v>BM1</v>
      </c>
      <c r="F12" s="2" t="str">
        <v>หมัด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ปนัดดา มานมูเราะ</v>
      </c>
      <c r="C13" s="102">
        <v>46133.3546875</v>
      </c>
      <c r="D13" s="100">
        <v>0.7291666666666666</v>
      </c>
      <c r="E13" s="2" t="str">
        <v>BM1</v>
      </c>
      <c r="F13" s="2" t="str">
        <v>หวาน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กานต์เก้า แจ้งสว่าง</v>
      </c>
      <c r="C14" s="102">
        <v>46133.35233796296</v>
      </c>
      <c r="D14" s="100">
        <v>0.7291666666666666</v>
      </c>
      <c r="E14" s="2" t="str">
        <v>BM1</v>
      </c>
      <c r="F14" s="2" t="str">
        <v>ชมพู่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ครองฟ้า เทียมประกอบกิจ</v>
      </c>
      <c r="C15" s="102">
        <v>46133.35229166667</v>
      </c>
      <c r="D15" s="100">
        <v>0.7291666666666666</v>
      </c>
      <c r="E15" s="2" t="str">
        <v>BM1</v>
      </c>
      <c r="F15" s="2" t="str">
        <v>จีโน่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ฉัตรมงคล มาลี</v>
      </c>
      <c r="C16" s="102">
        <v>46133.35255787037</v>
      </c>
      <c r="D16" s="100">
        <v>0.7291666666666666</v>
      </c>
      <c r="E16" s="2" t="str">
        <v>BM1</v>
      </c>
      <c r="F16" s="2" t="str">
        <v>เก้า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กีรติ วาจาเพราะ</v>
      </c>
      <c r="C17" s="102">
        <v>46133.35251157408</v>
      </c>
      <c r="D17" s="100">
        <v>0.7291666666666666</v>
      </c>
      <c r="E17" s="2" t="str">
        <v>Bm1</v>
      </c>
      <c r="F17" s="2" t="str">
        <v>ซุป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เกณิกา ฐาณัตตระกูล</v>
      </c>
      <c r="C18" s="102">
        <v>46133.351875</v>
      </c>
      <c r="D18" s="100">
        <v>0.7291666666666666</v>
      </c>
      <c r="E18" s="2" t="str">
        <v>BM1</v>
      </c>
      <c r="F18" s="2" t="str">
        <v>เก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ประสิทธิ์ เด๊ะรอฮีม</v>
      </c>
      <c r="C19" s="102">
        <v>46133.35076388889</v>
      </c>
      <c r="D19" s="100">
        <v>0.7291666666666666</v>
      </c>
      <c r="E19" s="2" t="str">
        <v>BM1</v>
      </c>
      <c r="F19" s="2" t="str">
        <v>ดีน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นิชากร กรุดบาง</v>
      </c>
      <c r="C20" s="102">
        <v>46133.34898148148</v>
      </c>
      <c r="D20" s="100">
        <v>0.7291666666666666</v>
      </c>
      <c r="E20" s="2" t="str">
        <v>BM1</v>
      </c>
      <c r="F20" s="2" t="str">
        <v>ครีม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ณัฐกิตติ์ โล้หนู</v>
      </c>
      <c r="C21" s="102">
        <v>46133.34872685185</v>
      </c>
      <c r="D21" s="100">
        <v>0.7291666666666666</v>
      </c>
      <c r="E21" s="2" t="str">
        <v>BM1</v>
      </c>
      <c r="F21" s="2" t="str">
        <v>เฟิร์ส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ญาณรัตน์ พิสัยพันธ์</v>
      </c>
      <c r="C22" s="102">
        <v>46133.347604166665</v>
      </c>
      <c r="D22" s="100">
        <v>0.7291666666666666</v>
      </c>
      <c r="E22" s="2" t="str">
        <v>BM1</v>
      </c>
      <c r="F22" s="2" t="str">
        <v>ขนมจีน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รัตตินันท์ กลิ่นจันทร์กลั่น</v>
      </c>
      <c r="C23" s="102">
        <v>46133.347662037035</v>
      </c>
      <c r="D23" s="100">
        <v>0.7291666666666666</v>
      </c>
      <c r="E23" s="2" t="str">
        <v>BM1</v>
      </c>
      <c r="F23" s="2" t="str">
        <v>เจี๊ยบ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มณีรัตน์ จันนพคุณ</v>
      </c>
      <c r="C24" s="102">
        <v>46133.34679398148</v>
      </c>
      <c r="D24" s="100">
        <v>0.7291666666666666</v>
      </c>
      <c r="E24" s="2" t="str">
        <v>BM1</v>
      </c>
      <c r="F24" s="2" t="str">
        <v>นาง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ภูริ ยังกิด</v>
      </c>
      <c r="C25" s="102">
        <v>46133.35444444444</v>
      </c>
      <c r="D25" s="100">
        <v>0.7291666666666666</v>
      </c>
      <c r="E25" s="2" t="str">
        <v>BM1</v>
      </c>
      <c r="F25" s="2" t="str">
        <v>ภีม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พรชิตา พะวา</v>
      </c>
      <c r="C26" s="102">
        <v>46133.34584490741</v>
      </c>
      <c r="D26" s="115">
        <v>0.625</v>
      </c>
      <c r="E26" s="2" t="str">
        <v>BM1</v>
      </c>
      <c r="F26" s="2" t="str">
        <v>ฟ้าน้อย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116" t="str">
        <v>ลากิจไปทำธุระ</v>
      </c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ณัฐฤดี วึงประโคน</v>
      </c>
      <c r="C27" s="102">
        <v>46133.34563657407</v>
      </c>
      <c r="D27" s="100">
        <v>0.7291666666666666</v>
      </c>
      <c r="E27" s="2" t="str">
        <v>BM1</v>
      </c>
      <c r="F27" s="2" t="str">
        <v>เนส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นรินลักษณ์ สวัสดี</v>
      </c>
      <c r="C28" s="102">
        <v>46133.34396990741</v>
      </c>
      <c r="D28" s="100">
        <v>0.7291666666666666</v>
      </c>
      <c r="E28" s="2" t="str">
        <v>BM1</v>
      </c>
      <c r="F28" s="2" t="str">
        <v>ใหม่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ตูแวยะ ลอมะ</v>
      </c>
      <c r="C29" s="102">
        <v>46133.34296296296</v>
      </c>
      <c r="D29" s="100">
        <v>0.7291666666666666</v>
      </c>
      <c r="E29" s="2" t="str">
        <v>BM1</v>
      </c>
      <c r="F29" s="2" t="str">
        <v>ยะห์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วริศรา เครือแสง</v>
      </c>
      <c r="C30" s="102">
        <v>46133.34217592593</v>
      </c>
      <c r="D30" s="100">
        <v>0.7291666666666666</v>
      </c>
      <c r="E30" s="2" t="str">
        <v>Bm1</v>
      </c>
      <c r="F30" s="2" t="str">
        <v>ทัย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วันดี เพชรนิลบุตร</v>
      </c>
      <c r="C31" s="102">
        <v>46133.34353009259</v>
      </c>
      <c r="D31" s="100">
        <v>0.7291666666666666</v>
      </c>
      <c r="E31" s="2" t="str">
        <v>BM1</v>
      </c>
      <c r="F31" s="2" t="str">
        <v>บุ๊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กาญจนา วิสุทธิพงศ์</v>
      </c>
      <c r="C32" s="102">
        <v>46133.34042824074</v>
      </c>
      <c r="D32" s="100">
        <v>0.7291666666666666</v>
      </c>
      <c r="E32" s="2" t="str">
        <v>BM1</v>
      </c>
      <c r="F32" s="2" t="str">
        <v>แม่บ้านเก๋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อภิรดี แสนโคตร</v>
      </c>
      <c r="C33" s="102">
        <v>46133.33986111111</v>
      </c>
      <c r="D33" s="100">
        <v>0.7291666666666666</v>
      </c>
      <c r="E33" s="2" t="str">
        <v>BM1</v>
      </c>
      <c r="F33" s="2" t="str">
        <v>เกตุ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รัษนันท์ รุจไชยนิตย์</v>
      </c>
      <c r="C34" s="102">
        <v>46133.35420138889</v>
      </c>
      <c r="D34" s="100">
        <v>0.7291666666666666</v>
      </c>
      <c r="E34" s="2" t="str">
        <v>BM3</v>
      </c>
      <c r="F34" s="2" t="str">
        <v>นันท์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เพชรายุธ ทั่งจันทร์</v>
      </c>
      <c r="C35" s="102">
        <v>46133.351018518515</v>
      </c>
      <c r="D35" s="100">
        <v>0.7291666666666666</v>
      </c>
      <c r="E35" s="2" t="str">
        <v>BM3</v>
      </c>
      <c r="F35" s="2" t="str">
        <v>แม็ก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ดาราริน ภู่ทอง</v>
      </c>
      <c r="C36" s="102">
        <v>46133.36125</v>
      </c>
      <c r="D36" s="100">
        <v>0.7291666666666666</v>
      </c>
      <c r="E36" s="2" t="str">
        <v>BM3</v>
      </c>
      <c r="F36" s="2" t="str">
        <v>อีฟ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สุรเดช เจตจิรประภา</v>
      </c>
      <c r="C37" s="102">
        <v>46133.35826388889</v>
      </c>
      <c r="D37" s="100">
        <v>0.7291666666666666</v>
      </c>
      <c r="E37" s="2" t="str">
        <v>BM3</v>
      </c>
      <c r="F37" s="2" t="str">
        <v>เบบี้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วันชนะ แสงใส</v>
      </c>
      <c r="C38" s="102">
        <v>46133.35212962963</v>
      </c>
      <c r="D38" s="100">
        <v>0.7291666666666666</v>
      </c>
      <c r="E38" s="2" t="str">
        <v>BM3</v>
      </c>
      <c r="F38" s="2" t="str">
        <v>แชมป์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ปฏิญญา สำเร็จสุข</v>
      </c>
      <c r="C39" s="102">
        <v>46133.35178240741</v>
      </c>
      <c r="D39" s="100">
        <v>0.7291666666666666</v>
      </c>
      <c r="E39" s="2" t="str">
        <v>BM3</v>
      </c>
      <c r="F39" s="2" t="str">
        <v>บิ้ง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กนต์ธร พู่พันธ์</v>
      </c>
      <c r="C40" s="102">
        <v>46133.3533912037</v>
      </c>
      <c r="D40" s="100">
        <v>0.7291666666666666</v>
      </c>
      <c r="E40" s="2" t="str">
        <v>BM3</v>
      </c>
      <c r="F40" s="2" t="str">
        <v>ปาย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นันทิยา บุญดี</v>
      </c>
      <c r="C41" s="102">
        <v>46133.34916666667</v>
      </c>
      <c r="D41" s="100">
        <v>0.7291666666666666</v>
      </c>
      <c r="E41" s="2" t="str">
        <v>BM3</v>
      </c>
      <c r="F41" s="2" t="str">
        <v>ใบเตย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ชิชนก ทองใบ</v>
      </c>
      <c r="C42" s="102">
        <v>46133.34599537037</v>
      </c>
      <c r="D42" s="100">
        <v>0.7291666666666666</v>
      </c>
      <c r="E42" s="2" t="str">
        <v>BM3</v>
      </c>
      <c r="F42" s="2" t="str">
        <v>หลิน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เบญจมาศ แก้วกล้า</v>
      </c>
      <c r="C43" s="102">
        <v>46133.34280092592</v>
      </c>
      <c r="D43" s="100">
        <v>0.7291666666666666</v>
      </c>
      <c r="E43" s="2" t="str">
        <v>BM3</v>
      </c>
      <c r="F43" s="2" t="str">
        <v>จิ๊บ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ทิพย์มณี อักษร</v>
      </c>
      <c r="C44" s="102">
        <v>46133.34118055556</v>
      </c>
      <c r="D44" s="100">
        <v>0.7291666666666666</v>
      </c>
      <c r="E44" s="2" t="str">
        <v>BM3</v>
      </c>
      <c r="F44" s="2" t="str">
        <v>ปุ๊ก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ชัญญานุช ช่วยสกุล</v>
      </c>
      <c r="C45" s="102">
        <v>46133.34111111111</v>
      </c>
      <c r="D45" s="100">
        <v>0.7291666666666666</v>
      </c>
      <c r="E45" s="2" t="str">
        <v>BM3</v>
      </c>
      <c r="F45" s="2" t="str">
        <v>น้ำเพชร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ปาณิสรา จันทร์หา</v>
      </c>
      <c r="C46" s="102">
        <v>46133.34097222222</v>
      </c>
      <c r="D46" s="100">
        <v>0.7291666666666666</v>
      </c>
      <c r="E46" s="2" t="str">
        <v>BM3</v>
      </c>
      <c r="F46" s="2" t="str">
        <v>ใบเตย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ธีรภัทร พลอยน้อย</v>
      </c>
      <c r="C47" s="102">
        <v>46133.34086805556</v>
      </c>
      <c r="D47" s="100">
        <v>0.7291666666666666</v>
      </c>
      <c r="E47" s="2" t="str">
        <v>BM3</v>
      </c>
      <c r="F47" s="2" t="str">
        <v>คิว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นันทวัน ธรรมนิต์</v>
      </c>
      <c r="C48" s="102">
        <v>46133.34028935185</v>
      </c>
      <c r="D48" s="100">
        <v>0.7291666666666666</v>
      </c>
      <c r="E48" s="2" t="str">
        <v>BM3</v>
      </c>
      <c r="F48" s="2" t="str">
        <v>อ้อ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จิราพร เพ็ชรนิล</v>
      </c>
      <c r="C49" s="102">
        <v>46133.339780092596</v>
      </c>
      <c r="D49" s="100">
        <v>0.7291666666666666</v>
      </c>
      <c r="E49" s="2" t="str">
        <v>BM3</v>
      </c>
      <c r="F49" s="2" t="str">
        <v>ตาล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ชนิตรา กลีบพุฒ</v>
      </c>
      <c r="C50" s="102">
        <v>46133.33971064815</v>
      </c>
      <c r="D50" s="100">
        <v>0.7291666666666666</v>
      </c>
      <c r="E50" s="2" t="str">
        <v>BM3</v>
      </c>
      <c r="F50" s="2" t="str">
        <v>น้อง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ธีรถาพ ยะรังวงษ์</v>
      </c>
      <c r="C51" s="102">
        <v>46133.36145833333</v>
      </c>
      <c r="D51" s="100">
        <v>0.7291666666666666</v>
      </c>
      <c r="E51" s="2" t="str">
        <v>BM3</v>
      </c>
      <c r="F51" s="2" t="str">
        <v>บาส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เตชินท์ กะแตเซ็ง</v>
      </c>
      <c r="C52" s="102">
        <v>46133.36140046296</v>
      </c>
      <c r="D52" s="100">
        <v>0.7291666666666666</v>
      </c>
      <c r="E52" s="2" t="str">
        <v>BM3</v>
      </c>
      <c r="F52" s="2" t="str">
        <v>กัส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ภาพิมล ภู่ทอง</v>
      </c>
      <c r="C53" s="102">
        <v>46133.34505787037</v>
      </c>
      <c r="D53" s="100">
        <v>0.7291666666666666</v>
      </c>
      <c r="E53" s="2" t="str">
        <v>BM3</v>
      </c>
      <c r="F53" s="2" t="str">
        <v>อุ้งอิ้ง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ดนุพร อโคตมี</v>
      </c>
      <c r="C54" s="102">
        <v>46133.350949074076</v>
      </c>
      <c r="D54" s="100">
        <v>0.7291666666666666</v>
      </c>
      <c r="E54" s="2" t="str">
        <v>BM3</v>
      </c>
      <c r="F54" s="2" t="str">
        <v>ลีโอ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อรรถชัย ม่วงคู</v>
      </c>
      <c r="C55" s="102">
        <v>46133.36083333333</v>
      </c>
      <c r="D55" s="100">
        <v>0.7291666666666666</v>
      </c>
      <c r="E55" s="2" t="str">
        <v>DW1</v>
      </c>
      <c r="F55" s="2" t="str">
        <v>บอม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อนุชา ชื่นชม</v>
      </c>
      <c r="C56" s="102">
        <v>46133.359085648146</v>
      </c>
      <c r="D56" s="100">
        <v>0.7291666666666666</v>
      </c>
      <c r="E56" s="2" t="str">
        <v>DW1</v>
      </c>
      <c r="F56" s="2" t="str">
        <v>อาท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ยุรนันท์ แซ่ย่าง</v>
      </c>
      <c r="C57" s="102">
        <v>46133.35087962963</v>
      </c>
      <c r="D57" s="100">
        <v>0.7291666666666666</v>
      </c>
      <c r="E57" s="2" t="str">
        <v>DW1</v>
      </c>
      <c r="F57" s="2" t="str">
        <v>ตี๋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กรัณย์ เพ็ชร์สุทธิ์</v>
      </c>
      <c r="C58" s="102">
        <v>46133.34940972222</v>
      </c>
      <c r="D58" s="100">
        <v>0.7291666666666666</v>
      </c>
      <c r="E58" s="2" t="str">
        <v>DW1</v>
      </c>
      <c r="F58" s="2" t="str">
        <v>บอย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นภัสกร ฟองเกิด</v>
      </c>
      <c r="C59" s="102">
        <v>46133.34711805556</v>
      </c>
      <c r="D59" s="100">
        <v>0.7291666666666666</v>
      </c>
      <c r="E59" s="2" t="str">
        <v>DW1</v>
      </c>
      <c r="F59" s="2" t="str">
        <v>เปา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วรรณวิษา เตชะอนันต์ณุกุล</v>
      </c>
      <c r="C60" s="102">
        <v>46133.34302083333</v>
      </c>
      <c r="D60" s="100">
        <v>0.7291666666666666</v>
      </c>
      <c r="E60" s="2" t="str">
        <v>DW1</v>
      </c>
      <c r="F60" s="2" t="str">
        <v>ลูคัส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กรรณิการ์ หวันทา</v>
      </c>
      <c r="C61" s="102">
        <v>46133.34076388889</v>
      </c>
      <c r="D61" s="100">
        <v>0.7291666666666666</v>
      </c>
      <c r="E61" s="2" t="str">
        <v>DW1</v>
      </c>
      <c r="F61" s="2" t="str">
        <v>มด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พยอม ดีเลิศ</v>
      </c>
      <c r="C62" s="102">
        <v>46133.34615740741</v>
      </c>
      <c r="D62" s="100">
        <v>0.7291666666666666</v>
      </c>
      <c r="E62" s="2" t="str">
        <v>แม่บ้าน</v>
      </c>
      <c r="F62" s="2"/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วันวิสาข์ กิตติกสานต์</v>
      </c>
      <c r="C63" s="102">
        <v>46133.35082175926</v>
      </c>
      <c r="D63" s="100">
        <v>0.7291666666666666</v>
      </c>
      <c r="E63" s="2" t="str">
        <v>แม่บ้านสา</v>
      </c>
      <c r="F63" s="2"/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08:30 - 17:30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นาย บดินทร์ชัย สมภักดี</v>
      </c>
      <c r="C64" s="102">
        <v>46133.350127314814</v>
      </c>
      <c r="D64" s="100">
        <v>0.7291666666666666</v>
      </c>
      <c r="E64" s="2" t="str">
        <v>นักศึกษา</v>
      </c>
      <c r="F64" s="2"/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08:30 - 17:30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>
        <v>ขวัญชนก ประวิเศษ</v>
      </c>
      <c r="C65" s="102">
        <v>46133.34826388889</v>
      </c>
      <c r="D65" s="100">
        <v>0.7291666666666666</v>
      </c>
      <c r="E65" s="2" t="str">
        <v>นักศึกษา</v>
      </c>
      <c r="F65" s="2"/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08:30 - 17:30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นายธีระภพ จันทะดวง</v>
      </c>
      <c r="C66" s="102">
        <v>46133.34820601852</v>
      </c>
      <c r="D66" s="100">
        <v>0.7291666666666666</v>
      </c>
      <c r="E66" s="2" t="str">
        <v>นักศึกษา</v>
      </c>
      <c r="F66" s="2"/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08:30 - 17:30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เบญจมาศ เถือนชะนาถ</v>
      </c>
      <c r="C67" s="102">
        <v>46133.34599537037</v>
      </c>
      <c r="D67" s="100">
        <v>0.7291666666666666</v>
      </c>
      <c r="E67" s="2" t="str">
        <v>นักศึกษา</v>
      </c>
      <c r="F67" s="2" t="str">
        <v>ยีสต์</v>
      </c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08:30 - 17:30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ณัฐพงศ์ ปรีพูล</v>
      </c>
      <c r="C68" s="102">
        <v>46133.35288194445</v>
      </c>
      <c r="D68" s="100">
        <v>0.7291666666666666</v>
      </c>
      <c r="E68" s="2" t="str">
        <v>นักศึกษาแบงค์</v>
      </c>
      <c r="F68" s="2"/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08:30 - 17:30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2" t="str">
        <v>นัฐพล สุวินชัย</v>
      </c>
      <c r="C69" s="102">
        <v>46133.35387731482</v>
      </c>
      <c r="D69" s="100">
        <v>0.7291666666666666</v>
      </c>
      <c r="E69" s="2" t="str">
        <v>นักศึกษาฝึกงาน</v>
      </c>
      <c r="F69" s="2"/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08:30 - 17:30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/>
      <c r="B70" s="25"/>
      <c r="C70" s="145"/>
      <c r="D70" s="100"/>
      <c r="E70" s="25"/>
      <c r="F70" s="25"/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/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/>
      <c r="B71" s="2"/>
      <c r="C71" s="102"/>
      <c r="D71" s="100"/>
      <c r="E71" s="2"/>
      <c r="F71" s="2"/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/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/>
      <c r="B72" s="2"/>
      <c r="C72" s="102"/>
      <c r="D72" s="100"/>
      <c r="E72" s="2"/>
      <c r="F72" s="2"/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/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/>
      <c r="B73" s="2"/>
      <c r="C73" s="102"/>
      <c r="D73" s="100"/>
      <c r="E73" s="2"/>
      <c r="F73" s="2"/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/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/>
      <c r="B74" s="2"/>
      <c r="C74" s="102"/>
      <c r="D74" s="100"/>
      <c r="E74" s="2"/>
      <c r="F74" s="2"/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/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/>
      <c r="B75" s="2"/>
      <c r="C75" s="102"/>
      <c r="D75" s="100"/>
      <c r="E75" s="2"/>
      <c r="F75" s="2"/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/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/>
      <c r="B76" s="2"/>
      <c r="C76" s="102"/>
      <c r="D76" s="100"/>
      <c r="E76" s="2"/>
      <c r="F76" s="2"/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/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/>
      <c r="B77" s="2"/>
      <c r="C77" s="102"/>
      <c r="D77" s="100"/>
      <c r="E77" s="2"/>
      <c r="F77" s="2"/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/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/>
      <c r="B78" s="2"/>
      <c r="C78" s="102"/>
      <c r="D78" s="143"/>
      <c r="E78" s="2"/>
      <c r="F78" s="2"/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/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/>
      <c r="B79" s="2"/>
      <c r="C79" s="102"/>
      <c r="D79" s="100"/>
      <c r="E79" s="2"/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/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/>
      <c r="B80" s="2"/>
      <c r="C80" s="102"/>
      <c r="D80" s="100"/>
      <c r="E80" s="2"/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/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/>
      <c r="B81" s="2"/>
      <c r="C81" s="102"/>
      <c r="D81" s="100"/>
      <c r="E81" s="2"/>
      <c r="F81" s="2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/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/>
      <c r="B82" s="2"/>
      <c r="C82" s="102"/>
      <c r="D82" s="100"/>
      <c r="E82" s="2"/>
      <c r="F82" s="2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/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B83" s="2"/>
      <c r="C83" s="102"/>
      <c r="D83" s="100"/>
      <c r="E83" s="2"/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/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B84" s="2"/>
      <c r="C84" s="102"/>
      <c r="D84" s="115"/>
      <c r="E84" s="2"/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/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/>
      <c r="C85" s="102"/>
      <c r="D85" s="115"/>
      <c r="E85" s="2"/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/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/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/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/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/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/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/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99" priority="2" stopIfTrue="true" type="expression">
      <formula>AND(ISNUMBER(SEARCH("BM",$E9)),$E9&lt;&gt;$L9)</formula>
    </cfRule>
  </conditionalFormatting>
  <conditionalFormatting sqref="B1:B1048576">
    <cfRule dxfId="100" priority="3" stopIfTrue="true" type="duplicateValues"/>
  </conditionalFormatting>
  <conditionalFormatting sqref="L1:M1048576">
    <cfRule dxfId="101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102" priority="5" stopIfTrue="true" type="expression">
      <formula>ISNUMBER(SEARCH("มาสาย",$P1))</formula>
    </cfRule>
  </conditionalFormatting>
  <conditionalFormatting sqref="P1:P1048576">
    <cfRule dxfId="103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2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ฉัตรมงคล มาลี</v>
      </c>
      <c r="C9" s="102">
        <v>46134.35787037037</v>
      </c>
      <c r="D9" s="100">
        <v>0.7291666666666666</v>
      </c>
      <c r="E9" s="2" t="str">
        <v>BM1</v>
      </c>
      <c r="F9" s="2" t="str">
        <v>เก้า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เขมมะ จงเพิ่มกลาง</v>
      </c>
      <c r="C10" s="102">
        <v>46134.35797453704</v>
      </c>
      <c r="D10" s="100">
        <v>0.729166666666667</v>
      </c>
      <c r="E10" s="2" t="str">
        <v>BM1</v>
      </c>
      <c r="F10" s="2" t="str">
        <v>โฮ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อิงอร สุวรรณนิเวศ</v>
      </c>
      <c r="C11" s="102">
        <v>46134.35350694445</v>
      </c>
      <c r="D11" s="100">
        <v>0.729166666666667</v>
      </c>
      <c r="E11" s="2" t="str">
        <v>BM1</v>
      </c>
      <c r="F11" s="2" t="str">
        <v>หมวย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รวินท์นิภา คงทะเล</v>
      </c>
      <c r="C12" s="102">
        <v>46134.35372685185</v>
      </c>
      <c r="D12" s="100">
        <v>0.729166666666667</v>
      </c>
      <c r="E12" s="2" t="str">
        <v>BM1</v>
      </c>
      <c r="F12" s="2" t="str">
        <v>นุ่น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ประสิทธิ์ เด๊ะรอฮีม</v>
      </c>
      <c r="C13" s="102">
        <v>46134.35346064815</v>
      </c>
      <c r="D13" s="100">
        <v>0.729166666666667</v>
      </c>
      <c r="E13" s="2" t="str">
        <v>BM1</v>
      </c>
      <c r="F13" s="2" t="str">
        <v>ดีน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มณีรัตน์ จันนพคุณ</v>
      </c>
      <c r="C14" s="102">
        <v>46134.35089120371</v>
      </c>
      <c r="D14" s="100">
        <v>0.729166666666667</v>
      </c>
      <c r="E14" s="2" t="str">
        <v>BM1</v>
      </c>
      <c r="F14" s="2" t="str">
        <v>นาง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กีรติ วาจาเพราะ</v>
      </c>
      <c r="C15" s="102">
        <v>46134.35810185185</v>
      </c>
      <c r="D15" s="100">
        <v>0.729166666666667</v>
      </c>
      <c r="E15" s="2" t="str">
        <v>BM1</v>
      </c>
      <c r="F15" s="2" t="str">
        <v>ซุป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ครองฟ้า เทียมประกอบกิจ</v>
      </c>
      <c r="C16" s="102">
        <v>46134.3581712963</v>
      </c>
      <c r="D16" s="100">
        <v>0.729166666666667</v>
      </c>
      <c r="E16" s="2" t="str">
        <v>BM1</v>
      </c>
      <c r="F16" s="2" t="str">
        <v>จีโน่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วิชชุตา เล็บครุฑ</v>
      </c>
      <c r="C17" s="102">
        <v>46134.353842592594</v>
      </c>
      <c r="D17" s="100">
        <v>0.729166666666667</v>
      </c>
      <c r="E17" s="2" t="str">
        <v>BM1</v>
      </c>
      <c r="F17" s="2" t="str">
        <v>จ๋า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พรชิตา พะวา</v>
      </c>
      <c r="C18" s="102">
        <v>46134.34840277778</v>
      </c>
      <c r="D18" s="100">
        <v>0.729166666666667</v>
      </c>
      <c r="E18" s="2" t="str">
        <v>BM1</v>
      </c>
      <c r="F18" s="2" t="str">
        <v>ฟ้าน้อย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กาญจนา วิสุทธิพงศ์</v>
      </c>
      <c r="C19" s="102">
        <v>46134.348344907405</v>
      </c>
      <c r="D19" s="100">
        <v>0.729166666666667</v>
      </c>
      <c r="E19" s="2" t="str">
        <v>BM1</v>
      </c>
      <c r="F19" s="2" t="str">
        <v>แม่บ้านเก๋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เกณิกา ฐาณัตตระกูล</v>
      </c>
      <c r="C20" s="102">
        <v>46134.34868055556</v>
      </c>
      <c r="D20" s="100">
        <v>0.729166666666667</v>
      </c>
      <c r="E20" s="2" t="str">
        <v>BM1</v>
      </c>
      <c r="F20" s="2" t="str">
        <v>เก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ดวงหทัย อุปนิ</v>
      </c>
      <c r="C21" s="102">
        <v>46134.345925925925</v>
      </c>
      <c r="D21" s="100">
        <v>0.729166666666667</v>
      </c>
      <c r="E21" s="2" t="str">
        <v>BM1</v>
      </c>
      <c r="F21" s="2" t="str">
        <v>เบ็น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ณัฐกิตติ์ โล้หนู</v>
      </c>
      <c r="C22" s="102">
        <v>46134.34488425926</v>
      </c>
      <c r="D22" s="100">
        <v>0.729166666666667</v>
      </c>
      <c r="E22" s="2" t="str">
        <v>BM1</v>
      </c>
      <c r="F22" s="2" t="str">
        <v>เฟิร์ส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ภูริ ยังกิด</v>
      </c>
      <c r="C23" s="102">
        <v>46134.35532407407</v>
      </c>
      <c r="D23" s="100">
        <v>0.729166666666667</v>
      </c>
      <c r="E23" s="2" t="str">
        <v>BM1</v>
      </c>
      <c r="F23" s="2" t="str">
        <v>ภีม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ญาณรัตน์ พิสัยพันธ์</v>
      </c>
      <c r="C24" s="102">
        <v>46134.34421296296</v>
      </c>
      <c r="D24" s="100">
        <v>0.729166666666667</v>
      </c>
      <c r="E24" s="2" t="str">
        <v>BM1</v>
      </c>
      <c r="F24" s="2" t="str">
        <v>ขนมจีน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วันดี เพชรนิลบุตร</v>
      </c>
      <c r="C25" s="102">
        <v>46134.341898148145</v>
      </c>
      <c r="D25" s="100">
        <v>0.729166666666667</v>
      </c>
      <c r="E25" s="2" t="str">
        <v>BM1</v>
      </c>
      <c r="F25" s="2" t="str">
        <v>บุ๊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วริศรา เครือแสง</v>
      </c>
      <c r="C26" s="102">
        <v>46134.34181712963</v>
      </c>
      <c r="D26" s="100">
        <v>0.729166666666667</v>
      </c>
      <c r="E26" s="2" t="str">
        <v>BM1</v>
      </c>
      <c r="F26" s="2" t="str">
        <v>ทัย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ณัฐฤดี วึงประโคน</v>
      </c>
      <c r="C27" s="102">
        <v>46134.341458333336</v>
      </c>
      <c r="D27" s="100">
        <v>0.729166666666667</v>
      </c>
      <c r="E27" s="2" t="str">
        <v>BM1</v>
      </c>
      <c r="F27" s="2" t="str">
        <v>เนส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ตูแวยะ ลอมะ</v>
      </c>
      <c r="C28" s="102">
        <v>46134.340462962966</v>
      </c>
      <c r="D28" s="100">
        <v>0.729166666666667</v>
      </c>
      <c r="E28" s="2" t="str">
        <v>BM1</v>
      </c>
      <c r="F28" s="2" t="str">
        <v>ยะห์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ชาลิสา แสงจันทร์</v>
      </c>
      <c r="C29" s="102">
        <v>46134.33868055556</v>
      </c>
      <c r="D29" s="100">
        <v>0.729166666666667</v>
      </c>
      <c r="E29" s="2" t="str">
        <v>BM1</v>
      </c>
      <c r="F29" s="2" t="str">
        <v>ชิ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อภิรดี แสนโคตร</v>
      </c>
      <c r="C30" s="102">
        <v>46134.338530092595</v>
      </c>
      <c r="D30" s="100">
        <v>0.729166666666667</v>
      </c>
      <c r="E30" s="2" t="str">
        <v>BM1</v>
      </c>
      <c r="F30" s="2" t="str">
        <v>เกตุ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รัตตินันท์ กลิ่นจันทร์กลั่น</v>
      </c>
      <c r="C31" s="102">
        <v>46134.35126157408</v>
      </c>
      <c r="D31" s="100">
        <v>0.729166666666667</v>
      </c>
      <c r="E31" s="2" t="str">
        <v>BM1</v>
      </c>
      <c r="F31" s="2" t="str">
        <v>เจี๊ยบ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เวโรจน์ ชินนอก</v>
      </c>
      <c r="C32" s="102">
        <v>46134.351631944446</v>
      </c>
      <c r="D32" s="100">
        <v>0.729166666666667</v>
      </c>
      <c r="E32" s="2" t="str">
        <v>BM1</v>
      </c>
      <c r="F32" s="2" t="str">
        <v>เอ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นันทฉัตร ถูกเหมาะ</v>
      </c>
      <c r="C33" s="102">
        <v>46134.3618287037</v>
      </c>
      <c r="D33" s="100">
        <v>0.729166666666667</v>
      </c>
      <c r="E33" s="2" t="str">
        <v>BM3</v>
      </c>
      <c r="F33" s="2" t="str">
        <v>มิ้น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วันชนะ แสงใส</v>
      </c>
      <c r="C34" s="102">
        <v>46134.35833333333</v>
      </c>
      <c r="D34" s="100">
        <v>0.729166666666667</v>
      </c>
      <c r="E34" s="2" t="str">
        <v>BM3</v>
      </c>
      <c r="F34" s="2" t="str">
        <v>แชมป์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ธีรถาพ ยะรังวงษ์</v>
      </c>
      <c r="C35" s="102">
        <v>46134.3587962963</v>
      </c>
      <c r="D35" s="100">
        <v>0.729166666666667</v>
      </c>
      <c r="E35" s="12" t="str">
        <v>BM3</v>
      </c>
      <c r="F35" s="2" t="str">
        <v>บาส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รัษนันท์ รุจไชยนิตย์</v>
      </c>
      <c r="C36" s="102">
        <v>46134.35568287037</v>
      </c>
      <c r="D36" s="100">
        <v>0.729166666666667</v>
      </c>
      <c r="E36" s="2" t="str">
        <v>BM3</v>
      </c>
      <c r="F36" s="2" t="str">
        <v>นันท์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ปิยะธิดา ปิดฉายะ</v>
      </c>
      <c r="C37" s="102">
        <v>46134.35523148148</v>
      </c>
      <c r="D37" s="100">
        <v>0.729166666666667</v>
      </c>
      <c r="E37" s="2" t="str">
        <v>BM3</v>
      </c>
      <c r="F37" s="2" t="str">
        <v>หมิว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ชลธิชา คงมงคล</v>
      </c>
      <c r="C38" s="102">
        <v>46134.35365740741</v>
      </c>
      <c r="D38" s="100">
        <v>0.729166666666667</v>
      </c>
      <c r="E38" s="2" t="str">
        <v>BM3</v>
      </c>
      <c r="F38" s="2" t="str">
        <v>แพรว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เจษฎาภรณ์ ปุราชะกา</v>
      </c>
      <c r="C39" s="102">
        <v>46134.352372685185</v>
      </c>
      <c r="D39" s="100">
        <v>0.729166666666667</v>
      </c>
      <c r="E39" s="2" t="str">
        <v>BM3</v>
      </c>
      <c r="F39" s="2" t="str">
        <v>บิ๊ก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นันทิยา บุญดี</v>
      </c>
      <c r="C40" s="102">
        <v>46134.351747685185</v>
      </c>
      <c r="D40" s="100">
        <v>0.729166666666667</v>
      </c>
      <c r="E40" s="2" t="str">
        <v>BM3</v>
      </c>
      <c r="F40" s="2" t="str">
        <v>ใบเตย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กนต์ธร พู่พันธ์</v>
      </c>
      <c r="C41" s="102">
        <v>46134.35244212963</v>
      </c>
      <c r="D41" s="100">
        <v>0.729166666666667</v>
      </c>
      <c r="E41" s="2" t="str">
        <v>BM3</v>
      </c>
      <c r="F41" s="2" t="str">
        <v>ปาย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8" t="str">
        <v>ภาพิมล ภู่ทอง</v>
      </c>
      <c r="C42" s="102">
        <v>46134.35120370371</v>
      </c>
      <c r="D42" s="100">
        <v>0.729166666666667</v>
      </c>
      <c r="E42" s="2" t="str">
        <v>BM3</v>
      </c>
      <c r="F42" s="2" t="str">
        <v>อุ๊งอิ้ง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กฤติมา จุลเสวก</v>
      </c>
      <c r="C43" s="102">
        <v>46134.35136574074</v>
      </c>
      <c r="D43" s="100">
        <v>0.729166666666667</v>
      </c>
      <c r="E43" s="2" t="str">
        <v>BM3</v>
      </c>
      <c r="F43" s="2" t="str">
        <v>หนึ่ง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ชิชนก ทองใบ</v>
      </c>
      <c r="C44" s="102">
        <v>46134.34847222222</v>
      </c>
      <c r="D44" s="100">
        <v>0.729166666666667</v>
      </c>
      <c r="E44" s="2" t="str">
        <v>BM3</v>
      </c>
      <c r="F44" s="2" t="str">
        <v>หลิน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ชัญญานุช ช่วยสกุล</v>
      </c>
      <c r="C45" s="102">
        <v>46134.34240740741</v>
      </c>
      <c r="D45" s="100">
        <v>0.729166666666667</v>
      </c>
      <c r="E45" s="2" t="str">
        <v>BM3</v>
      </c>
      <c r="F45" s="2" t="str">
        <v>น้ำเพชร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ปาณิสรา จันทร์หา</v>
      </c>
      <c r="C46" s="102">
        <v>46134.34233796296</v>
      </c>
      <c r="D46" s="100">
        <v>0.729166666666667</v>
      </c>
      <c r="E46" s="2" t="str">
        <v>BM3</v>
      </c>
      <c r="F46" s="2" t="str">
        <v>ใบเตย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ทิพย์มณี อักษร</v>
      </c>
      <c r="C47" s="102">
        <v>46134.342465277776</v>
      </c>
      <c r="D47" s="100">
        <v>0.729166666666667</v>
      </c>
      <c r="E47" s="2" t="str">
        <v>BM3</v>
      </c>
      <c r="F47" s="2" t="str">
        <v>ปุ๊กกี้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เบญจมาศ แก้วกล้า</v>
      </c>
      <c r="C48" s="102">
        <v>46134.342141203706</v>
      </c>
      <c r="D48" s="100">
        <v>0.729166666666667</v>
      </c>
      <c r="E48" s="2" t="str">
        <v>BM3</v>
      </c>
      <c r="F48" s="2" t="str">
        <v>จิ๊บ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ธีรภัทร พลอยน้อย</v>
      </c>
      <c r="C49" s="102">
        <v>46134.338217592594</v>
      </c>
      <c r="D49" s="100">
        <v>0.729166666666667</v>
      </c>
      <c r="E49" s="2" t="str">
        <v>BM3</v>
      </c>
      <c r="F49" s="2" t="str">
        <v>คิว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เตชินท์ กะแตเซ็ง</v>
      </c>
      <c r="C50" s="102">
        <v>46134.35875</v>
      </c>
      <c r="D50" s="100">
        <v>0.729166666666667</v>
      </c>
      <c r="E50" s="2" t="str">
        <v>BM3</v>
      </c>
      <c r="F50" s="2" t="str">
        <v>กัส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วรพรต พรหมมา</v>
      </c>
      <c r="C51" s="191">
        <v>46134.335393518515</v>
      </c>
      <c r="D51" s="100">
        <v>0.729166666666667</v>
      </c>
      <c r="E51" s="2" t="str">
        <v>BM3</v>
      </c>
      <c r="F51" s="2" t="str">
        <v>ตาต้า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สุรเดช เจตจิรประภา</v>
      </c>
      <c r="C52" s="102">
        <v>46134.380219907405</v>
      </c>
      <c r="D52" s="100">
        <v>0.729166666666667</v>
      </c>
      <c r="E52" s="2" t="str">
        <v>BM3</v>
      </c>
      <c r="F52" s="31" t="str">
        <v>บี้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IFERROR(IF(D53&lt;T52,"ออกก่อน "&amp;TEXT((T52-D53)*24*60,"0")&amp;" นาที",""),"")</f>
      </c>
      <c r="N52" s="98">
        <f>TEXT(C53,"hh:mm:ss")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IF(OR(LEFT(E53,2)="BM",LEFT(E53,2)="DW"),Q52,0)</f>
      </c>
      <c r="W52" s="3">
        <f>(AA52/U52)/60*V52</f>
      </c>
      <c r="X52" s="103">
        <f>IF(D53&lt;T52,(T52-D53)*24*60,0)</f>
      </c>
      <c r="Y52" s="1">
        <f>(AA52/U52)/60</f>
      </c>
      <c r="Z52" s="105">
        <f>X52*Y52</f>
      </c>
      <c r="AA52" s="3">
        <f>IF(AND(T52&gt;=S52, S52&gt;=TIME(9,0,0), T52&lt;=TIME(15,0,0)),IF(LEFT(TRIM(E53:E$104),2)="DW",500,500),500)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อนุชา ชื่นชม</v>
      </c>
      <c r="C53" s="145">
        <v>46134.36275462963</v>
      </c>
      <c r="D53" s="100">
        <v>0.729166666666667</v>
      </c>
      <c r="E53" s="2" t="str">
        <v>DW1</v>
      </c>
      <c r="F53" s="2" t="str">
        <v>อาท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E54)),IFERROR(VLOOKUP(B54, Members!$B:$H, 7, FALSE), ""),"")</f>
      </c>
      <c r="M53" s="98">
        <f>IFERROR(IF(D54&lt;T53,"ออกก่อน "&amp;TEXT((T53-D54)*24*60,"0")&amp;" นาที",""),"")</f>
      </c>
      <c r="N53" s="98">
        <f>TEXT(C54,"hh:mm:ss")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IF(OR(LEFT(E54,2)="BM",LEFT(E54,2)="DW"),Q53,0)</f>
      </c>
      <c r="W53" s="3">
        <f>(AA53/U53)/60*V53</f>
      </c>
      <c r="X53" s="103">
        <f>IF(D54&lt;T53,(T53-D54)*24*60,0)</f>
      </c>
      <c r="Y53" s="1">
        <f>(AA53/U53)/60</f>
      </c>
      <c r="Z53" s="105">
        <f>X53*Y53</f>
      </c>
      <c r="AA53" s="3">
        <f>IF(AND(T53&gt;=S53, S53&gt;=TIME(9,0,0), T53&lt;=TIME(15,0,0)),IF(LEFT(TRIM(E54:E$104),2)="DW",500,500),500)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ยุรนันท์ แซ่ย่าง</v>
      </c>
      <c r="C54" s="102">
        <v>46134.35318287037</v>
      </c>
      <c r="D54" s="100">
        <v>0.729166666666667</v>
      </c>
      <c r="E54" s="2" t="str">
        <v>DW1</v>
      </c>
      <c r="F54" s="2" t="str">
        <v>ตี๋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E55)),IFERROR(VLOOKUP(B55, Members!$B:$H, 7, FALSE), ""),"")</f>
      </c>
      <c r="M54" s="98">
        <f>IFERROR(IF(D55&lt;T54,"ออกก่อน "&amp;TEXT((T54-D55)*24*60,"0")&amp;" นาที",""),"")</f>
      </c>
      <c r="N54" s="98">
        <f>TEXT(C55,"hh:mm:ss")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IF(OR(LEFT(E55,2)="BM",LEFT(E55,2)="DW"),Q54,0)</f>
      </c>
      <c r="W54" s="3">
        <f>(AA54/U54)/60*V54</f>
      </c>
      <c r="X54" s="103">
        <f>IF(D55&lt;T54,(T54-D55)*24*60,0)</f>
      </c>
      <c r="Y54" s="1">
        <f>(AA54/U54)/60</f>
      </c>
      <c r="Z54" s="105">
        <f>X54*Y54</f>
      </c>
      <c r="AA54" s="3">
        <f>IF(AND(T54&gt;=S54, S54&gt;=TIME(9,0,0), T54&lt;=TIME(15,0,0)),IF(LEFT(TRIM(E55:E$104),2)="DW",500,500),500)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นพรัตน์ นบนอบ</v>
      </c>
      <c r="C55" s="102">
        <v>46134.35288194445</v>
      </c>
      <c r="D55" s="100">
        <v>0.729166666666667</v>
      </c>
      <c r="E55" s="2" t="str">
        <v>DW1</v>
      </c>
      <c r="F55" s="2" t="str">
        <v>บอล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E56)),IFERROR(VLOOKUP(B56, Members!$B:$H, 7, FALSE), ""),"")</f>
      </c>
      <c r="M55" s="98">
        <f>IFERROR(IF(D56&lt;T55,"ออกก่อน "&amp;TEXT((T55-D56)*24*60,"0")&amp;" นาที",""),"")</f>
      </c>
      <c r="N55" s="98">
        <f>TEXT(C56,"hh:mm:ss")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IF(OR(LEFT(E56,2)="BM",LEFT(E56,2)="DW"),Q55,0)</f>
      </c>
      <c r="W55" s="3">
        <f>(AA55/U55)/60*V55</f>
      </c>
      <c r="X55" s="103">
        <f>IF(D56&lt;T55,(T55-D56)*24*60,0)</f>
      </c>
      <c r="Y55" s="1">
        <f>(AA55/U55)/60</f>
      </c>
      <c r="Z55" s="105">
        <f>X55*Y55</f>
      </c>
      <c r="AA55" s="3">
        <f>IF(AND(T55&gt;=S55, S55&gt;=TIME(9,0,0), T55&lt;=TIME(15,0,0)),IF(LEFT(TRIM(E56:E$104),2)="DW",500,500),500)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ศุภนัฐ มะโนรักษ์</v>
      </c>
      <c r="C56" s="102">
        <v>46134.353784722225</v>
      </c>
      <c r="D56" s="100">
        <v>0.729166666666667</v>
      </c>
      <c r="E56" s="2" t="str">
        <v>DW1</v>
      </c>
      <c r="F56" s="2" t="str">
        <v>ฟิล์ม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E57)),IFERROR(VLOOKUP(B57, Members!$B:$H, 7, FALSE), ""),"")</f>
      </c>
      <c r="M56" s="98">
        <f>IFERROR(IF(D57&lt;T56,"ออกก่อน "&amp;TEXT((T56-D57)*24*60,"0")&amp;" นาที",""),"")</f>
      </c>
      <c r="N56" s="98">
        <f>TEXT(C57,"hh:mm:ss")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IF(OR(LEFT(E57,2)="BM",LEFT(E57,2)="DW"),Q56,0)</f>
      </c>
      <c r="W56" s="3">
        <f>(AA56/U56)/60*V56</f>
      </c>
      <c r="X56" s="103">
        <f>IF(D57&lt;T56,(T56-D57)*24*60,0)</f>
      </c>
      <c r="Y56" s="1">
        <f>(AA56/U56)/60</f>
      </c>
      <c r="Z56" s="105">
        <f>X56*Y56</f>
      </c>
      <c r="AA56" s="3">
        <f>IF(AND(T56&gt;=S56, S56&gt;=TIME(9,0,0), T56&lt;=TIME(15,0,0)),IF(LEFT(TRIM(E57:E$104),2)="DW",500,500),500)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กรัณย์ เพ็ชร์สุทธิ์</v>
      </c>
      <c r="C57" s="102">
        <v>46134.35071759259</v>
      </c>
      <c r="D57" s="100">
        <v>0.729166666666667</v>
      </c>
      <c r="E57" s="2" t="str">
        <v>DW1</v>
      </c>
      <c r="F57" s="2" t="str">
        <v>บอย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E58)),IFERROR(VLOOKUP(B58, Members!$B:$H, 7, FALSE), ""),"")</f>
      </c>
      <c r="M57" s="98">
        <f>IFERROR(IF(D58&lt;T57,"ออกก่อน "&amp;TEXT((T57-D58)*24*60,"0")&amp;" นาที",""),"")</f>
      </c>
      <c r="N57" s="98">
        <f>TEXT(C58,"hh:mm:ss")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IF(OR(LEFT(E58,2)="BM",LEFT(E58,2)="DW"),Q57,0)</f>
      </c>
      <c r="W57" s="3">
        <f>(AA57/U57)/60*V57</f>
      </c>
      <c r="X57" s="103">
        <f>IF(D58&lt;T57,(T57-D58)*24*60,0)</f>
      </c>
      <c r="Y57" s="1">
        <f>(AA57/U57)/60</f>
      </c>
      <c r="Z57" s="105">
        <f>X57*Y57</f>
      </c>
      <c r="AA57" s="3">
        <f>IF(AND(T57&gt;=S57, S57&gt;=TIME(9,0,0), T57&lt;=TIME(15,0,0)),IF(LEFT(TRIM(E58:E$104),2)="DW",500,500),500)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อรรถชัย ม่วงคู</v>
      </c>
      <c r="C58" s="102">
        <v>46134.34600694444</v>
      </c>
      <c r="D58" s="100">
        <v>0.729166666666667</v>
      </c>
      <c r="E58" s="2" t="str">
        <v>DW1</v>
      </c>
      <c r="F58" s="2" t="str">
        <v>บอม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E59)),IFERROR(VLOOKUP(B59, Members!$B:$H, 7, FALSE), ""),"")</f>
      </c>
      <c r="M58" s="98">
        <f>IFERROR(IF(D59&lt;T58,"ออกก่อน "&amp;TEXT((T58-D59)*24*60,"0")&amp;" นาที",""),"")</f>
      </c>
      <c r="N58" s="98">
        <f>TEXT(C59,"hh:mm:ss")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IF(OR(LEFT(E59,2)="BM",LEFT(E59,2)="DW"),Q58,0)</f>
      </c>
      <c r="W58" s="3">
        <f>(AA58/U58)/60*V58</f>
      </c>
      <c r="X58" s="103">
        <f>IF(D59&lt;T58,(T58-D59)*24*60,0)</f>
      </c>
      <c r="Y58" s="1">
        <f>(AA58/U58)/60</f>
      </c>
      <c r="Z58" s="105">
        <f>X58*Y58</f>
      </c>
      <c r="AA58" s="3">
        <f>IF(AND(T58&gt;=S58, S58&gt;=TIME(9,0,0), T58&lt;=TIME(15,0,0)),IF(LEFT(TRIM(E59:E$104),2)="DW",500,500),500)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กรรณิการ์ หวันทา</v>
      </c>
      <c r="C59" s="102">
        <v>46134.34405092592</v>
      </c>
      <c r="D59" s="100">
        <v>0.729166666666667</v>
      </c>
      <c r="E59" s="2" t="str">
        <v>DW1</v>
      </c>
      <c r="F59" s="2" t="str">
        <v>มด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E60)),IFERROR(VLOOKUP(B60, Members!$B:$H, 7, FALSE), ""),"")</f>
      </c>
      <c r="M59" s="98">
        <f>IFERROR(IF(D60&lt;T59,"ออกก่อน "&amp;TEXT((T59-D60)*24*60,"0")&amp;" นาที",""),"")</f>
      </c>
      <c r="N59" s="98">
        <f>TEXT(C60,"hh:mm:ss")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IF(OR(LEFT(E60,2)="BM",LEFT(E60,2)="DW"),Q59,0)</f>
      </c>
      <c r="W59" s="3">
        <f>(AA59/U59)/60*V59</f>
      </c>
      <c r="X59" s="103">
        <f>IF(D60&lt;T59,(T59-D60)*24*60,0)</f>
      </c>
      <c r="Y59" s="1">
        <f>(AA59/U59)/60</f>
      </c>
      <c r="Z59" s="105">
        <f>X59*Y59</f>
      </c>
      <c r="AA59" s="3">
        <f>IF(AND(T59&gt;=S59, S59&gt;=TIME(9,0,0), T59&lt;=TIME(15,0,0)),IF(LEFT(TRIM(E60:E$104),2)="DW",500,500),500)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วรรณวิษา เตชะอนันต์ณุกุล</v>
      </c>
      <c r="C60" s="102">
        <v>46134.34743055556</v>
      </c>
      <c r="D60" s="100">
        <v>0.729166666666667</v>
      </c>
      <c r="E60" s="2" t="str">
        <v>DW1</v>
      </c>
      <c r="F60" s="2" t="str">
        <v>ลูคัส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E61)),IFERROR(VLOOKUP(B61, Members!$B:$H, 7, FALSE), ""),"")</f>
      </c>
      <c r="M60" s="98">
        <f>IFERROR(IF(D61&lt;T60,"ออกก่อน "&amp;TEXT((T60-D61)*24*60,"0")&amp;" นาที",""),"")</f>
      </c>
      <c r="N60" s="98">
        <f>TEXT(C61,"hh:mm:ss")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IF(OR(LEFT(E61,2)="BM",LEFT(E61,2)="DW"),Q60,0)</f>
      </c>
      <c r="W60" s="3">
        <f>(AA60/U60)/60*V60</f>
      </c>
      <c r="X60" s="103">
        <f>IF(D61&lt;T60,(T60-D61)*24*60,0)</f>
      </c>
      <c r="Y60" s="1">
        <f>(AA60/U60)/60</f>
      </c>
      <c r="Z60" s="105">
        <f>X60*Y60</f>
      </c>
      <c r="AA60" s="3">
        <f>IF(AND(T60&gt;=S60, S60&gt;=TIME(9,0,0), T60&lt;=TIME(15,0,0)),IF(LEFT(TRIM(E61:E$104),2)="DW",500,500),500)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นภัสกร ฟองเกิด</v>
      </c>
      <c r="C61" s="102">
        <v>46134.34133101852</v>
      </c>
      <c r="D61" s="100">
        <v>0.729166666666667</v>
      </c>
      <c r="E61" s="2" t="str">
        <v>DW1</v>
      </c>
      <c r="F61" s="2" t="str">
        <v>เปา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E62)),IFERROR(VLOOKUP(B62, Members!$B:$H, 7, FALSE), ""),"")</f>
      </c>
      <c r="M61" s="98">
        <f>IFERROR(IF(D62&lt;T61,"ออกก่อน "&amp;TEXT((T61-D62)*24*60,"0")&amp;" นาที",""),"")</f>
      </c>
      <c r="N61" s="98">
        <f>TEXT(C62,"hh:mm:ss")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IF(OR(LEFT(E62,2)="BM",LEFT(E62,2)="DW"),Q61,0)</f>
      </c>
      <c r="W61" s="3">
        <f>(AA61/U61)/60*V61</f>
      </c>
      <c r="X61" s="103">
        <f>IF(D62&lt;T61,(T61-D62)*24*60,0)</f>
      </c>
      <c r="Y61" s="1">
        <f>(AA61/U61)/60</f>
      </c>
      <c r="Z61" s="105">
        <f>X61*Y61</f>
      </c>
      <c r="AA61" s="3">
        <f>IF(AND(T61&gt;=S61, S61&gt;=TIME(9,0,0), T61&lt;=TIME(15,0,0)),IF(LEFT(TRIM(E62:E$104),2)="DW",500,500),500)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พยอม ดีเลิศ</v>
      </c>
      <c r="C62" s="102">
        <v>46134.34532407407</v>
      </c>
      <c r="D62" s="100">
        <v>0.729166666666667</v>
      </c>
      <c r="E62" s="2" t="str">
        <v>แม่บ้าน</v>
      </c>
      <c r="F62" s="2"/>
      <c r="G62" s="104">
        <f>IFERROR(VLOOKUP(B63,Members!$B:$G,3,0),"")</f>
      </c>
      <c r="H62" s="3">
        <f>IFERROR(VLOOKUP(B63,Members!$B:$G,4,0),"")</f>
      </c>
      <c r="I62" s="3">
        <f>IFERROR(VLOOKUP(B63,Members!$B:$G,5,0),"")</f>
      </c>
      <c r="J62" s="3">
        <f>IFERROR(VLOOKUP(B63,Members!$B:$G,6,0),"")</f>
      </c>
      <c r="K62" s="3"/>
      <c r="L62" s="8">
        <f>IF(ISNUMBER(SEARCH("BM", E63)),IFERROR(VLOOKUP(B63, Members!$B:$H, 7, FALSE), ""),"")</f>
      </c>
      <c r="M62" s="98">
        <f>IFERROR(IF(D63&lt;T62,"ออกก่อน "&amp;TEXT((T62-D63)*24*60,"0")&amp;" นาที",""),"")</f>
      </c>
      <c r="N62" s="98">
        <f>TEXT(C63,"hh:mm:ss")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IF(OR(LEFT(E63,2)="BM",LEFT(E63,2)="DW"),Q62,0)</f>
      </c>
      <c r="W62" s="3">
        <f>(AA62/U62)/60*V62</f>
      </c>
      <c r="X62" s="103">
        <f>IF(D63&lt;T62,(T62-D63)*24*60,0)</f>
      </c>
      <c r="Y62" s="1">
        <f>(AA62/U62)/60</f>
      </c>
      <c r="Z62" s="105">
        <f>X62*Y62</f>
      </c>
      <c r="AA62" s="3">
        <f>IF(AND(T62&gt;=S62, S62&gt;=TIME(9,0,0), T62&lt;=TIME(15,0,0)),IF(LEFT(TRIM(E63:E$104),2)="DW",500,500),500)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วันวิสาข์ กิตติกสานต์</v>
      </c>
      <c r="C63" s="102">
        <v>46134.3455787037</v>
      </c>
      <c r="D63" s="100">
        <v>0.729166666666667</v>
      </c>
      <c r="E63" s="2" t="str">
        <v>แม่บ้านสา</v>
      </c>
      <c r="F63" s="2"/>
      <c r="G63" s="104">
        <f>IFERROR(VLOOKUP(B64,Members!$B:$G,3,0),"")</f>
      </c>
      <c r="H63" s="3">
        <f>IFERROR(VLOOKUP(B64,Members!$B:$G,4,0),"")</f>
      </c>
      <c r="I63" s="3">
        <f>IFERROR(VLOOKUP(B64,Members!$B:$G,5,0),"")</f>
      </c>
      <c r="J63" s="3">
        <f>IFERROR(VLOOKUP(B64,Members!$B:$G,6,0),"")</f>
      </c>
      <c r="K63" s="3"/>
      <c r="L63" s="8">
        <f>IF(ISNUMBER(SEARCH("BM", E64)),IFERROR(VLOOKUP(B64, Members!$B:$H, 7, FALSE), ""),"")</f>
      </c>
      <c r="M63" s="98">
        <f>IFERROR(IF(D64&lt;T63,"ออกก่อน "&amp;TEXT((T63-D64)*24*60,"0")&amp;" นาที",""),"")</f>
      </c>
      <c r="N63" s="98">
        <f>TEXT(C64,"hh:mm:ss")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/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IF(OR(LEFT(E64,2)="BM",LEFT(E64,2)="DW"),Q63,0)</f>
      </c>
      <c r="W63" s="3">
        <f>(AA63/U63)/60*V63</f>
      </c>
      <c r="X63" s="103">
        <f>IF(D64&lt;T63,(T63-D64)*24*60,0)</f>
      </c>
      <c r="Y63" s="1">
        <f>(AA63/U63)/60</f>
      </c>
      <c r="Z63" s="105">
        <f>X63*Y63</f>
      </c>
      <c r="AA63" s="3">
        <f>IF(AND(T63&gt;=S63, S63&gt;=TIME(9,0,0), T63&lt;=TIME(15,0,0)),IF(LEFT(TRIM(E64:E$104),2)="DW",500,500),500)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ณัฐพงศ์ ปรีพูล</v>
      </c>
      <c r="C64" s="102">
        <v>46134.355844907404</v>
      </c>
      <c r="D64" s="100">
        <v>0.729166666666667</v>
      </c>
      <c r="E64" s="2" t="str">
        <v>นักศึกษา</v>
      </c>
      <c r="F64" s="2"/>
      <c r="G64" s="104">
        <f>IFERROR(VLOOKUP(B65,Members!$B:$G,3,0),"")</f>
      </c>
      <c r="H64" s="3">
        <f>IFERROR(VLOOKUP(B65,Members!$B:$G,4,0),"")</f>
      </c>
      <c r="I64" s="3">
        <f>IFERROR(VLOOKUP(B65,Members!$B:$G,5,0),"")</f>
      </c>
      <c r="J64" s="3">
        <f>IFERROR(VLOOKUP(B65,Members!$B:$G,6,0),"")</f>
      </c>
      <c r="K64" s="116"/>
      <c r="L64" s="8">
        <f>IF(ISNUMBER(SEARCH("BM", E65)),IFERROR(VLOOKUP(B65, Members!$B:$H, 7, FALSE), ""),"")</f>
      </c>
      <c r="M64" s="98">
        <f>IFERROR(IF(D65&lt;T64,"ออกก่อน "&amp;TEXT((T64-D65)*24*60,"0")&amp;" นาที",""),"")</f>
      </c>
      <c r="N64" s="98">
        <f>TEXT(C65,"hh:mm:ss")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/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IF(OR(LEFT(E65,2)="BM",LEFT(E65,2)="DW"),Q64,0)</f>
      </c>
      <c r="W64" s="3">
        <f>(AA64/U64)/60*V64</f>
      </c>
      <c r="X64" s="103">
        <f>IF(D65&lt;T64,(T64-D65)*24*60,0)</f>
      </c>
      <c r="Y64" s="1">
        <f>(AA64/U64)/60</f>
      </c>
      <c r="Z64" s="105">
        <f>X64*Y64</f>
      </c>
      <c r="AA64" s="3">
        <f>IF(AND(T64&gt;=S64, S64&gt;=TIME(9,0,0), T64&lt;=TIME(15,0,0)),IF(LEFT(TRIM(E65:E$104),2)="DW",500,500),500)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>
        <v>นาย บดินทร์ชัย สมภักดี</v>
      </c>
      <c r="C65" s="102">
        <v>46134.35358796296</v>
      </c>
      <c r="D65" s="100">
        <v>0.729166666666667</v>
      </c>
      <c r="E65" s="2" t="str">
        <v>นักศึกษา</v>
      </c>
      <c r="F65" s="2"/>
      <c r="G65" s="104">
        <f>IFERROR(VLOOKUP(B66,Members!$B:$G,3,0),"")</f>
      </c>
      <c r="H65" s="3">
        <f>IFERROR(VLOOKUP(B66,Members!$B:$G,4,0),"")</f>
      </c>
      <c r="I65" s="3">
        <f>IFERROR(VLOOKUP(B66,Members!$B:$G,5,0),"")</f>
      </c>
      <c r="J65" s="3">
        <f>IFERROR(VLOOKUP(B66,Members!$B:$G,6,0),"")</f>
      </c>
      <c r="K65" s="3"/>
      <c r="L65" s="8">
        <f>IF(ISNUMBER(SEARCH("BM", E66)),IFERROR(VLOOKUP(B66, Members!$B:$H, 7, FALSE), ""),"")</f>
      </c>
      <c r="M65" s="98">
        <f>IFERROR(IF(D66&lt;T65,"ออกก่อน "&amp;TEXT((T65-D66)*24*60,"0")&amp;" นาที",""),"")</f>
      </c>
      <c r="N65" s="98">
        <f>TEXT(C66,"hh:mm:ss")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/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IF(OR(LEFT(E66,2)="BM",LEFT(E66,2)="DW"),Q65,0)</f>
      </c>
      <c r="W65" s="3">
        <f>(AA65/U65)/60*V65</f>
      </c>
      <c r="X65" s="103">
        <f>IF(D66&lt;T65,(T65-D66)*24*60,0)</f>
      </c>
      <c r="Y65" s="1">
        <f>(AA65/U65)/60</f>
      </c>
      <c r="Z65" s="105">
        <f>X65*Y65</f>
      </c>
      <c r="AA65" s="3">
        <f>IF(AND(T65&gt;=S65, S65&gt;=TIME(9,0,0), T65&lt;=TIME(15,0,0)),IF(LEFT(TRIM(E66:E$104),2)="DW",500,500),500)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นายธีระภพ จันทะดวง</v>
      </c>
      <c r="C66" s="102">
        <v>46134.34773148148</v>
      </c>
      <c r="D66" s="100">
        <v>0.729166666666667</v>
      </c>
      <c r="E66" s="2" t="str">
        <v>นักศึกษา</v>
      </c>
      <c r="F66" s="2"/>
      <c r="G66" s="104">
        <f>IFERROR(VLOOKUP(B67,Members!$B:$G,3,0),"")</f>
      </c>
      <c r="H66" s="3">
        <f>IFERROR(VLOOKUP(B67,Members!$B:$G,4,0),"")</f>
      </c>
      <c r="I66" s="3">
        <f>IFERROR(VLOOKUP(B67,Members!$B:$G,5,0),"")</f>
      </c>
      <c r="J66" s="3">
        <f>IFERROR(VLOOKUP(B67,Members!$B:$G,6,0),"")</f>
      </c>
      <c r="K66" s="3"/>
      <c r="L66" s="8">
        <f>IF(ISNUMBER(SEARCH("BM", E67)),IFERROR(VLOOKUP(B67, Members!$B:$H, 7, FALSE), ""),"")</f>
      </c>
      <c r="M66" s="98">
        <f>IFERROR(IF(D67&lt;T66,"ออกก่อน "&amp;TEXT((T66-D67)*24*60,"0")&amp;" นาที",""),"")</f>
      </c>
      <c r="N66" s="98">
        <f>TEXT(C67,"hh:mm:ss")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/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IF(OR(LEFT(E67,2)="BM",LEFT(E67,2)="DW"),Q66,0)</f>
      </c>
      <c r="W66" s="3">
        <f>(AA66/U66)/60*V66</f>
      </c>
      <c r="X66" s="103">
        <f>IF(D67&lt;T66,(T66-D67)*24*60,0)</f>
      </c>
      <c r="Y66" s="1">
        <f>(AA66/U66)/60</f>
      </c>
      <c r="Z66" s="105">
        <f>X66*Y66</f>
      </c>
      <c r="AA66" s="3">
        <f>IF(AND(T66&gt;=S66, S66&gt;=TIME(9,0,0), T66&lt;=TIME(15,0,0)),IF(LEFT(TRIM(E67:E$104),2)="DW",500,500),500)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ขวัญชนก ประวิเศษ</v>
      </c>
      <c r="C67" s="102">
        <v>46134.34777777778</v>
      </c>
      <c r="D67" s="100">
        <v>0.729166666666667</v>
      </c>
      <c r="E67" s="2" t="str">
        <v>นักศึกษา</v>
      </c>
      <c r="F67" s="2"/>
      <c r="G67" s="104">
        <f>IFERROR(VLOOKUP(B68,Members!$B:$G,3,0),"")</f>
      </c>
      <c r="H67" s="3">
        <f>IFERROR(VLOOKUP(B68,Members!$B:$G,4,0),"")</f>
      </c>
      <c r="I67" s="3">
        <f>IFERROR(VLOOKUP(B68,Members!$B:$G,5,0),"")</f>
      </c>
      <c r="J67" s="3">
        <f>IFERROR(VLOOKUP(B68,Members!$B:$G,6,0),"")</f>
      </c>
      <c r="K67" s="3"/>
      <c r="L67" s="8">
        <f>IF(ISNUMBER(SEARCH("BM", E68)),IFERROR(VLOOKUP(B68, Members!$B:$H, 7, FALSE), ""),"")</f>
      </c>
      <c r="M67" s="98">
        <f>IFERROR(IF(D68&lt;T67,"ออกก่อน "&amp;TEXT((T67-D68)*24*60,"0")&amp;" นาที",""),"")</f>
      </c>
      <c r="N67" s="98">
        <f>TEXT(C68,"hh:mm:ss")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/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IF(OR(LEFT(E68,2)="BM",LEFT(E68,2)="DW"),Q67,0)</f>
      </c>
      <c r="W67" s="3">
        <f>(AA67/U67)/60*V67</f>
      </c>
      <c r="X67" s="103">
        <f>IF(D68&lt;T67,(T67-D68)*24*60,0)</f>
      </c>
      <c r="Y67" s="1">
        <f>(AA67/U67)/60</f>
      </c>
      <c r="Z67" s="105">
        <f>X67*Y67</f>
      </c>
      <c r="AA67" s="3">
        <f>IF(AND(T67&gt;=S67, S67&gt;=TIME(9,0,0), T67&lt;=TIME(15,0,0)),IF(LEFT(TRIM(E68:E$104),2)="DW",500,500),500)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นัฐพล สุวินชัย</v>
      </c>
      <c r="C68" s="102">
        <v>46134.353414351855</v>
      </c>
      <c r="D68" s="100">
        <v>0.729166666666667</v>
      </c>
      <c r="E68" s="2" t="str">
        <v>นักศึกษาฝึกงาน</v>
      </c>
      <c r="F68" s="2"/>
      <c r="G68" s="104">
        <f>IFERROR(VLOOKUP(B69,Members!$B:$G,3,0),"")</f>
      </c>
      <c r="H68" s="3">
        <f>IFERROR(VLOOKUP(B69,Members!$B:$G,4,0),"")</f>
      </c>
      <c r="I68" s="3">
        <f>IFERROR(VLOOKUP(B69,Members!$B:$G,5,0),"")</f>
      </c>
      <c r="J68" s="3">
        <f>IFERROR(VLOOKUP(B69,Members!$B:$G,6,0),"")</f>
      </c>
      <c r="K68" s="3"/>
      <c r="L68" s="8">
        <f>IF(ISNUMBER(SEARCH("BM", E69)),IFERROR(VLOOKUP(B69, Members!$B:$H, 7, FALSE), ""),"")</f>
      </c>
      <c r="M68" s="98">
        <f>IFERROR(IF(D69&lt;T68,"ออกก่อน "&amp;TEXT((T68-D69)*24*60,"0")&amp;" นาที",""),"")</f>
      </c>
      <c r="N68" s="98">
        <f>TEXT(C69,"hh:mm:ss")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/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IF(OR(LEFT(E69,2)="BM",LEFT(E69,2)="DW"),Q68,0)</f>
      </c>
      <c r="W68" s="3">
        <f>(AA68/U68)/60*V68</f>
      </c>
      <c r="X68" s="103">
        <f>IF(D69&lt;T68,(T68-D69)*24*60,0)</f>
      </c>
      <c r="Y68" s="1">
        <f>(AA68/U68)/60</f>
      </c>
      <c r="Z68" s="105">
        <f>X68*Y68</f>
      </c>
      <c r="AA68" s="3">
        <f>IF(AND(T68&gt;=S68, S68&gt;=TIME(9,0,0), T68&lt;=TIME(15,0,0)),IF(LEFT(TRIM(E69:E$104),2)="DW",500,500),500)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/>
      <c r="B69" s="2" t="str">
        <v>เบญจมาศ เถือนชะนาถ</v>
      </c>
      <c r="C69" s="102">
        <v>46134.34113425926</v>
      </c>
      <c r="D69" s="100">
        <v>0.729166666666667</v>
      </c>
      <c r="E69" s="2" t="str">
        <v>นักศึกษาฝึกงาน</v>
      </c>
      <c r="F69" s="2" t="str">
        <v>ยีสต์</v>
      </c>
      <c r="G69" s="104">
        <f>IFERROR(VLOOKUP(B53,Members!$B:$G,3,0),"")</f>
      </c>
      <c r="H69" s="3">
        <f>IFERROR(VLOOKUP(B53,Members!$B:$G,4,0),"")</f>
      </c>
      <c r="I69" s="3">
        <f>IFERROR(VLOOKUP(B53,Members!$B:$G,5,0),"")</f>
      </c>
      <c r="J69" s="3">
        <f>IFERROR(VLOOKUP(B53,Members!$B:$G,6,0),"")</f>
      </c>
      <c r="K69" s="3"/>
      <c r="L69" s="8">
        <f>IF(ISNUMBER(SEARCH("BM", E53)),IFERROR(VLOOKUP(B53, Members!$B:$H, 7, FALSE), ""),"")</f>
      </c>
      <c r="M69" s="98">
        <f>IFERROR(IF(D53&lt;T69,"ออกก่อน "&amp;TEXT((T69-D53)*24*60,"0")&amp;" นาที",""),"")</f>
      </c>
      <c r="N69" s="98">
        <f>TEXT(C53,"hh:mm:ss")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/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IF(OR(LEFT(E53,2)="BM",LEFT(E53,2)="DW"),Q69,0)</f>
      </c>
      <c r="W69" s="3">
        <f>(AA69/U69)/60*V69</f>
      </c>
      <c r="X69" s="103">
        <f>IF(D53&lt;T69,(T69-D53)*24*60,0)</f>
      </c>
      <c r="Y69" s="1">
        <f>(AA69/U69)/60</f>
      </c>
      <c r="Z69" s="105">
        <f>X69*Y69</f>
      </c>
      <c r="AA69" s="3">
        <f>IF(AND(T69&gt;=S69, S69&gt;=TIME(9,0,0), T69&lt;=TIME(15,0,0)),IF(LEFT(TRIM(E53:E$104),2)="DW",500,500),500)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/>
      <c r="G70" s="104">
        <f>IFERROR(VLOOKUP(B54,Members!$B:$G,3,0),"")</f>
      </c>
      <c r="H70" s="3">
        <f>IFERROR(VLOOKUP(B54,Members!$B:$G,4,0),"")</f>
      </c>
      <c r="I70" s="3">
        <f>IFERROR(VLOOKUP(B54,Members!$B:$G,5,0),"")</f>
      </c>
      <c r="J70" s="3">
        <f>IFERROR(VLOOKUP(B54,Members!$B:$G,6,0),"")</f>
      </c>
      <c r="K70" s="3"/>
      <c r="L70" s="8">
        <f>IF(ISNUMBER(SEARCH("BM", E54)),IFERROR(VLOOKUP(B54, Members!$B:$H, 7, FALSE), ""),"")</f>
      </c>
      <c r="M70" s="98">
        <f>IFERROR(IF(D54&lt;T70,"ออกก่อน "&amp;TEXT((T70-D54)*24*60,"0")&amp;" นาที",""),"")</f>
      </c>
      <c r="N70" s="98">
        <f>TEXT(C54,"hh:mm:ss")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/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IF(OR(LEFT(E54,2)="BM",LEFT(E54,2)="DW"),Q70,0)</f>
      </c>
      <c r="W70" s="3">
        <f>(AA70/U70)/60*V70</f>
      </c>
      <c r="X70" s="103">
        <f>IF(D54&lt;T70,(T70-D54)*24*60,0)</f>
      </c>
      <c r="Y70" s="1">
        <f>(AA70/U70)/60</f>
      </c>
      <c r="Z70" s="105">
        <f>X70*Y70</f>
      </c>
      <c r="AA70" s="3">
        <f>IF(AND(T70&gt;=S70, S70&gt;=TIME(9,0,0), T70&lt;=TIME(15,0,0)),IF(LEFT(TRIM(E54:E$104),2)="DW",500,500),500)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/>
      <c r="G71" s="104">
        <f>IFERROR(VLOOKUP(B55,Members!$B:$G,3,0),"")</f>
      </c>
      <c r="H71" s="3">
        <f>IFERROR(VLOOKUP(B55,Members!$B:$G,4,0),"")</f>
      </c>
      <c r="I71" s="3">
        <f>IFERROR(VLOOKUP(B55,Members!$B:$G,5,0),"")</f>
      </c>
      <c r="J71" s="3">
        <f>IFERROR(VLOOKUP(B55,Members!$B:$G,6,0),"")</f>
      </c>
      <c r="K71" s="3"/>
      <c r="L71" s="8">
        <f>IF(ISNUMBER(SEARCH("BM", E55)),IFERROR(VLOOKUP(B55, Members!$B:$H, 7, FALSE), ""),"")</f>
      </c>
      <c r="M71" s="98">
        <f>IFERROR(IF(D55&lt;T71,"ออกก่อน "&amp;TEXT((T71-D55)*24*60,"0")&amp;" นาที",""),"")</f>
      </c>
      <c r="N71" s="98">
        <f>TEXT(C55,"hh:mm:ss")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/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IF(OR(LEFT(E55,2)="BM",LEFT(E55,2)="DW"),Q71,0)</f>
      </c>
      <c r="W71" s="3">
        <f>(AA71/U71)/60*V71</f>
      </c>
      <c r="X71" s="103">
        <f>IF(D55&lt;T71,(T71-D55)*24*60,0)</f>
      </c>
      <c r="Y71" s="1">
        <f>(AA71/U71)/60</f>
      </c>
      <c r="Z71" s="105">
        <f>X71*Y71</f>
      </c>
      <c r="AA71" s="3">
        <f>IF(AND(T71&gt;=S71, S71&gt;=TIME(9,0,0), T71&lt;=TIME(15,0,0)),IF(LEFT(TRIM(E55:E$104),2)="DW",500,500),500)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/>
      <c r="G72" s="104">
        <f>IFERROR(VLOOKUP(B56,Members!$B:$G,3,0),"")</f>
      </c>
      <c r="H72" s="3">
        <f>IFERROR(VLOOKUP(B56,Members!$B:$G,4,0),"")</f>
      </c>
      <c r="I72" s="3">
        <f>IFERROR(VLOOKUP(B56,Members!$B:$G,5,0),"")</f>
      </c>
      <c r="J72" s="3">
        <f>IFERROR(VLOOKUP(B56,Members!$B:$G,6,0),"")</f>
      </c>
      <c r="K72" s="3"/>
      <c r="L72" s="8">
        <f>IF(ISNUMBER(SEARCH("BM", E56)),IFERROR(VLOOKUP(B56, Members!$B:$H, 7, FALSE), ""),"")</f>
      </c>
      <c r="M72" s="98">
        <f>IFERROR(IF(D56&lt;T72,"ออกก่อน "&amp;TEXT((T72-D56)*24*60,"0")&amp;" นาที",""),"")</f>
      </c>
      <c r="N72" s="98">
        <f>TEXT(C56,"hh:mm:ss")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/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IF(OR(LEFT(E56,2)="BM",LEFT(E56,2)="DW"),Q72,0)</f>
      </c>
      <c r="W72" s="3">
        <f>(AA72/U72)/60*V72</f>
      </c>
      <c r="X72" s="103">
        <f>IF(D56&lt;T72,(T72-D56)*24*60,0)</f>
      </c>
      <c r="Y72" s="1">
        <f>(AA72/U72)/60</f>
      </c>
      <c r="Z72" s="105">
        <f>X72*Y72</f>
      </c>
      <c r="AA72" s="3">
        <f>IF(AND(T72&gt;=S72, S72&gt;=TIME(9,0,0), T72&lt;=TIME(15,0,0)),IF(LEFT(TRIM(E56:E$104),2)="DW",500,500),500)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/>
      <c r="G73" s="104">
        <f>IFERROR(VLOOKUP(B57,Members!$B:$G,3,0),"")</f>
      </c>
      <c r="H73" s="3">
        <f>IFERROR(VLOOKUP(B57,Members!$B:$G,4,0),"")</f>
      </c>
      <c r="I73" s="3">
        <f>IFERROR(VLOOKUP(B57,Members!$B:$G,5,0),"")</f>
      </c>
      <c r="J73" s="3">
        <f>IFERROR(VLOOKUP(B57,Members!$B:$G,6,0),"")</f>
      </c>
      <c r="K73" s="3"/>
      <c r="L73" s="8">
        <f>IF(ISNUMBER(SEARCH("BM", E57)),IFERROR(VLOOKUP(B57, Members!$B:$H, 7, FALSE), ""),"")</f>
      </c>
      <c r="M73" s="98">
        <f>IFERROR(IF(D57&lt;T73,"ออกก่อน "&amp;TEXT((T73-D57)*24*60,"0")&amp;" นาที",""),"")</f>
      </c>
      <c r="N73" s="98">
        <f>TEXT(C57,"hh:mm:ss")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/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IF(OR(LEFT(E57,2)="BM",LEFT(E57,2)="DW"),Q73,0)</f>
      </c>
      <c r="W73" s="3">
        <f>(AA73/U73)/60*V73</f>
      </c>
      <c r="X73" s="103">
        <f>IF(D57&lt;T73,(T73-D57)*24*60,0)</f>
      </c>
      <c r="Y73" s="1">
        <f>(AA73/U73)/60</f>
      </c>
      <c r="Z73" s="105">
        <f>X73*Y73</f>
      </c>
      <c r="AA73" s="3">
        <f>IF(AND(T73&gt;=S73, S73&gt;=TIME(9,0,0), T73&lt;=TIME(15,0,0)),IF(LEFT(TRIM(E57:E$104),2)="DW",500,500),500)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/>
      <c r="G74" s="104">
        <f>IFERROR(VLOOKUP(B58,Members!$B:$G,3,0),"")</f>
      </c>
      <c r="H74" s="3">
        <f>IFERROR(VLOOKUP(B58,Members!$B:$G,4,0),"")</f>
      </c>
      <c r="I74" s="3">
        <f>IFERROR(VLOOKUP(B58,Members!$B:$G,5,0),"")</f>
      </c>
      <c r="J74" s="3">
        <f>IFERROR(VLOOKUP(B58,Members!$B:$G,6,0),"")</f>
      </c>
      <c r="K74" s="3"/>
      <c r="L74" s="8">
        <f>IF(ISNUMBER(SEARCH("BM", E58)),IFERROR(VLOOKUP(B58, Members!$B:$H, 7, FALSE), ""),"")</f>
      </c>
      <c r="M74" s="98">
        <f>IFERROR(IF(D58&lt;T74,"ออกก่อน "&amp;TEXT((T74-D58)*24*60,"0")&amp;" นาที",""),"")</f>
      </c>
      <c r="N74" s="98">
        <f>TEXT(C58,"hh:mm:ss")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/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IF(OR(LEFT(E58,2)="BM",LEFT(E58,2)="DW"),Q74,0)</f>
      </c>
      <c r="W74" s="3">
        <f>(AA74/U74)/60*V74</f>
      </c>
      <c r="X74" s="103">
        <f>IF(D58&lt;T74,(T74-D58)*24*60,0)</f>
      </c>
      <c r="Y74" s="1">
        <f>(AA74/U74)/60</f>
      </c>
      <c r="Z74" s="105">
        <f>X74*Y74</f>
      </c>
      <c r="AA74" s="3">
        <f>IF(AND(T74&gt;=S74, S74&gt;=TIME(9,0,0), T74&lt;=TIME(15,0,0)),IF(LEFT(TRIM(E58:E$104),2)="DW",500,500),500)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/>
      <c r="G75" s="104">
        <f>IFERROR(VLOOKUP(B59,Members!$B:$G,3,0),"")</f>
      </c>
      <c r="H75" s="3">
        <f>IFERROR(VLOOKUP(B59,Members!$B:$G,4,0),"")</f>
      </c>
      <c r="I75" s="3">
        <f>IFERROR(VLOOKUP(B59,Members!$B:$G,5,0),"")</f>
      </c>
      <c r="J75" s="3">
        <f>IFERROR(VLOOKUP(B59,Members!$B:$G,6,0),"")</f>
      </c>
      <c r="K75" s="116"/>
      <c r="L75" s="8">
        <f>IF(ISNUMBER(SEARCH("BM", E59)),IFERROR(VLOOKUP(B59, Members!$B:$H, 7, FALSE), ""),"")</f>
      </c>
      <c r="M75" s="98">
        <f>IFERROR(IF(D59&lt;T75,"ออกก่อน "&amp;TEXT((T75-D59)*24*60,"0")&amp;" นาที",""),"")</f>
      </c>
      <c r="N75" s="98">
        <f>TEXT(C59,"hh:mm:ss")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/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IF(OR(LEFT(E59,2)="BM",LEFT(E59,2)="DW"),Q75,0)</f>
      </c>
      <c r="W75" s="3">
        <f>(AA75/U75)/60*V75</f>
      </c>
      <c r="X75" s="103">
        <f>IF(D59&lt;T75,(T75-D59)*24*60,0)</f>
      </c>
      <c r="Y75" s="1">
        <f>(AA75/U75)/60</f>
      </c>
      <c r="Z75" s="105">
        <f>X75*Y75</f>
      </c>
      <c r="AA75" s="3">
        <f>IF(AND(T75&gt;=S75, S75&gt;=TIME(9,0,0), T75&lt;=TIME(15,0,0)),IF(LEFT(TRIM(E59:E$104),2)="DW",500,500),500)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/>
      <c r="G76" s="104">
        <f>IFERROR(VLOOKUP(B60,Members!$B:$G,3,0),"")</f>
      </c>
      <c r="H76" s="3">
        <f>IFERROR(VLOOKUP(B60,Members!$B:$G,4,0),"")</f>
      </c>
      <c r="I76" s="3">
        <f>IFERROR(VLOOKUP(B60,Members!$B:$G,5,0),"")</f>
      </c>
      <c r="J76" s="3">
        <f>IFERROR(VLOOKUP(B60,Members!$B:$G,6,0),"")</f>
      </c>
      <c r="K76" s="3"/>
      <c r="L76" s="8">
        <f>IF(ISNUMBER(SEARCH("BM", E60)),IFERROR(VLOOKUP(B60, Members!$B:$H, 7, FALSE), ""),"")</f>
      </c>
      <c r="M76" s="98">
        <f>IFERROR(IF(D60&lt;T76,"ออกก่อน "&amp;TEXT((T76-D60)*24*60,"0")&amp;" นาที",""),"")</f>
      </c>
      <c r="N76" s="98">
        <f>TEXT(C60,"hh:mm:ss")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/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IF(OR(LEFT(E60,2)="BM",LEFT(E60,2)="DW"),Q76,0)</f>
      </c>
      <c r="W76" s="3">
        <f>(AA76/U76)/60*V76</f>
      </c>
      <c r="X76" s="103">
        <f>IF(D60&lt;T76,(T76-D60)*24*60,0)</f>
      </c>
      <c r="Y76" s="1">
        <f>(AA76/U76)/60</f>
      </c>
      <c r="Z76" s="105">
        <f>X76*Y76</f>
      </c>
      <c r="AA76" s="3">
        <f>IF(AND(T76&gt;=S76, S76&gt;=TIME(9,0,0), T76&lt;=TIME(15,0,0)),IF(LEFT(TRIM(E60:E$104),2)="DW",500,500),500)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/>
      <c r="G77" s="104">
        <f>IFERROR(VLOOKUP(B61,Members!$B:$G,3,0),"")</f>
      </c>
      <c r="H77" s="3">
        <f>IFERROR(VLOOKUP(B61,Members!$B:$G,4,0),"")</f>
      </c>
      <c r="I77" s="3">
        <f>IFERROR(VLOOKUP(B61,Members!$B:$G,5,0),"")</f>
      </c>
      <c r="J77" s="3">
        <f>IFERROR(VLOOKUP(B61,Members!$B:$G,6,0),"")</f>
      </c>
      <c r="K77" s="3"/>
      <c r="L77" s="8">
        <f>IF(ISNUMBER(SEARCH("BM", E61)),IFERROR(VLOOKUP(B61, Members!$B:$H, 7, FALSE), ""),"")</f>
      </c>
      <c r="M77" s="98">
        <f>IFERROR(IF(D61&lt;T77,"ออกก่อน "&amp;TEXT((T77-D61)*24*60,"0")&amp;" นาที",""),"")</f>
      </c>
      <c r="N77" s="98">
        <f>TEXT(C61,"hh:mm:ss")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/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IF(OR(LEFT(E61,2)="BM",LEFT(E61,2)="DW"),Q77,0)</f>
      </c>
      <c r="W77" s="3">
        <f>(AA77/U77)/60*V77</f>
      </c>
      <c r="X77" s="103">
        <f>IF(D61&lt;T77,(T77-D61)*24*60,0)</f>
      </c>
      <c r="Y77" s="1">
        <f>(AA77/U77)/60</f>
      </c>
      <c r="Z77" s="105">
        <f>X77*Y77</f>
      </c>
      <c r="AA77" s="3">
        <f>IF(AND(T77&gt;=S77, S77&gt;=TIME(9,0,0), T77&lt;=TIME(15,0,0)),IF(LEFT(TRIM(E61:E$104),2)="DW",500,500),500)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/>
      <c r="G78" s="104">
        <f>IFERROR(VLOOKUP(B62,Members!$B:$G,3,0),"")</f>
      </c>
      <c r="H78" s="3">
        <f>IFERROR(VLOOKUP(B62,Members!$B:$G,4,0),"")</f>
      </c>
      <c r="I78" s="3">
        <f>IFERROR(VLOOKUP(B62,Members!$B:$G,5,0),"")</f>
      </c>
      <c r="J78" s="3">
        <f>IFERROR(VLOOKUP(B62,Members!$B:$G,6,0),"")</f>
      </c>
      <c r="K78" s="3"/>
      <c r="L78" s="8">
        <f>IF(ISNUMBER(SEARCH("BM", E62)),IFERROR(VLOOKUP(B62, Members!$B:$H, 7, FALSE), ""),"")</f>
      </c>
      <c r="M78" s="98">
        <f>IFERROR(IF(D62&lt;T78,"ออกก่อน "&amp;TEXT((T78-D62)*24*60,"0")&amp;" นาที",""),"")</f>
      </c>
      <c r="N78" s="98">
        <f>TEXT(C62,"hh:mm:ss")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/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IF(OR(LEFT(E62,2)="BM",LEFT(E62,2)="DW"),Q78,0)</f>
      </c>
      <c r="W78" s="3">
        <f>(AA78/U78)/60*V78</f>
      </c>
      <c r="X78" s="103">
        <f>IF(D62&lt;T78,(T78-D62)*24*60,0)</f>
      </c>
      <c r="Y78" s="1">
        <f>(AA78/U78)/60</f>
      </c>
      <c r="Z78" s="105">
        <f>X78*Y78</f>
      </c>
      <c r="AA78" s="3">
        <f>IF(AND(T78&gt;=S78, S78&gt;=TIME(9,0,0), T78&lt;=TIME(15,0,0)),IF(LEFT(TRIM(E62:E$104),2)="DW",500,500),500)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/>
      <c r="G79" s="104">
        <f>IFERROR(VLOOKUP(B63,Members!$B:$G,3,0),"")</f>
      </c>
      <c r="H79" s="3">
        <f>IFERROR(VLOOKUP(B63,Members!$B:$G,4,0),"")</f>
      </c>
      <c r="I79" s="3">
        <f>IFERROR(VLOOKUP(B63,Members!$B:$G,5,0),"")</f>
      </c>
      <c r="J79" s="3">
        <f>IFERROR(VLOOKUP(B63,Members!$B:$G,6,0),"")</f>
      </c>
      <c r="K79" s="3"/>
      <c r="L79" s="8">
        <f>IF(ISNUMBER(SEARCH("BM", E63)),IFERROR(VLOOKUP(B63, Members!$B:$H, 7, FALSE), ""),"")</f>
      </c>
      <c r="M79" s="98">
        <f>IFERROR(IF(D63&lt;T79,"ออกก่อน "&amp;TEXT((T79-D63)*24*60,"0")&amp;" นาที",""),"")</f>
      </c>
      <c r="N79" s="98">
        <f>TEXT(C63,"hh:mm:ss")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/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IF(OR(LEFT(E63,2)="BM",LEFT(E63,2)="DW"),Q79,0)</f>
      </c>
      <c r="W79" s="3">
        <f>(AA79/U79)/60*V79</f>
      </c>
      <c r="X79" s="103">
        <f>IF(D63&lt;T79,(T79-D63)*24*60,0)</f>
      </c>
      <c r="Y79" s="1">
        <f>(AA79/U79)/60</f>
      </c>
      <c r="Z79" s="105">
        <f>X79*Y79</f>
      </c>
      <c r="AA79" s="3">
        <f>IF(AND(T79&gt;=S79, S79&gt;=TIME(9,0,0), T79&lt;=TIME(15,0,0)),IF(LEFT(TRIM(E63:E$104),2)="DW",500,500),500)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/>
      <c r="G80" s="104">
        <f>IFERROR(VLOOKUP(B64,Members!$B:$G,3,0),"")</f>
      </c>
      <c r="H80" s="3">
        <f>IFERROR(VLOOKUP(B64,Members!$B:$G,4,0),"")</f>
      </c>
      <c r="I80" s="3">
        <f>IFERROR(VLOOKUP(B64,Members!$B:$G,5,0),"")</f>
      </c>
      <c r="J80" s="3">
        <f>IFERROR(VLOOKUP(B64,Members!$B:$G,6,0),"")</f>
      </c>
      <c r="K80" s="3"/>
      <c r="L80" s="8">
        <f>IF(ISNUMBER(SEARCH("BM", E64)),IFERROR(VLOOKUP(B64, Members!$B:$H, 7, FALSE), ""),"")</f>
      </c>
      <c r="M80" s="98">
        <f>IFERROR(IF(D64&lt;T80,"ออกก่อน "&amp;TEXT((T80-D64)*24*60,"0")&amp;" นาที",""),"")</f>
      </c>
      <c r="N80" s="98">
        <f>TEXT(C64,"hh:mm:ss")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/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IF(OR(LEFT(E64,2)="BM",LEFT(E64,2)="DW"),Q80,0)</f>
      </c>
      <c r="W80" s="3">
        <f>(AA80/U80)/60*V80</f>
      </c>
      <c r="X80" s="103">
        <f>IF(D64&lt;T80,(T80-D64)*24*60,0)</f>
      </c>
      <c r="Y80" s="1">
        <f>(AA80/U80)/60</f>
      </c>
      <c r="Z80" s="105">
        <f>X80*Y80</f>
      </c>
      <c r="AA80" s="3">
        <f>IF(AND(T80&gt;=S80, S80&gt;=TIME(9,0,0), T80&lt;=TIME(15,0,0)),IF(LEFT(TRIM(E64:E$104),2)="DW",500,500),500)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/>
      <c r="G81" s="104">
        <f>IFERROR(VLOOKUP(B65,Members!$B:$G,3,0),"")</f>
      </c>
      <c r="H81" s="3">
        <f>IFERROR(VLOOKUP(B65,Members!$B:$G,4,0),"")</f>
      </c>
      <c r="I81" s="3">
        <f>IFERROR(VLOOKUP(B65,Members!$B:$G,5,0),"")</f>
      </c>
      <c r="J81" s="3">
        <f>IFERROR(VLOOKUP(B65,Members!$B:$G,6,0),"")</f>
      </c>
      <c r="K81" s="3"/>
      <c r="L81" s="8">
        <f>IF(ISNUMBER(SEARCH("BM", E65)),IFERROR(VLOOKUP(B65, Members!$B:$H, 7, FALSE), ""),"")</f>
      </c>
      <c r="M81" s="98">
        <f>IFERROR(IF(D65&lt;T81,"ออกก่อน "&amp;TEXT((T81-D65)*24*60,"0")&amp;" นาที",""),"")</f>
      </c>
      <c r="N81" s="98">
        <f>TEXT(C65,"hh:mm:ss")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/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IF(OR(LEFT(E65,2)="BM",LEFT(E65,2)="DW"),Q81,0)</f>
      </c>
      <c r="W81" s="3">
        <f>(AA81/U81)/60*V81</f>
      </c>
      <c r="X81" s="103">
        <f>IF(D65&lt;T81,(T81-D65)*24*60,0)</f>
      </c>
      <c r="Y81" s="1">
        <f>(AA81/U81)/60</f>
      </c>
      <c r="Z81" s="105">
        <f>X81*Y81</f>
      </c>
      <c r="AA81" s="3">
        <f>IF(AND(T81&gt;=S81, S81&gt;=TIME(9,0,0), T81&lt;=TIME(15,0,0)),IF(LEFT(TRIM(E65:E$104),2)="DW",500,500),500)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/>
      <c r="G82" s="104">
        <f>IFERROR(VLOOKUP(B66,Members!$B:$G,3,0),"")</f>
      </c>
      <c r="H82" s="3">
        <f>IFERROR(VLOOKUP(B66,Members!$B:$G,4,0),"")</f>
      </c>
      <c r="I82" s="3">
        <f>IFERROR(VLOOKUP(B66,Members!$B:$G,5,0),"")</f>
      </c>
      <c r="J82" s="3">
        <f>IFERROR(VLOOKUP(B66,Members!$B:$G,6,0),"")</f>
      </c>
      <c r="K82" s="116"/>
      <c r="L82" s="8">
        <f>IF(ISNUMBER(SEARCH("BM", E66)),IFERROR(VLOOKUP(B66, Members!$B:$H, 7, FALSE), ""),"")</f>
      </c>
      <c r="M82" s="98">
        <f>IFERROR(IF(D66&lt;T82,"ออกก่อน "&amp;TEXT((T82-D66)*24*60,"0")&amp;" นาที",""),"")</f>
      </c>
      <c r="N82" s="98">
        <f>TEXT(C66,"hh:mm:ss")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/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IF(OR(LEFT(E66,2)="BM",LEFT(E66,2)="DW"),Q82,0)</f>
      </c>
      <c r="W82" s="3">
        <f>(AA82/U82)/60*V82</f>
      </c>
      <c r="X82" s="103">
        <f>IF(D66&lt;T82,(T82-D66)*24*60,0)</f>
      </c>
      <c r="Y82" s="1">
        <f>(AA82/U82)/60</f>
      </c>
      <c r="Z82" s="105">
        <f>X82*Y82</f>
      </c>
      <c r="AA82" s="3">
        <f>IF(AND(T82&gt;=S82, S82&gt;=TIME(9,0,0), T82&lt;=TIME(15,0,0)),IF(LEFT(TRIM(E66:E$104),2)="DW",500,500),500)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G83" s="104">
        <f>IFERROR(VLOOKUP(B67,Members!$B:$G,3,0),"")</f>
      </c>
      <c r="H83" s="3">
        <f>IFERROR(VLOOKUP(B67,Members!$B:$G,4,0),"")</f>
      </c>
      <c r="I83" s="3">
        <f>IFERROR(VLOOKUP(B67,Members!$B:$G,5,0),"")</f>
      </c>
      <c r="J83" s="3">
        <f>IFERROR(VLOOKUP(B67,Members!$B:$G,6,0),"")</f>
      </c>
      <c r="K83" s="116"/>
      <c r="L83" s="8">
        <f>IF(ISNUMBER(SEARCH("BM", E67)),IFERROR(VLOOKUP(B67, Members!$B:$H, 7, FALSE), ""),"")</f>
      </c>
      <c r="M83" s="98">
        <f>IFERROR(IF(D67&lt;T83,"ออกก่อน "&amp;TEXT((T83-D67)*24*60,"0")&amp;" นาที",""),"")</f>
      </c>
      <c r="N83" s="98">
        <f>TEXT(C67,"hh:mm:ss")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/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IF(OR(LEFT(E67,2)="BM",LEFT(E67,2)="DW"),Q83,0)</f>
      </c>
      <c r="W83" s="3">
        <f>(AA83/U83)/60*V83</f>
      </c>
      <c r="X83" s="103">
        <f>IF(D67&lt;T83,(T83-D67)*24*60,0)</f>
      </c>
      <c r="Y83" s="1">
        <f>(AA83/U83)/60</f>
      </c>
      <c r="Z83" s="105">
        <f>X83*Y83</f>
      </c>
      <c r="AA83" s="3">
        <f>IF(AND(T83&gt;=S83, S83&gt;=TIME(9,0,0), T83&lt;=TIME(15,0,0)),IF(LEFT(TRIM(E67:E$104),2)="DW",500,500),500)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G84" s="104">
        <f>IFERROR(VLOOKUP(B68,Members!$B:$G,3,0),"")</f>
      </c>
      <c r="H84" s="3">
        <f>IFERROR(VLOOKUP(B68,Members!$B:$G,4,0),"")</f>
      </c>
      <c r="I84" s="3">
        <f>IFERROR(VLOOKUP(B68,Members!$B:$G,5,0),"")</f>
      </c>
      <c r="J84" s="3">
        <f>IFERROR(VLOOKUP(B68,Members!$B:$G,6,0),"")</f>
      </c>
      <c r="K84" s="116"/>
      <c r="L84" s="8">
        <f>IF(ISNUMBER(SEARCH("BM", E68)),IFERROR(VLOOKUP(B68, Members!$B:$H, 7, FALSE), ""),"")</f>
      </c>
      <c r="M84" s="98">
        <f>IFERROR(IF(D68&lt;T84,"ออกก่อน "&amp;TEXT((T84-D68)*24*60,"0")&amp;" นาที",""),"")</f>
      </c>
      <c r="N84" s="98">
        <f>TEXT(C68,"hh:mm:ss")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/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IF(OR(LEFT(E68,2)="BM",LEFT(E68,2)="DW"),Q84,0)</f>
      </c>
      <c r="W84" s="3">
        <f>(AA84/U84)/60*V84</f>
      </c>
      <c r="X84" s="103">
        <f>IF(D68&lt;T84,(T84-D68)*24*60,0)</f>
      </c>
      <c r="Y84" s="1">
        <f>(AA84/U84)/60</f>
      </c>
      <c r="Z84" s="105">
        <f>X84*Y84</f>
      </c>
      <c r="AA84" s="3">
        <f>IF(AND(T84&gt;=S84, S84&gt;=TIME(9,0,0), T84&lt;=TIME(15,0,0)),IF(LEFT(TRIM(E68:E$104),2)="DW",500,500),500)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G85" s="104">
        <f>IFERROR(VLOOKUP(B69,Members!$B:$G,3,0),"")</f>
      </c>
      <c r="H85" s="3">
        <f>IFERROR(VLOOKUP(B69,Members!$B:$G,4,0),"")</f>
      </c>
      <c r="I85" s="3">
        <f>IFERROR(VLOOKUP(B69,Members!$B:$G,5,0),"")</f>
      </c>
      <c r="J85" s="3">
        <f>IFERROR(VLOOKUP(B69,Members!$B:$G,6,0),"")</f>
      </c>
      <c r="K85" s="3"/>
      <c r="L85" s="8">
        <f>IF(ISNUMBER(SEARCH("BM", E69)),IFERROR(VLOOKUP(B69, Members!$B:$H, 7, FALSE), ""),"")</f>
      </c>
      <c r="M85" s="98">
        <f>IFERROR(IF(D69&lt;T85,"ออกก่อน "&amp;TEXT((T85-D69)*24*60,"0")&amp;" นาที",""),"")</f>
      </c>
      <c r="N85" s="98">
        <f>TEXT(C69,"hh:mm:ss")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/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IF(OR(LEFT(E69,2)="BM",LEFT(E69,2)="DW"),Q85,0)</f>
      </c>
      <c r="W85" s="3">
        <f>(AA85/U85)/60*V85</f>
      </c>
      <c r="X85" s="103">
        <f>IF(D69&lt;T85,(T85-D69)*24*60,0)</f>
      </c>
      <c r="Y85" s="1">
        <f>(AA85/U85)/60</f>
      </c>
      <c r="Z85" s="105">
        <f>X85*Y85</f>
      </c>
      <c r="AA85" s="3">
        <f>IF(AND(T85&gt;=S85, S85&gt;=TIME(9,0,0), T85&lt;=TIME(15,0,0)),IF(LEFT(TRIM(E69:E$104),2)="DW",500,500),500)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/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/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/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/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/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/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104" priority="2" stopIfTrue="true" type="expression">
      <formula>AND(ISNUMBER(SEARCH("BM",$E9)),$E9&lt;&gt;$L9)</formula>
    </cfRule>
  </conditionalFormatting>
  <conditionalFormatting sqref="B1:B1048576">
    <cfRule dxfId="105" priority="3" stopIfTrue="true" type="duplicateValues"/>
  </conditionalFormatting>
  <conditionalFormatting sqref="L1:M1048576">
    <cfRule dxfId="106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107" priority="5" stopIfTrue="true" type="expression">
      <formula>ISNUMBER(SEARCH("มาสาย",$P1))</formula>
    </cfRule>
  </conditionalFormatting>
  <conditionalFormatting sqref="P1:P1048576">
    <cfRule dxfId="108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2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4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เขมมะ จงเพิ่มกลาง</v>
      </c>
      <c r="C9" s="102">
        <v>46135.35327546296</v>
      </c>
      <c r="D9" s="100">
        <v>0.7291666666666666</v>
      </c>
      <c r="E9" s="2" t="str">
        <v>BM1</v>
      </c>
      <c r="F9" s="2" t="str">
        <v>โฮ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อธิบดี วัสสุวรรณ</v>
      </c>
      <c r="C10" s="102">
        <v>46135.358078703706</v>
      </c>
      <c r="D10" s="100">
        <v>0.729166666666667</v>
      </c>
      <c r="E10" s="2" t="str">
        <v>BM1</v>
      </c>
      <c r="F10" s="2" t="str">
        <v>ฟรี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เวโรจน์ ชินนอก</v>
      </c>
      <c r="C11" s="102">
        <v>46135.355474537035</v>
      </c>
      <c r="D11" s="100">
        <v>0.729166666666667</v>
      </c>
      <c r="E11" s="2" t="str">
        <v>BM1</v>
      </c>
      <c r="F11" s="2" t="str">
        <v>เอ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ฉัตรมงคล มาลี</v>
      </c>
      <c r="C12" s="102">
        <v>46135.35365740741</v>
      </c>
      <c r="D12" s="100">
        <v>0.729166666666667</v>
      </c>
      <c r="E12" s="2" t="str">
        <v>BM1</v>
      </c>
      <c r="F12" s="2" t="str">
        <v>เก้า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ครองฟ้า เทียมประกอบกิจ</v>
      </c>
      <c r="C13" s="102">
        <v>46135.35350694445</v>
      </c>
      <c r="D13" s="100">
        <v>0.729166666666667</v>
      </c>
      <c r="E13" s="2" t="str">
        <v>BM1</v>
      </c>
      <c r="F13" s="2" t="str">
        <v>จีโน่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ดวงหทัย อุปนิ</v>
      </c>
      <c r="C14" s="102">
        <v>46135.35355324074</v>
      </c>
      <c r="D14" s="100">
        <v>0.729166666666667</v>
      </c>
      <c r="E14" s="2" t="str">
        <v>BM1</v>
      </c>
      <c r="F14" s="2" t="str">
        <v>เบ็น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กีรติ วาจาเพราะ</v>
      </c>
      <c r="C15" s="102">
        <v>46135.353321759256</v>
      </c>
      <c r="D15" s="100">
        <v>0.729166666666667</v>
      </c>
      <c r="E15" s="2" t="str">
        <v>Bm1</v>
      </c>
      <c r="F15" s="2" t="str">
        <v>ซุป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อริน มั่นเจริญ</v>
      </c>
      <c r="C16" s="102">
        <v>46135.351956018516</v>
      </c>
      <c r="D16" s="100">
        <v>0.729166666666667</v>
      </c>
      <c r="E16" s="2" t="str">
        <v>BM1</v>
      </c>
      <c r="F16" s="2" t="str">
        <v>หมัด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อิงอร สุวรรณนิเวศ</v>
      </c>
      <c r="C17" s="102">
        <v>46135.35166666667</v>
      </c>
      <c r="D17" s="100">
        <v>0.729166666666667</v>
      </c>
      <c r="E17" s="2" t="str">
        <v>BM1</v>
      </c>
      <c r="F17" s="2" t="str">
        <v>หมวย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ปนัดดา มานมูเราะ</v>
      </c>
      <c r="C18" s="102">
        <v>46135.35181712963</v>
      </c>
      <c r="D18" s="100">
        <v>0.729166666666667</v>
      </c>
      <c r="E18" s="2" t="str">
        <v>BM1</v>
      </c>
      <c r="F18" s="2" t="str">
        <v>หวาน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เกณิกา ฐาณัตตระกูล</v>
      </c>
      <c r="C19" s="102">
        <v>46135.352326388886</v>
      </c>
      <c r="D19" s="100">
        <v>0.729166666666667</v>
      </c>
      <c r="E19" s="2" t="str">
        <v>BM1</v>
      </c>
      <c r="F19" s="2" t="str">
        <v>เก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กาญจนา วิสุทธิพงศ์</v>
      </c>
      <c r="C20" s="102">
        <v>46135.35099537037</v>
      </c>
      <c r="D20" s="100">
        <v>0.729166666666667</v>
      </c>
      <c r="E20" s="2" t="str">
        <v>BM1</v>
      </c>
      <c r="F20" s="2" t="str">
        <v>แม่บ้านเก๋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รวินท์นิภา คงทะเล</v>
      </c>
      <c r="C21" s="102">
        <v>46135.35060185185</v>
      </c>
      <c r="D21" s="100">
        <v>0.729166666666667</v>
      </c>
      <c r="E21" s="2" t="str">
        <v>BM1</v>
      </c>
      <c r="F21" s="2" t="str">
        <v>นุ่น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กานต์เก้า แจ้งสว่าง</v>
      </c>
      <c r="C22" s="102">
        <v>46135.35068287037</v>
      </c>
      <c r="D22" s="100">
        <v>0.729166666666667</v>
      </c>
      <c r="E22" s="2" t="str">
        <v>BM1</v>
      </c>
      <c r="F22" s="2" t="str">
        <v>ชมพู่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วิชชุตา เล็บครุฑ</v>
      </c>
      <c r="C23" s="102">
        <v>46135.35287037037</v>
      </c>
      <c r="D23" s="115">
        <v>0.625</v>
      </c>
      <c r="E23" s="2" t="str">
        <v>BM1</v>
      </c>
      <c r="F23" s="2" t="str">
        <v>จ๋า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116" t="str">
        <v>ลางาน 15:00</v>
      </c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ประสิทธิ์ เด๊ะรอฮีม</v>
      </c>
      <c r="C24" s="102">
        <v>46135.34997685185</v>
      </c>
      <c r="D24" s="100">
        <v>0.729166666666667</v>
      </c>
      <c r="E24" s="2" t="str">
        <v>BM1</v>
      </c>
      <c r="F24" s="2" t="str">
        <v>ดีน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พรชิตา พะวา</v>
      </c>
      <c r="C25" s="102">
        <v>46135.34758101852</v>
      </c>
      <c r="D25" s="100">
        <v>0.729166666666667</v>
      </c>
      <c r="E25" s="2" t="str">
        <v>BM1</v>
      </c>
      <c r="F25" s="2" t="str">
        <v>ฟ้าน้อย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ณัฐฤดี วึงประโคน</v>
      </c>
      <c r="C26" s="102">
        <v>46135.344143518516</v>
      </c>
      <c r="D26" s="100">
        <v>0.729166666666667</v>
      </c>
      <c r="E26" s="2" t="str">
        <v>BM1</v>
      </c>
      <c r="F26" s="2" t="str">
        <v>เนส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นิชากร กรุดบาง</v>
      </c>
      <c r="C27" s="102">
        <v>46135.34175925926</v>
      </c>
      <c r="D27" s="100">
        <v>0.729166666666667</v>
      </c>
      <c r="E27" s="2" t="str">
        <v>BM1</v>
      </c>
      <c r="F27" s="2" t="str">
        <v>ครีม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อภิรดี แสนโคตร</v>
      </c>
      <c r="C28" s="102">
        <v>46135.33898148148</v>
      </c>
      <c r="D28" s="100">
        <v>0.729166666666667</v>
      </c>
      <c r="E28" s="2" t="str">
        <v>BM1</v>
      </c>
      <c r="F28" s="2" t="str">
        <v>เกตุ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ตูแวยะ ลอมะ</v>
      </c>
      <c r="C29" s="102">
        <v>46135.3384375</v>
      </c>
      <c r="D29" s="100">
        <v>0.729166666666667</v>
      </c>
      <c r="E29" s="2" t="str">
        <v>BM1</v>
      </c>
      <c r="F29" s="2" t="str">
        <v>ยะห์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นรินลักษณ์ สวัสดี</v>
      </c>
      <c r="C30" s="102">
        <v>46135.34837962963</v>
      </c>
      <c r="D30" s="100">
        <v>0.729166666666667</v>
      </c>
      <c r="E30" s="2" t="str">
        <v>BM1</v>
      </c>
      <c r="F30" s="2" t="str">
        <v>ใหม่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ภูธเนศ สวัสดี</v>
      </c>
      <c r="C31" s="102">
        <v>46135.34818287037</v>
      </c>
      <c r="D31" s="100">
        <v>0.729166666666667</v>
      </c>
      <c r="E31" s="2" t="str">
        <v>BM1</v>
      </c>
      <c r="F31" s="2" t="str">
        <v>ตี๋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ชาลิสา แสงจันทร์</v>
      </c>
      <c r="C32" s="102">
        <v>46135.334189814814</v>
      </c>
      <c r="D32" s="100">
        <v>0.729166666666667</v>
      </c>
      <c r="E32" s="2" t="str">
        <v>BM1</v>
      </c>
      <c r="F32" s="2" t="str">
        <v>ชิ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วันดี เพชรนิลบุตร</v>
      </c>
      <c r="C33" s="102">
        <v>46135.335324074076</v>
      </c>
      <c r="D33" s="100">
        <v>0.729166666666667</v>
      </c>
      <c r="E33" s="2" t="str">
        <v>BM1</v>
      </c>
      <c r="F33" s="2" t="str">
        <v>บุ๊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มณีรัตน์ จันนพคุณ</v>
      </c>
      <c r="C34" s="102">
        <v>46135.329884259256</v>
      </c>
      <c r="D34" s="100">
        <v>0.729166666666667</v>
      </c>
      <c r="E34" s="2" t="str">
        <v>BM1</v>
      </c>
      <c r="F34" s="2" t="str">
        <v>นาง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วันชนะ แสงใส</v>
      </c>
      <c r="C35" s="102">
        <v>46135.35350694445</v>
      </c>
      <c r="D35" s="100">
        <v>0.729166666666667</v>
      </c>
      <c r="E35" s="2" t="str">
        <v>BM3</v>
      </c>
      <c r="F35" s="2" t="str">
        <v>แชมป์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ปิยะธิดา ปิดฉายะ</v>
      </c>
      <c r="C36" s="102">
        <v>46135.35909722222</v>
      </c>
      <c r="D36" s="100">
        <v>0.729166666666667</v>
      </c>
      <c r="E36" s="2" t="str">
        <v>BM3</v>
      </c>
      <c r="F36" s="2" t="str">
        <v>หมิว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วรพรต พรหมมา</v>
      </c>
      <c r="C37" s="102">
        <v>46135.357986111114</v>
      </c>
      <c r="D37" s="100">
        <v>0.729166666666667</v>
      </c>
      <c r="E37" s="2" t="str">
        <v>BM3</v>
      </c>
      <c r="F37" s="2" t="str">
        <v>ต้า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นันทฉัตร ถูกเหมาะ</v>
      </c>
      <c r="C38" s="102">
        <v>46135.35700231481</v>
      </c>
      <c r="D38" s="100">
        <v>0.729166666666667</v>
      </c>
      <c r="E38" s="2" t="str">
        <v>BM3</v>
      </c>
      <c r="F38" s="2" t="str">
        <v>มิ้น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ภาพิมล ภู่ทอง</v>
      </c>
      <c r="C39" s="102">
        <v>46135.353842592594</v>
      </c>
      <c r="D39" s="100">
        <v>0.729166666666667</v>
      </c>
      <c r="E39" s="2" t="str">
        <v>BM3</v>
      </c>
      <c r="F39" s="2" t="str">
        <v>อุ๊งอิ้ง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ปฏิญญา สำเร็จสุข</v>
      </c>
      <c r="C40" s="102">
        <v>46135.35371527778</v>
      </c>
      <c r="D40" s="100">
        <v>0.729166666666667</v>
      </c>
      <c r="E40" s="2" t="str">
        <v>BM3</v>
      </c>
      <c r="F40" s="2" t="str">
        <v>บิ้ง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กนต์ธร พู่พันธ์</v>
      </c>
      <c r="C41" s="102">
        <v>46135.35361111111</v>
      </c>
      <c r="D41" s="100">
        <v>0.729166666666667</v>
      </c>
      <c r="E41" s="2" t="str">
        <v>BM3</v>
      </c>
      <c r="F41" s="2" t="str">
        <v>ปาย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ชลธิชา คงมงคล</v>
      </c>
      <c r="C42" s="102">
        <v>46135.352060185185</v>
      </c>
      <c r="D42" s="100">
        <v>0.729166666666667</v>
      </c>
      <c r="E42" s="2" t="str">
        <v>BM3</v>
      </c>
      <c r="F42" s="2" t="str">
        <v>แพรว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คณิต พลฤทธิ์</v>
      </c>
      <c r="C43" s="102">
        <v>46135.3509375</v>
      </c>
      <c r="D43" s="100">
        <v>0.729166666666667</v>
      </c>
      <c r="E43" s="2" t="str">
        <v>BM3</v>
      </c>
      <c r="F43" s="2" t="str">
        <v>เพชร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นิชนันท์ แจ้งใจดี</v>
      </c>
      <c r="C44" s="102">
        <v>46135.35083333333</v>
      </c>
      <c r="D44" s="100">
        <v>0.729166666666667</v>
      </c>
      <c r="E44" s="2" t="str">
        <v>BM3</v>
      </c>
      <c r="F44" s="2" t="str">
        <v>แตงกวา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นันทิยา บุญดี</v>
      </c>
      <c r="C45" s="102">
        <v>46135.35074074074</v>
      </c>
      <c r="D45" s="100">
        <v>0.729166666666667</v>
      </c>
      <c r="E45" s="2" t="str">
        <v>BM3</v>
      </c>
      <c r="F45" s="2" t="str">
        <v>ใบเตย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เจษฎาภรณ์ ปุราชะกา</v>
      </c>
      <c r="C46" s="102">
        <v>46135.34954861111</v>
      </c>
      <c r="D46" s="100">
        <v>0.729166666666667</v>
      </c>
      <c r="E46" s="2" t="str">
        <v>BM3</v>
      </c>
      <c r="F46" s="2" t="str">
        <v>บิ๊ก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ชิชนก ทองใบ</v>
      </c>
      <c r="C47" s="102">
        <v>46135.34767361111</v>
      </c>
      <c r="D47" s="100">
        <v>0.729166666666667</v>
      </c>
      <c r="E47" s="2" t="str">
        <v>BM3</v>
      </c>
      <c r="F47" s="2" t="str">
        <v>หลิน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เบญจมาศ แก้วกล้า</v>
      </c>
      <c r="C48" s="102">
        <v>46135.34706018519</v>
      </c>
      <c r="D48" s="100">
        <v>0.729166666666667</v>
      </c>
      <c r="E48" s="2" t="str">
        <v>BM3</v>
      </c>
      <c r="F48" s="2" t="str">
        <v>จิ๊บ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อนุวัฒน์ รัตนะวิศ</v>
      </c>
      <c r="C49" s="102">
        <v>46135.345347222225</v>
      </c>
      <c r="D49" s="100">
        <v>0.729166666666667</v>
      </c>
      <c r="E49" s="2" t="str">
        <v>BM3</v>
      </c>
      <c r="F49" s="2" t="str">
        <v>กบ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สุพิชญา แซ่เจี่ย</v>
      </c>
      <c r="C50" s="146">
        <v>46135.344976851855</v>
      </c>
      <c r="D50" s="100">
        <v>0.729166666666667</v>
      </c>
      <c r="E50" s="2" t="str">
        <v>BM3</v>
      </c>
      <c r="F50" s="2" t="str">
        <v>ลูกเกด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ชัญญานุช ช่วยสกุล</v>
      </c>
      <c r="C51" s="146">
        <v>46135.3428587963</v>
      </c>
      <c r="D51" s="100">
        <v>0.729166666666667</v>
      </c>
      <c r="E51" s="2" t="str">
        <v>BM3</v>
      </c>
      <c r="F51" s="2" t="str">
        <v>น้ำเพชร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IFERROR(IF(#REF!&lt;T51,"ออกก่อน "&amp;TEXT((T51-#REF!)*24*60,"0")&amp;"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รัษนันท์ รุจไชยนิตย์</v>
      </c>
      <c r="C52" s="146">
        <v>46135.35266203704</v>
      </c>
      <c r="D52" s="100">
        <v>0.729166666666667</v>
      </c>
      <c r="E52" s="2" t="str">
        <v>BM3</v>
      </c>
      <c r="F52" s="2" t="str">
        <v>นันท์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IFERROR(IF(#REF!&lt;T52,"ออกก่อน "&amp;TEXT((T52-#REF!)*24*60,"0")&amp;"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ธีรภัทร พลอยน้อย</v>
      </c>
      <c r="C53" s="146">
        <v>46135.34060185185</v>
      </c>
      <c r="D53" s="100">
        <v>0.729166666666667</v>
      </c>
      <c r="E53" s="2" t="str">
        <v>BM3</v>
      </c>
      <c r="F53" s="2" t="str">
        <v>คิว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กานต์มณี นวะสิมัยนาม</v>
      </c>
      <c r="C54" s="102">
        <v>46135.339375</v>
      </c>
      <c r="D54" s="100">
        <v>0.729166666666667</v>
      </c>
      <c r="E54" s="2" t="str">
        <v>BM3</v>
      </c>
      <c r="F54" s="2" t="str">
        <v>กาน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นันทวัน ธรรมนิต์</v>
      </c>
      <c r="C55" s="102">
        <v>46135.33887731482</v>
      </c>
      <c r="D55" s="100">
        <v>0.729166666666667</v>
      </c>
      <c r="E55" s="2" t="str">
        <v>BM3</v>
      </c>
      <c r="F55" s="2" t="str">
        <v>อ้อ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จิราพร เพ็ชรนิล</v>
      </c>
      <c r="C56" s="102">
        <v>46135.338784722226</v>
      </c>
      <c r="D56" s="100">
        <v>0.729166666666667</v>
      </c>
      <c r="E56" s="2" t="str">
        <v>BM3</v>
      </c>
      <c r="F56" s="2" t="str">
        <v>ตาล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ทิพย์มณี อักษร</v>
      </c>
      <c r="C57" s="102">
        <v>46135.333599537036</v>
      </c>
      <c r="D57" s="100">
        <v>0.729166666666667</v>
      </c>
      <c r="E57" s="2" t="str">
        <v>BM3</v>
      </c>
      <c r="F57" s="2" t="str">
        <v>ปุ๊กกี้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ธีรถาพ ยะรังวงษ์</v>
      </c>
      <c r="C58" s="102">
        <v>46135.35344907407</v>
      </c>
      <c r="D58" s="100">
        <v>0.729166666666667</v>
      </c>
      <c r="E58" s="2" t="str">
        <v>BM3</v>
      </c>
      <c r="F58" s="2" t="str">
        <v>บาส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สุรเดช เจตจิรประภา</v>
      </c>
      <c r="C59" s="102">
        <v>46135.38353009259</v>
      </c>
      <c r="D59" s="115">
        <v>0.5416666666666666</v>
      </c>
      <c r="E59" s="2" t="str">
        <v>BM3</v>
      </c>
      <c r="F59" s="2" t="str">
        <v>เบบี้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116" t="str">
        <v>ลาบ่าย</v>
      </c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เตชินท์ กะแตเซ็ง</v>
      </c>
      <c r="C60" s="102">
        <v>46135.35337962963</v>
      </c>
      <c r="D60" s="100">
        <v>0.729166666666667</v>
      </c>
      <c r="E60" s="2" t="str">
        <v>BM3</v>
      </c>
      <c r="F60" s="2" t="str">
        <v>กัส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ศุภนัฐ มะโนรักษ์</v>
      </c>
      <c r="C61" s="102">
        <v>46135.36146990741</v>
      </c>
      <c r="D61" s="100">
        <v>0.729166666666667</v>
      </c>
      <c r="E61" s="2" t="str">
        <v>DW1</v>
      </c>
      <c r="F61" s="2" t="str">
        <v>ฟิล์ม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อรรถชัย ม่วงคู</v>
      </c>
      <c r="C62" s="102">
        <v>46135.35689814815</v>
      </c>
      <c r="D62" s="100">
        <v>0.729166666666667</v>
      </c>
      <c r="E62" s="2" t="str">
        <v>DW1</v>
      </c>
      <c r="F62" s="2" t="str">
        <v>บอม</v>
      </c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กรัณย์ เพ็ชร์สุทธิ์</v>
      </c>
      <c r="C63" s="102">
        <v>46135.35275462963</v>
      </c>
      <c r="D63" s="100">
        <v>0.729166666666667</v>
      </c>
      <c r="E63" s="2" t="str">
        <v>DW1</v>
      </c>
      <c r="F63" s="2" t="str">
        <v>บอย</v>
      </c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08:30 - 17:30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นพรัตน์ นบนอบ</v>
      </c>
      <c r="C64" s="102">
        <v>46135.352175925924</v>
      </c>
      <c r="D64" s="100">
        <v>0.729166666666667</v>
      </c>
      <c r="E64" s="2" t="str">
        <v>DW1</v>
      </c>
      <c r="F64" s="2" t="str">
        <v>บอล</v>
      </c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08:30 - 17:30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>
        <v>ยุรนันท์ แซ่ย่าง</v>
      </c>
      <c r="C65" s="102">
        <v>46135.34884259259</v>
      </c>
      <c r="D65" s="100">
        <v>0.729166666666667</v>
      </c>
      <c r="E65" s="2" t="str">
        <v>DW1</v>
      </c>
      <c r="F65" s="2" t="str">
        <v>ตี๋</v>
      </c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08:30 - 17:30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ณิชนันทน์ ขวัญสุด</v>
      </c>
      <c r="C66" s="102">
        <v>46135.34421296296</v>
      </c>
      <c r="D66" s="100">
        <v>0.729166666666667</v>
      </c>
      <c r="E66" s="2" t="str">
        <v>DW1</v>
      </c>
      <c r="F66" s="2" t="str">
        <v>บูม</v>
      </c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08:30 - 17:30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วรรณวิษา เตชะอนันต์ณุกุล</v>
      </c>
      <c r="C67" s="102">
        <v>46135.345972222225</v>
      </c>
      <c r="D67" s="100">
        <v>0.729166666666667</v>
      </c>
      <c r="E67" s="2" t="str">
        <v>DW1</v>
      </c>
      <c r="F67" s="2" t="str">
        <v>ลูคัส</v>
      </c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08:30 - 17:30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กรรณิการ์ หวันทา</v>
      </c>
      <c r="C68" s="102">
        <v>46135.33631944445</v>
      </c>
      <c r="D68" s="100">
        <v>0.729166666666667</v>
      </c>
      <c r="E68" s="2" t="str">
        <v>DW1</v>
      </c>
      <c r="F68" s="2" t="str">
        <v>มด</v>
      </c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08:30 - 17:30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2" t="str">
        <v>พยอม ดีเลิศ</v>
      </c>
      <c r="C69" s="102">
        <v>46135.34710648148</v>
      </c>
      <c r="D69" s="100">
        <v>0.729166666666667</v>
      </c>
      <c r="E69" s="2" t="str">
        <v>แม่บ้าน</v>
      </c>
      <c r="F69" s="2"/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08:30 - 17:30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2" t="str">
        <v>วันวิสาข์ กิตติกสานต์</v>
      </c>
      <c r="C70" s="102">
        <v>46135.343194444446</v>
      </c>
      <c r="D70" s="100">
        <v>0.729166666666667</v>
      </c>
      <c r="E70" s="2" t="str">
        <v>แม่บ้านสา</v>
      </c>
      <c r="F70" s="2"/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 t="str">
        <v>08:30 - 17:30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2" t="str">
        <v>ณัฐพงศ์ ปรีพูล</v>
      </c>
      <c r="C71" s="102">
        <v>46135.35517361111</v>
      </c>
      <c r="D71" s="100">
        <v>0.729166666666667</v>
      </c>
      <c r="E71" s="2" t="str">
        <v>นักศึกษา</v>
      </c>
      <c r="F71" s="2"/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 t="str">
        <v>08:30 - 17:30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>
        <v>64</v>
      </c>
      <c r="B72" s="2" t="str">
        <v>ขวัญชนก ประวิเศษ</v>
      </c>
      <c r="C72" s="102">
        <v>46135.34724537037</v>
      </c>
      <c r="D72" s="100">
        <v>0.729166666666667</v>
      </c>
      <c r="E72" s="2" t="str">
        <v>นักศึกษา</v>
      </c>
      <c r="F72" s="2"/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 t="str">
        <v>08:30 - 17:30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>
        <v>65</v>
      </c>
      <c r="B73" s="2" t="str">
        <v>นัฐพล สุวินชัย</v>
      </c>
      <c r="C73" s="102">
        <v>46135.355046296296</v>
      </c>
      <c r="D73" s="100">
        <v>0.729166666666667</v>
      </c>
      <c r="E73" s="2" t="str">
        <v>นักศึกษาฝึกงาน</v>
      </c>
      <c r="F73" s="2"/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 t="str">
        <v>08:30 - 17:30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/>
      <c r="B74" s="25"/>
      <c r="C74" s="145"/>
      <c r="D74" s="100"/>
      <c r="E74" s="25"/>
      <c r="F74" s="25"/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 t="str">
        <v>08:30 - 17:30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/>
      <c r="B75" s="2"/>
      <c r="C75" s="102"/>
      <c r="D75" s="100"/>
      <c r="E75" s="2"/>
      <c r="F75" s="2"/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 t="str">
        <v>08:30 - 17:30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/>
      <c r="B76" s="2"/>
      <c r="C76" s="102"/>
      <c r="D76" s="100"/>
      <c r="E76" s="2"/>
      <c r="F76" s="2"/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 t="str">
        <v>08:30 - 17:30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/>
      <c r="B77" s="2"/>
      <c r="C77" s="102"/>
      <c r="D77" s="100"/>
      <c r="E77" s="2"/>
      <c r="F77" s="2"/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 t="str">
        <v>08:30 - 17:30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/>
      <c r="B78" s="2"/>
      <c r="C78" s="102"/>
      <c r="D78" s="143"/>
      <c r="E78" s="2"/>
      <c r="F78" s="2"/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 t="str">
        <v>08:30 - 17:30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/>
      <c r="B79" s="2"/>
      <c r="C79" s="102"/>
      <c r="D79" s="100"/>
      <c r="E79" s="2"/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 t="str">
        <v>08:30 - 17:30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/>
      <c r="B80" s="2"/>
      <c r="C80" s="102"/>
      <c r="D80" s="100"/>
      <c r="E80" s="2"/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 t="str">
        <v>08:30 - 17:30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/>
      <c r="B81" s="2"/>
      <c r="C81" s="102"/>
      <c r="D81" s="100"/>
      <c r="E81" s="2"/>
      <c r="F81" s="2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 t="str">
        <v>08:30 - 17:30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/>
      <c r="B82" s="2"/>
      <c r="C82" s="102"/>
      <c r="D82" s="100"/>
      <c r="E82" s="2"/>
      <c r="F82" s="2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 t="str">
        <v>08:30 - 17:30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B83" s="2"/>
      <c r="C83" s="102"/>
      <c r="D83" s="100"/>
      <c r="E83" s="2"/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 t="str">
        <v>08:30 - 17:30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B84" s="2"/>
      <c r="C84" s="102"/>
      <c r="D84" s="115"/>
      <c r="E84" s="2"/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 t="str">
        <v>08:30 - 17:30</v>
      </c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/>
      <c r="C85" s="102"/>
      <c r="D85" s="115"/>
      <c r="E85" s="2"/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 t="str">
        <v>08:30 - 17:30</v>
      </c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 t="str">
        <v>08:30 - 17:30</v>
      </c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 t="str">
        <v>08:30 - 17:30</v>
      </c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 t="str">
        <v>08:30 - 17:30</v>
      </c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 t="str">
        <v>08:30 - 17:30</v>
      </c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 t="str">
        <v>08:30 - 17:30</v>
      </c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 t="str">
        <v>08:30 - 17:30</v>
      </c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109" priority="2" stopIfTrue="true" type="expression">
      <formula>AND(ISNUMBER(SEARCH("BM",$E9)),$E9&lt;&gt;$L9)</formula>
    </cfRule>
  </conditionalFormatting>
  <conditionalFormatting sqref="B1:B1048576">
    <cfRule dxfId="110" priority="3" stopIfTrue="true" type="duplicateValues"/>
  </conditionalFormatting>
  <conditionalFormatting sqref="L1:M1048576">
    <cfRule dxfId="111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112" priority="5" stopIfTrue="true" type="expression">
      <formula>ISNUMBER(SEARCH("มาสาย",$P1))</formula>
    </cfRule>
  </conditionalFormatting>
  <conditionalFormatting sqref="P1:P1048576">
    <cfRule dxfId="113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2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อธิบดี วัสสุวรรณ</v>
      </c>
      <c r="C9" s="102">
        <v>46136.36634259259</v>
      </c>
      <c r="D9" s="100">
        <v>0.7291666666666666</v>
      </c>
      <c r="E9" s="2" t="str">
        <v>BM1</v>
      </c>
      <c r="F9" s="2" t="str">
        <v>ฟรี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กีรติ วาจาเพราะ</v>
      </c>
      <c r="C10" s="102">
        <v>46136.354467592595</v>
      </c>
      <c r="D10" s="100">
        <v>0.7291666666666666</v>
      </c>
      <c r="E10" s="2" t="str">
        <v>BM1</v>
      </c>
      <c r="F10" s="2" t="str">
        <v>ซุป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ฉัตรมงคล มาลี</v>
      </c>
      <c r="C11" s="102">
        <v>46136.354525462964</v>
      </c>
      <c r="D11" s="100">
        <v>0.7291666666666666</v>
      </c>
      <c r="E11" s="2" t="str">
        <v>BM1</v>
      </c>
      <c r="F11" s="2" t="str">
        <v>เก้า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ครองฟ้า เทียมประกอบกิจ</v>
      </c>
      <c r="C12" s="102">
        <v>46136.354363425926</v>
      </c>
      <c r="D12" s="100">
        <v>0.7291666666666666</v>
      </c>
      <c r="E12" s="2" t="str">
        <v>BM1</v>
      </c>
      <c r="F12" s="2" t="str">
        <v>จีโน่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เขมมะ จงเพิ่มกลาง</v>
      </c>
      <c r="C13" s="102">
        <v>46136.35428240741</v>
      </c>
      <c r="D13" s="100">
        <v>0.7291666666666666</v>
      </c>
      <c r="E13" s="2" t="str">
        <v>BM1</v>
      </c>
      <c r="F13" s="2" t="str">
        <v>โฮ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เวโรจน์ ชินนอก</v>
      </c>
      <c r="C14" s="102">
        <v>46136.3525</v>
      </c>
      <c r="D14" s="100">
        <v>0.7291666666666666</v>
      </c>
      <c r="E14" s="2" t="str">
        <v>BM1</v>
      </c>
      <c r="F14" s="2" t="str">
        <v>เอ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นิชากร กรุดบาง</v>
      </c>
      <c r="C15" s="102">
        <v>46136.352326388886</v>
      </c>
      <c r="D15" s="100">
        <v>0.7291666666666666</v>
      </c>
      <c r="E15" s="2" t="str">
        <v>BM1</v>
      </c>
      <c r="F15" s="2" t="str">
        <v>ครีม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อิงอร สุวรรณนิเวศ</v>
      </c>
      <c r="C16" s="102">
        <v>46136.35170138889</v>
      </c>
      <c r="D16" s="100">
        <v>0.7291666666666666</v>
      </c>
      <c r="E16" s="2" t="str">
        <v>BM1</v>
      </c>
      <c r="F16" s="2" t="str">
        <v>หมวย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รวินท์นิภา คงทะเล</v>
      </c>
      <c r="C17" s="102">
        <v>46136.351539351854</v>
      </c>
      <c r="D17" s="100">
        <v>0.7291666666666666</v>
      </c>
      <c r="E17" s="2" t="str">
        <v>BM1</v>
      </c>
      <c r="F17" s="2" t="str">
        <v>นุ่น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ปนัดดา มานมูเราะ</v>
      </c>
      <c r="C18" s="102">
        <v>46136.350798611114</v>
      </c>
      <c r="D18" s="100">
        <v>0.7291666666666666</v>
      </c>
      <c r="E18" s="2" t="str">
        <v>BM1</v>
      </c>
      <c r="F18" s="2" t="str">
        <v>หวาน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อริน มั่นเจริญ</v>
      </c>
      <c r="C19" s="102">
        <v>46136.350752314815</v>
      </c>
      <c r="D19" s="100">
        <v>0.7291666666666666</v>
      </c>
      <c r="E19" s="2" t="str">
        <v>BM1</v>
      </c>
      <c r="F19" s="2" t="str">
        <v>หมัด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ณัฐกิตติ์ โล้หนู</v>
      </c>
      <c r="C20" s="102">
        <v>46136.3494212963</v>
      </c>
      <c r="D20" s="100">
        <v>0.7291666666666666</v>
      </c>
      <c r="E20" s="2" t="str">
        <v>BM1</v>
      </c>
      <c r="F20" s="2" t="str">
        <v>เฟิร์ส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กานต์เก้า แจ้งสว่าง</v>
      </c>
      <c r="C21" s="102">
        <v>46136.348344907405</v>
      </c>
      <c r="D21" s="100">
        <v>0.7291666666666666</v>
      </c>
      <c r="E21" s="2" t="str">
        <v>BM1</v>
      </c>
      <c r="F21" s="2" t="str">
        <v>ชมพู่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ดวงหทัย อุปนิ</v>
      </c>
      <c r="C22" s="102">
        <v>46136.347974537035</v>
      </c>
      <c r="D22" s="100">
        <v>0.7291666666666666</v>
      </c>
      <c r="E22" s="2" t="str">
        <v>BM1</v>
      </c>
      <c r="F22" s="2" t="str">
        <v>เบ้น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รัตตินันท์ กลิ่นจันทร์กลั่น</v>
      </c>
      <c r="C23" s="102">
        <v>46136.34829861111</v>
      </c>
      <c r="D23" s="100">
        <v>0.7291666666666666</v>
      </c>
      <c r="E23" s="2" t="str">
        <v>BM1</v>
      </c>
      <c r="F23" s="2" t="str">
        <v>เจี๊ยบ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ณัฐฤดี วึงประโคน</v>
      </c>
      <c r="C24" s="102">
        <v>46136.34716435185</v>
      </c>
      <c r="D24" s="100">
        <v>0.7291666666666666</v>
      </c>
      <c r="E24" s="2" t="str">
        <v>BM1</v>
      </c>
      <c r="F24" s="2" t="str">
        <v>เนส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กาญจนา วิสุทธิพงศ์</v>
      </c>
      <c r="C25" s="102">
        <v>46136.347349537034</v>
      </c>
      <c r="D25" s="100">
        <v>0.7291666666666666</v>
      </c>
      <c r="E25" s="2" t="str">
        <v>BM1</v>
      </c>
      <c r="F25" s="2" t="str">
        <v>แม่บ้านเก๋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เกณิกา ฐาณัตตระกูล</v>
      </c>
      <c r="C26" s="102">
        <v>46136.345497685186</v>
      </c>
      <c r="D26" s="100">
        <v>0.7291666666666666</v>
      </c>
      <c r="E26" s="2" t="str">
        <v>BM1</v>
      </c>
      <c r="F26" s="2" t="str">
        <v>เก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นรินลักษณ์ สวัสดี</v>
      </c>
      <c r="C27" s="102">
        <v>46136.35</v>
      </c>
      <c r="D27" s="100">
        <v>0.7291666666666666</v>
      </c>
      <c r="E27" s="2" t="str">
        <v>BM1</v>
      </c>
      <c r="F27" s="2" t="str">
        <v>ใหม่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ภูธเนศ สวัสดี</v>
      </c>
      <c r="C28" s="102">
        <v>46136.3500462963</v>
      </c>
      <c r="D28" s="100">
        <v>0.7291666666666666</v>
      </c>
      <c r="E28" s="2" t="str">
        <v>BM1</v>
      </c>
      <c r="F28" s="2" t="str">
        <v>ตี๋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มณีรัตน์ จันนพคุณ</v>
      </c>
      <c r="C29" s="102">
        <v>46136.34315972222</v>
      </c>
      <c r="D29" s="100">
        <v>0.7291666666666666</v>
      </c>
      <c r="E29" s="2" t="str">
        <v>BM1</v>
      </c>
      <c r="F29" s="2" t="str">
        <v>นาง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ญาณรัตน์ พิสัยพันธ์</v>
      </c>
      <c r="C30" s="102">
        <v>46136.34091435185</v>
      </c>
      <c r="D30" s="100">
        <v>0.7291666666666666</v>
      </c>
      <c r="E30" s="2" t="str">
        <v>BM1</v>
      </c>
      <c r="F30" s="2" t="str">
        <v>ขนมจีน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วริศรา เครือแสง</v>
      </c>
      <c r="C31" s="102">
        <v>46136.34079861111</v>
      </c>
      <c r="D31" s="100">
        <v>0.7291666666666666</v>
      </c>
      <c r="E31" s="2" t="str">
        <v>BM1</v>
      </c>
      <c r="F31" s="2" t="str">
        <v>ทัย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ชาลิสา แสงจันทร์</v>
      </c>
      <c r="C32" s="102">
        <v>46136.33881944444</v>
      </c>
      <c r="D32" s="100">
        <v>0.7291666666666666</v>
      </c>
      <c r="E32" s="2" t="str">
        <v>BM1</v>
      </c>
      <c r="F32" s="2" t="str">
        <v>ชิ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ภูริ ยังกิด</v>
      </c>
      <c r="C33" s="102">
        <v>46136.3546875</v>
      </c>
      <c r="D33" s="100">
        <v>0.7291666666666666</v>
      </c>
      <c r="E33" s="2" t="str">
        <v>BM1</v>
      </c>
      <c r="F33" s="2" t="str">
        <v>ภีม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วันดี เพชรนิลบุตร</v>
      </c>
      <c r="C34" s="102">
        <v>46136.34726851852</v>
      </c>
      <c r="D34" s="100">
        <v>0.7291666666666666</v>
      </c>
      <c r="E34" s="2" t="str">
        <v>BM1</v>
      </c>
      <c r="F34" s="2" t="str">
        <v>บุ๊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นันทฉัตร ถูกเหมาะ</v>
      </c>
      <c r="C35" s="102">
        <v>46136.360439814816</v>
      </c>
      <c r="D35" s="100">
        <v>0.7291666666666666</v>
      </c>
      <c r="E35" s="2" t="str">
        <v>BM3</v>
      </c>
      <c r="F35" s="2" t="str">
        <v>มิ้น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ชินดนัย ปันชุน</v>
      </c>
      <c r="C36" s="102">
        <v>46136.356261574074</v>
      </c>
      <c r="D36" s="100">
        <v>0.7291666666666666</v>
      </c>
      <c r="E36" s="2" t="str">
        <v>BM3</v>
      </c>
      <c r="F36" s="2" t="str">
        <v>นิว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 xml:space="preserve">
        <v>นวณัฐ หอมดอก </v>
      </c>
      <c r="C37" s="102">
        <v>46136.356203703705</v>
      </c>
      <c r="D37" s="100">
        <v>0.7291666666666666</v>
      </c>
      <c r="E37" s="2" t="str">
        <v>BM3</v>
      </c>
      <c r="F37" s="2" t="str">
        <v>กุ๊ก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คณิต พลฤทธิ์</v>
      </c>
      <c r="C38" s="102">
        <v>46136.355833333335</v>
      </c>
      <c r="D38" s="100">
        <v>0.7291666666666666</v>
      </c>
      <c r="E38" s="2" t="str">
        <v>BM3</v>
      </c>
      <c r="F38" s="2" t="str">
        <v>เพชร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ชลธิชา คงมงคล</v>
      </c>
      <c r="C39" s="102">
        <v>46136.35561342593</v>
      </c>
      <c r="D39" s="100">
        <v>0.7291666666666666</v>
      </c>
      <c r="E39" s="2" t="str">
        <v>BM3</v>
      </c>
      <c r="F39" s="2" t="str">
        <v>แพรว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วรพรต พรหมมา</v>
      </c>
      <c r="C40" s="102">
        <v>46136.347453703704</v>
      </c>
      <c r="D40" s="100">
        <v>0.7291666666666666</v>
      </c>
      <c r="E40" s="2" t="str">
        <v>BM3</v>
      </c>
      <c r="F40" s="2" t="str">
        <v>ต้า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ปิยะธิดา ปิดฉายะ</v>
      </c>
      <c r="C41" s="102">
        <v>46136.35556712963</v>
      </c>
      <c r="D41" s="100">
        <v>0.7291666666666666</v>
      </c>
      <c r="E41" s="2" t="str">
        <v>BM3</v>
      </c>
      <c r="F41" s="2" t="str">
        <v>หมิว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วันชนะ แสงใส</v>
      </c>
      <c r="C42" s="102">
        <v>46136.354421296295</v>
      </c>
      <c r="D42" s="100">
        <v>0.7291666666666666</v>
      </c>
      <c r="E42" s="2" t="str">
        <v>BM3</v>
      </c>
      <c r="F42" s="2" t="str">
        <v>แชมป์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เตชินท์ กะแตเซ็ง</v>
      </c>
      <c r="C43" s="102">
        <v>46136.35459490741</v>
      </c>
      <c r="D43" s="100">
        <v>0.7291666666666666</v>
      </c>
      <c r="E43" s="2" t="str">
        <v>BM3</v>
      </c>
      <c r="F43" s="2" t="str">
        <v>กัส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ธีรถาพ ยะรังวงษ์</v>
      </c>
      <c r="C44" s="102">
        <v>46136.3546412037</v>
      </c>
      <c r="D44" s="100">
        <v>0.7291666666666666</v>
      </c>
      <c r="E44" s="2" t="str">
        <v>BM3</v>
      </c>
      <c r="F44" s="2" t="str">
        <v>บาส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ภาพิมล ภู่ทอง</v>
      </c>
      <c r="C45" s="102">
        <v>46136.352627314816</v>
      </c>
      <c r="D45" s="100">
        <v>0.7291666666666666</v>
      </c>
      <c r="E45" s="2" t="str">
        <v>BM3</v>
      </c>
      <c r="F45" s="2" t="str">
        <v>อุ๊งอิ้ง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ปฏิญญา สำเร็จสุข</v>
      </c>
      <c r="C46" s="102">
        <v>46136.35024305555</v>
      </c>
      <c r="D46" s="100">
        <v>0.7291666666666666</v>
      </c>
      <c r="E46" s="2" t="str">
        <v>BM3</v>
      </c>
      <c r="F46" s="2" t="str">
        <v>บิ้ง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เจษฎาภรณ์ ปุราชะกา</v>
      </c>
      <c r="C47" s="102">
        <v>46136.34773148148</v>
      </c>
      <c r="D47" s="100">
        <v>0.7291666666666666</v>
      </c>
      <c r="E47" s="2" t="str">
        <v>BM3</v>
      </c>
      <c r="F47" s="2" t="str">
        <v>บิ๊ก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นันทวัน ธรรมนิต์</v>
      </c>
      <c r="C48" s="102">
        <v>46136.34694444444</v>
      </c>
      <c r="D48" s="100">
        <v>0.7291666666666666</v>
      </c>
      <c r="E48" s="2" t="str">
        <v>BM3</v>
      </c>
      <c r="F48" s="2" t="str">
        <v>อ้อ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จิราพร เพ็ชรนิล</v>
      </c>
      <c r="C49" s="102">
        <v>46136.34679398148</v>
      </c>
      <c r="D49" s="100">
        <v>0.7291666666666666</v>
      </c>
      <c r="E49" s="2" t="str">
        <v>BM3</v>
      </c>
      <c r="F49" s="2" t="str">
        <v>ตาล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บานเย็น พรมปากดี</v>
      </c>
      <c r="C50" s="102">
        <v>46136.34574074074</v>
      </c>
      <c r="D50" s="100">
        <v>0.7291666666666666</v>
      </c>
      <c r="E50" s="2" t="str">
        <v>BM3</v>
      </c>
      <c r="F50" s="2" t="str">
        <v>บาน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ใบชา คำขุนทด</v>
      </c>
      <c r="C51" s="102">
        <v>46136.34542824074</v>
      </c>
      <c r="D51" s="100">
        <v>0.7291666666666666</v>
      </c>
      <c r="E51" s="2" t="str">
        <v>BM3</v>
      </c>
      <c r="F51" s="2" t="str">
        <v>บี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พิกุล พรมปากดี</v>
      </c>
      <c r="C52" s="102">
        <v>46136.34491898148</v>
      </c>
      <c r="D52" s="100">
        <v>0.7291666666666666</v>
      </c>
      <c r="E52" s="2" t="str">
        <v>BM3</v>
      </c>
      <c r="F52" s="2" t="str">
        <v>แอม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กานต์มณี นวะสิมัยนาม</v>
      </c>
      <c r="C53" s="102">
        <v>46136.34486111111</v>
      </c>
      <c r="D53" s="100">
        <v>0.7291666666666666</v>
      </c>
      <c r="E53" s="2" t="str">
        <v>BM3</v>
      </c>
      <c r="F53" s="2" t="str">
        <v>กาน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ชัญญานุช ช่วยสกุล</v>
      </c>
      <c r="C54" s="102">
        <v>46136.34322916667</v>
      </c>
      <c r="D54" s="100">
        <v>0.7291666666666666</v>
      </c>
      <c r="E54" s="2" t="str">
        <v>BM3</v>
      </c>
      <c r="F54" s="2" t="str">
        <v>น้ำเพชร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ธีรภัทร พลอยน้อย</v>
      </c>
      <c r="C55" s="102">
        <v>46136.33862268519</v>
      </c>
      <c r="D55" s="100">
        <v>0.7291666666666666</v>
      </c>
      <c r="E55" s="2" t="str">
        <v>BM3</v>
      </c>
      <c r="F55" s="2" t="str">
        <v>คิว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ชนิตรา กลีบพุฒ</v>
      </c>
      <c r="C56" s="102">
        <v>46136.33837962963</v>
      </c>
      <c r="D56" s="100">
        <v>0.7291666666666666</v>
      </c>
      <c r="E56" s="2" t="str">
        <v>BM3</v>
      </c>
      <c r="F56" s="2" t="str">
        <v>น้อง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พงษ์ฐกร หกประเสริฐ</v>
      </c>
      <c r="C57" s="102">
        <v>46136.33846064815</v>
      </c>
      <c r="D57" s="100">
        <v>0.7291666666666666</v>
      </c>
      <c r="E57" s="2" t="str">
        <v>BM3</v>
      </c>
      <c r="F57" s="2" t="str">
        <v>กร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จิตตมาส น้ำพุไพศาลสกุล</v>
      </c>
      <c r="C58" s="102">
        <v>46136.33782407407</v>
      </c>
      <c r="D58" s="100">
        <v>0.7291666666666666</v>
      </c>
      <c r="E58" s="2" t="str">
        <v>BM3</v>
      </c>
      <c r="F58" s="2" t="str">
        <v>แป๊ะ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อนุชา ชื่นชม</v>
      </c>
      <c r="C59" s="102">
        <v>46136.36258101852</v>
      </c>
      <c r="D59" s="100">
        <v>0.7291666666666666</v>
      </c>
      <c r="E59" s="2" t="str">
        <v>DW1</v>
      </c>
      <c r="F59" s="2" t="str">
        <v>อาท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ศุภนัฐ มะโนรักษ์</v>
      </c>
      <c r="C60" s="102">
        <v>46136.362858796296</v>
      </c>
      <c r="D60" s="100">
        <v>0.7291666666666666</v>
      </c>
      <c r="E60" s="2" t="str">
        <v>DW1</v>
      </c>
      <c r="F60" s="2" t="str">
        <v>ฟิล์ม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ยุรนันท์ แซ่ย่าง</v>
      </c>
      <c r="C61" s="102">
        <v>46136.35796296296</v>
      </c>
      <c r="D61" s="100">
        <v>0.7291666666666666</v>
      </c>
      <c r="E61" s="2" t="str">
        <v>DW1</v>
      </c>
      <c r="F61" s="2" t="str">
        <v>ตี๋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นพรัตน์ นบนอบ</v>
      </c>
      <c r="C62" s="102">
        <v>46136.35304398148</v>
      </c>
      <c r="D62" s="100">
        <v>0.7291666666666666</v>
      </c>
      <c r="E62" s="2" t="str">
        <v>DW1</v>
      </c>
      <c r="F62" s="2" t="str">
        <v>บอล</v>
      </c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กรัณย์ เพ็ชร์สุทธิ์</v>
      </c>
      <c r="C63" s="102">
        <v>46136.34918981481</v>
      </c>
      <c r="D63" s="100">
        <v>0.7291666666666666</v>
      </c>
      <c r="E63" s="2" t="str">
        <v>DW1</v>
      </c>
      <c r="F63" s="2" t="str">
        <v>บอย</v>
      </c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08:30 - 17:30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วรรณวิษา เตชะอนันต์ณุกุล</v>
      </c>
      <c r="C64" s="102">
        <v>46136.35086805555</v>
      </c>
      <c r="D64" s="100">
        <v>0.7291666666666666</v>
      </c>
      <c r="E64" s="2" t="str">
        <v>DW1</v>
      </c>
      <c r="F64" s="2" t="str">
        <v>ลูคัส</v>
      </c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08:30 - 17:30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>
        <v>ณิชนันทน์ ขวัญสุด</v>
      </c>
      <c r="C65" s="102">
        <v>46136.3481712963</v>
      </c>
      <c r="D65" s="100">
        <v>0.7291666666666666</v>
      </c>
      <c r="E65" s="2" t="str">
        <v>DW1</v>
      </c>
      <c r="F65" s="2" t="str">
        <v>บูม</v>
      </c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08:30 - 17:30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กรรณิการ์ หวันทา</v>
      </c>
      <c r="C66" s="102">
        <v>46136.34789351852</v>
      </c>
      <c r="D66" s="100">
        <v>0.7291666666666666</v>
      </c>
      <c r="E66" s="2" t="str">
        <v>DW1</v>
      </c>
      <c r="F66" s="2" t="str">
        <v>มด</v>
      </c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08:30 - 17:30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นภัสกร ฟองเกิด</v>
      </c>
      <c r="C67" s="102">
        <v>46136.34930555556</v>
      </c>
      <c r="D67" s="100">
        <v>0.7291666666666666</v>
      </c>
      <c r="E67" s="2" t="str">
        <v>DW1</v>
      </c>
      <c r="F67" s="2" t="str">
        <v>เปา</v>
      </c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08:30 - 17:30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พยอม ดีเลิศ</v>
      </c>
      <c r="C68" s="102">
        <v>46136.34556712963</v>
      </c>
      <c r="D68" s="100">
        <v>0.7291666666666666</v>
      </c>
      <c r="E68" s="2" t="str">
        <v>แม่บ้าน</v>
      </c>
      <c r="F68" s="2"/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08:30 - 17:30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2" t="str">
        <v>วันวิสาข์ กิตติกสานต์</v>
      </c>
      <c r="C69" s="102">
        <v>46136.34670138889</v>
      </c>
      <c r="D69" s="100">
        <v>0.7291666666666666</v>
      </c>
      <c r="E69" s="2" t="str">
        <v>แม่บ้านสา</v>
      </c>
      <c r="F69" s="2"/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08:30 - 17:30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2" t="str">
        <v>ณัฐพงศ์ ปรีพูล</v>
      </c>
      <c r="C70" s="102">
        <v>46136.354155092595</v>
      </c>
      <c r="D70" s="100">
        <v>0.7291666666666666</v>
      </c>
      <c r="E70" s="2" t="str">
        <v>นักศึกษา</v>
      </c>
      <c r="F70" s="2"/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 t="str">
        <v>08:30 - 17:30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2" t="str">
        <v>ขวัญชนก ประวิเศษ</v>
      </c>
      <c r="C71" s="102">
        <v>46136.34993055555</v>
      </c>
      <c r="D71" s="100">
        <v>0.7291666666666666</v>
      </c>
      <c r="E71" s="2" t="str">
        <v>นักศึกษา</v>
      </c>
      <c r="F71" s="2"/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 t="str">
        <v>08:30 - 17:30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/>
      <c r="B72" s="25"/>
      <c r="C72" s="145"/>
      <c r="D72" s="100"/>
      <c r="E72" s="25"/>
      <c r="F72" s="25"/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 t="str">
        <v>08:30 - 17:30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/>
      <c r="B73" s="2"/>
      <c r="C73" s="102"/>
      <c r="D73" s="100"/>
      <c r="E73" s="2"/>
      <c r="F73" s="2"/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 t="str">
        <v>08:30 - 17:30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/>
      <c r="B74" s="2"/>
      <c r="C74" s="102"/>
      <c r="D74" s="100"/>
      <c r="E74" s="2"/>
      <c r="F74" s="2"/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 t="str">
        <v>08:30 - 17:30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/>
      <c r="B75" s="2"/>
      <c r="C75" s="102"/>
      <c r="D75" s="100"/>
      <c r="E75" s="2"/>
      <c r="F75" s="2"/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 t="str">
        <v>08:30 - 17:30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/>
      <c r="B76" s="2"/>
      <c r="C76" s="102"/>
      <c r="D76" s="100"/>
      <c r="E76" s="2"/>
      <c r="F76" s="2"/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 t="str">
        <v>08:30 - 17:30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/>
      <c r="B77" s="2"/>
      <c r="C77" s="102"/>
      <c r="D77" s="100"/>
      <c r="E77" s="2"/>
      <c r="F77" s="2"/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 t="str">
        <v>08:30 - 17:30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/>
      <c r="B78" s="2"/>
      <c r="C78" s="102"/>
      <c r="D78" s="143"/>
      <c r="E78" s="2"/>
      <c r="F78" s="2"/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 t="str">
        <v>08:30 - 17:30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/>
      <c r="B79" s="2"/>
      <c r="C79" s="102"/>
      <c r="D79" s="100"/>
      <c r="E79" s="2"/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 t="str">
        <v>08:30 - 17:30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/>
      <c r="B80" s="2"/>
      <c r="C80" s="102"/>
      <c r="D80" s="100"/>
      <c r="E80" s="2"/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 t="str">
        <v>08:30 - 17:30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/>
      <c r="B81" s="2"/>
      <c r="C81" s="102"/>
      <c r="D81" s="100"/>
      <c r="E81" s="2"/>
      <c r="F81" s="2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 t="str">
        <v>08:30 - 17:30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/>
      <c r="B82" s="2"/>
      <c r="C82" s="102"/>
      <c r="D82" s="100"/>
      <c r="E82" s="2"/>
      <c r="F82" s="2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 t="str">
        <v>08:30 - 17:30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B83" s="2"/>
      <c r="C83" s="102"/>
      <c r="D83" s="100"/>
      <c r="E83" s="2"/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 t="str">
        <v>08:30 - 17:30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B84" s="2"/>
      <c r="C84" s="102"/>
      <c r="D84" s="115"/>
      <c r="E84" s="2"/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/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/>
      <c r="C85" s="102"/>
      <c r="D85" s="115"/>
      <c r="E85" s="2"/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/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/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/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/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/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/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/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114" priority="2" stopIfTrue="true" type="expression">
      <formula>AND(ISNUMBER(SEARCH("BM",$E9)),$E9&lt;&gt;$L9)</formula>
    </cfRule>
  </conditionalFormatting>
  <conditionalFormatting sqref="B1:B1048576">
    <cfRule dxfId="115" priority="3" stopIfTrue="true" type="duplicateValues"/>
  </conditionalFormatting>
  <conditionalFormatting sqref="L1:M1048576">
    <cfRule dxfId="116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117" priority="5" stopIfTrue="true" type="expression">
      <formula>ISNUMBER(SEARCH("มาสาย",$P1))</formula>
    </cfRule>
  </conditionalFormatting>
  <conditionalFormatting sqref="P1:P1048576">
    <cfRule dxfId="118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2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อธิบดี วัสสุวรรณ</v>
      </c>
      <c r="C9" s="102">
        <v>46137.39971064815</v>
      </c>
      <c r="D9" s="100">
        <v>0.75</v>
      </c>
      <c r="E9" s="2" t="str">
        <v>BM1</v>
      </c>
      <c r="F9" s="2" t="str">
        <v>ฟรี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09:00 - 18:00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มณีรัตน์ จันนพคุณ</v>
      </c>
      <c r="C10" s="102">
        <v>46137.379166666666</v>
      </c>
      <c r="D10" s="100">
        <v>0.75</v>
      </c>
      <c r="E10" s="2" t="str">
        <v>BM1</v>
      </c>
      <c r="F10" s="2" t="str">
        <v>นาง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09:00 - 18:00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ฉัตรมงคล มาลี</v>
      </c>
      <c r="C11" s="102">
        <v>46137.37813657407</v>
      </c>
      <c r="D11" s="100">
        <v>0.75</v>
      </c>
      <c r="E11" s="2" t="str">
        <v>BM1</v>
      </c>
      <c r="F11" s="2" t="str">
        <v>เก้า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09:00 - 18:00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กีรติ วาจาเพราะ</v>
      </c>
      <c r="C12" s="102">
        <v>46137.377962962964</v>
      </c>
      <c r="D12" s="100">
        <v>0.75</v>
      </c>
      <c r="E12" s="2" t="str">
        <v>BM1</v>
      </c>
      <c r="F12" s="2" t="str">
        <v>ซุป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09:00 - 18:00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เวโรจน์ ชินนอก</v>
      </c>
      <c r="C13" s="102">
        <v>46137.3755787037</v>
      </c>
      <c r="D13" s="100">
        <v>0.75</v>
      </c>
      <c r="E13" s="2" t="str">
        <v>BM1</v>
      </c>
      <c r="F13" s="2" t="str">
        <v>เอ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09:00 - 18:00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ประสิทธิ์ เด๊ะรอฮีม</v>
      </c>
      <c r="C14" s="102">
        <v>46137.37451388889</v>
      </c>
      <c r="D14" s="100">
        <v>0.75</v>
      </c>
      <c r="E14" s="2" t="str">
        <v>BM1</v>
      </c>
      <c r="F14" s="2" t="str">
        <v>ดีน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09:00 - 18:00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อริน มั่นเจริญ</v>
      </c>
      <c r="C15" s="102">
        <v>46137.37355324074</v>
      </c>
      <c r="D15" s="100">
        <v>0.75</v>
      </c>
      <c r="E15" s="2" t="str">
        <v>BM1</v>
      </c>
      <c r="F15" s="2" t="str">
        <v>หมัด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09:00 - 18:00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ปนัดดา มานมูเราะ</v>
      </c>
      <c r="C16" s="102">
        <v>46137.37359953704</v>
      </c>
      <c r="D16" s="100">
        <v>0.75</v>
      </c>
      <c r="E16" s="2" t="str">
        <v>BM1</v>
      </c>
      <c r="F16" s="2" t="str">
        <v>หวาน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09:00 - 18:00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ณัฐฤดี วึงประโคน</v>
      </c>
      <c r="C17" s="102">
        <v>46137.373090277775</v>
      </c>
      <c r="D17" s="100">
        <v>0.75</v>
      </c>
      <c r="E17" s="2" t="str">
        <v>BM1</v>
      </c>
      <c r="F17" s="2" t="str">
        <v>เนส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09:00 - 18:00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เขมมะ จงเพิ่มกลาง</v>
      </c>
      <c r="C18" s="102">
        <v>46137.372083333335</v>
      </c>
      <c r="D18" s="100">
        <v>0.75</v>
      </c>
      <c r="E18" s="2" t="str">
        <v>BM1</v>
      </c>
      <c r="F18" s="2" t="str">
        <v>โฮ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09:00 - 18:00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ครองฟ้า เทียมประกอบกิจ</v>
      </c>
      <c r="C19" s="102">
        <v>46137.37200231481</v>
      </c>
      <c r="D19" s="100">
        <v>0.75</v>
      </c>
      <c r="E19" s="2" t="str">
        <v>BM1</v>
      </c>
      <c r="F19" s="2" t="str">
        <v>จีโน่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09:00 - 18:00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พรชิตา พะวา</v>
      </c>
      <c r="C20" s="102">
        <v>46137.37175925926</v>
      </c>
      <c r="D20" s="100">
        <v>0.75</v>
      </c>
      <c r="E20" s="2" t="str">
        <v>BM1</v>
      </c>
      <c r="F20" s="2" t="str">
        <v>ฟ้าน้อย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09:00 - 18:00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เกณิกา ฐาณัตตระกูล</v>
      </c>
      <c r="C21" s="102">
        <v>46137.37217592593</v>
      </c>
      <c r="D21" s="100">
        <v>0.75</v>
      </c>
      <c r="E21" s="2" t="str">
        <v>BM1</v>
      </c>
      <c r="F21" s="2" t="str">
        <v>เก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09:00 - 18:00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วิชชุตา เล็บครุฑ</v>
      </c>
      <c r="C22" s="102">
        <v>46137.37568287037</v>
      </c>
      <c r="D22" s="100">
        <v>0.75</v>
      </c>
      <c r="E22" s="2" t="str">
        <v>BM1</v>
      </c>
      <c r="F22" s="2" t="str">
        <v>จ๋า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09:00 - 18:00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กานต์เก้า แจ้งสว่าง</v>
      </c>
      <c r="C23" s="102">
        <v>46137.37096064815</v>
      </c>
      <c r="D23" s="100">
        <v>0.75</v>
      </c>
      <c r="E23" s="2" t="str">
        <v>BM1</v>
      </c>
      <c r="F23" s="2" t="str">
        <v>ชมพู่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09:00 - 18:00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วริศรา เครือแสง</v>
      </c>
      <c r="C24" s="102">
        <v>46137.370162037034</v>
      </c>
      <c r="D24" s="100">
        <v>0.75</v>
      </c>
      <c r="E24" s="2" t="str">
        <v>Bm1</v>
      </c>
      <c r="F24" s="2" t="str">
        <v>ทัย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09:00 - 18:00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ญาณรัตน์ พิสัยพันธ์</v>
      </c>
      <c r="C25" s="102">
        <v>46137.36922453704</v>
      </c>
      <c r="D25" s="100">
        <v>0.75</v>
      </c>
      <c r="E25" s="2" t="str">
        <v>BM1</v>
      </c>
      <c r="F25" s="2" t="str">
        <v>ขนมจีน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09:00 - 18:00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ณัฐกิตติ์ โล้หนู</v>
      </c>
      <c r="C26" s="102">
        <v>46137.36891203704</v>
      </c>
      <c r="D26" s="100">
        <v>0.75</v>
      </c>
      <c r="E26" s="2" t="str">
        <v>BM1</v>
      </c>
      <c r="F26" s="2" t="str">
        <v>เฟิร์ส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09:00 - 18:00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นิชากร กรุดบาง</v>
      </c>
      <c r="C27" s="102">
        <v>46137.36869212963</v>
      </c>
      <c r="D27" s="100">
        <v>0.75</v>
      </c>
      <c r="E27" s="2" t="str">
        <v>BM1</v>
      </c>
      <c r="F27" s="2" t="str">
        <v>ครีม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09:00 - 18:00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รวินท์นิภา คงทะเล</v>
      </c>
      <c r="C28" s="102">
        <v>46137.36800925926</v>
      </c>
      <c r="D28" s="100">
        <v>0.75</v>
      </c>
      <c r="E28" s="2" t="str">
        <v>BM1</v>
      </c>
      <c r="F28" s="2" t="str">
        <v>นุ่น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09:00 - 18:00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ตูแวยะ ลอมะ</v>
      </c>
      <c r="C29" s="102">
        <v>46137.36819444445</v>
      </c>
      <c r="D29" s="100">
        <v>0.75</v>
      </c>
      <c r="E29" s="2" t="str">
        <v>BM1</v>
      </c>
      <c r="F29" s="2" t="str">
        <v>ยะห์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09:00 - 18:00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ดวงหทัย อุปนิ</v>
      </c>
      <c r="C30" s="102">
        <v>46137.365625</v>
      </c>
      <c r="D30" s="100">
        <v>0.75</v>
      </c>
      <c r="E30" s="2" t="str">
        <v>BM1</v>
      </c>
      <c r="F30" s="2" t="str">
        <v>เบ้น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09:00 - 18:00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อิงอร สุวรรณนิเวศ</v>
      </c>
      <c r="C31" s="102">
        <v>46137.36582175926</v>
      </c>
      <c r="D31" s="100">
        <v>0.75</v>
      </c>
      <c r="E31" s="2" t="str">
        <v>BM1</v>
      </c>
      <c r="F31" s="2" t="str">
        <v>หมวย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09:00 - 18:00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ชาลิสา แสงจันทร์</v>
      </c>
      <c r="C32" s="102">
        <v>46137.36230324074</v>
      </c>
      <c r="D32" s="100">
        <v>0.75</v>
      </c>
      <c r="E32" s="2" t="str">
        <v>BM1</v>
      </c>
      <c r="F32" s="2" t="str">
        <v>ชิ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09:00 - 18:00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ภูริ ยังกิด</v>
      </c>
      <c r="C33" s="102">
        <v>46137.37509259259</v>
      </c>
      <c r="D33" s="100">
        <v>0.75</v>
      </c>
      <c r="E33" s="2" t="str">
        <v>BM1</v>
      </c>
      <c r="F33" s="2" t="str">
        <v>ภีม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09:00 - 18:00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อภิรดี แสนโคตร</v>
      </c>
      <c r="C34" s="102">
        <v>46137.36002314815</v>
      </c>
      <c r="D34" s="100">
        <v>0.75</v>
      </c>
      <c r="E34" s="2" t="str">
        <v>BM1</v>
      </c>
      <c r="F34" s="2" t="str">
        <v>เกตุ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09:00 - 18:00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นรินลักษณ์ สวัสดี</v>
      </c>
      <c r="C35" s="102">
        <v>46137.36849537037</v>
      </c>
      <c r="D35" s="100">
        <v>0.75</v>
      </c>
      <c r="E35" s="2" t="str">
        <v>BM1</v>
      </c>
      <c r="F35" s="2" t="str">
        <v>ใหม่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09:00 - 18:00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วันดี เพชรนิลบุตร</v>
      </c>
      <c r="C36" s="102">
        <v>46137.374293981484</v>
      </c>
      <c r="D36" s="100">
        <v>0.75</v>
      </c>
      <c r="E36" s="2" t="str">
        <v>BM1</v>
      </c>
      <c r="F36" s="2" t="str">
        <v>บุ๊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09:00 - 18:00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ภูธเนศ สวัสดี</v>
      </c>
      <c r="C37" s="102">
        <v>46137.368576388886</v>
      </c>
      <c r="D37" s="100">
        <v>0.75</v>
      </c>
      <c r="E37" s="2" t="str">
        <v>BM1</v>
      </c>
      <c r="F37" s="2" t="str">
        <v>ตี๋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09:00 - 18:00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รัตตินันท์ กลิ่นจันทร์กลั่น</v>
      </c>
      <c r="C38" s="102">
        <v>46137.37021990741</v>
      </c>
      <c r="D38" s="100">
        <v>0.75</v>
      </c>
      <c r="E38" s="2" t="str">
        <v>BM1</v>
      </c>
      <c r="F38" s="2" t="str">
        <v>เจี๊ยบ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09:00 - 18:00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วรพรต พรหมมา</v>
      </c>
      <c r="C39" s="102">
        <v>46137.38353009259</v>
      </c>
      <c r="D39" s="100">
        <v>0.75</v>
      </c>
      <c r="E39" s="2" t="str">
        <v>BM3</v>
      </c>
      <c r="F39" s="2" t="str">
        <v>ต้า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09:00 - 18:00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นันทฉัตร ถูกเหมาะ</v>
      </c>
      <c r="C40" s="102">
        <v>46137.37673611111</v>
      </c>
      <c r="D40" s="100">
        <v>0.75</v>
      </c>
      <c r="E40" s="2" t="str">
        <v>BM3</v>
      </c>
      <c r="F40" s="2" t="str">
        <v>มิ้น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09:00 - 18:00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คณิต พลฤทธิ์</v>
      </c>
      <c r="C41" s="102">
        <v>46137.37684027778</v>
      </c>
      <c r="D41" s="100">
        <v>0.75</v>
      </c>
      <c r="E41" s="2" t="str">
        <v>BM3</v>
      </c>
      <c r="F41" s="2" t="str">
        <v>เพชร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09:00 - 18:00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ปฏิญญา สำเร็จสุข</v>
      </c>
      <c r="C42" s="102">
        <v>46137.37574074074</v>
      </c>
      <c r="D42" s="100">
        <v>0.75</v>
      </c>
      <c r="E42" s="2" t="str">
        <v>BM3</v>
      </c>
      <c r="F42" s="2" t="str">
        <v>บิ้ง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09:00 - 18:00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ปิยะธิดา ปิดฉายะ</v>
      </c>
      <c r="C43" s="102">
        <v>46137.37465277778</v>
      </c>
      <c r="D43" s="100">
        <v>0.75</v>
      </c>
      <c r="E43" s="2" t="str">
        <v>BM3</v>
      </c>
      <c r="F43" s="2" t="str">
        <v>หมิว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09:00 - 18:00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เจษฎาภรณ์ ปุราชะกา</v>
      </c>
      <c r="C44" s="102">
        <v>46137.37372685185</v>
      </c>
      <c r="D44" s="100">
        <v>0.75</v>
      </c>
      <c r="E44" s="2" t="str">
        <v>BM3</v>
      </c>
      <c r="F44" s="2" t="str">
        <v>บิ๊ก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09:00 - 18:00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วันชนะ แสงใส</v>
      </c>
      <c r="C45" s="102">
        <v>46137.372245370374</v>
      </c>
      <c r="D45" s="100">
        <v>0.75</v>
      </c>
      <c r="E45" s="2" t="str">
        <v>BM3</v>
      </c>
      <c r="F45" s="2" t="str">
        <v>แชมป์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09:00 - 18:00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ชิชนก ทองใบ</v>
      </c>
      <c r="C46" s="102">
        <v>46137.371932870374</v>
      </c>
      <c r="D46" s="100">
        <v>0.75</v>
      </c>
      <c r="E46" s="2" t="str">
        <v>BM3</v>
      </c>
      <c r="F46" s="2" t="str">
        <v>หลิน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09:00 - 18:00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ชลธิชา คงมงคล</v>
      </c>
      <c r="C47" s="102">
        <v>46137.370104166665</v>
      </c>
      <c r="D47" s="100">
        <v>0.75</v>
      </c>
      <c r="E47" s="2" t="str">
        <v>BM3</v>
      </c>
      <c r="F47" s="2" t="str">
        <v>แพรว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09:00 - 18:00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กนต์ธร พู่พันธ์</v>
      </c>
      <c r="C48" s="102">
        <v>46137.371886574074</v>
      </c>
      <c r="D48" s="100">
        <v>0.75</v>
      </c>
      <c r="E48" s="2" t="str">
        <v>BM3</v>
      </c>
      <c r="F48" s="2" t="str">
        <v>ปาย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09:00 - 18:00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ธีรถาพ ยะรังวงษ์</v>
      </c>
      <c r="C49" s="102">
        <v>46137.37440972222</v>
      </c>
      <c r="D49" s="100">
        <v>0.75</v>
      </c>
      <c r="E49" s="2" t="str">
        <v>BM3</v>
      </c>
      <c r="F49" s="2" t="str">
        <v>บาส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09:00 - 18:00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ชนิตรา กลีบพุฒ</v>
      </c>
      <c r="C50" s="102">
        <v>46137.36675925926</v>
      </c>
      <c r="D50" s="100">
        <v>0.75</v>
      </c>
      <c r="E50" s="2" t="str">
        <v>BM3</v>
      </c>
      <c r="F50" s="2" t="str">
        <v>น้อง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09:00 - 18:00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ธีรภัทร พลอยน้อย</v>
      </c>
      <c r="C51" s="102">
        <v>46137.363125</v>
      </c>
      <c r="D51" s="100">
        <v>0.75</v>
      </c>
      <c r="E51" s="2" t="str">
        <v>BM3</v>
      </c>
      <c r="F51" s="2" t="str">
        <v>คิว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09:00 - 18:00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รัษนันท์ รุจไชยนิตย์</v>
      </c>
      <c r="C52" s="102">
        <v>46137.37295138889</v>
      </c>
      <c r="D52" s="100">
        <v>0.75</v>
      </c>
      <c r="E52" s="2" t="str">
        <v>BM3</v>
      </c>
      <c r="F52" s="2" t="str">
        <v>นันท์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09:00 - 18:00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เตชินท์ กะแตเซ็ง</v>
      </c>
      <c r="C53" s="102">
        <v>46137.37446759259</v>
      </c>
      <c r="D53" s="100">
        <v>0.75</v>
      </c>
      <c r="E53" s="2" t="str">
        <v>BM3</v>
      </c>
      <c r="F53" s="2" t="str">
        <v>กัส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09:00 - 18:00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เบญจมาศ แก้วกล้า</v>
      </c>
      <c r="C54" s="102">
        <v>46137.36399305556</v>
      </c>
      <c r="D54" s="100">
        <v>0.75</v>
      </c>
      <c r="E54" s="2" t="str">
        <v>BM3</v>
      </c>
      <c r="F54" s="2" t="str">
        <v>จิ๊บ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09:00 - 18:00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จิราพร เพ็ชรนิล</v>
      </c>
      <c r="C55" s="102">
        <v>46137.358148148145</v>
      </c>
      <c r="D55" s="100">
        <v>0.75</v>
      </c>
      <c r="E55" s="2" t="str">
        <v>BM3</v>
      </c>
      <c r="F55" s="2" t="str">
        <v>ตาล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09:00 - 18:00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นันทวัน ธรรมนิต์</v>
      </c>
      <c r="C56" s="102">
        <v>46137.35802083334</v>
      </c>
      <c r="D56" s="100">
        <v>0.75</v>
      </c>
      <c r="E56" s="2" t="str">
        <v>BM3</v>
      </c>
      <c r="F56" s="2" t="str">
        <v>อ้อ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09:00 - 18:00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 xml:space="preserve">
        <v>นวณัฐ หอมดอก </v>
      </c>
      <c r="C57" s="102">
        <v>46137.35171296296</v>
      </c>
      <c r="D57" s="100">
        <v>0.75</v>
      </c>
      <c r="E57" s="2" t="str">
        <v>BM3</v>
      </c>
      <c r="F57" s="2" t="str">
        <v>กุ๊ก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09:00 - 18:00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ชินดนัย ปันชุน</v>
      </c>
      <c r="C58" s="102">
        <v>46137.351631944446</v>
      </c>
      <c r="D58" s="100">
        <v>0.75</v>
      </c>
      <c r="E58" s="2" t="str">
        <v>BM3</v>
      </c>
      <c r="F58" s="2" t="str">
        <v>นิว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09:00 - 18:00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นันทิยา บุญดี</v>
      </c>
      <c r="C59" s="102">
        <v>46137.35071759259</v>
      </c>
      <c r="D59" s="100">
        <v>0.75</v>
      </c>
      <c r="E59" s="2" t="str">
        <v>BM3</v>
      </c>
      <c r="F59" s="2" t="str">
        <v>ใบเตย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09:00 - 18:00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กานต์มณี นวะสิมัยนาม</v>
      </c>
      <c r="C60" s="102">
        <v>46137.371828703705</v>
      </c>
      <c r="D60" s="100">
        <v>0.75</v>
      </c>
      <c r="E60" s="2" t="str">
        <v>BM3</v>
      </c>
      <c r="F60" s="2" t="str">
        <v>กานต์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09:00 - 18:00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ใบชา คำขุนทด</v>
      </c>
      <c r="C61" s="102">
        <v>46137.36790509259</v>
      </c>
      <c r="D61" s="100">
        <v>0.75</v>
      </c>
      <c r="E61" s="2" t="str">
        <v>BM3</v>
      </c>
      <c r="F61" s="2" t="str">
        <v>บี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09:00 - 18:00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ศุภนัฐ มะโนรักษ์</v>
      </c>
      <c r="C62" s="102">
        <v>46137.38695601852</v>
      </c>
      <c r="D62" s="100">
        <v>0.75</v>
      </c>
      <c r="E62" s="2" t="str">
        <v>DW1</v>
      </c>
      <c r="F62" s="2" t="str">
        <v>ฟิล์ม</v>
      </c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09:00 - 18:00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อรรถชัย ม่วงคู</v>
      </c>
      <c r="C63" s="102">
        <v>46137.384618055556</v>
      </c>
      <c r="D63" s="100">
        <v>0.75</v>
      </c>
      <c r="E63" s="2" t="str">
        <v>DW1</v>
      </c>
      <c r="F63" s="2" t="str">
        <v>บอม</v>
      </c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09:00 - 18:00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อนุพงศ์ แดงประเสริฐ</v>
      </c>
      <c r="C64" s="102">
        <v>46137.383472222224</v>
      </c>
      <c r="D64" s="100">
        <v>0.75</v>
      </c>
      <c r="E64" s="2" t="str">
        <v>DW1</v>
      </c>
      <c r="F64" s="2" t="str">
        <v>เอ</v>
      </c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09:00 - 18:00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>
        <v>ยุรนันท์ แซ่ย่าง</v>
      </c>
      <c r="C65" s="102">
        <v>46137.37530092592</v>
      </c>
      <c r="D65" s="100">
        <v>0.75</v>
      </c>
      <c r="E65" s="2" t="str">
        <v>DW1</v>
      </c>
      <c r="F65" s="2" t="str">
        <v>ตี๋</v>
      </c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09:00 - 18:00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ณิชนันทน์ ขวัญสุด</v>
      </c>
      <c r="C66" s="102">
        <v>46137.375023148146</v>
      </c>
      <c r="D66" s="100">
        <v>0.75</v>
      </c>
      <c r="E66" s="2" t="str">
        <v>DW1</v>
      </c>
      <c r="F66" s="2" t="str">
        <v>บูม</v>
      </c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09:00 - 18:00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อนุชา ชื่นชม</v>
      </c>
      <c r="C67" s="102">
        <v>46137.37170138889</v>
      </c>
      <c r="D67" s="100">
        <v>0.75</v>
      </c>
      <c r="E67" s="2" t="str">
        <v>DW1</v>
      </c>
      <c r="F67" s="2" t="str">
        <v>อาท</v>
      </c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09:00 - 18:00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นพรัตน์ นบนอบ</v>
      </c>
      <c r="C68" s="102">
        <v>46137.370891203704</v>
      </c>
      <c r="D68" s="100">
        <v>0.75</v>
      </c>
      <c r="E68" s="2" t="str">
        <v>DW1</v>
      </c>
      <c r="F68" s="2" t="str">
        <v>บอล</v>
      </c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09:00 - 18:00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2" t="str">
        <v>วรรณวิษา เตชะอนันต์ณุกุล</v>
      </c>
      <c r="C69" s="102">
        <v>46137.374918981484</v>
      </c>
      <c r="D69" s="100">
        <v>0.75</v>
      </c>
      <c r="E69" s="2" t="str">
        <v>DW1</v>
      </c>
      <c r="F69" s="2" t="str">
        <v>ลูคัส</v>
      </c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09:00 - 18:00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2" t="str">
        <v>กรรณิการ์ หวันทา</v>
      </c>
      <c r="C70" s="102">
        <v>46137.36913194445</v>
      </c>
      <c r="D70" s="100">
        <v>0.75</v>
      </c>
      <c r="E70" s="2" t="str">
        <v>DW1</v>
      </c>
      <c r="F70" s="2" t="str">
        <v>มด</v>
      </c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 t="str">
        <v>09:00 - 18:00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2" t="str">
        <v>นภัสกร ฟองเกิด</v>
      </c>
      <c r="C71" s="102">
        <v>46137.374976851854</v>
      </c>
      <c r="D71" s="100">
        <v>0.75</v>
      </c>
      <c r="E71" s="2" t="str">
        <v>DW1</v>
      </c>
      <c r="F71" s="2" t="str">
        <v>เปา</v>
      </c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 t="str">
        <v>09:00 - 18:00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>
        <v>64</v>
      </c>
      <c r="B72" s="2" t="str">
        <v>ณัฐพล แสนทรัพย์</v>
      </c>
      <c r="C72" s="102">
        <v>46137.37159722222</v>
      </c>
      <c r="D72" s="100">
        <v>0.75</v>
      </c>
      <c r="E72" s="2" t="str">
        <v>Dw3</v>
      </c>
      <c r="F72" s="2" t="str">
        <v>โอม</v>
      </c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 t="str">
        <v>09:00 - 18:00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>
        <v>65</v>
      </c>
      <c r="B73" s="2" t="str" xml:space="preserve">
        <v> อุมาพร ศรีโสภา</v>
      </c>
      <c r="C73" s="102">
        <v>46137.35792824074</v>
      </c>
      <c r="D73" s="100">
        <v>0.75</v>
      </c>
      <c r="E73" s="2" t="str">
        <v>Dw3</v>
      </c>
      <c r="F73" s="2" t="str">
        <v>บิว</v>
      </c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 t="str">
        <v>09:00 - 18:00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>
        <v>66</v>
      </c>
      <c r="B74" s="2" t="str">
        <v>รภีพัส เพชรทอง</v>
      </c>
      <c r="C74" s="102">
        <v>46137.35084490741</v>
      </c>
      <c r="D74" s="100">
        <v>0.75</v>
      </c>
      <c r="E74" s="2" t="str">
        <v>DW3</v>
      </c>
      <c r="F74" s="2" t="str">
        <v>พี</v>
      </c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 t="str">
        <v>09:00 - 18:00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>
        <v>67</v>
      </c>
      <c r="B75" s="2" t="str">
        <v>วันวิสาข์ กิตติกสานต์</v>
      </c>
      <c r="C75" s="102">
        <v>46137.361493055556</v>
      </c>
      <c r="D75" s="100">
        <v>0.75</v>
      </c>
      <c r="E75" s="2" t="str">
        <v>แม่บ้านสา</v>
      </c>
      <c r="F75" s="2"/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 t="str">
        <v>09:00 - 18:00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>
        <v>68</v>
      </c>
      <c r="B76" s="2" t="str">
        <v>ณัฐพงศ์ ปรีพูล</v>
      </c>
      <c r="C76" s="102">
        <v>46137.373020833336</v>
      </c>
      <c r="D76" s="100">
        <v>0.75</v>
      </c>
      <c r="E76" s="2" t="str">
        <v>นักศึกษา</v>
      </c>
      <c r="F76" s="2"/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 t="str">
        <v>09:00 - 18:00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>
        <v>69</v>
      </c>
      <c r="B77" s="2" t="str">
        <v>ขวัญชนก ประวิเศษ</v>
      </c>
      <c r="C77" s="102">
        <v>46137.365902777776</v>
      </c>
      <c r="D77" s="100">
        <v>0.75</v>
      </c>
      <c r="E77" s="2" t="str">
        <v>นักศึกษา</v>
      </c>
      <c r="F77" s="2"/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 t="str">
        <v>09:00 - 18:00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>
        <v>70</v>
      </c>
      <c r="B78" s="2" t="str">
        <v>เบญจมาศ เถือนชะนาถ</v>
      </c>
      <c r="C78" s="102">
        <v>46137.363333333335</v>
      </c>
      <c r="D78" s="100">
        <v>0.75</v>
      </c>
      <c r="E78" s="2" t="str">
        <v>นักศึกษา</v>
      </c>
      <c r="F78" s="2" t="str">
        <v>ยีสต์</v>
      </c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 t="str">
        <v>09:00 - 18:00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>
        <v>71</v>
      </c>
      <c r="B79" s="2" t="str">
        <v>นายธีระภพ จันทะดวง</v>
      </c>
      <c r="C79" s="102">
        <v>46137.365949074076</v>
      </c>
      <c r="D79" s="100">
        <v>0.75</v>
      </c>
      <c r="E79" s="2" t="str">
        <v>นักศึกษาฝึกงาน</v>
      </c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 t="str">
        <v>09:00 - 18:00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>
        <v>72</v>
      </c>
      <c r="B80" s="2" t="str">
        <v>นัฐพล สุวินชัย</v>
      </c>
      <c r="C80" s="102">
        <v>46137.36545138889</v>
      </c>
      <c r="D80" s="100">
        <v>0.75</v>
      </c>
      <c r="E80" s="2" t="str">
        <v>นักศึกษาฝึกงาน</v>
      </c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 t="str">
        <v>09:00 - 18:00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>
        <v>73</v>
      </c>
      <c r="B81" s="2" t="str">
        <v>นาย บดินทร์ชัย สมภักดี</v>
      </c>
      <c r="C81" s="102">
        <v>46137.36834490741</v>
      </c>
      <c r="D81" s="100">
        <v>0.75</v>
      </c>
      <c r="E81" s="2" t="str">
        <v>นักศึกษาฝึกงานชั่วคราว</v>
      </c>
      <c r="F81" s="2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 t="str">
        <v>09:00 - 18:00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>
        <v>74</v>
      </c>
      <c r="B82" s="25"/>
      <c r="C82" s="145"/>
      <c r="D82" s="100"/>
      <c r="E82" s="23"/>
      <c r="F82" s="23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 t="str">
        <v>09:00 - 18:00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B83" s="25"/>
      <c r="C83" s="145"/>
      <c r="D83" s="100"/>
      <c r="E83" s="2"/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 t="str">
        <v>09:00 - 18:00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B84" s="2"/>
      <c r="C84" s="102"/>
      <c r="D84" s="115"/>
      <c r="E84" s="2"/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/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/>
      <c r="C85" s="102"/>
      <c r="D85" s="115"/>
      <c r="E85" s="2"/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/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/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/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/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/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/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/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  <mergeCell ref="E82:F82"/>
    <mergeCell ref="E81:F81"/>
  </mergeCells>
  <conditionalFormatting sqref="L9:L104">
    <cfRule dxfId="119" priority="2" stopIfTrue="true" type="expression">
      <formula>AND(ISNUMBER(SEARCH("BM",$E9)),$E9&lt;&gt;$L9)</formula>
    </cfRule>
  </conditionalFormatting>
  <conditionalFormatting sqref="B1:B1048576">
    <cfRule dxfId="120" priority="3" stopIfTrue="true" type="duplicateValues"/>
  </conditionalFormatting>
  <conditionalFormatting sqref="L1:M1048576">
    <cfRule dxfId="121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122" priority="5" stopIfTrue="true" type="expression">
      <formula>ISNUMBER(SEARCH("มาสาย",$P1))</formula>
    </cfRule>
  </conditionalFormatting>
  <conditionalFormatting sqref="P1:P1048576">
    <cfRule dxfId="123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2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2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ประสิทธิ์ เด๊ะรอฮีม</v>
      </c>
      <c r="C9" s="102">
        <v>46138.37398148148</v>
      </c>
      <c r="D9" s="152">
        <v>0.75</v>
      </c>
      <c r="E9" s="2" t="str">
        <v>BM1</v>
      </c>
      <c r="F9" s="2" t="str">
        <v>ดีน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09:00 - 18:00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อริน มั่นเจริญ</v>
      </c>
      <c r="C10" s="102">
        <v>46138.373564814814</v>
      </c>
      <c r="D10" s="152">
        <v>0.75</v>
      </c>
      <c r="E10" s="2" t="str">
        <v>BM1</v>
      </c>
      <c r="F10" s="2" t="str">
        <v>หมัด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09:00 - 18:00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ปนัดดา มานมูเราะ</v>
      </c>
      <c r="C11" s="102">
        <v>46138.373611111114</v>
      </c>
      <c r="D11" s="152">
        <v>0.75</v>
      </c>
      <c r="E11" s="2" t="str">
        <v>BM1</v>
      </c>
      <c r="F11" s="2" t="str">
        <v>หวาน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09:00 - 18:00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กาญจนา วิสุทธิพงศ์</v>
      </c>
      <c r="C12" s="102">
        <v>46138.37329861111</v>
      </c>
      <c r="D12" s="152">
        <v>0.75</v>
      </c>
      <c r="E12" s="2" t="str">
        <v>BM1</v>
      </c>
      <c r="F12" s="2" t="str">
        <v>แม่บ้านเก๋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09:00 - 18:00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ฉัตรมงคล มาลี</v>
      </c>
      <c r="C13" s="102">
        <v>46138.37318287037</v>
      </c>
      <c r="D13" s="152">
        <v>0.75</v>
      </c>
      <c r="E13" s="2" t="str">
        <v>BM1</v>
      </c>
      <c r="F13" s="2" t="str">
        <v>เก้า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09:00 - 18:00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ครองฟ้า เทียมประกอบกิจ</v>
      </c>
      <c r="C14" s="102">
        <v>46138.37287037037</v>
      </c>
      <c r="D14" s="152">
        <v>0.75</v>
      </c>
      <c r="E14" s="2" t="str">
        <v>BM1</v>
      </c>
      <c r="F14" s="2" t="str">
        <v>จีโน่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09:00 - 18:00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กีรติ วาจาเพราะ</v>
      </c>
      <c r="C15" s="102">
        <v>46138.37291666667</v>
      </c>
      <c r="D15" s="152">
        <v>0.75</v>
      </c>
      <c r="E15" s="2" t="str">
        <v>Bm1</v>
      </c>
      <c r="F15" s="2" t="str">
        <v>ซุป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09:00 - 18:00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ดวงหทัย อุปนิ</v>
      </c>
      <c r="C16" s="102">
        <v>46138.372152777774</v>
      </c>
      <c r="D16" s="152">
        <v>0.75</v>
      </c>
      <c r="E16" s="2" t="str">
        <v>BM1</v>
      </c>
      <c r="F16" s="2" t="str">
        <v>เบ้น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09:00 - 18:00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นิชากร กรุดบาง</v>
      </c>
      <c r="C17" s="102">
        <v>46138.371932870374</v>
      </c>
      <c r="D17" s="152">
        <v>0.75</v>
      </c>
      <c r="E17" s="2" t="str">
        <v>BM1</v>
      </c>
      <c r="F17" s="2" t="str">
        <v>ครีม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09:00 - 18:00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ณัฐกิตติ์ โล้หนู</v>
      </c>
      <c r="C18" s="102">
        <v>46138.371875</v>
      </c>
      <c r="D18" s="152">
        <v>0.75</v>
      </c>
      <c r="E18" s="2" t="str">
        <v>BM1</v>
      </c>
      <c r="F18" s="2" t="str">
        <v>เฟิร์ส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09:00 - 18:00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อิงอร สุวรรณนิเวศ</v>
      </c>
      <c r="C19" s="102">
        <v>46138.37225694444</v>
      </c>
      <c r="D19" s="152">
        <v>0.75</v>
      </c>
      <c r="E19" s="2" t="str">
        <v>BM1</v>
      </c>
      <c r="F19" s="2" t="str">
        <v>หมวย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09:00 - 18:00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ณัฐฤดี วึงประโคน</v>
      </c>
      <c r="C20" s="102">
        <v>46138.371666666666</v>
      </c>
      <c r="D20" s="152">
        <v>0.75</v>
      </c>
      <c r="E20" s="2" t="str">
        <v>BM1</v>
      </c>
      <c r="F20" s="2" t="str">
        <v>เนส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09:00 - 18:00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เวโรจน์ ชินนอก</v>
      </c>
      <c r="C21" s="102">
        <v>46138.37155092593</v>
      </c>
      <c r="D21" s="152">
        <v>0.75</v>
      </c>
      <c r="E21" s="2" t="str">
        <v>BM1</v>
      </c>
      <c r="F21" s="2" t="str">
        <v>เอ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09:00 - 18:00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นรินลักษณ์ สวัสดี</v>
      </c>
      <c r="C22" s="102">
        <v>46138.370775462965</v>
      </c>
      <c r="D22" s="152">
        <v>0.75</v>
      </c>
      <c r="E22" s="2" t="str">
        <v>BM1</v>
      </c>
      <c r="F22" s="2" t="str">
        <v>ใหม่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09:00 - 18:00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กานต์เก้า แจ้งสว่าง</v>
      </c>
      <c r="C23" s="102">
        <v>46138.370405092595</v>
      </c>
      <c r="D23" s="152">
        <v>0.75</v>
      </c>
      <c r="E23" s="2" t="str">
        <v>BM1</v>
      </c>
      <c r="F23" s="2" t="str">
        <v>ชมพู่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09:00 - 18:00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รัตตินันท์ กลิ่นจันทร์กลั่น</v>
      </c>
      <c r="C24" s="102">
        <v>46138.36990740741</v>
      </c>
      <c r="D24" s="152">
        <v>0.75</v>
      </c>
      <c r="E24" s="2" t="str">
        <v>BM1</v>
      </c>
      <c r="F24" s="2" t="str">
        <v>เจี๊ยบ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09:00 - 18:00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ญาณรัตน์ พิสัยพันธ์</v>
      </c>
      <c r="C25" s="102">
        <v>46138.36959490741</v>
      </c>
      <c r="D25" s="152">
        <v>0.75</v>
      </c>
      <c r="E25" s="2" t="str">
        <v>BM1</v>
      </c>
      <c r="F25" s="2" t="str">
        <v>ขนมจีน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09:00 - 18:00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วริศรา เครือแสง</v>
      </c>
      <c r="C26" s="102">
        <v>46138.36944444444</v>
      </c>
      <c r="D26" s="186">
        <v>0.5416666666666666</v>
      </c>
      <c r="E26" s="2" t="str">
        <v>Bm1</v>
      </c>
      <c r="F26" s="2" t="str">
        <v>ทัย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09:00 - 18:00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พรชิตา พะวา</v>
      </c>
      <c r="C27" s="102">
        <v>46138.368472222224</v>
      </c>
      <c r="D27" s="152">
        <v>0.75</v>
      </c>
      <c r="E27" s="2" t="str">
        <v>BM1</v>
      </c>
      <c r="F27" s="2" t="str">
        <v>ฟ้าน้อย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09:00 - 18:00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รวินท์นิภา คงทะเล</v>
      </c>
      <c r="C28" s="102">
        <v>46138.36785879629</v>
      </c>
      <c r="D28" s="152">
        <v>0.75</v>
      </c>
      <c r="E28" s="2" t="str">
        <v>BM1</v>
      </c>
      <c r="F28" s="2" t="str">
        <v>นุ่น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09:00 - 18:00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ภูริ ยังกิด</v>
      </c>
      <c r="C29" s="102">
        <v>46138.37236111111</v>
      </c>
      <c r="D29" s="152">
        <v>0.75</v>
      </c>
      <c r="E29" s="2" t="str">
        <v>BM1</v>
      </c>
      <c r="F29" s="2" t="str">
        <v>ภีม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09:00 - 18:00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ตูแวยะ ลอมะ</v>
      </c>
      <c r="C30" s="102">
        <v>46138.36274305556</v>
      </c>
      <c r="D30" s="152">
        <v>0.75</v>
      </c>
      <c r="E30" s="2" t="str">
        <v>BM1</v>
      </c>
      <c r="F30" s="2" t="str">
        <v>ยะห์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09:00 - 18:00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ภูธเนศ สวัสดี</v>
      </c>
      <c r="C31" s="102">
        <v>46138.37065972222</v>
      </c>
      <c r="D31" s="152">
        <v>0.75</v>
      </c>
      <c r="E31" s="2" t="str">
        <v>BM1</v>
      </c>
      <c r="F31" s="2" t="str">
        <v>ตี๋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09:00 - 18:00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ชาลิสา แสงจันทร์</v>
      </c>
      <c r="C32" s="102">
        <v>46138.35680555556</v>
      </c>
      <c r="D32" s="152">
        <v>0.75</v>
      </c>
      <c r="E32" s="2" t="str">
        <v>BM1</v>
      </c>
      <c r="F32" s="2" t="str">
        <v>ชิ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09:00 - 18:00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อภิรดี แสนโคตร</v>
      </c>
      <c r="C33" s="102">
        <v>46138.36547453704</v>
      </c>
      <c r="D33" s="152">
        <v>0.75</v>
      </c>
      <c r="E33" s="2" t="str">
        <v>BM1</v>
      </c>
      <c r="F33" s="2" t="str">
        <v>เกตุ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09:00 - 18:00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คณิต พลฤทธิ์</v>
      </c>
      <c r="C34" s="102">
        <v>46138.39078703704</v>
      </c>
      <c r="D34" s="152">
        <v>46138.755949074075</v>
      </c>
      <c r="E34" s="2" t="str">
        <v>BM3</v>
      </c>
      <c r="F34" s="2" t="str">
        <v>เพชร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09:00 - 18:00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กนต์ธร พู่พันธ์</v>
      </c>
      <c r="C35" s="102">
        <v>46138.37349537037</v>
      </c>
      <c r="D35" s="152">
        <v>46138.757881944446</v>
      </c>
      <c r="E35" s="2" t="str">
        <v>BM3</v>
      </c>
      <c r="F35" s="2" t="str">
        <v>ปาย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09:00 - 18:00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เจษฎาภรณ์ ปุราชะกา</v>
      </c>
      <c r="C36" s="102">
        <v>46138.372708333336</v>
      </c>
      <c r="D36" s="152">
        <v>46138.75027777778</v>
      </c>
      <c r="E36" s="2" t="str">
        <v>BM3</v>
      </c>
      <c r="F36" s="2" t="str">
        <v>บิ๊ก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09:00 - 18:00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ชลธิชา คงมงคล</v>
      </c>
      <c r="C37" s="102">
        <v>46138.37221064815</v>
      </c>
      <c r="D37" s="152">
        <v>46138.75630787037</v>
      </c>
      <c r="E37" s="2" t="str">
        <v>BM3</v>
      </c>
      <c r="F37" s="2" t="str">
        <v>แพรว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09:00 - 18:00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ชนิตรา กลีบพุฒ</v>
      </c>
      <c r="C38" s="102">
        <v>46138.37199074074</v>
      </c>
      <c r="D38" s="152">
        <v>46138.75393518519</v>
      </c>
      <c r="E38" s="2" t="str">
        <v>BM3</v>
      </c>
      <c r="F38" s="2" t="str">
        <v>น้อง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09:00 - 18:00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กานต์มณี นวะสิมัยนาม</v>
      </c>
      <c r="C39" s="102">
        <v>46138.37207175926</v>
      </c>
      <c r="D39" s="152">
        <v>46138.75105324074</v>
      </c>
      <c r="E39" s="2" t="str">
        <v>BM3</v>
      </c>
      <c r="F39" s="2" t="str">
        <v>กาน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09:00 - 18:00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วันชนะ แสงใส</v>
      </c>
      <c r="C40" s="102">
        <v>46138.37082175926</v>
      </c>
      <c r="D40" s="152">
        <v>46138.75840277778</v>
      </c>
      <c r="E40" s="2" t="str">
        <v>BM3</v>
      </c>
      <c r="F40" s="2" t="str">
        <v>แชมป์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09:00 - 18:00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เบญจมาศ แก้วกล้า</v>
      </c>
      <c r="C41" s="102">
        <v>46138.3705787037</v>
      </c>
      <c r="D41" s="152">
        <v>46138.750127314815</v>
      </c>
      <c r="E41" s="2" t="str">
        <v>BM3</v>
      </c>
      <c r="F41" s="2" t="str">
        <v>จิ๊บ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09:00 - 18:00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นันทิยา บุญดี</v>
      </c>
      <c r="C42" s="102">
        <v>46138.369166666664</v>
      </c>
      <c r="D42" s="152">
        <v>46138.75625</v>
      </c>
      <c r="E42" s="2" t="str">
        <v>BM3</v>
      </c>
      <c r="F42" s="2" t="str">
        <v>ใบเตย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09:00 - 18:00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ใบชา คำขุนทด</v>
      </c>
      <c r="C43" s="102">
        <v>46138.369039351855</v>
      </c>
      <c r="D43" s="152">
        <v>46138.75052083333</v>
      </c>
      <c r="E43" s="2" t="str">
        <v>BM3</v>
      </c>
      <c r="F43" s="2" t="str">
        <v>บี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09:00 - 18:00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 xml:space="preserve">
        <v>นวณัฐ หอมดอก </v>
      </c>
      <c r="C44" s="102">
        <v>46138.368680555555</v>
      </c>
      <c r="D44" s="152">
        <v>46138.7515625</v>
      </c>
      <c r="E44" s="2" t="str">
        <v>BM3</v>
      </c>
      <c r="F44" s="2" t="str">
        <v>กุ๊ก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09:00 - 18:00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ชินดนัย ปันชุน</v>
      </c>
      <c r="C45" s="102">
        <v>46138.36859953704</v>
      </c>
      <c r="D45" s="152">
        <v>46138.75150462963</v>
      </c>
      <c r="E45" s="2" t="str">
        <v>BM3</v>
      </c>
      <c r="F45" s="2" t="str">
        <v>นิว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09:00 - 18:00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ชิชนก ทองใบ</v>
      </c>
      <c r="C46" s="102">
        <v>46138.36840277778</v>
      </c>
      <c r="D46" s="152">
        <v>46138.75844907408</v>
      </c>
      <c r="E46" s="2" t="str">
        <v>BM3</v>
      </c>
      <c r="F46" s="2" t="str">
        <v>หลิน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09:00 - 18:00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ปิยะธิดา ปิดฉายะ</v>
      </c>
      <c r="C47" s="102">
        <v>46138.36853009259</v>
      </c>
      <c r="D47" s="152">
        <v>46138.75480324074</v>
      </c>
      <c r="E47" s="2" t="str">
        <v>BM3</v>
      </c>
      <c r="F47" s="2" t="str">
        <v>หมิว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09:00 - 18:00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จิราพร เพ็ชรนิล</v>
      </c>
      <c r="C48" s="102">
        <v>46138.36552083334</v>
      </c>
      <c r="D48" s="152">
        <v>46138.75541666667</v>
      </c>
      <c r="E48" s="2" t="str">
        <v>BM3</v>
      </c>
      <c r="F48" s="2" t="str">
        <v>ตาล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09:00 - 18:00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นันทวัน ธรรมนิต์</v>
      </c>
      <c r="C49" s="102">
        <v>46138.36523148148</v>
      </c>
      <c r="D49" s="152">
        <v>46138.75564814815</v>
      </c>
      <c r="E49" s="2" t="str">
        <v>BM3</v>
      </c>
      <c r="F49" s="2" t="str">
        <v>อ้อ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09:00 - 18:00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รัษนันท์ รุจไชยนิตย์</v>
      </c>
      <c r="C50" s="102">
        <v>46138.36922453704</v>
      </c>
      <c r="D50" s="152">
        <v>46138.7546875</v>
      </c>
      <c r="E50" s="2" t="str">
        <v>BM3</v>
      </c>
      <c r="F50" s="2" t="str">
        <v>นันท์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09:00 - 18:00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ธีรภัทร พลอยน้อย</v>
      </c>
      <c r="C51" s="102">
        <v>46138.36040509259</v>
      </c>
      <c r="D51" s="152">
        <v>46138.75017361111</v>
      </c>
      <c r="E51" s="2" t="str">
        <v>BM3</v>
      </c>
      <c r="F51" s="2" t="str">
        <v>คิว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09:00 - 18:00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ธีรถาพ ยะรังวงษ์</v>
      </c>
      <c r="C52" s="102">
        <v>46138.37342592593</v>
      </c>
      <c r="D52" s="152">
        <v>46138.75613425926</v>
      </c>
      <c r="E52" s="2" t="str">
        <v>BM3</v>
      </c>
      <c r="F52" s="2" t="str">
        <v>บาส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09:00 - 18:00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เตชินท์ กะแตเซ็ง</v>
      </c>
      <c r="C53" s="102">
        <v>46138.37336805555</v>
      </c>
      <c r="D53" s="152">
        <v>46138.756064814814</v>
      </c>
      <c r="E53" s="2" t="str">
        <v>BM3</v>
      </c>
      <c r="F53" s="2" t="str">
        <v>กัส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09:00 - 18:00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ชัญญานุช ช่วยสกุล</v>
      </c>
      <c r="C54" s="102">
        <v>46138.357824074075</v>
      </c>
      <c r="D54" s="152">
        <v>46138.75850694445</v>
      </c>
      <c r="E54" s="2" t="str">
        <v>BM3</v>
      </c>
      <c r="F54" s="2" t="str">
        <v>น้ำเพชร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09:00 - 18:00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ศุภนัฐ มะโนรักษ์</v>
      </c>
      <c r="C55" s="102">
        <v>46138.39922453704</v>
      </c>
      <c r="D55" s="152">
        <v>46138.75232638889</v>
      </c>
      <c r="E55" s="2" t="str">
        <v>DW1</v>
      </c>
      <c r="F55" s="2" t="str">
        <v>ฟิล์ม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09:00 - 18:00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อนุพงศ์ แดงประเสริฐ</v>
      </c>
      <c r="C56" s="102">
        <v>46138.384421296294</v>
      </c>
      <c r="D56" s="152">
        <v>46138.75509259259</v>
      </c>
      <c r="E56" s="2" t="str">
        <v>DW1</v>
      </c>
      <c r="F56" s="2" t="str">
        <v>เอ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09:00 - 18:00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ณิชนันทน์ ขวัญสุด</v>
      </c>
      <c r="C57" s="102">
        <v>46138.373935185184</v>
      </c>
      <c r="D57" s="152">
        <v>46138.75916666666</v>
      </c>
      <c r="E57" s="2" t="str">
        <v>DW1</v>
      </c>
      <c r="F57" s="2" t="str">
        <v>บูม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09:00 - 18:00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นพรัตน์ นบนอบ</v>
      </c>
      <c r="C58" s="102">
        <v>46138.37305555555</v>
      </c>
      <c r="D58" s="152">
        <v>46138.75802083333</v>
      </c>
      <c r="E58" s="2" t="str">
        <v>DW1</v>
      </c>
      <c r="F58" s="2" t="str">
        <v>บอล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09:00 - 18:00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กรรณิการ์ หวันทา</v>
      </c>
      <c r="C59" s="102">
        <v>46138.369837962964</v>
      </c>
      <c r="D59" s="152">
        <v>46138.750439814816</v>
      </c>
      <c r="E59" s="2" t="str">
        <v>DW1</v>
      </c>
      <c r="F59" s="2" t="str">
        <v>มด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09:00 - 18:00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อนุชา ชื่นชม</v>
      </c>
      <c r="C60" s="102">
        <v>46138.36938657407</v>
      </c>
      <c r="D60" s="152">
        <v>46138.755891203706</v>
      </c>
      <c r="E60" s="2" t="str">
        <v>DW1</v>
      </c>
      <c r="F60" s="2" t="str">
        <v>อาท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09:00 - 18:00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อรรถชัย ม่วงคู</v>
      </c>
      <c r="C61" s="102">
        <v>46138.36310185185</v>
      </c>
      <c r="D61" s="152">
        <v>46138.75503472222</v>
      </c>
      <c r="E61" s="2" t="str">
        <v>DW1</v>
      </c>
      <c r="F61" s="2" t="str">
        <v>บอม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09:00 - 18:00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ณัฐพล แสนทรัพย์</v>
      </c>
      <c r="C62" s="102">
        <v>46138.370891203704</v>
      </c>
      <c r="D62" s="152">
        <v>46138.75357638889</v>
      </c>
      <c r="E62" s="2" t="str">
        <v>DW3</v>
      </c>
      <c r="F62" s="2" t="str">
        <v>โอม</v>
      </c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09:00 - 18:00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รภีพัส เพชรทอง</v>
      </c>
      <c r="C63" s="102">
        <v>46138.35665509259</v>
      </c>
      <c r="D63" s="152">
        <v>46138.75167824074</v>
      </c>
      <c r="E63" s="2" t="str">
        <v>DW3</v>
      </c>
      <c r="F63" s="2" t="str">
        <v>พี</v>
      </c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09:00 - 18:00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มาลี เลายี่ปา</v>
      </c>
      <c r="C64" s="102">
        <v>46138.356458333335</v>
      </c>
      <c r="D64" s="152">
        <v>46138.7528125</v>
      </c>
      <c r="E64" s="2" t="str">
        <v>DW3</v>
      </c>
      <c r="F64" s="2" t="str">
        <v>ฟลิ้น</v>
      </c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09:00 - 18:00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 xml:space="preserve">
        <v> อุมาพร ศรีโสภา</v>
      </c>
      <c r="C65" s="102">
        <v>46138.35488425926</v>
      </c>
      <c r="D65" s="152">
        <v>46138.754583333335</v>
      </c>
      <c r="E65" s="2" t="str">
        <v>DW3</v>
      </c>
      <c r="F65" s="2" t="str">
        <v>บิว</v>
      </c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09:00 - 18:00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พยอม ดีเลิศ</v>
      </c>
      <c r="C66" s="102">
        <v>46138.36505787037</v>
      </c>
      <c r="D66" s="152">
        <v>46138.75221064815</v>
      </c>
      <c r="E66" s="2" t="str">
        <v>แม่บ้าน</v>
      </c>
      <c r="F66" s="2"/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09:00 - 18:00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เบญจมาศ เถือนชะนาถ</v>
      </c>
      <c r="C67" s="102">
        <v>46138.36708333333</v>
      </c>
      <c r="D67" s="152">
        <v>46138.75137731482</v>
      </c>
      <c r="E67" s="2" t="str">
        <v>นักศึกษา</v>
      </c>
      <c r="F67" s="2" t="str">
        <v>ยีสต์</v>
      </c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09:00 - 18:00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นาย บดินทร์ชัย สมภักดี</v>
      </c>
      <c r="C68" s="102">
        <v>46138.36996527778</v>
      </c>
      <c r="D68" s="152">
        <v>46138.750613425924</v>
      </c>
      <c r="E68" s="2" t="str">
        <v>นักศึกษาฝึกงาน</v>
      </c>
      <c r="F68" s="2"/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09:00 - 18:00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2" t="str">
        <v>นายธีระภพ จันทะดวง</v>
      </c>
      <c r="C69" s="102">
        <v>46138.369108796294</v>
      </c>
      <c r="D69" s="152">
        <v>46138.75067129629</v>
      </c>
      <c r="E69" s="2" t="str">
        <v>นักศึกษาฝึกงาน</v>
      </c>
      <c r="F69" s="2"/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09:00 - 18:00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/>
      <c r="B70" s="25"/>
      <c r="C70" s="145"/>
      <c r="D70" s="143"/>
      <c r="E70" s="25"/>
      <c r="F70" s="25"/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 t="str">
        <v>09:00 - 18:00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/>
      <c r="B71" s="2"/>
      <c r="C71" s="102"/>
      <c r="D71" s="100"/>
      <c r="E71" s="2"/>
      <c r="F71" s="2"/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 t="str">
        <v>09:00 - 18:00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/>
      <c r="B72" s="2"/>
      <c r="C72" s="102"/>
      <c r="D72" s="100"/>
      <c r="E72" s="2"/>
      <c r="F72" s="2"/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/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/>
      <c r="B73" s="2"/>
      <c r="C73" s="102"/>
      <c r="D73" s="100"/>
      <c r="E73" s="2"/>
      <c r="F73" s="2"/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/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/>
      <c r="B74" s="2"/>
      <c r="C74" s="102"/>
      <c r="D74" s="100"/>
      <c r="E74" s="2"/>
      <c r="F74" s="2"/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/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/>
      <c r="B75" s="2"/>
      <c r="C75" s="102"/>
      <c r="D75" s="100"/>
      <c r="E75" s="2"/>
      <c r="F75" s="2"/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/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/>
      <c r="B76" s="2"/>
      <c r="C76" s="102"/>
      <c r="D76" s="100"/>
      <c r="E76" s="2"/>
      <c r="F76" s="2"/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/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/>
      <c r="B77" s="2"/>
      <c r="C77" s="102"/>
      <c r="D77" s="100"/>
      <c r="E77" s="2"/>
      <c r="F77" s="2"/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/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/>
      <c r="B78" s="2"/>
      <c r="C78" s="102"/>
      <c r="D78" s="143"/>
      <c r="E78" s="2"/>
      <c r="F78" s="2"/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/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/>
      <c r="B79" s="2"/>
      <c r="C79" s="102"/>
      <c r="D79" s="100"/>
      <c r="E79" s="2"/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/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/>
      <c r="B80" s="2"/>
      <c r="C80" s="102"/>
      <c r="D80" s="100"/>
      <c r="E80" s="2"/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/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/>
      <c r="B81" s="2"/>
      <c r="C81" s="102"/>
      <c r="D81" s="100"/>
      <c r="E81" s="2"/>
      <c r="F81" s="2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/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/>
      <c r="B82" s="2"/>
      <c r="C82" s="102"/>
      <c r="D82" s="100"/>
      <c r="E82" s="2"/>
      <c r="F82" s="2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/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B83" s="2"/>
      <c r="C83" s="102"/>
      <c r="D83" s="100"/>
      <c r="E83" s="2"/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/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B84" s="2"/>
      <c r="C84" s="102"/>
      <c r="D84" s="115"/>
      <c r="E84" s="2"/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/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/>
      <c r="C85" s="102"/>
      <c r="D85" s="115"/>
      <c r="E85" s="2"/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/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/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/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/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/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/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/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/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/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/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/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/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/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/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/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/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124" priority="2" stopIfTrue="true" type="expression">
      <formula>AND(ISNUMBER(SEARCH("BM",$E9)),$E9&lt;&gt;$L9)</formula>
    </cfRule>
  </conditionalFormatting>
  <conditionalFormatting sqref="B1:B1048576">
    <cfRule dxfId="125" priority="3" stopIfTrue="true" type="duplicateValues"/>
  </conditionalFormatting>
  <conditionalFormatting sqref="L1:M1048576">
    <cfRule dxfId="126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127" priority="5" stopIfTrue="true" type="expression">
      <formula>ISNUMBER(SEARCH("มาสาย",$P1))</formula>
    </cfRule>
  </conditionalFormatting>
  <conditionalFormatting sqref="P1:P1048576">
    <cfRule dxfId="128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3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อธิบดี วัสสุวรรณ</v>
      </c>
      <c r="C9" s="102">
        <v>46139.36185185185</v>
      </c>
      <c r="D9" s="100">
        <v>0.7291666666666666</v>
      </c>
      <c r="E9" s="2" t="str">
        <v>BM1</v>
      </c>
      <c r="F9" s="2" t="str">
        <v>ฟรี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ประสิทธิ์ เด๊ะรอฮีม</v>
      </c>
      <c r="C10" s="102">
        <v>46139.35474537037</v>
      </c>
      <c r="D10" s="100">
        <v>0.729166666666667</v>
      </c>
      <c r="E10" s="2" t="str">
        <v>BM1</v>
      </c>
      <c r="F10" s="2" t="str">
        <v>ดีน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ณัฐกิตติ์ โล้หนู</v>
      </c>
      <c r="C11" s="102">
        <v>46139.35298611111</v>
      </c>
      <c r="D11" s="100">
        <v>0.729166666666667</v>
      </c>
      <c r="E11" s="2" t="str">
        <v>BM1</v>
      </c>
      <c r="F11" s="2" t="str">
        <v>เฟิร์ส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เกณิกา ฐาณัตตระกูล</v>
      </c>
      <c r="C12" s="102">
        <v>46139.352222222224</v>
      </c>
      <c r="D12" s="100">
        <v>0.729166666666667</v>
      </c>
      <c r="E12" s="2" t="str">
        <v>BM1</v>
      </c>
      <c r="F12" s="2" t="str">
        <v>เก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กานต์เก้า แจ้งสว่าง</v>
      </c>
      <c r="C13" s="102">
        <v>46139.352106481485</v>
      </c>
      <c r="D13" s="100">
        <v>0.729166666666667</v>
      </c>
      <c r="E13" s="2" t="str">
        <v>BM1</v>
      </c>
      <c r="F13" s="2" t="str">
        <v>ชมพู่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เขมมะ จงเพิ่มกลาง</v>
      </c>
      <c r="C14" s="102">
        <v>46139.35175925926</v>
      </c>
      <c r="D14" s="100">
        <v>0.729166666666667</v>
      </c>
      <c r="E14" s="2" t="str">
        <v>BM1</v>
      </c>
      <c r="F14" s="2" t="str">
        <v>โฮ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เวโรจน์ ชินนอก</v>
      </c>
      <c r="C15" s="102">
        <v>46139.35159722222</v>
      </c>
      <c r="D15" s="100">
        <v>0.729166666666667</v>
      </c>
      <c r="E15" s="2" t="str">
        <v>BM1</v>
      </c>
      <c r="F15" s="2" t="str">
        <v>เอ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พรชิตา พะวา</v>
      </c>
      <c r="C16" s="102">
        <v>46139.351377314815</v>
      </c>
      <c r="D16" s="100">
        <v>0.729166666666667</v>
      </c>
      <c r="E16" s="2" t="str">
        <v>BM1</v>
      </c>
      <c r="F16" s="2" t="str">
        <v>ฟ้าน้อย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รัตตินันท์ กลิ่นจันทร์กลั่น</v>
      </c>
      <c r="C17" s="102">
        <v>46139.35055555555</v>
      </c>
      <c r="D17" s="100">
        <v>0.729166666666667</v>
      </c>
      <c r="E17" s="2" t="str">
        <v>BM1</v>
      </c>
      <c r="F17" s="2" t="str">
        <v>เจี๊ยบ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นิชากร กรุดบาง</v>
      </c>
      <c r="C18" s="102">
        <v>46139.349641203706</v>
      </c>
      <c r="D18" s="100">
        <v>0.729166666666667</v>
      </c>
      <c r="E18" s="2" t="str">
        <v>BM1</v>
      </c>
      <c r="F18" s="2" t="str">
        <v>ครีม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ดวงหทัย อุปนิ</v>
      </c>
      <c r="C19" s="102">
        <v>46139.3494212963</v>
      </c>
      <c r="D19" s="100">
        <v>0.729166666666667</v>
      </c>
      <c r="E19" s="2" t="str">
        <v>BM1</v>
      </c>
      <c r="F19" s="2" t="str">
        <v>เบ้น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ปนัดดา มานมูเราะ</v>
      </c>
      <c r="C20" s="102">
        <v>46139.348761574074</v>
      </c>
      <c r="D20" s="100">
        <v>0.729166666666667</v>
      </c>
      <c r="E20" s="2" t="str">
        <v>BM1</v>
      </c>
      <c r="F20" s="2" t="str">
        <v>หวาน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อริน มั่นเจริญ</v>
      </c>
      <c r="C21" s="102">
        <v>46139.348703703705</v>
      </c>
      <c r="D21" s="100">
        <v>0.729166666666667</v>
      </c>
      <c r="E21" s="2" t="str">
        <v>BM1</v>
      </c>
      <c r="F21" s="2" t="str">
        <v>หมัด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อิงอร สุวรรณนิเวศ</v>
      </c>
      <c r="C22" s="102">
        <v>46139.34814814815</v>
      </c>
      <c r="D22" s="100">
        <v>0.729166666666667</v>
      </c>
      <c r="E22" s="2" t="str">
        <v>BM1</v>
      </c>
      <c r="F22" s="2" t="str">
        <v>หมวย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รวินท์นิภา คงทะเล</v>
      </c>
      <c r="C23" s="102">
        <v>46139.34806712963</v>
      </c>
      <c r="D23" s="100">
        <v>0.729166666666667</v>
      </c>
      <c r="E23" s="2" t="str">
        <v>BM1</v>
      </c>
      <c r="F23" s="2" t="str">
        <v>นุ่น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วิชชุตา เล็บครุฑ</v>
      </c>
      <c r="C24" s="102">
        <v>46139.35118055555</v>
      </c>
      <c r="D24" s="100">
        <v>0.729166666666667</v>
      </c>
      <c r="E24" s="2" t="str">
        <v>BM1</v>
      </c>
      <c r="F24" s="2" t="str">
        <v>จ๋า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ญาณรัตน์ พิสัยพันธ์</v>
      </c>
      <c r="C25" s="102">
        <v>46139.34644675926</v>
      </c>
      <c r="D25" s="100">
        <v>0.729166666666667</v>
      </c>
      <c r="E25" s="2" t="str">
        <v>BM1</v>
      </c>
      <c r="F25" s="2" t="str">
        <v>ขนมจีน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ภูริ ยังกิด</v>
      </c>
      <c r="C26" s="102">
        <v>46139.35502314815</v>
      </c>
      <c r="D26" s="100">
        <v>0.729166666666667</v>
      </c>
      <c r="E26" s="2" t="str">
        <v>BM1</v>
      </c>
      <c r="F26" s="2" t="str">
        <v>ภีม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นรินลักษณ์ สวัสดี</v>
      </c>
      <c r="C27" s="102">
        <v>46139.35145833333</v>
      </c>
      <c r="D27" s="100">
        <v>0.729166666666667</v>
      </c>
      <c r="E27" s="2" t="str">
        <v>BM1</v>
      </c>
      <c r="F27" s="2" t="str">
        <v>ใหม่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ชาลิสา แสงจันทร์</v>
      </c>
      <c r="C28" s="102">
        <v>46139.34244212963</v>
      </c>
      <c r="D28" s="100">
        <v>0.729166666666667</v>
      </c>
      <c r="E28" s="2" t="str">
        <v>BM1</v>
      </c>
      <c r="F28" s="2" t="str">
        <v>ชิ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ณัฐฤดี วึงประโคน</v>
      </c>
      <c r="C29" s="102">
        <v>46139.341261574074</v>
      </c>
      <c r="D29" s="100">
        <v>0.729166666666667</v>
      </c>
      <c r="E29" s="2" t="str">
        <v>BM1</v>
      </c>
      <c r="F29" s="2" t="str">
        <v>เนส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ตูแวยะ ลอมะ</v>
      </c>
      <c r="C30" s="102">
        <v>46139.34025462963</v>
      </c>
      <c r="D30" s="100">
        <v>0.729166666666667</v>
      </c>
      <c r="E30" s="2" t="str">
        <v>BM1</v>
      </c>
      <c r="F30" s="2" t="str">
        <v>ยะห์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ภูธเนศ สวัสดี</v>
      </c>
      <c r="C31" s="102">
        <v>46139.35099537037</v>
      </c>
      <c r="D31" s="100">
        <v>0.729166666666667</v>
      </c>
      <c r="E31" s="2" t="str">
        <v>BM1</v>
      </c>
      <c r="F31" s="2" t="str">
        <v>ตี๋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วันดี เพชรนิลบุตร</v>
      </c>
      <c r="C32" s="102">
        <v>46139.34413194445</v>
      </c>
      <c r="D32" s="100">
        <v>0.729166666666667</v>
      </c>
      <c r="E32" s="2" t="str">
        <v>BM1</v>
      </c>
      <c r="F32" s="2" t="str">
        <v>บุ๊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อภิรดี แสนโคตร</v>
      </c>
      <c r="C33" s="102">
        <v>46139.33584490741</v>
      </c>
      <c r="D33" s="100">
        <v>0.729166666666667</v>
      </c>
      <c r="E33" s="2" t="str">
        <v>BM1</v>
      </c>
      <c r="F33" s="2" t="str">
        <v>เกตุ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กาญจนา วิสุทธิพงศ์</v>
      </c>
      <c r="C34" s="102">
        <v>46139.335185185184</v>
      </c>
      <c r="D34" s="100">
        <v>0.729166666666667</v>
      </c>
      <c r="E34" s="2" t="str">
        <v>BM1</v>
      </c>
      <c r="F34" s="2" t="str">
        <v>แม่บ้านเก๋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มณีรัตน์ จันนพคุณ</v>
      </c>
      <c r="C35" s="102">
        <v>46139.334872685184</v>
      </c>
      <c r="D35" s="100">
        <v>0.729166666666667</v>
      </c>
      <c r="E35" s="2" t="str">
        <v>BM1</v>
      </c>
      <c r="F35" s="2" t="str">
        <v>นาง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วรพรต พรหมมา</v>
      </c>
      <c r="C36" s="102">
        <v>46139.36335648148</v>
      </c>
      <c r="D36" s="100">
        <v>0.729166666666667</v>
      </c>
      <c r="E36" s="2" t="str">
        <v>BM3</v>
      </c>
      <c r="F36" s="2" t="str">
        <v>ต้า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ปิยะธิดา ปิดฉายะ</v>
      </c>
      <c r="C37" s="102">
        <v>46139.35633101852</v>
      </c>
      <c r="D37" s="100">
        <v>0.729166666666667</v>
      </c>
      <c r="E37" s="2" t="str">
        <v>BM3</v>
      </c>
      <c r="F37" s="2" t="str">
        <v>หมิว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ชินดนัย ปันชุน</v>
      </c>
      <c r="C38" s="102">
        <v>46139.35618055556</v>
      </c>
      <c r="D38" s="100">
        <v>0.729166666666667</v>
      </c>
      <c r="E38" s="2" t="str">
        <v>BM3</v>
      </c>
      <c r="F38" s="2" t="str">
        <v>นิว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 xml:space="preserve">
        <v>นวณัฐ หอมดอก </v>
      </c>
      <c r="C39" s="102">
        <v>46139.35599537037</v>
      </c>
      <c r="D39" s="100">
        <v>0.729166666666667</v>
      </c>
      <c r="E39" s="2" t="str">
        <v>BM3</v>
      </c>
      <c r="F39" s="2" t="str">
        <v>กุ๊ก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ประกายทิพย์ อินธรรม</v>
      </c>
      <c r="C40" s="102">
        <v>46139.35460648148</v>
      </c>
      <c r="D40" s="100">
        <v>0.729166666666667</v>
      </c>
      <c r="E40" s="2" t="str">
        <v>BM3</v>
      </c>
      <c r="F40" s="2" t="str">
        <v>มิ้นท์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ชลธิชา คงมงคล</v>
      </c>
      <c r="C41" s="102">
        <v>46139.35403935185</v>
      </c>
      <c r="D41" s="100">
        <v>0.729166666666667</v>
      </c>
      <c r="E41" s="2" t="str">
        <v>BM3</v>
      </c>
      <c r="F41" s="2" t="str">
        <v>แพรว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เจษฎาภรณ์ ปุราชะกา</v>
      </c>
      <c r="C42" s="102">
        <v>46139.352164351854</v>
      </c>
      <c r="D42" s="100">
        <v>0.729166666666667</v>
      </c>
      <c r="E42" s="2" t="str">
        <v>BM3</v>
      </c>
      <c r="F42" s="2" t="str">
        <v>บิ๊ก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ชิชนก ทองใบ</v>
      </c>
      <c r="C43" s="102">
        <v>46139.351331018515</v>
      </c>
      <c r="D43" s="100">
        <v>0.729166666666667</v>
      </c>
      <c r="E43" s="2" t="str">
        <v>BM3</v>
      </c>
      <c r="F43" s="2" t="str">
        <v>หลิน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ปฏิญญา สำเร็จสุข</v>
      </c>
      <c r="C44" s="102">
        <v>46139.349907407406</v>
      </c>
      <c r="D44" s="100">
        <v>0.729166666666667</v>
      </c>
      <c r="E44" s="2" t="str">
        <v>BM3</v>
      </c>
      <c r="F44" s="2" t="str">
        <v>บิ้ง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รัษนันท์ รุจไชยนิตย์</v>
      </c>
      <c r="C45" s="102">
        <v>46139.35428240741</v>
      </c>
      <c r="D45" s="100">
        <v>0.729166666666667</v>
      </c>
      <c r="E45" s="2" t="str">
        <v>BM3</v>
      </c>
      <c r="F45" s="2" t="str">
        <v>นันท์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ใบชา คำขุนทด</v>
      </c>
      <c r="C46" s="102">
        <v>46139.34574074074</v>
      </c>
      <c r="D46" s="100">
        <v>0.729166666666667</v>
      </c>
      <c r="E46" s="2" t="str">
        <v>BM3</v>
      </c>
      <c r="F46" s="2" t="str">
        <v>บี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นันทิยา บุญดี</v>
      </c>
      <c r="C47" s="102">
        <v>46139.34568287037</v>
      </c>
      <c r="D47" s="100">
        <v>0.729166666666667</v>
      </c>
      <c r="E47" s="2" t="str">
        <v>BM3</v>
      </c>
      <c r="F47" s="2" t="str">
        <v>ใบเตย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นันทวัน ธรรมนิต์</v>
      </c>
      <c r="C48" s="102">
        <v>46139.34186342593</v>
      </c>
      <c r="D48" s="100">
        <v>0.729166666666667</v>
      </c>
      <c r="E48" s="2" t="str">
        <v>BM3</v>
      </c>
      <c r="F48" s="2" t="str">
        <v>อ้อ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จิราพร เพ็ชรนิล</v>
      </c>
      <c r="C49" s="102">
        <v>46139.341458333336</v>
      </c>
      <c r="D49" s="100">
        <v>0.729166666666667</v>
      </c>
      <c r="E49" s="2" t="str">
        <v>BM3</v>
      </c>
      <c r="F49" s="2" t="str">
        <v>ตาล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ธีรภัทร พลอยน้อย</v>
      </c>
      <c r="C50" s="102">
        <v>46139.34059027778</v>
      </c>
      <c r="D50" s="100">
        <v>0.729166666666667</v>
      </c>
      <c r="E50" s="2" t="str">
        <v>BM3</v>
      </c>
      <c r="F50" s="2" t="str">
        <v>คิว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ชนิตรา กลีบพุฒ</v>
      </c>
      <c r="C51" s="102">
        <v>46139.33986111111</v>
      </c>
      <c r="D51" s="100">
        <v>0.729166666666667</v>
      </c>
      <c r="E51" s="2" t="str">
        <v>BM3</v>
      </c>
      <c r="F51" s="2" t="str">
        <v>น้อง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คณิต พลฤทธิ์</v>
      </c>
      <c r="C52" s="102">
        <v>46139.339479166665</v>
      </c>
      <c r="D52" s="100">
        <v>0.729166666666667</v>
      </c>
      <c r="E52" s="2" t="str">
        <v>BM3</v>
      </c>
      <c r="F52" s="2" t="str">
        <v>เพชร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สัจธรรม กะระวะสุ</v>
      </c>
      <c r="C53" s="102">
        <v>46139.340578703705</v>
      </c>
      <c r="D53" s="100">
        <v>0.729166666666667</v>
      </c>
      <c r="E53" s="2" t="str">
        <v>BM3</v>
      </c>
      <c r="F53" s="2" t="str">
        <v>จันโท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วิชชุดา ปะวันนา</v>
      </c>
      <c r="C54" s="102">
        <v>46139.337905092594</v>
      </c>
      <c r="D54" s="100">
        <v>0.729166666666667</v>
      </c>
      <c r="E54" s="2" t="str">
        <v>BM3</v>
      </c>
      <c r="F54" s="2" t="str">
        <v>เปา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ชัญญานุช ช่วยสกุล</v>
      </c>
      <c r="C55" s="102">
        <v>46139.33494212963</v>
      </c>
      <c r="D55" s="100">
        <v>0.729166666666667</v>
      </c>
      <c r="E55" s="2" t="str">
        <v>BM3</v>
      </c>
      <c r="F55" s="2" t="str">
        <v>น้ำเพชร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ณัฐภัทร ภูทับทิม</v>
      </c>
      <c r="C56" s="102">
        <v>46139.34005787037</v>
      </c>
      <c r="D56" s="100">
        <v>0.729166666666667</v>
      </c>
      <c r="E56" s="2" t="str">
        <v>BM3</v>
      </c>
      <c r="F56" s="2" t="str">
        <v>ก๊อต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กรรณิกา อิ่มอยู่</v>
      </c>
      <c r="C57" s="102">
        <v>46139.33695601852</v>
      </c>
      <c r="D57" s="100">
        <v>0.729166666666667</v>
      </c>
      <c r="E57" s="2" t="str">
        <v>BM3</v>
      </c>
      <c r="F57" s="2" t="str">
        <v>เก่ง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กัญญาภัทร ลาเต๊ะ</v>
      </c>
      <c r="C58" s="102">
        <v>46139.35068287037</v>
      </c>
      <c r="D58" s="100">
        <v>0.729166666666667</v>
      </c>
      <c r="E58" s="2" t="str">
        <v>BM3</v>
      </c>
      <c r="F58" s="2" t="str">
        <v>ไลลา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ณัชชา ฤทธิ์จุรี</v>
      </c>
      <c r="C59" s="102">
        <v>46139.350648148145</v>
      </c>
      <c r="D59" s="100">
        <v>0.729166666666667</v>
      </c>
      <c r="E59" s="2" t="str">
        <v>BM3</v>
      </c>
      <c r="F59" s="2" t="str">
        <v>นา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รัฐภูมิ สุขนิล</v>
      </c>
      <c r="C60" s="102">
        <v>46139.338784722226</v>
      </c>
      <c r="D60" s="100">
        <v>0.729166666666667</v>
      </c>
      <c r="E60" s="2" t="str">
        <v>BM3</v>
      </c>
      <c r="F60" s="2" t="str">
        <v>โฟน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กานต์มณี นวะสิมัยนาม</v>
      </c>
      <c r="C61" s="102">
        <v>46139.35123842592</v>
      </c>
      <c r="D61" s="100">
        <v>0.729166666666667</v>
      </c>
      <c r="E61" s="2" t="str">
        <v>BM3</v>
      </c>
      <c r="F61" s="2" t="str">
        <v>กาน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เบญจมาศ แก้วกล้า</v>
      </c>
      <c r="C62" s="102">
        <v>46139.34954861111</v>
      </c>
      <c r="D62" s="100">
        <v>0.729166666666667</v>
      </c>
      <c r="E62" s="2" t="str">
        <v>BM3</v>
      </c>
      <c r="F62" s="2" t="str">
        <v>จิ๊บ</v>
      </c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อนุชา ชื่นชม</v>
      </c>
      <c r="C63" s="102">
        <v>46139.35627314815</v>
      </c>
      <c r="D63" s="100">
        <v>0.729166666666667</v>
      </c>
      <c r="E63" s="2" t="str">
        <v>DW1</v>
      </c>
      <c r="F63" s="2" t="str">
        <v>อาท</v>
      </c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08:30 - 17:30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อนุพงศ์ แดงประเสริฐ</v>
      </c>
      <c r="C64" s="102">
        <v>46139.35439814815</v>
      </c>
      <c r="D64" s="100">
        <v>0.729166666666667</v>
      </c>
      <c r="E64" s="2" t="str">
        <v>DW1</v>
      </c>
      <c r="F64" s="2" t="str">
        <v>เอ</v>
      </c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08:30 - 17:30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>
        <v>นพรัตน์ นบนอบ</v>
      </c>
      <c r="C65" s="102">
        <v>46139.35186342592</v>
      </c>
      <c r="D65" s="100">
        <v>0.729166666666667</v>
      </c>
      <c r="E65" s="2" t="str">
        <v>DW1</v>
      </c>
      <c r="F65" s="2" t="str">
        <v>บอล</v>
      </c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08:30 - 17:30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ณิชนันทน์ ขวัญสุด</v>
      </c>
      <c r="C66" s="102">
        <v>46139.350636574076</v>
      </c>
      <c r="D66" s="100">
        <v>0.729166666666667</v>
      </c>
      <c r="E66" s="2" t="str">
        <v>DW1</v>
      </c>
      <c r="F66" s="2" t="str">
        <v>บูม</v>
      </c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08:30 - 17:30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ยุรนันท์ แซ่ย่าง</v>
      </c>
      <c r="C67" s="102">
        <v>46139.35021990741</v>
      </c>
      <c r="D67" s="100">
        <v>0.729166666666667</v>
      </c>
      <c r="E67" s="2" t="str">
        <v>DW1</v>
      </c>
      <c r="F67" s="2" t="str">
        <v>ตี๋</v>
      </c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08:30 - 17:30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นภัสกร ฟองเกิด</v>
      </c>
      <c r="C68" s="102">
        <v>46139.345925925925</v>
      </c>
      <c r="D68" s="100">
        <v>0.729166666666667</v>
      </c>
      <c r="E68" s="2" t="str">
        <v>DW1</v>
      </c>
      <c r="F68" s="2" t="str">
        <v>เปา</v>
      </c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08:30 - 17:30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2" t="str">
        <v>วรรณวิษา เตชะอนันต์ณุกุล</v>
      </c>
      <c r="C69" s="102">
        <v>46139.34920138889</v>
      </c>
      <c r="D69" s="100">
        <v>0.729166666666667</v>
      </c>
      <c r="E69" s="2" t="str">
        <v>DW1</v>
      </c>
      <c r="F69" s="2" t="str">
        <v>ลูคัส</v>
      </c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08:30 - 17:30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2" t="str">
        <v>อรรถชัย ม่วงคู</v>
      </c>
      <c r="C70" s="102">
        <v>46139.33719907407</v>
      </c>
      <c r="D70" s="100">
        <v>0.729166666666667</v>
      </c>
      <c r="E70" s="2" t="str">
        <v>DW1</v>
      </c>
      <c r="F70" s="2" t="str">
        <v>บอม</v>
      </c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 t="str">
        <v>08:30 - 17:30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2" t="str">
        <v>พิมชนก วิชัยปะ</v>
      </c>
      <c r="C71" s="102">
        <v>46139.34747685185</v>
      </c>
      <c r="D71" s="100">
        <v>0.729166666666667</v>
      </c>
      <c r="E71" s="2" t="str">
        <v>DW3</v>
      </c>
      <c r="F71" s="2" t="str">
        <v>แพร</v>
      </c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 t="str">
        <v>08:30 - 17:30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>
        <v>64</v>
      </c>
      <c r="B72" s="2" t="str">
        <v>รภีพัส เพชรทอง</v>
      </c>
      <c r="C72" s="102">
        <v>46139.34636574074</v>
      </c>
      <c r="D72" s="100">
        <v>0.729166666666667</v>
      </c>
      <c r="E72" s="2" t="str">
        <v>DW3</v>
      </c>
      <c r="F72" s="2" t="str">
        <v>บีส</v>
      </c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 t="str">
        <v>08:30 - 17:30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>
        <v>65</v>
      </c>
      <c r="B73" s="2" t="str">
        <v>สุธินันท์ ปรีเปรม</v>
      </c>
      <c r="C73" s="102">
        <v>46139.34065972222</v>
      </c>
      <c r="D73" s="100">
        <v>0.729166666666667</v>
      </c>
      <c r="E73" s="2" t="str">
        <v>DW3</v>
      </c>
      <c r="F73" s="2" t="str">
        <v>พี</v>
      </c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 t="str">
        <v>08:30 - 17:30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>
        <v>66</v>
      </c>
      <c r="B74" s="2" t="str">
        <v>ณัฐพล แสนทรัพย์</v>
      </c>
      <c r="C74" s="102">
        <v>46139.354155092595</v>
      </c>
      <c r="D74" s="100">
        <v>0.729166666666667</v>
      </c>
      <c r="E74" s="2" t="str">
        <v>DW3</v>
      </c>
      <c r="F74" s="2" t="str">
        <v>บีส</v>
      </c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 t="str">
        <v>08:30 - 17:30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>
        <v>67</v>
      </c>
      <c r="B75" s="2" t="str" xml:space="preserve">
        <v> อุมาพร ศรีโสภา</v>
      </c>
      <c r="C75" s="102">
        <v>46139.34484953704</v>
      </c>
      <c r="D75" s="100">
        <v>0.729166666666667</v>
      </c>
      <c r="E75" s="2" t="str">
        <v>DW3</v>
      </c>
      <c r="F75" s="2" t="str">
        <v>โอม</v>
      </c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 t="str">
        <v>08:30 - 17:30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>
        <v>68</v>
      </c>
      <c r="B76" s="2" t="str">
        <v>พยอม ดีเลิศ</v>
      </c>
      <c r="C76" s="102">
        <v>46139.343460648146</v>
      </c>
      <c r="D76" s="100">
        <v>0.729166666666667</v>
      </c>
      <c r="E76" s="2" t="str">
        <v>DW3</v>
      </c>
      <c r="F76" s="2" t="str">
        <v>บิว</v>
      </c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 t="str">
        <v>08:30 - 17:30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>
        <v>69</v>
      </c>
      <c r="B77" s="2" t="str">
        <v>วันวิสาข์ กิตติกสานต์</v>
      </c>
      <c r="C77" s="102">
        <v>46139.339791666665</v>
      </c>
      <c r="D77" s="100">
        <v>0.729166666666667</v>
      </c>
      <c r="E77" s="2" t="str">
        <v>แม่บ้าน</v>
      </c>
      <c r="F77" s="2"/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 t="str">
        <v>08:30 - 17:30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>
        <v>70</v>
      </c>
      <c r="B78" s="2" t="str">
        <v>เบญจมาศ เถือนชะนาถ</v>
      </c>
      <c r="C78" s="102">
        <v>46139.33560185185</v>
      </c>
      <c r="D78" s="100">
        <v>0.729166666666667</v>
      </c>
      <c r="E78" s="2" t="str">
        <v>แม่บ้านสา</v>
      </c>
      <c r="F78" s="2"/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 t="str">
        <v>08:30 - 17:30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>
        <v>71</v>
      </c>
      <c r="B79" s="2" t="str">
        <v>นายธีระภพ จันทะดวง</v>
      </c>
      <c r="C79" s="102">
        <v>46139.34716435185</v>
      </c>
      <c r="D79" s="100">
        <v>0.729166666666667</v>
      </c>
      <c r="E79" s="2" t="str">
        <v>นักศึกษา</v>
      </c>
      <c r="F79" s="2" t="str">
        <v>ยีสต์</v>
      </c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 t="str">
        <v>08:30 - 17:30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>
        <v>72</v>
      </c>
      <c r="B80" s="2" t="str">
        <v>นาย บดินทร์ชัย สมภักดี</v>
      </c>
      <c r="C80" s="102">
        <v>46139.34826388889</v>
      </c>
      <c r="D80" s="100">
        <v>0.729166666666667</v>
      </c>
      <c r="E80" s="2" t="str">
        <v>นักศึกษาฝึกงาน</v>
      </c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 t="str">
        <v>08:30 - 17:30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/>
      <c r="B81" s="25"/>
      <c r="C81" s="145"/>
      <c r="D81" s="100"/>
      <c r="E81" s="23"/>
      <c r="F81" s="23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 t="str">
        <v>08:30 - 17:30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/>
      <c r="B82" s="25"/>
      <c r="C82" s="145"/>
      <c r="D82" s="100"/>
      <c r="E82" s="2"/>
      <c r="F82" s="2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 t="str">
        <v>08:30 - 17:30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/>
      <c r="B83" s="2"/>
      <c r="C83" s="102"/>
      <c r="D83" s="100"/>
      <c r="E83" s="2"/>
      <c r="F83" s="2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 t="str">
        <v>08:30 - 17:30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/>
      <c r="B84" s="2"/>
      <c r="C84" s="102"/>
      <c r="D84" s="115"/>
      <c r="E84" s="2"/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 t="str">
        <v>08:30 - 17:30</v>
      </c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/>
      <c r="B85" s="2"/>
      <c r="C85" s="102"/>
      <c r="D85" s="115"/>
      <c r="E85" s="2"/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 t="str">
        <v>08:30 - 17:30</v>
      </c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/>
      <c r="B86" s="2"/>
      <c r="C86" s="102"/>
      <c r="D86" s="115"/>
      <c r="E86" s="2"/>
      <c r="F86" s="2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 t="str">
        <v>08:30 - 17:30</v>
      </c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"/>
      <c r="C87" s="102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 t="str">
        <v>08:30 - 17:30</v>
      </c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 t="str">
        <v>08:30 - 17:30</v>
      </c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 t="str">
        <v>08:30 - 17:30</v>
      </c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 t="str">
        <v>08:30 - 17:30</v>
      </c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 t="str">
        <v>08:30 - 17:30</v>
      </c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 t="str">
        <v>08:30 - 17:30</v>
      </c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 t="str">
        <v>08:30 - 17:30</v>
      </c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 t="str">
        <v>08:30 - 17:30</v>
      </c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 t="str">
        <v>08:30 - 17:30</v>
      </c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 t="str">
        <v>08:30 - 17:30</v>
      </c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 t="str">
        <v>08:30 - 17:30</v>
      </c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 t="str">
        <v>08:30 - 17:30</v>
      </c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 t="str">
        <v>08:30 - 17:30</v>
      </c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 t="str">
        <v>08:30 - 17:30</v>
      </c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 t="str">
        <v>08:30 - 17:30</v>
      </c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 t="str">
        <v>08:30 - 17:30</v>
      </c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 t="str">
        <v>08:30 - 17:30</v>
      </c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 t="str">
        <v>08:30 - 17:30</v>
      </c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129" priority="2" stopIfTrue="true" type="expression">
      <formula>AND(ISNUMBER(SEARCH("BM",$E9)),$E9&lt;&gt;$L9)</formula>
    </cfRule>
  </conditionalFormatting>
  <conditionalFormatting sqref="B1:B1048576">
    <cfRule dxfId="130" priority="3" stopIfTrue="true" type="duplicateValues"/>
  </conditionalFormatting>
  <conditionalFormatting sqref="L1:M1048576">
    <cfRule dxfId="131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132" priority="5" stopIfTrue="true" type="expression">
      <formula>ISNUMBER(SEARCH("มาสาย",$P1))</formula>
    </cfRule>
  </conditionalFormatting>
  <conditionalFormatting sqref="P1:P1048576">
    <cfRule dxfId="133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3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อริน มั่นเจริญ</v>
      </c>
      <c r="C9" s="102">
        <v>46140.36462962963</v>
      </c>
      <c r="D9" s="100">
        <v>0.7291666666666666</v>
      </c>
      <c r="E9" s="2" t="str">
        <v>BM1</v>
      </c>
      <c r="F9" s="2" t="str">
        <v>หมัด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ปนัดดา มานมูเราะ</v>
      </c>
      <c r="C10" s="102">
        <v>46140.3646875</v>
      </c>
      <c r="D10" s="100">
        <v>0.729166666666667</v>
      </c>
      <c r="E10" s="2" t="str">
        <v>BM1</v>
      </c>
      <c r="F10" s="2" t="str">
        <v>หวาน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เวโรจน์ ชินนอก</v>
      </c>
      <c r="C11" s="102">
        <v>46140.36114583333</v>
      </c>
      <c r="D11" s="100">
        <v>0.729166666666667</v>
      </c>
      <c r="E11" s="2" t="str">
        <v>BM1</v>
      </c>
      <c r="F11" s="2" t="str">
        <v>เอ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ภูริ ยังกิด</v>
      </c>
      <c r="C12" s="102">
        <v>46140.356770833336</v>
      </c>
      <c r="D12" s="100">
        <v>0.729166666666667</v>
      </c>
      <c r="E12" s="2" t="str">
        <v>BM1</v>
      </c>
      <c r="F12" s="2" t="str">
        <v>ภีม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ประสิทธิ์ เด๊ะรอฮีม</v>
      </c>
      <c r="C13" s="102">
        <v>46140.35369212963</v>
      </c>
      <c r="D13" s="100">
        <v>0.729166666666667</v>
      </c>
      <c r="E13" s="2" t="str">
        <v>BM1</v>
      </c>
      <c r="F13" s="2" t="str">
        <v>ดีน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ณัฐกิตติ์ โล้หนู</v>
      </c>
      <c r="C14" s="102">
        <v>46140.3528125</v>
      </c>
      <c r="D14" s="100">
        <v>0.729166666666667</v>
      </c>
      <c r="E14" s="2" t="str">
        <v>BM1</v>
      </c>
      <c r="F14" s="2" t="str">
        <v>เฟิร์ส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นิชากร กรุดบาง</v>
      </c>
      <c r="C15" s="102">
        <v>46140.35267361111</v>
      </c>
      <c r="D15" s="100">
        <v>0.729166666666667</v>
      </c>
      <c r="E15" s="2" t="str">
        <v>BM1</v>
      </c>
      <c r="F15" s="2" t="str">
        <v>ครีม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ภูธเนศ สวัสดี</v>
      </c>
      <c r="C16" s="102">
        <v>46140.35203703704</v>
      </c>
      <c r="D16" s="100">
        <v>0.729166666666667</v>
      </c>
      <c r="E16" s="2" t="str">
        <v>BM1</v>
      </c>
      <c r="F16" s="2" t="str">
        <v>ตี๋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กานต์เก้า แจ้งสว่าง</v>
      </c>
      <c r="C17" s="102">
        <v>46140.351643518516</v>
      </c>
      <c r="D17" s="100">
        <v>0.729166666666667</v>
      </c>
      <c r="E17" s="2" t="str">
        <v>BM1</v>
      </c>
      <c r="F17" s="2" t="str">
        <v>ชมพู่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ฉัตรมงคล มาลี</v>
      </c>
      <c r="C18" s="102">
        <v>46140.35145833333</v>
      </c>
      <c r="D18" s="100">
        <v>0.729166666666667</v>
      </c>
      <c r="E18" s="2" t="str">
        <v>BM1</v>
      </c>
      <c r="F18" s="2" t="str">
        <v>เก้า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กีรติ วาจาเพราะ</v>
      </c>
      <c r="C19" s="102">
        <v>46140.35140046296</v>
      </c>
      <c r="D19" s="100">
        <v>0.729166666666667</v>
      </c>
      <c r="E19" s="2" t="str">
        <v>BM1</v>
      </c>
      <c r="F19" s="2" t="str">
        <v>ซุป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เขมมะ จงเพิ่มกลาง</v>
      </c>
      <c r="C20" s="102">
        <v>46140.350590277776</v>
      </c>
      <c r="D20" s="100">
        <v>0.729166666666667</v>
      </c>
      <c r="E20" s="2" t="str">
        <v>BM1</v>
      </c>
      <c r="F20" s="2" t="str">
        <v>โฮ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นรินลักษณ์ สวัสดี</v>
      </c>
      <c r="C21" s="102">
        <v>46140.35054398148</v>
      </c>
      <c r="D21" s="115">
        <v>0.625</v>
      </c>
      <c r="E21" s="2" t="str">
        <v>BM1</v>
      </c>
      <c r="F21" s="2" t="str">
        <v>ใหม่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116" t="str">
        <v>ลากลับ 15:00</v>
      </c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รวินท์นิภา คงทะเล</v>
      </c>
      <c r="C22" s="102">
        <v>46140.350486111114</v>
      </c>
      <c r="D22" s="115">
        <v>0.625</v>
      </c>
      <c r="E22" s="2" t="str">
        <v>BM1</v>
      </c>
      <c r="F22" s="2" t="str">
        <v>นุ่น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116" t="str">
        <v>ลากลับ 15:00</v>
      </c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ครองฟ้า เทียมประกอบกิจ</v>
      </c>
      <c r="C23" s="102">
        <v>46140.35072916667</v>
      </c>
      <c r="D23" s="100">
        <v>0.729166666666667</v>
      </c>
      <c r="E23" s="2" t="str">
        <v>BM1</v>
      </c>
      <c r="F23" s="2" t="str">
        <v>จีโน่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อธิบดี วัสสุวรรณ</v>
      </c>
      <c r="C24" s="102">
        <v>46140.34947916667</v>
      </c>
      <c r="D24" s="100">
        <v>0.729166666666667</v>
      </c>
      <c r="E24" s="2" t="str">
        <v>BM1</v>
      </c>
      <c r="F24" s="2" t="str">
        <v>ฟรี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กาญจนา วิสุทธิพงศ์</v>
      </c>
      <c r="C25" s="102">
        <v>46140.349224537036</v>
      </c>
      <c r="D25" s="100">
        <v>0.729166666666667</v>
      </c>
      <c r="E25" s="2" t="str">
        <v>BM1</v>
      </c>
      <c r="F25" s="2" t="str">
        <v>แม่บ้านเก๋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พรชิตา พะวา</v>
      </c>
      <c r="C26" s="102">
        <v>46140.349074074074</v>
      </c>
      <c r="D26" s="100">
        <v>0.729166666666667</v>
      </c>
      <c r="E26" s="2" t="str">
        <v>BM1</v>
      </c>
      <c r="F26" s="2" t="str">
        <v>ฟ้าน้อย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ดวงหทัย อุปนิ</v>
      </c>
      <c r="C27" s="102">
        <v>46140.346284722225</v>
      </c>
      <c r="D27" s="100">
        <v>0.729166666666667</v>
      </c>
      <c r="E27" s="2" t="str">
        <v>BM1</v>
      </c>
      <c r="F27" s="2" t="str">
        <v>เบ้น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วิชชุตา เล็บครุฑ</v>
      </c>
      <c r="C28" s="102">
        <v>46140.349282407406</v>
      </c>
      <c r="D28" s="100">
        <v>0.729166666666667</v>
      </c>
      <c r="E28" s="2" t="str">
        <v>BM1</v>
      </c>
      <c r="F28" s="2" t="str">
        <v>จ๋า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ญาณรัตน์ พิสัยพันธ์</v>
      </c>
      <c r="C29" s="102">
        <v>46140.343819444446</v>
      </c>
      <c r="D29" s="100">
        <v>0.729166666666667</v>
      </c>
      <c r="E29" s="2" t="str">
        <v>BM1</v>
      </c>
      <c r="F29" s="2" t="str">
        <v>ขนมจีน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ณัฐฤดี วึงประโคน</v>
      </c>
      <c r="C30" s="102">
        <v>46140.341203703705</v>
      </c>
      <c r="D30" s="100">
        <v>0.729166666666667</v>
      </c>
      <c r="E30" s="2" t="str">
        <v>BM1</v>
      </c>
      <c r="F30" s="2" t="str">
        <v>เนส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วริศรา เครือแสง</v>
      </c>
      <c r="C31" s="102">
        <v>46140.33898148148</v>
      </c>
      <c r="D31" s="100">
        <v>0.729166666666667</v>
      </c>
      <c r="E31" s="2" t="str">
        <v>Bm1</v>
      </c>
      <c r="F31" s="2" t="str">
        <v>ทัย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ชาลิสา แสงจันทร์</v>
      </c>
      <c r="C32" s="102">
        <v>46140.33850694444</v>
      </c>
      <c r="D32" s="100">
        <v>0.729166666666667</v>
      </c>
      <c r="E32" s="2" t="str">
        <v>BM1</v>
      </c>
      <c r="F32" s="2" t="str">
        <v>ชิ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มณีรัตน์ จันนพคุณ</v>
      </c>
      <c r="C33" s="102">
        <v>46140.33346064815</v>
      </c>
      <c r="D33" s="100">
        <v>0.729166666666667</v>
      </c>
      <c r="E33" s="2" t="str">
        <v>BM1</v>
      </c>
      <c r="F33" s="2" t="str">
        <v>นาง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วันดี เพชรนิลบุตร</v>
      </c>
      <c r="C34" s="102">
        <v>46140.33116898148</v>
      </c>
      <c r="D34" s="100">
        <v>0.729166666666667</v>
      </c>
      <c r="E34" s="2" t="str">
        <v>BM1</v>
      </c>
      <c r="F34" s="2" t="str">
        <v>บุ๊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อิงอร สุวรรณนิเวศ</v>
      </c>
      <c r="C35" s="102">
        <v>46140.324270833335</v>
      </c>
      <c r="D35" s="115">
        <v>0.5416666666666666</v>
      </c>
      <c r="E35" s="2" t="str">
        <v>BM1</v>
      </c>
      <c r="F35" s="2" t="str">
        <v>หมวย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116" t="str">
        <v>ลางานช่วงบ่าย</v>
      </c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ตูแวยะ ลอมะ</v>
      </c>
      <c r="C36" s="102">
        <v>46140.33578703704</v>
      </c>
      <c r="D36" s="100">
        <v>0.7291666666666666</v>
      </c>
      <c r="E36" s="2" t="str">
        <v>BM1</v>
      </c>
      <c r="F36" s="2" t="str">
        <v>ยะห์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รัตตินันท์ กลิ่นจันทร์กลั่น</v>
      </c>
      <c r="C37" s="102">
        <v>46140.34855324074</v>
      </c>
      <c r="D37" s="100">
        <v>0.729166666666667</v>
      </c>
      <c r="E37" s="2" t="str">
        <v>BM1</v>
      </c>
      <c r="F37" s="2" t="str">
        <v>เจี๊ยบ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อภิรดี แสนโคตร</v>
      </c>
      <c r="C38" s="102">
        <v>46140.34621527778</v>
      </c>
      <c r="D38" s="100">
        <v>0.729166666666667</v>
      </c>
      <c r="E38" s="2" t="str">
        <v>BM1</v>
      </c>
      <c r="F38" s="2" t="str">
        <v>เกตุ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นันทฉัตร ถูกเหมาะ</v>
      </c>
      <c r="C39" s="102">
        <v>46140.359444444446</v>
      </c>
      <c r="D39" s="100">
        <v>0.729166666666667</v>
      </c>
      <c r="E39" s="2" t="str">
        <v>BM3</v>
      </c>
      <c r="F39" s="2" t="str">
        <v>มิ้น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วรพรต พรหมมา</v>
      </c>
      <c r="C40" s="102">
        <v>46140.357453703706</v>
      </c>
      <c r="D40" s="100">
        <v>0.729166666666667</v>
      </c>
      <c r="E40" s="2" t="str">
        <v>BM3</v>
      </c>
      <c r="F40" s="2" t="str">
        <v>ต้า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คณิต พลฤทธิ์</v>
      </c>
      <c r="C41" s="102">
        <v>46140.35671296297</v>
      </c>
      <c r="D41" s="100">
        <v>0.729166666666667</v>
      </c>
      <c r="E41" s="2" t="str">
        <v>BM3</v>
      </c>
      <c r="F41" s="2" t="str">
        <v>เพชร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เตชินท์ กะแตเซ็ง</v>
      </c>
      <c r="C42" s="102">
        <v>46140.35493055556</v>
      </c>
      <c r="D42" s="100">
        <v>0.729166666666667</v>
      </c>
      <c r="E42" s="2" t="str">
        <v>BM3</v>
      </c>
      <c r="F42" s="2" t="str">
        <v>กัส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ปิยะธิดา ปิดฉายะ</v>
      </c>
      <c r="C43" s="102">
        <v>46140.35487268519</v>
      </c>
      <c r="D43" s="100">
        <v>0.729166666666667</v>
      </c>
      <c r="E43" s="2" t="str">
        <v>BM3</v>
      </c>
      <c r="F43" s="2" t="str">
        <v>หมิว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กนต์ธร พู่พันธ์</v>
      </c>
      <c r="C44" s="102">
        <v>46140.35292824074</v>
      </c>
      <c r="D44" s="100">
        <v>0.729166666666667</v>
      </c>
      <c r="E44" s="2" t="str">
        <v>BM3</v>
      </c>
      <c r="F44" s="2" t="str">
        <v>ปาย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เจษฎาภรณ์ ปุราชะกา</v>
      </c>
      <c r="C45" s="102">
        <v>46140.35178240741</v>
      </c>
      <c r="D45" s="100">
        <v>0.729166666666667</v>
      </c>
      <c r="E45" s="2" t="str">
        <v>BM3</v>
      </c>
      <c r="F45" s="2" t="str">
        <v>บิ๊ก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ปฏิญญา สำเร็จสุข</v>
      </c>
      <c r="C46" s="102">
        <v>46140.3515625</v>
      </c>
      <c r="D46" s="100">
        <v>0.729166666666667</v>
      </c>
      <c r="E46" s="2" t="str">
        <v>BM3</v>
      </c>
      <c r="F46" s="2" t="str">
        <v>บิ้ง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วันชนะ แสงใส</v>
      </c>
      <c r="C47" s="102">
        <v>46140.35087962963</v>
      </c>
      <c r="D47" s="100">
        <v>0.729166666666667</v>
      </c>
      <c r="E47" s="2" t="str">
        <v>BM3</v>
      </c>
      <c r="F47" s="2" t="str">
        <v>แชมป์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ชลธิชา คงมงคล</v>
      </c>
      <c r="C48" s="102">
        <v>46140.35065972222</v>
      </c>
      <c r="D48" s="100">
        <v>0.729166666666667</v>
      </c>
      <c r="E48" s="2" t="str">
        <v>BM3</v>
      </c>
      <c r="F48" s="2" t="str">
        <v>แพรว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นันทิยา บุญดี</v>
      </c>
      <c r="C49" s="102">
        <v>46140.349907407406</v>
      </c>
      <c r="D49" s="100">
        <v>0.729166666666667</v>
      </c>
      <c r="E49" s="2" t="str">
        <v>BM3</v>
      </c>
      <c r="F49" s="2" t="str">
        <v>ใบเตย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ชินดนัย ปันชุน</v>
      </c>
      <c r="C50" s="102">
        <v>46140.34976851852</v>
      </c>
      <c r="D50" s="100">
        <v>0.729166666666667</v>
      </c>
      <c r="E50" s="2" t="str">
        <v>BM3</v>
      </c>
      <c r="F50" s="2" t="str">
        <v>นิว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 xml:space="preserve">
        <v>นวณัฐ หอมดอก </v>
      </c>
      <c r="C51" s="102">
        <v>46140.34972222222</v>
      </c>
      <c r="D51" s="100">
        <v>0.729166666666667</v>
      </c>
      <c r="E51" s="2" t="str">
        <v>BM3</v>
      </c>
      <c r="F51" s="2" t="str">
        <v>กุ๊ก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ชิชนก ทองใบ</v>
      </c>
      <c r="C52" s="102">
        <v>46140.34914351852</v>
      </c>
      <c r="D52" s="100">
        <v>0.729166666666667</v>
      </c>
      <c r="E52" s="2" t="str">
        <v>BM3</v>
      </c>
      <c r="F52" s="2" t="str">
        <v>หลิน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เบญจมาศ แก้วกล้า</v>
      </c>
      <c r="C53" s="102">
        <v>46140.347453703704</v>
      </c>
      <c r="D53" s="100">
        <v>0.729166666666667</v>
      </c>
      <c r="E53" s="2" t="str">
        <v>BM3</v>
      </c>
      <c r="F53" s="2" t="str">
        <v>จิ๊บ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ธีรถาพ ยะรังวงษ์</v>
      </c>
      <c r="C54" s="102">
        <v>46140.354733796295</v>
      </c>
      <c r="D54" s="100">
        <v>0.729166666666667</v>
      </c>
      <c r="E54" s="2" t="str">
        <v>BM3</v>
      </c>
      <c r="F54" s="2" t="str">
        <v>บาส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ธีรภัทร พลอยน้อย</v>
      </c>
      <c r="C55" s="102">
        <v>46140.342777777776</v>
      </c>
      <c r="D55" s="100">
        <v>0.729166666666667</v>
      </c>
      <c r="E55" s="2" t="str">
        <v>BM3</v>
      </c>
      <c r="F55" s="2" t="str">
        <v>คิว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กัญญาภัทร ลาเต๊ะ</v>
      </c>
      <c r="C56" s="102">
        <v>46140.34258101852</v>
      </c>
      <c r="D56" s="100">
        <v>0.729166666666667</v>
      </c>
      <c r="E56" s="2" t="str">
        <v>BM3</v>
      </c>
      <c r="F56" s="2" t="str">
        <v>ไลลา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ณัชชา ฤทธิ์จุรี</v>
      </c>
      <c r="C57" s="102">
        <v>46140.342627314814</v>
      </c>
      <c r="D57" s="100">
        <v>0.729166666666667</v>
      </c>
      <c r="E57" s="2" t="str">
        <v>BM3</v>
      </c>
      <c r="F57" s="2" t="str">
        <v>นา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จิราพร เพ็ชรนิล</v>
      </c>
      <c r="C58" s="102">
        <v>46140.339467592596</v>
      </c>
      <c r="D58" s="100">
        <v>0.729166666666667</v>
      </c>
      <c r="E58" s="2" t="str">
        <v>BM3</v>
      </c>
      <c r="F58" s="2" t="str">
        <v>ตาล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นันทวัน ธรรมนิต์</v>
      </c>
      <c r="C59" s="102">
        <v>46140.33951388889</v>
      </c>
      <c r="D59" s="100">
        <v>0.729166666666667</v>
      </c>
      <c r="E59" s="2" t="str">
        <v>BM3</v>
      </c>
      <c r="F59" s="2" t="str">
        <v>อ้อ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รัษนันท์ รุจไชยนิตย์</v>
      </c>
      <c r="C60" s="102">
        <v>46140.35538194444</v>
      </c>
      <c r="D60" s="100">
        <v>0.729166666666667</v>
      </c>
      <c r="E60" s="2" t="str">
        <v>BM3</v>
      </c>
      <c r="F60" s="2" t="str">
        <v>นันท์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สัจธรรม กะระวะสุ</v>
      </c>
      <c r="C61" s="102">
        <v>46140.3378125</v>
      </c>
      <c r="D61" s="100">
        <v>0.729166666666667</v>
      </c>
      <c r="E61" s="2" t="str">
        <v>BM3</v>
      </c>
      <c r="F61" s="2" t="str">
        <v>จันโท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รัฐภูมิ สุขนิล</v>
      </c>
      <c r="C62" s="102">
        <v>46140.33704861111</v>
      </c>
      <c r="D62" s="100">
        <v>0.729166666666667</v>
      </c>
      <c r="E62" s="2" t="str">
        <v>BM3</v>
      </c>
      <c r="F62" s="2" t="str">
        <v>โฟน</v>
      </c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ชัญญานุช ช่วยสกุล</v>
      </c>
      <c r="C63" s="102">
        <v>46140.3358912037</v>
      </c>
      <c r="D63" s="100">
        <v>0.729166666666667</v>
      </c>
      <c r="E63" s="2" t="str">
        <v>BM3</v>
      </c>
      <c r="F63" s="2" t="str">
        <v>น้ำเพชร</v>
      </c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08:30 - 17:30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ชนิตรา กลีบพุฒ</v>
      </c>
      <c r="C64" s="102">
        <v>46140.33125</v>
      </c>
      <c r="D64" s="100">
        <v>0.729166666666667</v>
      </c>
      <c r="E64" s="2" t="str">
        <v>BM3</v>
      </c>
      <c r="F64" s="2" t="str">
        <v>น้อง</v>
      </c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08:30 - 17:30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>
        <v>วิชชุดา ปะวันนา</v>
      </c>
      <c r="C65" s="102">
        <v>46140.325</v>
      </c>
      <c r="D65" s="100">
        <v>0.729166666666667</v>
      </c>
      <c r="E65" s="2" t="str">
        <v>BM3</v>
      </c>
      <c r="F65" s="2" t="str">
        <v>เปา</v>
      </c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08:30 - 17:30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กรรณิกา อิ่มอยู่</v>
      </c>
      <c r="C66" s="102">
        <v>46140.32488425926</v>
      </c>
      <c r="D66" s="100">
        <v>0.729166666666667</v>
      </c>
      <c r="E66" s="2" t="str">
        <v>BM3</v>
      </c>
      <c r="F66" s="2" t="str">
        <v>เก่ง</v>
      </c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08:30 - 17:30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ประกายทิพย์ อินธรรม</v>
      </c>
      <c r="C67" s="102">
        <v>46140.32482638889</v>
      </c>
      <c r="D67" s="100">
        <v>0.729166666666667</v>
      </c>
      <c r="E67" s="2" t="str">
        <v>BM3</v>
      </c>
      <c r="F67" s="2" t="str">
        <v>มิ้นท์</v>
      </c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08:30 - 17:30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กานต์มณี นวะสิมัยนาม</v>
      </c>
      <c r="C68" s="102">
        <v>46140.348078703704</v>
      </c>
      <c r="D68" s="100">
        <v>0.729166666666667</v>
      </c>
      <c r="E68" s="2" t="str">
        <v>BM3</v>
      </c>
      <c r="F68" s="2" t="str">
        <v>กาน</v>
      </c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08:30 - 17:30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2" t="str">
        <v>อนุชา ชื่นชม</v>
      </c>
      <c r="C69" s="102">
        <v>46140.35854166667</v>
      </c>
      <c r="D69" s="100">
        <v>0.729166666666667</v>
      </c>
      <c r="E69" s="2" t="str">
        <v>DW1</v>
      </c>
      <c r="F69" s="2" t="str">
        <v>อาท</v>
      </c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08:30 - 17:30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2" t="str">
        <v>ยุรนันท์ แซ่ย่าง</v>
      </c>
      <c r="C70" s="102">
        <v>46140.356875</v>
      </c>
      <c r="D70" s="100">
        <v>0.729166666666667</v>
      </c>
      <c r="E70" s="2" t="str">
        <v>DW1</v>
      </c>
      <c r="F70" s="2" t="str">
        <v>ตี๋</v>
      </c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 t="str">
        <v>08:30 - 17:30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2" t="str">
        <v>วรรณวิษา เตชะอนันต์ณุกุล</v>
      </c>
      <c r="C71" s="102">
        <v>46140.36189814815</v>
      </c>
      <c r="D71" s="100">
        <v>0.729166666666667</v>
      </c>
      <c r="E71" s="2" t="str">
        <v>DW1</v>
      </c>
      <c r="F71" s="2" t="str">
        <v>ลูคัส</v>
      </c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 t="str">
        <v>08:30 - 17:30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>
        <v>64</v>
      </c>
      <c r="B72" s="2" t="str">
        <v>นพรัตน์ นบนอบ</v>
      </c>
      <c r="C72" s="102">
        <v>46140.35359953704</v>
      </c>
      <c r="D72" s="100">
        <v>0.729166666666667</v>
      </c>
      <c r="E72" s="2" t="str">
        <v>DW1</v>
      </c>
      <c r="F72" s="2" t="str">
        <v>บอล</v>
      </c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 t="str">
        <v>08:30 - 17:30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>
        <v>65</v>
      </c>
      <c r="B73" s="2" t="str">
        <v>อนุพงศ์ แดงประเสริฐ</v>
      </c>
      <c r="C73" s="102">
        <v>46140.35196759259</v>
      </c>
      <c r="D73" s="100">
        <v>0.729166666666667</v>
      </c>
      <c r="E73" s="2" t="str">
        <v>DW1</v>
      </c>
      <c r="F73" s="2" t="str">
        <v>เอ</v>
      </c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 t="str">
        <v>08:30 - 17:30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>
        <v>66</v>
      </c>
      <c r="B74" s="2" t="str">
        <v>ณิชนันทน์ ขวัญสุด</v>
      </c>
      <c r="C74" s="102">
        <v>46140.35190972222</v>
      </c>
      <c r="D74" s="100">
        <v>0.729166666666667</v>
      </c>
      <c r="E74" s="2" t="str">
        <v>DW1</v>
      </c>
      <c r="F74" s="2" t="str">
        <v>บูม</v>
      </c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 t="str">
        <v>08:30 - 17:30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>
        <v>67</v>
      </c>
      <c r="B75" s="2" t="str">
        <v>นภัสกร ฟองเกิด</v>
      </c>
      <c r="C75" s="102">
        <v>46140.35034722222</v>
      </c>
      <c r="D75" s="100">
        <v>0.729166666666667</v>
      </c>
      <c r="E75" s="2" t="str">
        <v>DW1</v>
      </c>
      <c r="F75" s="2" t="str">
        <v>เปา</v>
      </c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 t="str">
        <v>08:30 - 17:30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>
        <v>68</v>
      </c>
      <c r="B76" s="2" t="str">
        <v>ศุภนัฐ มะโนรักษ์</v>
      </c>
      <c r="C76" s="102">
        <v>46140.35005787037</v>
      </c>
      <c r="D76" s="100">
        <v>0.729166666666667</v>
      </c>
      <c r="E76" s="2" t="str">
        <v>DW1</v>
      </c>
      <c r="F76" s="2" t="str">
        <v>ฟิล์ม</v>
      </c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 t="str">
        <v>08:30 - 17:30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>
        <v>69</v>
      </c>
      <c r="B77" s="2" t="str">
        <v>อรรถชัย ม่วงคู</v>
      </c>
      <c r="C77" s="102">
        <v>46140.33445601852</v>
      </c>
      <c r="D77" s="100">
        <v>0.729166666666667</v>
      </c>
      <c r="E77" s="2" t="str">
        <v>DW1</v>
      </c>
      <c r="F77" s="2" t="str">
        <v>บอม</v>
      </c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 t="str">
        <v>08:30 - 17:30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>
        <v>70</v>
      </c>
      <c r="B78" s="2" t="str">
        <v>วรญา กิตติเมธากูล</v>
      </c>
      <c r="C78" s="102">
        <v>46140.35528935185</v>
      </c>
      <c r="D78" s="100">
        <v>0.729166666666667</v>
      </c>
      <c r="E78" s="2" t="str">
        <v>DW3</v>
      </c>
      <c r="F78" s="2" t="str">
        <v>ป่าน</v>
      </c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 t="str">
        <v>08:30 - 17:30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>
        <v>71</v>
      </c>
      <c r="B79" s="2" t="str">
        <v>ณัฐฌา สุกาญจนะ</v>
      </c>
      <c r="C79" s="102">
        <v>46140.35517361111</v>
      </c>
      <c r="D79" s="100">
        <v>0.729166666666667</v>
      </c>
      <c r="E79" s="2" t="str">
        <v>DW3</v>
      </c>
      <c r="F79" s="2" t="str">
        <v>กั๊ฟ</v>
      </c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 t="str">
        <v>08:30 - 17:30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>
        <v>72</v>
      </c>
      <c r="B80" s="2" t="str">
        <v>ณัฐพล แสนทรัพย์</v>
      </c>
      <c r="C80" s="102">
        <v>46140.35300925926</v>
      </c>
      <c r="D80" s="100">
        <v>0.729166666666667</v>
      </c>
      <c r="E80" s="2" t="str">
        <v>DW3</v>
      </c>
      <c r="F80" s="2" t="str">
        <v>โอม</v>
      </c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 t="str">
        <v>08:30 - 17:30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>
        <v>73</v>
      </c>
      <c r="B81" s="2" t="str" xml:space="preserve">
        <v> อุมาพร ศรีโสภา</v>
      </c>
      <c r="C81" s="102">
        <v>46140.34787037037</v>
      </c>
      <c r="D81" s="100">
        <v>0.729166666666667</v>
      </c>
      <c r="E81" s="2" t="str">
        <v>DW3</v>
      </c>
      <c r="F81" s="2" t="str">
        <v>บิว</v>
      </c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 t="str">
        <v>08:30 - 17:30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>
        <v>74</v>
      </c>
      <c r="B82" s="2" t="str">
        <v>รภีพัส เพชรทอง</v>
      </c>
      <c r="C82" s="102">
        <v>46140.345034722224</v>
      </c>
      <c r="D82" s="100">
        <v>0.729166666666667</v>
      </c>
      <c r="E82" s="2" t="str">
        <v>DW3</v>
      </c>
      <c r="F82" s="2" t="str">
        <v>พี</v>
      </c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 t="str">
        <v>08:30 - 17:30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>
        <v>75</v>
      </c>
      <c r="B83" s="2" t="str">
        <v>กมลลักษณ์ ตันชัยมงคล</v>
      </c>
      <c r="C83" s="102">
        <v>46140.34140046296</v>
      </c>
      <c r="D83" s="100">
        <v>0.729166666666667</v>
      </c>
      <c r="E83" s="2" t="str">
        <v>DW3</v>
      </c>
      <c r="F83" s="2" t="str">
        <v>ชมพู่</v>
      </c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 t="str">
        <v>08:30 - 17:30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>
        <v>76</v>
      </c>
      <c r="B84" s="2" t="str">
        <v>สุธินันท์ ปรีเปรม</v>
      </c>
      <c r="C84" s="102">
        <v>46140.34034722222</v>
      </c>
      <c r="D84" s="100">
        <v>0.729166666666667</v>
      </c>
      <c r="E84" s="2" t="str">
        <v>DW3</v>
      </c>
      <c r="F84" s="2" t="str">
        <v>บีส</v>
      </c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 t="str">
        <v>08:30 - 17:30</v>
      </c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>
        <v>77</v>
      </c>
      <c r="B85" s="2" t="str">
        <v>เสฏฐกานต์ สกุลคุณสวัสดิ์</v>
      </c>
      <c r="C85" s="102">
        <v>46140.33284722222</v>
      </c>
      <c r="D85" s="100">
        <v>0.729166666666667</v>
      </c>
      <c r="E85" s="2" t="str">
        <v>DW3</v>
      </c>
      <c r="F85" s="2" t="str">
        <v>บอส</v>
      </c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 t="str">
        <v>08:30 - 17:30</v>
      </c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>
        <v>78</v>
      </c>
      <c r="B86" s="2" t="str">
        <v>ปุณณวิช มุงคุณแสน</v>
      </c>
      <c r="C86" s="102">
        <v>46140.33278935185</v>
      </c>
      <c r="D86" s="100">
        <v>0.729166666666667</v>
      </c>
      <c r="E86" s="2" t="str">
        <v>DW3</v>
      </c>
      <c r="F86" s="2" t="str">
        <v>มิก</v>
      </c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 t="str">
        <v>08:30 - 17:30</v>
      </c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>
        <v>79</v>
      </c>
      <c r="B87" s="2" t="str">
        <v>ภูบดินทร์ เจริญผิว</v>
      </c>
      <c r="C87" s="102">
        <v>46140.33268518518</v>
      </c>
      <c r="D87" s="100">
        <v>0.729166666666667</v>
      </c>
      <c r="E87" s="2" t="str">
        <v>DW3</v>
      </c>
      <c r="F87" s="2" t="str">
        <v>ปอนด์</v>
      </c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 t="str">
        <v>08:30 - 17:30</v>
      </c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>
        <v>80</v>
      </c>
      <c r="B88" s="2" t="str">
        <v>พยอม ดีเลิศ</v>
      </c>
      <c r="C88" s="102">
        <v>46140.34353009259</v>
      </c>
      <c r="D88" s="100">
        <v>0.729166666666667</v>
      </c>
      <c r="E88" s="2" t="str">
        <v>แม่บ้าน</v>
      </c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 t="str">
        <v>08:30 - 17:30</v>
      </c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>
        <v>81</v>
      </c>
      <c r="B89" s="2" t="str">
        <v>วันวิสาข์ กิตติกสานต์</v>
      </c>
      <c r="C89" s="102">
        <v>46140.33451388889</v>
      </c>
      <c r="D89" s="100">
        <v>0.729166666666667</v>
      </c>
      <c r="E89" s="2" t="str">
        <v>แม่บ้านสา</v>
      </c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 t="str">
        <v>08:30 - 17:30</v>
      </c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>
        <v>82</v>
      </c>
      <c r="B90" s="2" t="str">
        <v>ณัฐพงศ์ ปรีพูล</v>
      </c>
      <c r="C90" s="102">
        <v>46140.354780092595</v>
      </c>
      <c r="D90" s="100">
        <v>0.729166666666667</v>
      </c>
      <c r="E90" s="2" t="str">
        <v>นักศึกษา</v>
      </c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 t="str">
        <v>08:30 - 17:30</v>
      </c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>
        <v>83</v>
      </c>
      <c r="B91" s="2" t="str">
        <v>ขวัญชนก ประวิเศษ</v>
      </c>
      <c r="C91" s="102">
        <v>46140.34818287037</v>
      </c>
      <c r="D91" s="100">
        <v>0.729166666666667</v>
      </c>
      <c r="E91" s="2" t="str">
        <v>นักศึกษา</v>
      </c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 t="str">
        <v>08:30 - 17:30</v>
      </c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>
        <v>84</v>
      </c>
      <c r="B92" s="2" t="str">
        <v>เบญจมาศ เถือนชะนาถ</v>
      </c>
      <c r="C92" s="102">
        <v>46140.340682870374</v>
      </c>
      <c r="D92" s="100">
        <v>0.729166666666667</v>
      </c>
      <c r="E92" s="2" t="str">
        <v>นักศึกษา</v>
      </c>
      <c r="F92" s="2" t="str">
        <v>ยีสต์</v>
      </c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 t="str">
        <v>08:30 - 17:30</v>
      </c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>
        <v>85</v>
      </c>
      <c r="B93" s="2" t="str">
        <v>นัฐพล สุวินชัย</v>
      </c>
      <c r="C93" s="102">
        <v>46140.35498842593</v>
      </c>
      <c r="D93" s="100">
        <v>0.729166666666667</v>
      </c>
      <c r="E93" s="2" t="str">
        <v>นักศึกษาฝึกงาน</v>
      </c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 t="str">
        <v>08:30 - 17:30</v>
      </c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>
        <v>86</v>
      </c>
      <c r="B94" s="2" t="str">
        <v>นาย บดินทร์ชัย สมภักดี</v>
      </c>
      <c r="C94" s="102">
        <v>46140.3515162037</v>
      </c>
      <c r="D94" s="100">
        <v>0.729166666666667</v>
      </c>
      <c r="E94" s="2" t="str">
        <v>นักศึกษาฝึกงาน</v>
      </c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 t="str">
        <v>08:30 - 17:30</v>
      </c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>
        <v>87</v>
      </c>
      <c r="B95" s="2" t="str">
        <v>นายธีระภพ จันทะดวง</v>
      </c>
      <c r="C95" s="102">
        <v>46140.348333333335</v>
      </c>
      <c r="D95" s="100">
        <v>0.729166666666667</v>
      </c>
      <c r="E95" s="2" t="str">
        <v>นักศึกษาฝึกงาน</v>
      </c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 t="str">
        <v>08:30 - 17:30</v>
      </c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5"/>
      <c r="C96" s="145"/>
      <c r="D96" s="144"/>
      <c r="E96" s="25"/>
      <c r="F96" s="25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 t="str">
        <v>08:30 - 17:30</v>
      </c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 t="str">
        <v>08:30 - 17:30</v>
      </c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 t="str">
        <v>08:30 - 17:30</v>
      </c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 t="str">
        <v>08:30 - 17:30</v>
      </c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 t="str">
        <v>08:30 - 17:30</v>
      </c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 t="str">
        <v>08:30 - 17:30</v>
      </c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 t="str">
        <v>08:30 - 17:30</v>
      </c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 t="str">
        <v>08:30 - 17:30</v>
      </c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 t="str">
        <v>08:30 - 17:30</v>
      </c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134" priority="2" stopIfTrue="true" type="expression">
      <formula>AND(ISNUMBER(SEARCH("BM",$E9)),$E9&lt;&gt;$L9)</formula>
    </cfRule>
  </conditionalFormatting>
  <conditionalFormatting sqref="B1:B1048576">
    <cfRule dxfId="135" priority="3" stopIfTrue="true" type="duplicateValues"/>
  </conditionalFormatting>
  <conditionalFormatting sqref="L1:M1048576">
    <cfRule dxfId="136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137" priority="5" stopIfTrue="true" type="expression">
      <formula>ISNUMBER(SEARCH("มาสาย",$P1))</formula>
    </cfRule>
  </conditionalFormatting>
  <conditionalFormatting sqref="P1:P1048576">
    <cfRule dxfId="138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3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2" t="str">
        <v>Note</v>
      </c>
      <c r="F8" s="136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รวินท์นิภา คงทะเล</v>
      </c>
      <c r="C9" s="102">
        <v>46141.35912037037</v>
      </c>
      <c r="D9" s="100">
        <v>0.7291666666666666</v>
      </c>
      <c r="E9" s="2" t="str">
        <v>BM1</v>
      </c>
      <c r="F9" s="2" t="str">
        <v>นุ่น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กานต์เก้า แจ้งสว่าง</v>
      </c>
      <c r="C10" s="102">
        <v>46141.35842592592</v>
      </c>
      <c r="D10" s="100">
        <v>0.729166666666667</v>
      </c>
      <c r="E10" s="2" t="str">
        <v>BM1</v>
      </c>
      <c r="F10" s="2" t="str">
        <v>ชมพู่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อิงอร สุวรรณนิเวศ</v>
      </c>
      <c r="C11" s="102">
        <v>46141.358078703706</v>
      </c>
      <c r="D11" s="100">
        <v>0.729166666666667</v>
      </c>
      <c r="E11" s="2" t="str">
        <v>BM1</v>
      </c>
      <c r="F11" s="2" t="str">
        <v>หมวย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ณัฐกิตติ์ โล้หนู</v>
      </c>
      <c r="C12" s="102">
        <v>46141.35675925926</v>
      </c>
      <c r="D12" s="100">
        <v>0.729166666666667</v>
      </c>
      <c r="E12" s="2" t="str">
        <v>BM1</v>
      </c>
      <c r="F12" s="2" t="str">
        <v>เฟิร์ส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นิชากร กรุดบาง</v>
      </c>
      <c r="C13" s="102">
        <v>46141.355671296296</v>
      </c>
      <c r="D13" s="100">
        <v>0.729166666666667</v>
      </c>
      <c r="E13" s="2" t="str">
        <v>BM1</v>
      </c>
      <c r="F13" s="2" t="str">
        <v>ครีม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ฉัตรมงคล มาลี</v>
      </c>
      <c r="C14" s="102">
        <v>46141.35393518519</v>
      </c>
      <c r="D14" s="100">
        <v>0.729166666666667</v>
      </c>
      <c r="E14" s="2" t="str">
        <v>BM1</v>
      </c>
      <c r="F14" s="2" t="str">
        <v>เก้า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พรชิตา พะวา</v>
      </c>
      <c r="C15" s="102">
        <v>46141.35369212963</v>
      </c>
      <c r="D15" s="100">
        <v>0.729166666666667</v>
      </c>
      <c r="E15" s="2" t="str">
        <v>BM1</v>
      </c>
      <c r="F15" s="2" t="str">
        <v>ฟ้าน้อย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ครองฟ้า เทียมประกอบกิจ</v>
      </c>
      <c r="C16" s="102">
        <v>46141.353530092594</v>
      </c>
      <c r="D16" s="100">
        <v>0.729166666666667</v>
      </c>
      <c r="E16" s="2" t="str">
        <v>BM1</v>
      </c>
      <c r="F16" s="2" t="str">
        <v>จีโน่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ปนัดดา มานมูเราะ</v>
      </c>
      <c r="C17" s="102">
        <v>46141.35388888889</v>
      </c>
      <c r="D17" s="100">
        <v>0.729166666666667</v>
      </c>
      <c r="E17" s="2" t="str">
        <v>BM1</v>
      </c>
      <c r="F17" s="2" t="str">
        <v>หวาน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เขมมะ จงเพิ่มกลาง</v>
      </c>
      <c r="C18" s="102">
        <v>46141.35335648148</v>
      </c>
      <c r="D18" s="115">
        <v>0.625</v>
      </c>
      <c r="E18" s="2" t="str">
        <v>BM1</v>
      </c>
      <c r="F18" s="2" t="str">
        <v>โฮ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116" t="str">
        <v>ลางาน 15:00</v>
      </c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ประสิทธิ์ เด๊ะรอฮีม</v>
      </c>
      <c r="C19" s="102">
        <v>46141.35364583333</v>
      </c>
      <c r="D19" s="100">
        <v>0.7291666666666666</v>
      </c>
      <c r="E19" s="2" t="str">
        <v>BM1</v>
      </c>
      <c r="F19" s="2" t="str">
        <v>ดีน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อธิบดี วัสสุวรรณ</v>
      </c>
      <c r="C20" s="102">
        <v>46141.35277777778</v>
      </c>
      <c r="D20" s="100">
        <v>0.729166666666667</v>
      </c>
      <c r="E20" s="2" t="str">
        <v>BM1</v>
      </c>
      <c r="F20" s="2" t="str">
        <v>ฟรี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กาญจนา วิสุทธิพงศ์</v>
      </c>
      <c r="C21" s="102">
        <v>46141.35287037037</v>
      </c>
      <c r="D21" s="100">
        <v>0.729166666666667</v>
      </c>
      <c r="E21" s="2" t="str">
        <v>BM1</v>
      </c>
      <c r="F21" s="2" t="str">
        <v>แม่บ้านเก๋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นรินลักษณ์ สวัสดี</v>
      </c>
      <c r="C22" s="102">
        <v>46141.35099537037</v>
      </c>
      <c r="D22" s="100">
        <v>0.729166666666667</v>
      </c>
      <c r="E22" s="2" t="str">
        <v>BM1</v>
      </c>
      <c r="F22" s="2" t="str">
        <v>ใหม่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รัตตินันท์ กลิ่นจันทร์กลั่น</v>
      </c>
      <c r="C23" s="102">
        <v>46141.34847222222</v>
      </c>
      <c r="D23" s="100">
        <v>0.729166666666667</v>
      </c>
      <c r="E23" s="2" t="str">
        <v>BM1</v>
      </c>
      <c r="F23" s="2" t="str">
        <v>เจี๊ยบ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ดวงหทัย อุปนิ</v>
      </c>
      <c r="C24" s="102">
        <v>46141.34636574074</v>
      </c>
      <c r="D24" s="100">
        <v>0.729166666666667</v>
      </c>
      <c r="E24" s="2" t="str">
        <v>BM1</v>
      </c>
      <c r="F24" s="2" t="str">
        <v>เบ้น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วิชชุตา เล็บครุฑ</v>
      </c>
      <c r="C25" s="102">
        <v>46141.35121527778</v>
      </c>
      <c r="D25" s="100">
        <v>0.729166666666667</v>
      </c>
      <c r="E25" s="2" t="str">
        <v>BM1</v>
      </c>
      <c r="F25" s="2" t="str">
        <v>จ๋า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ตูแวยะ ลอมะ</v>
      </c>
      <c r="C26" s="102">
        <v>46141.344247685185</v>
      </c>
      <c r="D26" s="100">
        <v>0.729166666666667</v>
      </c>
      <c r="E26" s="2" t="str">
        <v>BM1</v>
      </c>
      <c r="F26" s="2" t="str">
        <v>ยะห์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ณัฐฤดี วึงประโคน</v>
      </c>
      <c r="C27" s="102">
        <v>46141.34297453704</v>
      </c>
      <c r="D27" s="100">
        <v>0.729166666666667</v>
      </c>
      <c r="E27" s="2" t="str">
        <v>BM1</v>
      </c>
      <c r="F27" s="2" t="str">
        <v>เนส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วันดี เพชรนิลบุตร</v>
      </c>
      <c r="C28" s="102">
        <v>46141.343935185185</v>
      </c>
      <c r="D28" s="100">
        <v>0.729166666666667</v>
      </c>
      <c r="E28" s="2" t="str">
        <v>BM1</v>
      </c>
      <c r="F28" s="2" t="str">
        <v>บุ๊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ภูริ ยังกิด</v>
      </c>
      <c r="C29" s="102">
        <v>46141.35420138889</v>
      </c>
      <c r="D29" s="100">
        <v>0.729166666666667</v>
      </c>
      <c r="E29" s="2" t="str">
        <v>BM1</v>
      </c>
      <c r="F29" s="2" t="str">
        <v>ภีม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วริศรา เครือแสง</v>
      </c>
      <c r="C30" s="102">
        <v>46141.338587962964</v>
      </c>
      <c r="D30" s="100">
        <v>0.729166666666667</v>
      </c>
      <c r="E30" s="2" t="str">
        <v>BM1</v>
      </c>
      <c r="F30" s="2" t="str">
        <v>ทัย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ภูธเนศ สวัสดี</v>
      </c>
      <c r="C31" s="102">
        <v>46141.35104166667</v>
      </c>
      <c r="D31" s="100">
        <v>0.729166666666667</v>
      </c>
      <c r="E31" s="2" t="str">
        <v>BM1</v>
      </c>
      <c r="F31" s="2" t="str">
        <v>ตี๋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3"/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มณีรัตน์ จันนพคุณ</v>
      </c>
      <c r="C32" s="102">
        <v>46141.3337962963</v>
      </c>
      <c r="D32" s="100">
        <v>0.729166666666667</v>
      </c>
      <c r="E32" s="2" t="str">
        <v>BM1</v>
      </c>
      <c r="F32" s="2" t="str">
        <v>นาง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ชาลิสา แสงจันทร์</v>
      </c>
      <c r="C33" s="102">
        <v>46141.33369212963</v>
      </c>
      <c r="D33" s="100">
        <v>0.729166666666667</v>
      </c>
      <c r="E33" s="2" t="str">
        <v>BM1</v>
      </c>
      <c r="F33" s="2" t="str">
        <v>ชิ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อภิรดี แสนโคตร</v>
      </c>
      <c r="C34" s="102">
        <v>46141.336747685185</v>
      </c>
      <c r="D34" s="100">
        <v>0.729166666666667</v>
      </c>
      <c r="E34" s="2" t="str">
        <v>BM1</v>
      </c>
      <c r="F34" s="2" t="str">
        <v>เกตุ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168" t="str">
        <v>อริน มั่นเจริญ</v>
      </c>
      <c r="C35" s="170">
        <v>46141.35383101852</v>
      </c>
      <c r="D35" s="100">
        <v>0.729166666666667</v>
      </c>
      <c r="E35" s="2" t="str">
        <v>BM1</v>
      </c>
      <c r="F35" s="2" t="str">
        <v>หมัด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167" t="str">
        <v>นันทฉัตร ถูกเหมาะ</v>
      </c>
      <c r="C36" s="171">
        <v>46141.36152777778</v>
      </c>
      <c r="D36" s="166">
        <v>0.729166666666667</v>
      </c>
      <c r="E36" s="117" t="str">
        <v>BM3</v>
      </c>
      <c r="F36" s="117" t="str">
        <v>มิ้น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167" t="str">
        <v>ธีรถาพ ยะรังวงษ์</v>
      </c>
      <c r="C37" s="171">
        <v>46141.35958333333</v>
      </c>
      <c r="D37" s="166">
        <v>0.729166666666667</v>
      </c>
      <c r="E37" s="117" t="str">
        <v>BM3</v>
      </c>
      <c r="F37" s="117" t="str">
        <v>บาส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167" t="str">
        <v>เตชินท์ กะแตเซ็ง</v>
      </c>
      <c r="C38" s="171">
        <v>46141.3593287037</v>
      </c>
      <c r="D38" s="166">
        <v>0.729166666666667</v>
      </c>
      <c r="E38" s="117" t="str">
        <v>BM3</v>
      </c>
      <c r="F38" s="117" t="str">
        <v>กัส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167" t="str">
        <v>กัญญาภัทร ลาเต๊ะ</v>
      </c>
      <c r="C39" s="171">
        <v>46141.358125</v>
      </c>
      <c r="D39" s="166">
        <v>0.729166666666667</v>
      </c>
      <c r="E39" s="117" t="str">
        <v>BM3</v>
      </c>
      <c r="F39" s="117" t="str">
        <v>ไลลา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167" t="str">
        <v>วรพรต พรหมมา</v>
      </c>
      <c r="C40" s="171">
        <v>46141.35680555556</v>
      </c>
      <c r="D40" s="166">
        <v>0.729166666666667</v>
      </c>
      <c r="E40" s="117" t="str">
        <v>BM3</v>
      </c>
      <c r="F40" s="117" t="str">
        <v>ต้า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167" t="str">
        <v>ณัชชา ฤทธิ์จุรี</v>
      </c>
      <c r="C41" s="171">
        <v>46141.35667824074</v>
      </c>
      <c r="D41" s="166">
        <v>0.729166666666667</v>
      </c>
      <c r="E41" s="117" t="str">
        <v>BM3</v>
      </c>
      <c r="F41" s="117" t="str">
        <v>นา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168" t="str">
        <v>ปิยะธิดา ปิดฉายะ</v>
      </c>
      <c r="C42" s="170">
        <v>46141.35471064815</v>
      </c>
      <c r="D42" s="169">
        <v>0.729166666666667</v>
      </c>
      <c r="E42" s="2" t="str">
        <v>BM3</v>
      </c>
      <c r="F42" s="2" t="str">
        <v>หมิว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168" t="str">
        <v>ชิชนก ทองใบ</v>
      </c>
      <c r="C43" s="170">
        <v>46141.353784722225</v>
      </c>
      <c r="D43" s="169">
        <v>0.729166666666667</v>
      </c>
      <c r="E43" s="2" t="str">
        <v>BM3</v>
      </c>
      <c r="F43" s="2" t="str">
        <v>หลิน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168" t="str">
        <v>ชลธิชา คงมงคล</v>
      </c>
      <c r="C44" s="170">
        <v>46141.353738425925</v>
      </c>
      <c r="D44" s="169">
        <v>0.729166666666667</v>
      </c>
      <c r="E44" s="2" t="str">
        <v>BM3</v>
      </c>
      <c r="F44" s="2" t="str">
        <v>แพรว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168" t="str">
        <v>วันชนะ แสงใส</v>
      </c>
      <c r="C45" s="170">
        <v>46141.35357638889</v>
      </c>
      <c r="D45" s="192">
        <v>0.729166666666667</v>
      </c>
      <c r="E45" s="2" t="str">
        <v>BM3</v>
      </c>
      <c r="F45" s="2" t="str">
        <v>แชมป์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168" t="str">
        <v>ปฏิญญา สำเร็จสุข</v>
      </c>
      <c r="C46" s="170">
        <v>46141.35292824074</v>
      </c>
      <c r="D46" s="169">
        <v>0.729166666666667</v>
      </c>
      <c r="E46" s="2" t="str">
        <v>BM3</v>
      </c>
      <c r="F46" s="2" t="str">
        <v>บิ๊ง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168" t="str">
        <v>นันทิยา บุญดี</v>
      </c>
      <c r="C47" s="170">
        <v>46141.351435185185</v>
      </c>
      <c r="D47" s="169">
        <v>0.729166666666667</v>
      </c>
      <c r="E47" s="2" t="str">
        <v>BM3</v>
      </c>
      <c r="F47" s="2" t="str">
        <v>ใบเตย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168" t="str">
        <v>กนต์ธร พู่พันธ์</v>
      </c>
      <c r="C48" s="170">
        <v>46141.35159722222</v>
      </c>
      <c r="D48" s="169">
        <v>0.729166666666667</v>
      </c>
      <c r="E48" s="2" t="str">
        <v>BM3</v>
      </c>
      <c r="F48" s="2" t="str">
        <v>ปาย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168" t="str">
        <v>เจษฎาภรณ์ ปุราชะกา</v>
      </c>
      <c r="C49" s="170">
        <v>46141.35057870371</v>
      </c>
      <c r="D49" s="169">
        <v>0.729166666666667</v>
      </c>
      <c r="E49" s="2" t="str">
        <v>BM3</v>
      </c>
      <c r="F49" s="2" t="str">
        <v>บิ๊ก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168" t="str">
        <v>กานต์มณี นวะสิมัยนาม</v>
      </c>
      <c r="C50" s="170">
        <v>46141.34956018518</v>
      </c>
      <c r="D50" s="169">
        <v>0.729166666666667</v>
      </c>
      <c r="E50" s="2" t="str">
        <v>BM3</v>
      </c>
      <c r="F50" s="2" t="str">
        <v>กาน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168" t="str">
        <v>รัษนันท์ รุจไชยนิตย์</v>
      </c>
      <c r="C51" s="170">
        <v>46141.3540625</v>
      </c>
      <c r="D51" s="169">
        <v>0.729166666666667</v>
      </c>
      <c r="E51" s="2" t="str">
        <v>BM3</v>
      </c>
      <c r="F51" s="2" t="str">
        <v>นันท์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168" t="str">
        <v>ชัญญานุช ช่วยสกุล</v>
      </c>
      <c r="C52" s="170">
        <v>46141.34271990741</v>
      </c>
      <c r="D52" s="169">
        <v>0.729166666666667</v>
      </c>
      <c r="E52" s="2" t="str">
        <v>BM3</v>
      </c>
      <c r="F52" s="2" t="str">
        <v>น้ำเพชร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168" t="str">
        <v>เบญจมาศ แก้วกล้า</v>
      </c>
      <c r="C53" s="170">
        <v>46141.3440162037</v>
      </c>
      <c r="D53" s="169">
        <v>0.729166666666667</v>
      </c>
      <c r="E53" s="2" t="str">
        <v>BM3</v>
      </c>
      <c r="F53" s="2" t="str">
        <v>จิ้บ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168" t="str">
        <v>ธีรภัทร พลอยน้อย</v>
      </c>
      <c r="C54" s="170">
        <v>46141.338854166665</v>
      </c>
      <c r="D54" s="169">
        <v>0.729166666666667</v>
      </c>
      <c r="E54" s="2" t="str">
        <v>BM3</v>
      </c>
      <c r="F54" s="2" t="str">
        <v>คิว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168" t="str">
        <v>สัจธรรม กะระวะสุ</v>
      </c>
      <c r="C55" s="170">
        <v>46141.33763888889</v>
      </c>
      <c r="D55" s="169">
        <v>0.729166666666667</v>
      </c>
      <c r="E55" s="2" t="str">
        <v>BM3</v>
      </c>
      <c r="F55" s="2" t="str">
        <v>จันโท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168" t="str">
        <v>ชนิตรา กลีบพุฒ</v>
      </c>
      <c r="C56" s="170">
        <v>46141.33756944445</v>
      </c>
      <c r="D56" s="169">
        <v>0.729166666666667</v>
      </c>
      <c r="E56" s="2" t="str">
        <v>BM3</v>
      </c>
      <c r="F56" s="2" t="str">
        <v>น้อง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168" t="str">
        <v>จิราพร เพ็ชรนิล</v>
      </c>
      <c r="C57" s="170">
        <v>46141.335694444446</v>
      </c>
      <c r="D57" s="169">
        <v>0.729166666666667</v>
      </c>
      <c r="E57" s="2" t="str">
        <v>BM3</v>
      </c>
      <c r="F57" s="2" t="str">
        <v>ตาล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168" t="str">
        <v>นันทวัน ธรรมนิต์</v>
      </c>
      <c r="C58" s="170">
        <v>46141.33560185185</v>
      </c>
      <c r="D58" s="169">
        <v>0.729166666666667</v>
      </c>
      <c r="E58" s="2" t="str">
        <v>BM3</v>
      </c>
      <c r="F58" s="2" t="str">
        <v>อ้อ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168" t="str">
        <v>วิชชุดา ปะวันนา</v>
      </c>
      <c r="C59" s="170">
        <v>46141.330729166664</v>
      </c>
      <c r="D59" s="169">
        <v>0.729166666666667</v>
      </c>
      <c r="E59" s="2" t="str">
        <v>BM3</v>
      </c>
      <c r="F59" s="2" t="str">
        <v>เปา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168" t="str">
        <v>ประกายทิพย์ อินธรรม</v>
      </c>
      <c r="C60" s="170">
        <v>46141.33039351852</v>
      </c>
      <c r="D60" s="169">
        <v>0.729166666666667</v>
      </c>
      <c r="E60" s="2" t="str">
        <v>BM3</v>
      </c>
      <c r="F60" s="2" t="str">
        <v>มิ้นท์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168" t="str">
        <v>กรรณิกา อิ่มอยู่</v>
      </c>
      <c r="C61" s="170">
        <v>46141.329930555556</v>
      </c>
      <c r="D61" s="169">
        <v>0.729166666666667</v>
      </c>
      <c r="E61" s="2" t="str">
        <v>BM3</v>
      </c>
      <c r="F61" s="2" t="str">
        <v>เก่ง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168" t="str">
        <v>รัฐภูมิ สุขนิล</v>
      </c>
      <c r="C62" s="170">
        <v>46141.33726851852</v>
      </c>
      <c r="D62" s="169">
        <v>0.729166666666667</v>
      </c>
      <c r="E62" s="2" t="str">
        <v>BM3</v>
      </c>
      <c r="F62" s="2" t="str">
        <v>โฟน</v>
      </c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167" t="str">
        <v>อนุชา ชื่นชม</v>
      </c>
      <c r="C63" s="171">
        <v>46141.35582175926</v>
      </c>
      <c r="D63" s="166">
        <v>0.729166666666667</v>
      </c>
      <c r="E63" s="117" t="str">
        <v>DW1</v>
      </c>
      <c r="F63" s="117" t="str">
        <v>อาท</v>
      </c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08:30 - 17:30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168" t="str">
        <v>อนุพงศ์ แดงประเสริฐ</v>
      </c>
      <c r="C64" s="170">
        <v>46141.35241898148</v>
      </c>
      <c r="D64" s="192">
        <v>0.729166666666667</v>
      </c>
      <c r="E64" s="2" t="str">
        <v>DW1</v>
      </c>
      <c r="F64" s="2" t="str">
        <v>เอ</v>
      </c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08:30 - 17:30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168" t="str">
        <v>ยุรนันท์ แซ่ย่าง</v>
      </c>
      <c r="C65" s="170">
        <v>46141.35189814815</v>
      </c>
      <c r="D65" s="169">
        <v>0.729166666666667</v>
      </c>
      <c r="E65" s="2" t="str">
        <v>DW1</v>
      </c>
      <c r="F65" s="2" t="str">
        <v>ตี๋</v>
      </c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08:30 - 17:30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168" t="str">
        <v>ศุภนัฐ มะโนรักษ์</v>
      </c>
      <c r="C66" s="170">
        <v>46141.35203703704</v>
      </c>
      <c r="D66" s="169">
        <v>0.729166666666667</v>
      </c>
      <c r="E66" s="2" t="str">
        <v>DW1</v>
      </c>
      <c r="F66" s="2" t="str">
        <v>ฟิล์ม</v>
      </c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08:30 - 17:30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168" t="str">
        <v>ณิชนันทน์ ขวัญสุด</v>
      </c>
      <c r="C67" s="170">
        <v>46141.34782407407</v>
      </c>
      <c r="D67" s="169">
        <v>0.729166666666667</v>
      </c>
      <c r="E67" s="2" t="str">
        <v>DW1</v>
      </c>
      <c r="F67" s="2" t="str">
        <v>บูม</v>
      </c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08:30 - 17:30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168" t="str">
        <v>วรรณวิษา เตชะอนันต์ณุกุล</v>
      </c>
      <c r="C68" s="170">
        <v>46141.35130787037</v>
      </c>
      <c r="D68" s="169">
        <v>0.729166666666667</v>
      </c>
      <c r="E68" s="2" t="str">
        <v>DW1</v>
      </c>
      <c r="F68" s="2" t="str">
        <v>ลูคัส</v>
      </c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08:30 - 17:30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168" t="str">
        <v>นภัสกร ฟองเกิด</v>
      </c>
      <c r="C69" s="170">
        <v>46141.3459375</v>
      </c>
      <c r="D69" s="169">
        <v>0.729166666666667</v>
      </c>
      <c r="E69" s="2" t="str">
        <v>DW1</v>
      </c>
      <c r="F69" s="2" t="str">
        <v>เปา</v>
      </c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08:30 - 17:30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168" t="str">
        <v>นพรัตน์ นบนอบ</v>
      </c>
      <c r="C70" s="170">
        <v>46141.344375</v>
      </c>
      <c r="D70" s="169">
        <v>0.729166666666667</v>
      </c>
      <c r="E70" s="2" t="str">
        <v>DW1</v>
      </c>
      <c r="F70" s="2" t="str">
        <v>บอล</v>
      </c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 t="str">
        <v>08:30 - 17:30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168" t="str">
        <v>อรรถชัย ม่วงคู</v>
      </c>
      <c r="C71" s="170">
        <v>46141.337696759256</v>
      </c>
      <c r="D71" s="169">
        <v>0.729166666666667</v>
      </c>
      <c r="E71" s="2" t="str">
        <v>DW1</v>
      </c>
      <c r="F71" s="2" t="str">
        <v>บอม</v>
      </c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 t="str">
        <v>08:30 - 17:30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>
        <v>64</v>
      </c>
      <c r="B72" s="168" t="str">
        <v>ณัฐพล แสนทรัพย์</v>
      </c>
      <c r="C72" s="170">
        <v>46141.3518287037</v>
      </c>
      <c r="D72" s="169">
        <v>0.729166666666667</v>
      </c>
      <c r="E72" s="2" t="str">
        <v>DW3</v>
      </c>
      <c r="F72" s="2" t="str">
        <v>โอม</v>
      </c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 t="str">
        <v>08:30 - 17:30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>
        <v>65</v>
      </c>
      <c r="B73" s="168" t="str">
        <v>รภีพัส เพชรทอง</v>
      </c>
      <c r="C73" s="170">
        <v>46141.35138888889</v>
      </c>
      <c r="D73" s="169">
        <v>0.729166666666667</v>
      </c>
      <c r="E73" s="2" t="str">
        <v>DW3</v>
      </c>
      <c r="F73" s="2" t="str">
        <v>พี</v>
      </c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 t="str">
        <v>08:30 - 17:30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>
        <v>66</v>
      </c>
      <c r="B74" s="168" t="str" xml:space="preserve">
        <v> อุมาพร ศรีโสภา</v>
      </c>
      <c r="C74" s="170">
        <v>46141.3503125</v>
      </c>
      <c r="D74" s="169">
        <v>0.729166666666667</v>
      </c>
      <c r="E74" s="2" t="str">
        <v>DW3</v>
      </c>
      <c r="F74" s="2" t="str">
        <v>บิว</v>
      </c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 t="str">
        <v>08:30 - 17:30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>
        <v>67</v>
      </c>
      <c r="B75" s="168" t="str">
        <v>สุธินันท์ ปรีเปรม</v>
      </c>
      <c r="C75" s="170">
        <v>46141.34553240741</v>
      </c>
      <c r="D75" s="169">
        <v>0.729166666666667</v>
      </c>
      <c r="E75" s="2" t="str">
        <v>DW3</v>
      </c>
      <c r="F75" s="2" t="str">
        <v>บีส</v>
      </c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 t="str">
        <v>08:30 - 17:30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>
        <v>68</v>
      </c>
      <c r="B76" s="168" t="str">
        <v>กมลลักษณ์ ตันชัยมงคล</v>
      </c>
      <c r="C76" s="170">
        <v>46141.345717592594</v>
      </c>
      <c r="D76" s="169">
        <v>0.729166666666667</v>
      </c>
      <c r="E76" s="2" t="str">
        <v>DW3</v>
      </c>
      <c r="F76" s="2" t="str">
        <v>ชมพู่</v>
      </c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 t="str">
        <v>08:30 - 17:30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>
        <v>69</v>
      </c>
      <c r="B77" s="168" t="str">
        <v>วรญา กิตติเมธากูล</v>
      </c>
      <c r="C77" s="170">
        <v>46141.34185185185</v>
      </c>
      <c r="D77" s="193">
        <v>0.729166666666667</v>
      </c>
      <c r="E77" s="2" t="str">
        <v>DW3</v>
      </c>
      <c r="F77" s="2" t="str">
        <v>ป่าน</v>
      </c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 t="str">
        <v>08:30 - 17:30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>
        <v>70</v>
      </c>
      <c r="B78" s="168" t="str">
        <v>เสฏฐกานต์ สกุลคุณสวัสดิ์</v>
      </c>
      <c r="C78" s="170">
        <v>46141.337858796294</v>
      </c>
      <c r="D78" s="169">
        <v>0.729166666666667</v>
      </c>
      <c r="E78" s="2" t="str">
        <v>DW3</v>
      </c>
      <c r="F78" s="2" t="str">
        <v>บอส</v>
      </c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 t="str">
        <v>08:30 - 17:30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>
        <v>71</v>
      </c>
      <c r="B79" s="168" t="str">
        <v>พยอม ดีเลิศ</v>
      </c>
      <c r="C79" s="170">
        <v>46141.346030092594</v>
      </c>
      <c r="D79" s="169">
        <v>0.729166666666667</v>
      </c>
      <c r="E79" s="2" t="str">
        <v>แม่บ้าน</v>
      </c>
      <c r="F79" s="2"/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 t="str">
        <v>08:30 - 17:30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>
        <v>72</v>
      </c>
      <c r="B80" s="168" t="str">
        <v>วันวิสาข์ กิตติกสานต์</v>
      </c>
      <c r="C80" s="170">
        <v>46141.341319444444</v>
      </c>
      <c r="D80" s="169">
        <v>0.729166666666667</v>
      </c>
      <c r="E80" s="2" t="str">
        <v>แม่บ้านสา</v>
      </c>
      <c r="F80" s="2"/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 t="str">
        <v>08:30 - 17:30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>
        <v>73</v>
      </c>
      <c r="B81" s="168" t="str">
        <v>ณัฐพงศ์ ปรีพูล</v>
      </c>
      <c r="C81" s="170">
        <v>46141.35413194444</v>
      </c>
      <c r="D81" s="169">
        <v>0.729166666666667</v>
      </c>
      <c r="E81" s="2" t="str">
        <v>นักศึกษา</v>
      </c>
      <c r="F81" s="2"/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 t="str">
        <v>08:30 - 17:30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>
        <v>74</v>
      </c>
      <c r="B82" s="168" t="str">
        <v>ขวัญชนก ประวิเศษ</v>
      </c>
      <c r="C82" s="170">
        <v>46141.34579861111</v>
      </c>
      <c r="D82" s="169">
        <v>0.729166666666667</v>
      </c>
      <c r="E82" s="2" t="str">
        <v>นักศึกษา</v>
      </c>
      <c r="F82" s="2"/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 t="str">
        <v>08:30 - 17:30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>
        <v>75</v>
      </c>
      <c r="B83" s="167" t="str">
        <v>นัฐพล สุวินชัย</v>
      </c>
      <c r="C83" s="171">
        <v>46141.355729166666</v>
      </c>
      <c r="D83" s="194">
        <v>0.729166666666667</v>
      </c>
      <c r="E83" s="117" t="str">
        <v>นักศึกษาฝึกงาน</v>
      </c>
      <c r="F83" s="117"/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 t="str">
        <v>08:30 - 17:30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>
        <v>76</v>
      </c>
      <c r="B84" s="168" t="str">
        <v>นาย บดินทร์ชัย สมภักดี</v>
      </c>
      <c r="C84" s="170">
        <v>46141.35155092592</v>
      </c>
      <c r="D84" s="192">
        <v>0.729166666666667</v>
      </c>
      <c r="E84" s="2" t="str">
        <v>นักศึกษาฝึกงาน</v>
      </c>
      <c r="F84" s="2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 t="str">
        <v>08:30 - 17:30</v>
      </c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>
        <v>77</v>
      </c>
      <c r="B85" s="168" t="str">
        <v>นายธีระภพ จันทะดวง</v>
      </c>
      <c r="C85" s="170">
        <v>46141.34584490741</v>
      </c>
      <c r="D85" s="192">
        <v>0.729166666666667</v>
      </c>
      <c r="E85" s="2" t="str">
        <v>นักศึกษาฝึกงาน</v>
      </c>
      <c r="F85" s="2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 t="str">
        <v>08:30 - 17:30</v>
      </c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>
        <v>78</v>
      </c>
      <c r="B86" s="2"/>
      <c r="C86" s="102"/>
      <c r="D86" s="182"/>
      <c r="E86" s="23"/>
      <c r="F86" s="23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 t="str">
        <v>08:30 - 17:30</v>
      </c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/>
      <c r="B87" s="25"/>
      <c r="C87" s="145"/>
      <c r="D87" s="100"/>
      <c r="E87" s="2"/>
      <c r="F87" s="2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 t="str">
        <v>08:30 - 17:30</v>
      </c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/>
      <c r="B88" s="2"/>
      <c r="C88" s="102"/>
      <c r="D88" s="100"/>
      <c r="E88" s="2"/>
      <c r="F88" s="2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 t="str">
        <v>08:30 - 17:30</v>
      </c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"/>
      <c r="C89" s="102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 t="str">
        <v>08:30 - 17:30</v>
      </c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 t="str">
        <v>08:30 - 17:30</v>
      </c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 t="str">
        <v>08:30 - 17:30</v>
      </c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 t="str">
        <v>08:30 - 17:30</v>
      </c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 t="str">
        <v>08:30 - 17:30</v>
      </c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 t="str">
        <v>08:30 - 17:30</v>
      </c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 t="str">
        <v>08:30 - 17:30</v>
      </c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 t="str">
        <v>08:30 - 17:30</v>
      </c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 t="str">
        <v>08:30 - 17:30</v>
      </c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 t="str">
        <v>08:30 - 17:30</v>
      </c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 t="str">
        <v>08:30 - 17:30</v>
      </c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 t="str">
        <v>08:30 - 17:30</v>
      </c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/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/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/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/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139" priority="2" stopIfTrue="true" type="expression">
      <formula>AND(ISNUMBER(SEARCH("BM",$E9)),$E9&lt;&gt;$L9)</formula>
    </cfRule>
  </conditionalFormatting>
  <conditionalFormatting sqref="B1:B1048576">
    <cfRule dxfId="140" priority="3" stopIfTrue="true" type="duplicateValues"/>
  </conditionalFormatting>
  <conditionalFormatting sqref="L1:M1048576">
    <cfRule dxfId="141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142" priority="5" stopIfTrue="true" type="expression">
      <formula>ISNUMBER(SEARCH("มาสาย",$P1))</formula>
    </cfRule>
  </conditionalFormatting>
  <conditionalFormatting sqref="P1:P1048576">
    <cfRule dxfId="143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xl/worksheets/sheet3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4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37"/>
    <col collapsed="false" customWidth="true" hidden="false" max="12" min="12" style="0" width="18"/>
    <col collapsed="false" customWidth="true" hidden="false" max="13" min="13" style="0" width="21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5"/>
    <col collapsed="false" customWidth="true" hidden="false" max="17" min="17" style="0" width="14"/>
    <col collapsed="false" customWidth="true" hidden="true" max="17" min="17" style="0" width="14"/>
    <col collapsed="false" customWidth="true" hidden="false" max="18" min="18" style="0" width="23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7"/>
    <col collapsed="false" customWidth="true" hidden="false" max="23" min="23" style="0" width="18"/>
    <col collapsed="false" customWidth="true" hidden="false" max="24" min="24" style="0" width="17"/>
    <col collapsed="false" customWidth="true" hidden="false" max="25" min="25" style="0" width="15"/>
    <col collapsed="false" customWidth="true" hidden="false" max="26" min="26" style="0" width="22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6"/>
    <col collapsed="false" customWidth="true" hidden="false" max="36" min="36" style="0" width="35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</cols>
  <sheetData>
    <row customHeight="true" ht="22" r="1">
      <c r="A1" s="94" t="str">
        <v>จำนวนพนักงาน BM</v>
      </c>
      <c r="B1" s="94"/>
      <c r="C1" s="94">
        <f>COUNTIF(E1:E104,"*BM*")</f>
      </c>
      <c r="D1" s="94" t="str">
        <v>จำนวนพนักงาน DW</v>
      </c>
      <c r="E1" s="94"/>
      <c r="F1" s="94">
        <f>COUNTIF(E9:E104,"*DW*")</f>
      </c>
      <c r="G1" s="95"/>
      <c r="H1" s="95"/>
      <c r="I1" s="95"/>
      <c r="J1" s="95"/>
      <c r="K1" s="95">
        <f>C1+F1</f>
      </c>
      <c r="L1" s="98"/>
      <c r="M1" s="98"/>
      <c r="N1" s="98"/>
      <c r="O1" s="98"/>
      <c r="P1" s="32"/>
      <c r="Q1" s="3"/>
      <c r="R1" s="3"/>
      <c r="S1" s="99" t="str">
        <v>ค่าโอที</v>
      </c>
      <c r="T1" s="99"/>
      <c r="U1" s="32"/>
      <c r="V1" s="96" t="str">
        <v>ค่าแรง BM</v>
      </c>
      <c r="W1" s="96"/>
      <c r="X1" s="97">
        <f>SUMIF(E:E,"*BM*",AH:AH)</f>
      </c>
      <c r="Y1" s="97"/>
      <c r="Z1" s="96" t="str">
        <v>ค่าแรง BM 2-4</v>
      </c>
      <c r="AA1" s="96"/>
      <c r="AB1" s="74"/>
      <c r="AC1" s="3"/>
      <c r="AD1" s="96" t="str">
        <v>ค่าแรง DW</v>
      </c>
      <c r="AE1" s="96"/>
      <c r="AF1" s="97">
        <f>SUMIF(E:E,"*DW*",AH:AH)</f>
      </c>
      <c r="AG1" s="93"/>
      <c r="AH1" s="32"/>
      <c r="AI1" s="32"/>
      <c r="AJ1" s="32"/>
      <c r="AK1" s="32"/>
      <c r="AL1" s="32"/>
      <c r="AM1" s="32"/>
    </row>
    <row customHeight="true" ht="22" r="2">
      <c r="A2" s="32"/>
      <c r="B2" s="32" t="str">
        <v>BM1</v>
      </c>
      <c r="C2" s="3">
        <f>COUNTIF(E9:E104,"*BM1*")</f>
      </c>
      <c r="D2" s="2"/>
      <c r="E2" s="2" t="str">
        <v>DW 1</v>
      </c>
      <c r="F2" s="32">
        <f>COUNTIF(E9:E105,"*DW1*")</f>
      </c>
      <c r="G2" s="32"/>
      <c r="H2" s="32"/>
      <c r="I2" s="32"/>
      <c r="J2" s="32"/>
      <c r="K2" s="32"/>
      <c r="L2" s="98"/>
      <c r="M2" s="98"/>
      <c r="N2" s="98"/>
      <c r="O2" s="98"/>
      <c r="P2" s="32"/>
      <c r="Q2" s="3"/>
      <c r="R2" s="109"/>
      <c r="S2" s="113" t="str">
        <v>BM1</v>
      </c>
      <c r="T2" s="112">
        <f>SUMIF(E:E,"*BM1*",AG:AG)</f>
      </c>
      <c r="U2" s="32"/>
      <c r="V2" s="15" t="str">
        <v>ค่าแรง BM1</v>
      </c>
      <c r="W2" s="15"/>
      <c r="X2" s="84">
        <f>SUMIF(E:E,"*BM1*",AH:AH)-SUMIF(E:E,"*BM1*",AG:AG)</f>
      </c>
      <c r="Y2" s="84"/>
      <c r="Z2" s="110"/>
      <c r="AA2" s="110"/>
      <c r="AB2" s="74"/>
      <c r="AC2" s="3"/>
      <c r="AD2" s="3"/>
      <c r="AE2" s="3"/>
      <c r="AF2" s="32"/>
      <c r="AG2" s="111"/>
      <c r="AH2" s="32"/>
      <c r="AI2" s="32"/>
      <c r="AJ2" s="32"/>
      <c r="AK2" s="32"/>
      <c r="AL2" s="114"/>
      <c r="AM2" s="94"/>
    </row>
    <row customHeight="true" ht="22" r="3">
      <c r="A3" s="32"/>
      <c r="B3" s="32" t="str">
        <v>BM2</v>
      </c>
      <c r="C3" s="3">
        <f>COUNTIF(E9:E105,"*BM2*")</f>
      </c>
      <c r="D3" s="2"/>
      <c r="E3" s="2" t="str">
        <v>DW 2</v>
      </c>
      <c r="F3" s="32">
        <f>COUNTIF(E9:E106,"*DW2*")</f>
      </c>
      <c r="G3" s="32"/>
      <c r="H3" s="32"/>
      <c r="I3" s="32"/>
      <c r="J3" s="32"/>
      <c r="K3" s="32"/>
      <c r="L3" s="98"/>
      <c r="M3" s="98"/>
      <c r="N3" s="98"/>
      <c r="O3" s="98"/>
      <c r="P3" s="94"/>
      <c r="Q3" s="3"/>
      <c r="R3" s="3"/>
      <c r="S3" s="113" t="str">
        <v>BM2</v>
      </c>
      <c r="T3" s="112">
        <f>SUMIF(E:E,"*BM2*",AG:AG)</f>
      </c>
      <c r="U3" s="32"/>
      <c r="V3" s="15" t="str">
        <v>ค่าแรง BM2</v>
      </c>
      <c r="W3" s="15"/>
      <c r="X3" s="84">
        <f>SUMIF(E:E,"*BM2*",AH:AH)-SUMIF(E:E,"*BM2*",AG:AG)</f>
      </c>
      <c r="Y3" s="84"/>
      <c r="Z3" s="32">
        <f>SUM(X3:X7)</f>
      </c>
      <c r="AA3" s="32"/>
      <c r="AB3" s="74"/>
      <c r="AC3" s="3"/>
      <c r="AD3" s="3"/>
      <c r="AE3" s="3"/>
      <c r="AF3" s="32"/>
      <c r="AG3" s="111"/>
      <c r="AH3" s="32"/>
      <c r="AI3" s="32"/>
      <c r="AJ3" s="32"/>
      <c r="AK3" s="32"/>
      <c r="AL3" s="114"/>
      <c r="AM3" s="94"/>
    </row>
    <row customHeight="true" ht="22" r="4">
      <c r="A4" s="32"/>
      <c r="B4" s="32" t="str">
        <v>BM3</v>
      </c>
      <c r="C4" s="3">
        <f>COUNTIF(E9:E106,"*BM3*")</f>
      </c>
      <c r="D4" s="2"/>
      <c r="E4" s="2" t="str">
        <v>DW 3</v>
      </c>
      <c r="F4" s="32">
        <f>COUNTIF(E9:E107,"*DW3*")</f>
      </c>
      <c r="G4" s="32"/>
      <c r="H4" s="32"/>
      <c r="I4" s="32"/>
      <c r="J4" s="32"/>
      <c r="K4" s="32"/>
      <c r="L4" s="98"/>
      <c r="M4" s="98"/>
      <c r="N4" s="98"/>
      <c r="O4" s="98"/>
      <c r="P4" s="32"/>
      <c r="Q4" s="3"/>
      <c r="R4" s="3"/>
      <c r="S4" s="113" t="str">
        <v>BM3</v>
      </c>
      <c r="T4" s="112">
        <f>SUMIF(E:E,"*BM3*",AG:AG)</f>
      </c>
      <c r="U4" s="32"/>
      <c r="V4" s="15" t="str">
        <v>ค่าแรง BM3</v>
      </c>
      <c r="W4" s="15"/>
      <c r="X4" s="84">
        <f>SUMIF(E:E,"*BM3*",AH:AH)-SUMIF(E:E,"*BM3*",AG:AG)</f>
      </c>
      <c r="Y4" s="84"/>
      <c r="Z4" s="32"/>
      <c r="AA4" s="32"/>
      <c r="AB4" s="74"/>
      <c r="AC4" s="3"/>
      <c r="AD4" s="3"/>
      <c r="AE4" s="3"/>
      <c r="AF4" s="32"/>
      <c r="AG4" s="111"/>
      <c r="AH4" s="32"/>
      <c r="AI4" s="32"/>
      <c r="AJ4" s="32"/>
      <c r="AK4" s="32"/>
      <c r="AL4" s="114"/>
      <c r="AM4" s="94"/>
    </row>
    <row customHeight="true" ht="22" r="5">
      <c r="A5" s="32"/>
      <c r="B5" s="32" t="str">
        <v>BMN</v>
      </c>
      <c r="C5" s="3">
        <f>COUNTIF(E9:E107,"*BMN*")</f>
      </c>
      <c r="D5" s="2"/>
      <c r="E5" s="2" t="str">
        <v>DWN</v>
      </c>
      <c r="F5" s="32">
        <f>COUNTIF(E9:E108,"*DWN*")</f>
      </c>
      <c r="G5" s="32"/>
      <c r="H5" s="32"/>
      <c r="I5" s="32"/>
      <c r="J5" s="32"/>
      <c r="K5" s="32"/>
      <c r="L5" s="98"/>
      <c r="M5" s="98"/>
      <c r="N5" s="98"/>
      <c r="O5" s="98"/>
      <c r="P5" s="32"/>
      <c r="Q5" s="3"/>
      <c r="R5" s="3"/>
      <c r="S5" s="113" t="str">
        <v>BM4</v>
      </c>
      <c r="T5" s="112">
        <f>SUMIF(E:E,"*BM4*",AG:AG)</f>
      </c>
      <c r="U5" s="32"/>
      <c r="V5" s="15" t="str">
        <v>ค่าแรง BMN</v>
      </c>
      <c r="W5" s="15"/>
      <c r="X5" s="84">
        <f>SUMIF(E:E,"*BMN*",AH:AH)-SUMIF(E:E,"*BMN*",AG:AG)</f>
      </c>
      <c r="Y5" s="84"/>
      <c r="Z5" s="32"/>
      <c r="AA5" s="32"/>
      <c r="AB5" s="74"/>
      <c r="AC5" s="3"/>
      <c r="AD5" s="3"/>
      <c r="AE5" s="3"/>
      <c r="AF5" s="32"/>
      <c r="AG5" s="111"/>
      <c r="AH5" s="32"/>
      <c r="AI5" s="32"/>
      <c r="AJ5" s="32"/>
      <c r="AK5" s="32"/>
      <c r="AL5" s="114"/>
      <c r="AM5" s="94"/>
    </row>
    <row customHeight="true" ht="22" r="6">
      <c r="A6" s="32"/>
      <c r="B6" s="32" t="str">
        <v>BMM</v>
      </c>
      <c r="C6" s="3">
        <f>COUNTIF(E9:E110,"*BMM*")</f>
      </c>
      <c r="D6" s="2"/>
      <c r="E6" s="2" t="str">
        <v>DWM</v>
      </c>
      <c r="F6" s="32">
        <f>COUNTIF(E9:E111,"*DWM*")</f>
      </c>
      <c r="G6" s="32"/>
      <c r="H6" s="32"/>
      <c r="I6" s="32"/>
      <c r="J6" s="32"/>
      <c r="K6" s="32"/>
      <c r="L6" s="98"/>
      <c r="M6" s="98"/>
      <c r="N6" s="98"/>
      <c r="O6" s="98"/>
      <c r="P6" s="32"/>
      <c r="Q6" s="3"/>
      <c r="R6" s="3"/>
      <c r="S6" s="98"/>
      <c r="T6" s="98"/>
      <c r="U6" s="32"/>
      <c r="V6" s="15" t="str">
        <v>ค่าแรง BMM</v>
      </c>
      <c r="W6" s="15"/>
      <c r="X6" s="84">
        <f>SUMIF(E:E,"*BMM*",AH:AH)-SUMIF(E:E,"*BMM*",AG:AG)</f>
      </c>
      <c r="Y6" s="84"/>
      <c r="Z6" s="32"/>
      <c r="AA6" s="32"/>
      <c r="AB6" s="74"/>
      <c r="AC6" s="3"/>
      <c r="AD6" s="3"/>
      <c r="AE6" s="3"/>
      <c r="AF6" s="32"/>
      <c r="AG6" s="111"/>
      <c r="AH6" s="32"/>
      <c r="AI6" s="32"/>
      <c r="AJ6" s="32"/>
      <c r="AK6" s="32"/>
      <c r="AL6" s="114"/>
      <c r="AM6" s="94"/>
    </row>
    <row customHeight="true" ht="22" r="7">
      <c r="A7" s="125"/>
      <c r="B7" s="128" t="str">
        <v>BM4</v>
      </c>
      <c r="C7" s="130">
        <f>COUNTIF(E9:E111,"*BM4*")</f>
      </c>
      <c r="D7" s="127"/>
      <c r="E7" s="127"/>
      <c r="F7" s="125"/>
      <c r="G7" s="94"/>
      <c r="H7" s="94"/>
      <c r="I7" s="94"/>
      <c r="J7" s="94"/>
      <c r="K7" s="94"/>
      <c r="L7" s="94"/>
      <c r="M7" s="94"/>
      <c r="N7" s="113"/>
      <c r="O7" s="113"/>
      <c r="P7" s="94"/>
      <c r="Q7" s="126"/>
      <c r="R7" s="126"/>
      <c r="S7" s="113"/>
      <c r="T7" s="113"/>
      <c r="U7" s="94"/>
      <c r="V7" s="15" t="str">
        <v>ค่าแรง BM4</v>
      </c>
      <c r="W7" s="15"/>
      <c r="X7" s="84">
        <f>SUMIF(E:E,"*BM4*",AH:AH)-SUMIF(E:E,"*BM4*",AG:AG)</f>
      </c>
      <c r="Y7" s="84"/>
      <c r="Z7" s="32"/>
      <c r="AA7" s="32"/>
      <c r="AB7" s="126"/>
      <c r="AC7" s="126"/>
      <c r="AD7" s="126"/>
      <c r="AE7" s="126"/>
      <c r="AF7" s="94"/>
      <c r="AG7" s="129"/>
      <c r="AH7" s="94"/>
      <c r="AI7" s="94"/>
      <c r="AJ7" s="94"/>
      <c r="AK7" s="32"/>
      <c r="AL7" s="114"/>
      <c r="AM7" s="94"/>
    </row>
    <row r="8">
      <c r="A8" s="131" t="str">
        <v>ลำดับ</v>
      </c>
      <c r="B8" s="136" t="str">
        <v>ชื่อ-นามสกุล</v>
      </c>
      <c r="C8" s="132" t="str">
        <v>Checkin time</v>
      </c>
      <c r="D8" s="134" t="str">
        <v>Checkout time</v>
      </c>
      <c r="E8" s="134" t="str">
        <v>Note</v>
      </c>
      <c r="F8" s="131" t="str">
        <v>ชื่อเล่น</v>
      </c>
      <c r="G8" s="135" t="str">
        <v>เบอร์โทร</v>
      </c>
      <c r="H8" s="94" t="str">
        <v>เลขที่บัญชี</v>
      </c>
      <c r="I8" s="94" t="str">
        <v>ตัวย่อธนาคาร</v>
      </c>
      <c r="J8" s="94" t="str">
        <v>ชื่อธนาคาร</v>
      </c>
      <c r="K8" s="131" t="str">
        <v>หมายเหตุ</v>
      </c>
      <c r="L8" s="94" t="str">
        <v>ตรวจสอบ BM</v>
      </c>
      <c r="M8" s="94" t="str">
        <v>นาทีที่เลิกก่อน</v>
      </c>
      <c r="N8" s="94" t="str">
        <v>นาทีที่เลิกก่อน</v>
      </c>
      <c r="O8" s="94" t="str">
        <v>นาทีที่เลิกก่อน</v>
      </c>
      <c r="P8" s="94" t="str">
        <v>สาย (นาที)</v>
      </c>
      <c r="Q8" s="126" t="str">
        <v>สาย</v>
      </c>
      <c r="R8" s="137" t="str">
        <v>กะการทำงาน</v>
      </c>
      <c r="S8" s="113" t="str">
        <v>เวลาเริ่ม</v>
      </c>
      <c r="T8" s="113" t="str">
        <v>เวลาเลิก</v>
      </c>
      <c r="U8" s="94" t="str">
        <v>ชั่วโมงทำงาน</v>
      </c>
      <c r="V8" s="94" t="str">
        <v>นาทีที่หักจริง</v>
      </c>
      <c r="W8" s="94" t="str">
        <v>จำนวนเงินหักสาย</v>
      </c>
      <c r="X8" s="94" t="str">
        <v>นาทีที่ออกก่อน</v>
      </c>
      <c r="Y8" s="94" t="str">
        <v>ค่าแรง/นาที</v>
      </c>
      <c r="Z8" s="94" t="str">
        <v>จำนวนเงินหักออกก่อน</v>
      </c>
      <c r="AA8" s="94" t="str">
        <v>ค่าแรง</v>
      </c>
      <c r="AB8" s="133" t="str">
        <v>OT ก่อน (เวลา/จำนวนชม.)</v>
      </c>
      <c r="AC8" s="133"/>
      <c r="AD8" s="133" t="str">
        <v>OT หลัง (เวลา/จำนวนชม.)</v>
      </c>
      <c r="AE8" s="133"/>
      <c r="AF8" s="94" t="str">
        <v>รวม OT</v>
      </c>
      <c r="AG8" s="129" t="str">
        <v>ค่าแรง OT</v>
      </c>
      <c r="AH8" s="94" t="str">
        <v>รวมค่าแรง</v>
      </c>
      <c r="AI8" s="131" t="str">
        <v>หักสินค้าชำรุด</v>
      </c>
      <c r="AJ8" s="94"/>
      <c r="AK8" s="94"/>
      <c r="AL8" s="94"/>
      <c r="AM8" s="94"/>
    </row>
    <row r="9">
      <c r="A9" s="106">
        <v>1</v>
      </c>
      <c r="B9" s="2" t="str">
        <v>อธิบดี วัสสุวรรณ</v>
      </c>
      <c r="C9" s="102">
        <v>46142.36167824074</v>
      </c>
      <c r="D9" s="100"/>
      <c r="E9" s="23" t="str">
        <v>BM1</v>
      </c>
      <c r="F9" s="23" t="str">
        <v>ฟรี</v>
      </c>
      <c r="G9" s="104">
        <f>IFERROR(VLOOKUP(B9,Members!$B:$G,3,0),"")</f>
      </c>
      <c r="H9" s="3">
        <f>IFERROR(VLOOKUP(B9,Members!$B:$G,4,0),"")</f>
      </c>
      <c r="I9" s="3">
        <f>IFERROR(VLOOKUP(B9,Members!$B:$G,5,0),"")</f>
      </c>
      <c r="J9" s="3">
        <f>IFERROR(VLOOKUP(B9,Members!$B:$G,6,0),"")</f>
      </c>
      <c r="K9" s="3"/>
      <c r="L9" s="8">
        <f>IF(ISNUMBER(SEARCH("BM", E9)),IFERROR(VLOOKUP(B9, Members!$B:$H, 7, FALSE), ""),"")</f>
      </c>
      <c r="M9" s="98">
        <f>IFERROR(IF(D9&lt;T9,"ออกก่อน "&amp;TEXT((T9-D9)*24*60,"0")&amp;" นาที",""),"")</f>
      </c>
      <c r="N9" s="98">
        <f>TEXT(C9,"hh:mm:ss")</f>
      </c>
      <c r="O9" s="98">
        <f>TIMEVALUE(LEFT(N9,5))</f>
      </c>
      <c r="P9" s="10">
        <f>IFERROR(IF(MOD(S9,1)&gt;=MOD(O9,1),"ตรงเวลา","มาสาย "&amp;ROUND((MOD(O9,1)-MOD(S9,1))*1440,0)&amp;" นาที"),"")</f>
      </c>
      <c r="Q9" s="3">
        <f>IF(S9&lt;=O9,(O9-S9)*1440,0)</f>
      </c>
      <c r="R9" s="3" t="str">
        <v>08:30 - 17:30</v>
      </c>
      <c r="S9" s="98">
        <f>TIMEVALUE(LEFT(R9,5))</f>
      </c>
      <c r="T9" s="98">
        <f>TIMEVALUE(RIGHT(R9,5))</f>
      </c>
      <c r="U9" s="1">
        <f>IF(IF(T9&lt;S9,(T9+1-S9)*24,(T9-S9)*24)&lt;=6,5,8)</f>
      </c>
      <c r="V9" s="3">
        <f>IF(OR(LEFT(E9,2)="BM",LEFT(E9,2)="DW"),Q9,0)</f>
      </c>
      <c r="W9" s="3">
        <f>(AA9/U9)/60*V9</f>
      </c>
      <c r="X9" s="103">
        <f>IF(D9&lt;T9,(T9-D9)*24*60,0)</f>
      </c>
      <c r="Y9" s="1">
        <f>(AA9/U9)/60</f>
      </c>
      <c r="Z9" s="105">
        <f>X9*Y9</f>
      </c>
      <c r="AA9" s="3">
        <f>IF(AND(T9&gt;=S9, S9&gt;=TIME(9,0,0), T9&lt;=TIME(15,0,0)),IF(LEFT(TRIM(E9:E$208),2)="DW",500,500),500)</f>
      </c>
      <c r="AB9" s="1"/>
      <c r="AC9" s="122"/>
      <c r="AD9" s="3"/>
      <c r="AE9" s="3"/>
      <c r="AF9" s="3">
        <f>+AC9+AE9</f>
      </c>
      <c r="AG9" s="101">
        <f>(AA9/U9)*1.5*AF9</f>
      </c>
      <c r="AH9" s="107">
        <f>(AA9-W9-Z9-AI9-AJ9)+AG9</f>
      </c>
      <c r="AI9" s="32"/>
      <c r="AJ9" s="32"/>
      <c r="AK9" s="32"/>
      <c r="AL9" s="32"/>
      <c r="AM9" s="32"/>
    </row>
    <row r="10">
      <c r="A10" s="106">
        <v>2</v>
      </c>
      <c r="B10" s="2" t="str">
        <v>ภูธเนศ สวัสดี</v>
      </c>
      <c r="C10" s="102">
        <v>46142.36241898148</v>
      </c>
      <c r="D10" s="100"/>
      <c r="E10" s="23" t="str">
        <v>BM1</v>
      </c>
      <c r="F10" s="23" t="str">
        <v>ตี๋</v>
      </c>
      <c r="G10" s="104">
        <f>IFERROR(VLOOKUP(B10,Members!$B:$G,3,0),"")</f>
      </c>
      <c r="H10" s="3">
        <f>IFERROR(VLOOKUP(B10,Members!$B:$G,4,0),"")</f>
      </c>
      <c r="I10" s="3">
        <f>IFERROR(VLOOKUP(B10,Members!$B:$G,5,0),"")</f>
      </c>
      <c r="J10" s="3">
        <f>IFERROR(VLOOKUP(B10,Members!$B:$G,6,0),"")</f>
      </c>
      <c r="K10" s="3"/>
      <c r="L10" s="8">
        <f>IF(ISNUMBER(SEARCH("BM", E10)),IFERROR(VLOOKUP(B10, Members!$B:$H, 7, FALSE), ""),"")</f>
      </c>
      <c r="M10" s="98">
        <f>IFERROR(IF(D10&lt;T10,"ออกก่อน "&amp;TEXT((T10-D10)*24*60,"0")&amp;" นาที",""),"")</f>
      </c>
      <c r="N10" s="98">
        <f>TEXT(C10,"hh:mm:ss")</f>
      </c>
      <c r="O10" s="98">
        <f>TIMEVALUE(LEFT(N10,5))</f>
      </c>
      <c r="P10" s="10">
        <f>IFERROR(IF(MOD(S10,1)&gt;=MOD(O10,1),"ตรงเวลา","มาสาย "&amp;ROUND((MOD(O10,1)-MOD(S10,1))*1440,0)&amp;" นาที"),"")</f>
      </c>
      <c r="Q10" s="3">
        <f>IF(S10&lt;=O10,(O10-S10)*1440,0)</f>
      </c>
      <c r="R10" s="3" t="str">
        <v>08:30 - 17:30</v>
      </c>
      <c r="S10" s="98">
        <f>TIMEVALUE(LEFT(R10,5))</f>
      </c>
      <c r="T10" s="98">
        <f>TIMEVALUE(RIGHT(R10,5))</f>
      </c>
      <c r="U10" s="1">
        <f>IF(IF(T10&lt;S10,(T10+1-S10)*24,(T10-S10)*24)&lt;=6,5,8)</f>
      </c>
      <c r="V10" s="3">
        <f>IF(OR(LEFT(E10,2)="BM",LEFT(E10,2)="DW"),Q10,0)</f>
      </c>
      <c r="W10" s="3">
        <f>(AA10/U10)/60*V10</f>
      </c>
      <c r="X10" s="103">
        <f>IF(D10&lt;T10,(T10-D10)*24*60,0)</f>
      </c>
      <c r="Y10" s="1">
        <f>(AA10/U10)/60</f>
      </c>
      <c r="Z10" s="105">
        <f>X10*Y10</f>
      </c>
      <c r="AA10" s="3">
        <f>IF(AND(T10&gt;=S10, S10&gt;=TIME(9,0,0), T10&lt;=TIME(15,0,0)),IF(LEFT(TRIM(E10:E$208),2)="DW",500,500),500)</f>
      </c>
      <c r="AB10" s="98"/>
      <c r="AC10" s="3"/>
      <c r="AD10" s="3"/>
      <c r="AE10" s="3"/>
      <c r="AF10" s="3">
        <f>+AC10+AE10</f>
      </c>
      <c r="AG10" s="101">
        <f>(AA10/U10)*1.5*AF10</f>
      </c>
      <c r="AH10" s="107">
        <f>(AA10-W10-Z10-AI10-AJ10)+AG10</f>
      </c>
      <c r="AI10" s="32"/>
      <c r="AJ10" s="32"/>
      <c r="AK10" s="32"/>
      <c r="AL10" s="32"/>
      <c r="AM10" s="32"/>
    </row>
    <row r="11">
      <c r="A11" s="106">
        <v>3</v>
      </c>
      <c r="B11" s="2" t="str">
        <v>ประสิทธิ์ เด๊ะรอฮีม</v>
      </c>
      <c r="C11" s="102">
        <v>46142.35693287037</v>
      </c>
      <c r="D11" s="100"/>
      <c r="E11" s="23" t="str">
        <v>BM1</v>
      </c>
      <c r="F11" s="23" t="str">
        <v>ดีน</v>
      </c>
      <c r="G11" s="104">
        <f>IFERROR(VLOOKUP(B11,Members!$B:$G,3,0),"")</f>
      </c>
      <c r="H11" s="3">
        <f>IFERROR(VLOOKUP(B11,Members!$B:$G,4,0),"")</f>
      </c>
      <c r="I11" s="3">
        <f>IFERROR(VLOOKUP(B11,Members!$B:$G,5,0),"")</f>
      </c>
      <c r="J11" s="3">
        <f>IFERROR(VLOOKUP(B11,Members!$B:$G,6,0),"")</f>
      </c>
      <c r="K11" s="3"/>
      <c r="L11" s="8">
        <f>IF(ISNUMBER(SEARCH("BM", E11)),IFERROR(VLOOKUP(B11, Members!$B:$H, 7, FALSE), ""),"")</f>
      </c>
      <c r="M11" s="98">
        <f>IFERROR(IF(D11&lt;T11,"ออกก่อน "&amp;TEXT((T11-D11)*24*60,"0")&amp;" นาที",""),"")</f>
      </c>
      <c r="N11" s="98">
        <f>TEXT(C11,"hh:mm:ss")</f>
      </c>
      <c r="O11" s="98">
        <f>TIMEVALUE(LEFT(N11,5))</f>
      </c>
      <c r="P11" s="10">
        <f>IFERROR(IF(MOD(S11,1)&gt;=MOD(O11,1),"ตรงเวลา","มาสาย "&amp;ROUND((MOD(O11,1)-MOD(S11,1))*1440,0)&amp;" นาที"),"")</f>
      </c>
      <c r="Q11" s="3">
        <f>IF(S11&lt;=O11,(O11-S11)*1440,0)</f>
      </c>
      <c r="R11" s="3" t="str">
        <v>08:30 - 17:30</v>
      </c>
      <c r="S11" s="98">
        <f>TIMEVALUE(LEFT(R11,5))</f>
      </c>
      <c r="T11" s="98">
        <f>TIMEVALUE(RIGHT(R11,5))</f>
      </c>
      <c r="U11" s="1">
        <f>IF(IF(T11&lt;S11,(T11+1-S11)*24,(T11-S11)*24)&lt;=6,5,8)</f>
      </c>
      <c r="V11" s="3">
        <f>IF(OR(LEFT(E11,2)="BM",LEFT(E11,2)="DW"),Q11,0)</f>
      </c>
      <c r="W11" s="3">
        <f>(AA11/U11)/60*V11</f>
      </c>
      <c r="X11" s="103">
        <f>IF(D11&lt;T11,(T11-D11)*24*60,0)</f>
      </c>
      <c r="Y11" s="1">
        <f>(AA11/U11)/60</f>
      </c>
      <c r="Z11" s="105">
        <f>X11*Y11</f>
      </c>
      <c r="AA11" s="3">
        <f>IF(AND(T11&gt;=S11, S11&gt;=TIME(9,0,0), T11&lt;=TIME(15,0,0)),IF(LEFT(TRIM(E11:E$208),2)="DW",500,500),500)</f>
      </c>
      <c r="AB11" s="98"/>
      <c r="AC11" s="3"/>
      <c r="AD11" s="3"/>
      <c r="AE11" s="3"/>
      <c r="AF11" s="3">
        <f>+AC11+AE11</f>
      </c>
      <c r="AG11" s="101">
        <f>(AA11/U11)*1.5*AF11</f>
      </c>
      <c r="AH11" s="107">
        <f>(AA11-W11-Z11-AI11-AJ11)+AG11</f>
      </c>
      <c r="AI11" s="32"/>
      <c r="AJ11" s="32"/>
      <c r="AK11" s="32"/>
      <c r="AL11" s="32"/>
      <c r="AM11" s="32"/>
    </row>
    <row r="12">
      <c r="A12" s="106">
        <v>4</v>
      </c>
      <c r="B12" s="2" t="str">
        <v>นรินลักษณ์ สวัสดี</v>
      </c>
      <c r="C12" s="102">
        <v>46142.354537037034</v>
      </c>
      <c r="D12" s="100"/>
      <c r="E12" s="23" t="str">
        <v>BM1</v>
      </c>
      <c r="F12" s="23" t="str">
        <v>ใหม่</v>
      </c>
      <c r="G12" s="104">
        <f>IFERROR(VLOOKUP(B12,Members!$B:$G,3,0),"")</f>
      </c>
      <c r="H12" s="3">
        <f>IFERROR(VLOOKUP(B12,Members!$B:$G,4,0),"")</f>
      </c>
      <c r="I12" s="3">
        <f>IFERROR(VLOOKUP(B12,Members!$B:$G,5,0),"")</f>
      </c>
      <c r="J12" s="3">
        <f>IFERROR(VLOOKUP(B12,Members!$B:$G,6,0),"")</f>
      </c>
      <c r="K12" s="3"/>
      <c r="L12" s="8">
        <f>IF(ISNUMBER(SEARCH("BM", E12)),IFERROR(VLOOKUP(B12, Members!$B:$H, 7, FALSE), ""),"")</f>
      </c>
      <c r="M12" s="98">
        <f>IFERROR(IF(D12&lt;T12,"ออกก่อน "&amp;TEXT((T12-D12)*24*60,"0")&amp;" นาที",""),"")</f>
      </c>
      <c r="N12" s="98">
        <f>TEXT(C12,"hh:mm:ss")</f>
      </c>
      <c r="O12" s="98">
        <f>TIMEVALUE(LEFT(N12,5))</f>
      </c>
      <c r="P12" s="10">
        <f>IFERROR(IF(MOD(S12,1)&gt;=MOD(O12,1),"ตรงเวลา","มาสาย "&amp;ROUND((MOD(O12,1)-MOD(S12,1))*1440,0)&amp;" นาที"),"")</f>
      </c>
      <c r="Q12" s="3">
        <f>IF(S12&lt;=O12,(O12-S12)*1440,0)</f>
      </c>
      <c r="R12" s="3" t="str">
        <v>08:30 - 17:30</v>
      </c>
      <c r="S12" s="98">
        <f>TIMEVALUE(LEFT(R12,5))</f>
      </c>
      <c r="T12" s="98">
        <f>TIMEVALUE(RIGHT(R12,5))</f>
      </c>
      <c r="U12" s="1">
        <f>IF(IF(T12&lt;S12,(T12+1-S12)*24,(T12-S12)*24)&lt;=6,5,8)</f>
      </c>
      <c r="V12" s="3">
        <f>IF(OR(LEFT(E12,2)="BM",LEFT(E12,2)="DW"),Q12,0)</f>
      </c>
      <c r="W12" s="3">
        <f>(AA12/U12)/60*V12</f>
      </c>
      <c r="X12" s="103">
        <f>IF(D12&lt;T12,(T12-D12)*24*60,0)</f>
      </c>
      <c r="Y12" s="1">
        <f>(AA12/U12)/60</f>
      </c>
      <c r="Z12" s="105">
        <f>X12*Y12</f>
      </c>
      <c r="AA12" s="3">
        <f>IF(AND(T12&gt;=S12, S12&gt;=TIME(9,0,0), T12&lt;=TIME(15,0,0)),IF(LEFT(TRIM(E12:E$208),2)="DW",500,500),500)</f>
      </c>
      <c r="AB12" s="98"/>
      <c r="AC12" s="3"/>
      <c r="AD12" s="3"/>
      <c r="AE12" s="3"/>
      <c r="AF12" s="3">
        <f>+AC12+AE12</f>
      </c>
      <c r="AG12" s="101">
        <f>(AA12/U12)*1.5*AF12</f>
      </c>
      <c r="AH12" s="107">
        <f>(AA12-W12-Z12-AI12-AJ12)+AG12</f>
      </c>
      <c r="AI12" s="32"/>
      <c r="AJ12" s="32"/>
      <c r="AK12" s="32"/>
      <c r="AL12" s="32"/>
      <c r="AM12" s="32"/>
    </row>
    <row r="13">
      <c r="A13" s="106">
        <v>5</v>
      </c>
      <c r="B13" s="2" t="str">
        <v>ดวงหทัย อุปนิ</v>
      </c>
      <c r="C13" s="102">
        <v>46142.35425925926</v>
      </c>
      <c r="D13" s="100"/>
      <c r="E13" s="23" t="str">
        <v>BM1</v>
      </c>
      <c r="F13" s="23" t="str">
        <v>เบ้น</v>
      </c>
      <c r="G13" s="104">
        <f>IFERROR(VLOOKUP(B13,Members!$B:$G,3,0),"")</f>
      </c>
      <c r="H13" s="3">
        <f>IFERROR(VLOOKUP(B13,Members!$B:$G,4,0),"")</f>
      </c>
      <c r="I13" s="3">
        <f>IFERROR(VLOOKUP(B13,Members!$B:$G,5,0),"")</f>
      </c>
      <c r="J13" s="3">
        <f>IFERROR(VLOOKUP(B13,Members!$B:$G,6,0),"")</f>
      </c>
      <c r="K13" s="3"/>
      <c r="L13" s="8">
        <f>IF(ISNUMBER(SEARCH("BM", E13)),IFERROR(VLOOKUP(B13, Members!$B:$H, 7, FALSE), ""),"")</f>
      </c>
      <c r="M13" s="98">
        <f>IFERROR(IF(D13&lt;T13,"ออกก่อน "&amp;TEXT((T13-D13)*24*60,"0")&amp;" นาที",""),"")</f>
      </c>
      <c r="N13" s="98">
        <f>TEXT(C13,"hh:mm:ss")</f>
      </c>
      <c r="O13" s="98">
        <f>TIMEVALUE(LEFT(N13,5))</f>
      </c>
      <c r="P13" s="10">
        <f>IFERROR(IF(MOD(S13,1)&gt;=MOD(O13,1),"ตรงเวลา","มาสาย "&amp;ROUND((MOD(O13,1)-MOD(S13,1))*1440,0)&amp;" นาที"),"")</f>
      </c>
      <c r="Q13" s="3">
        <f>IF(S13&lt;=O13,(O13-S13)*1440,0)</f>
      </c>
      <c r="R13" s="3" t="str">
        <v>08:30 - 17:30</v>
      </c>
      <c r="S13" s="98">
        <f>TIMEVALUE(LEFT(R13,5))</f>
      </c>
      <c r="T13" s="98">
        <f>TIMEVALUE(RIGHT(R13,5))</f>
      </c>
      <c r="U13" s="1">
        <f>IF(IF(T13&lt;S13,(T13+1-S13)*24,(T13-S13)*24)&lt;=6,5,8)</f>
      </c>
      <c r="V13" s="3">
        <f>IF(OR(LEFT(E13,2)="BM",LEFT(E13,2)="DW"),Q13,0)</f>
      </c>
      <c r="W13" s="3">
        <f>(AA13/U13)/60*V13</f>
      </c>
      <c r="X13" s="103">
        <f>IF(D13&lt;T13,(T13-D13)*24*60,0)</f>
      </c>
      <c r="Y13" s="1">
        <f>(AA13/U13)/60</f>
      </c>
      <c r="Z13" s="105">
        <f>X13*Y13</f>
      </c>
      <c r="AA13" s="3">
        <f>IF(AND(T13&gt;=S13, S13&gt;=TIME(9,0,0), T13&lt;=TIME(15,0,0)),IF(LEFT(TRIM(E13:E$208),2)="DW",500,500),500)</f>
      </c>
      <c r="AB13" s="98"/>
      <c r="AC13" s="3"/>
      <c r="AD13" s="3"/>
      <c r="AE13" s="3"/>
      <c r="AF13" s="3">
        <f>+AC13+AE13</f>
      </c>
      <c r="AG13" s="101">
        <f>(AA13/U13)*1.5*AF13</f>
      </c>
      <c r="AH13" s="107">
        <f>(AA13-W13-Z13-AI13-AJ13)+AG13</f>
      </c>
      <c r="AI13" s="32"/>
      <c r="AJ13" s="32"/>
      <c r="AK13" s="32"/>
      <c r="AL13" s="32"/>
      <c r="AM13" s="32"/>
    </row>
    <row r="14">
      <c r="A14" s="106">
        <v>6</v>
      </c>
      <c r="B14" s="2" t="str">
        <v>กาญจนา วิสุทธิพงศ์</v>
      </c>
      <c r="C14" s="102">
        <v>46142.354317129626</v>
      </c>
      <c r="D14" s="100"/>
      <c r="E14" s="23" t="str">
        <v>BM1</v>
      </c>
      <c r="F14" s="23" t="str">
        <v>แม่บ้านเก๋</v>
      </c>
      <c r="G14" s="104">
        <f>IFERROR(VLOOKUP(B14,Members!$B:$G,3,0),"")</f>
      </c>
      <c r="H14" s="3">
        <f>IFERROR(VLOOKUP(B14,Members!$B:$G,4,0),"")</f>
      </c>
      <c r="I14" s="3">
        <f>IFERROR(VLOOKUP(B14,Members!$B:$G,5,0),"")</f>
      </c>
      <c r="J14" s="3">
        <f>IFERROR(VLOOKUP(B14,Members!$B:$G,6,0),"")</f>
      </c>
      <c r="K14" s="3"/>
      <c r="L14" s="8">
        <f>IF(ISNUMBER(SEARCH("BM", E14)),IFERROR(VLOOKUP(B14, Members!$B:$H, 7, FALSE), ""),"")</f>
      </c>
      <c r="M14" s="98">
        <f>IFERROR(IF(D14&lt;T14,"ออกก่อน "&amp;TEXT((T14-D14)*24*60,"0")&amp;" นาที",""),"")</f>
      </c>
      <c r="N14" s="98">
        <f>TEXT(C14,"hh:mm:ss")</f>
      </c>
      <c r="O14" s="98">
        <f>TIMEVALUE(LEFT(N14,5))</f>
      </c>
      <c r="P14" s="10">
        <f>IFERROR(IF(MOD(S14,1)&gt;=MOD(O14,1),"ตรงเวลา","มาสาย "&amp;ROUND((MOD(O14,1)-MOD(S14,1))*1440,0)&amp;" นาที"),"")</f>
      </c>
      <c r="Q14" s="3">
        <f>IF(S14&lt;=O14,(O14-S14)*1440,0)</f>
      </c>
      <c r="R14" s="3" t="str">
        <v>08:30 - 17:30</v>
      </c>
      <c r="S14" s="98">
        <f>TIMEVALUE(LEFT(R14,5))</f>
      </c>
      <c r="T14" s="98">
        <f>TIMEVALUE(RIGHT(R14,5))</f>
      </c>
      <c r="U14" s="1">
        <f>IF(IF(T14&lt;S14,(T14+1-S14)*24,(T14-S14)*24)&lt;=6,5,8)</f>
      </c>
      <c r="V14" s="3">
        <f>IF(OR(LEFT(E14,2)="BM",LEFT(E14,2)="DW"),Q14,0)</f>
      </c>
      <c r="W14" s="3">
        <f>(AA14/U14)/60*V14</f>
      </c>
      <c r="X14" s="103">
        <f>IF(D14&lt;T14,(T14-D14)*24*60,0)</f>
      </c>
      <c r="Y14" s="1">
        <f>(AA14/U14)/60</f>
      </c>
      <c r="Z14" s="105">
        <f>X14*Y14</f>
      </c>
      <c r="AA14" s="3">
        <f>IF(AND(T14&gt;=S14, S14&gt;=TIME(9,0,0), T14&lt;=TIME(15,0,0)),IF(LEFT(TRIM(E14:E$208),2)="DW",500,500),500)</f>
      </c>
      <c r="AB14" s="98"/>
      <c r="AC14" s="3"/>
      <c r="AD14" s="3"/>
      <c r="AE14" s="3"/>
      <c r="AF14" s="3">
        <f>+AC14+AE14</f>
      </c>
      <c r="AG14" s="101">
        <f>(AA14/U14)*1.5*AF14</f>
      </c>
      <c r="AH14" s="107">
        <f>(AA14-W14-Z14-AI14-AJ14)+AG14</f>
      </c>
      <c r="AI14" s="32"/>
      <c r="AJ14" s="32"/>
      <c r="AK14" s="32"/>
      <c r="AL14" s="32"/>
      <c r="AM14" s="32"/>
    </row>
    <row r="15">
      <c r="A15" s="106">
        <v>7</v>
      </c>
      <c r="B15" s="2" t="str">
        <v>อิงอร สุวรรณนิเวศ</v>
      </c>
      <c r="C15" s="102">
        <v>46142.35371527778</v>
      </c>
      <c r="D15" s="100"/>
      <c r="E15" s="23" t="str">
        <v>BM1</v>
      </c>
      <c r="F15" s="23" t="str">
        <v>หมวย</v>
      </c>
      <c r="G15" s="104">
        <f>IFERROR(VLOOKUP(B15,Members!$B:$G,3,0),"")</f>
      </c>
      <c r="H15" s="3">
        <f>IFERROR(VLOOKUP(B15,Members!$B:$G,4,0),"")</f>
      </c>
      <c r="I15" s="3">
        <f>IFERROR(VLOOKUP(B15,Members!$B:$G,5,0),"")</f>
      </c>
      <c r="J15" s="3">
        <f>IFERROR(VLOOKUP(B15,Members!$B:$G,6,0),"")</f>
      </c>
      <c r="K15" s="3"/>
      <c r="L15" s="8">
        <f>IF(ISNUMBER(SEARCH("BM", E15)),IFERROR(VLOOKUP(B15, Members!$B:$H, 7, FALSE), ""),"")</f>
      </c>
      <c r="M15" s="98">
        <f>IFERROR(IF(D15&lt;T15,"ออกก่อน "&amp;TEXT((T15-D15)*24*60,"0")&amp;" นาที",""),"")</f>
      </c>
      <c r="N15" s="98">
        <f>TEXT(C15,"hh:mm:ss")</f>
      </c>
      <c r="O15" s="98">
        <f>TIMEVALUE(LEFT(N15,5))</f>
      </c>
      <c r="P15" s="10">
        <f>IFERROR(IF(MOD(S15,1)&gt;=MOD(O15,1),"ตรงเวลา","มาสาย "&amp;ROUND((MOD(O15,1)-MOD(S15,1))*1440,0)&amp;" นาที"),"")</f>
      </c>
      <c r="Q15" s="3">
        <f>IF(S15&lt;=O15,(O15-S15)*1440,0)</f>
      </c>
      <c r="R15" s="3" t="str">
        <v>08:30 - 17:30</v>
      </c>
      <c r="S15" s="98">
        <f>TIMEVALUE(LEFT(R15,5))</f>
      </c>
      <c r="T15" s="98">
        <f>TIMEVALUE(RIGHT(R15,5))</f>
      </c>
      <c r="U15" s="1">
        <f>IF(IF(T15&lt;S15,(T15+1-S15)*24,(T15-S15)*24)&lt;=6,5,8)</f>
      </c>
      <c r="V15" s="3">
        <f>IF(OR(LEFT(E15,2)="BM",LEFT(E15,2)="DW"),Q15,0)</f>
      </c>
      <c r="W15" s="3">
        <f>(AA15/U15)/60*V15</f>
      </c>
      <c r="X15" s="103">
        <f>IF(D15&lt;T15,(T15-D15)*24*60,0)</f>
      </c>
      <c r="Y15" s="1">
        <f>(AA15/U15)/60</f>
      </c>
      <c r="Z15" s="105">
        <f>X15*Y15</f>
      </c>
      <c r="AA15" s="3">
        <f>IF(AND(T15&gt;=S15, S15&gt;=TIME(9,0,0), T15&lt;=TIME(15,0,0)),IF(LEFT(TRIM(E15:E$208),2)="DW",500,500),500)</f>
      </c>
      <c r="AB15" s="98"/>
      <c r="AC15" s="3"/>
      <c r="AD15" s="3"/>
      <c r="AE15" s="3"/>
      <c r="AF15" s="3">
        <f>+AC15+AE15</f>
      </c>
      <c r="AG15" s="101">
        <f>(AA15/U15)*1.5*AF15</f>
      </c>
      <c r="AH15" s="107">
        <f>(AA15-W15-Z15-AI15-AJ15)+AG15</f>
      </c>
      <c r="AI15" s="32"/>
      <c r="AJ15" s="32"/>
      <c r="AK15" s="32"/>
      <c r="AL15" s="32"/>
      <c r="AM15" s="32"/>
    </row>
    <row r="16">
      <c r="A16" s="106">
        <v>8</v>
      </c>
      <c r="B16" s="2" t="str">
        <v>รวินท์นิภา คงทะเล</v>
      </c>
      <c r="C16" s="102">
        <v>46142.35377314815</v>
      </c>
      <c r="D16" s="100"/>
      <c r="E16" s="23" t="str">
        <v>BM1</v>
      </c>
      <c r="F16" s="23" t="str">
        <v>นุ่น</v>
      </c>
      <c r="G16" s="104">
        <f>IFERROR(VLOOKUP(B16,Members!$B:$G,3,0),"")</f>
      </c>
      <c r="H16" s="3">
        <f>IFERROR(VLOOKUP(B16,Members!$B:$G,4,0),"")</f>
      </c>
      <c r="I16" s="3">
        <f>IFERROR(VLOOKUP(B16,Members!$B:$G,5,0),"")</f>
      </c>
      <c r="J16" s="3">
        <f>IFERROR(VLOOKUP(B16,Members!$B:$G,6,0),"")</f>
      </c>
      <c r="K16" s="3"/>
      <c r="L16" s="8">
        <f>IF(ISNUMBER(SEARCH("BM", E16)),IFERROR(VLOOKUP(B16, Members!$B:$H, 7, FALSE), ""),"")</f>
      </c>
      <c r="M16" s="98">
        <f>IFERROR(IF(D16&lt;T16,"ออกก่อน "&amp;TEXT((T16-D16)*24*60,"0")&amp;" นาที",""),"")</f>
      </c>
      <c r="N16" s="98">
        <f>TEXT(C16,"hh:mm:ss")</f>
      </c>
      <c r="O16" s="98">
        <f>TIMEVALUE(LEFT(N16,5))</f>
      </c>
      <c r="P16" s="10">
        <f>IFERROR(IF(MOD(S16,1)&gt;=MOD(O16,1),"ตรงเวลา","มาสาย "&amp;ROUND((MOD(O16,1)-MOD(S16,1))*1440,0)&amp;" นาที"),"")</f>
      </c>
      <c r="Q16" s="3">
        <f>IF(S16&lt;=O16,(O16-S16)*1440,0)</f>
      </c>
      <c r="R16" s="3" t="str">
        <v>08:30 - 17:30</v>
      </c>
      <c r="S16" s="98">
        <f>TIMEVALUE(LEFT(R16,5))</f>
      </c>
      <c r="T16" s="98">
        <f>TIMEVALUE(RIGHT(R16,5))</f>
      </c>
      <c r="U16" s="1">
        <f>IF(IF(T16&lt;S16,(T16+1-S16)*24,(T16-S16)*24)&lt;=6,5,8)</f>
      </c>
      <c r="V16" s="3">
        <f>IF(OR(LEFT(E16,2)="BM",LEFT(E16,2)="DW"),Q16,0)</f>
      </c>
      <c r="W16" s="3">
        <f>(AA16/U16)/60*V16</f>
      </c>
      <c r="X16" s="103">
        <f>IF(D16&lt;T16,(T16-D16)*24*60,0)</f>
      </c>
      <c r="Y16" s="1">
        <f>(AA16/U16)/60</f>
      </c>
      <c r="Z16" s="105">
        <f>X16*Y16</f>
      </c>
      <c r="AA16" s="3">
        <f>IF(AND(T16&gt;=S16, S16&gt;=TIME(9,0,0), T16&lt;=TIME(15,0,0)),IF(LEFT(TRIM(E16:E$208),2)="DW",500,500),500)</f>
      </c>
      <c r="AB16" s="98"/>
      <c r="AC16" s="3"/>
      <c r="AD16" s="3"/>
      <c r="AE16" s="3"/>
      <c r="AF16" s="3">
        <f>+AC16+AE16</f>
      </c>
      <c r="AG16" s="101">
        <f>(AA16/U16)*1.5*AF16</f>
      </c>
      <c r="AH16" s="107">
        <f>(AA16-W16-Z16-AI16-AJ16)+AG16</f>
      </c>
      <c r="AI16" s="32"/>
      <c r="AJ16" s="32"/>
      <c r="AK16" s="32"/>
      <c r="AL16" s="32"/>
      <c r="AM16" s="32"/>
    </row>
    <row r="17">
      <c r="A17" s="106">
        <v>9</v>
      </c>
      <c r="B17" s="2" t="str">
        <v>เขมมะ จงเพิ่มกลาง</v>
      </c>
      <c r="C17" s="102">
        <v>46142.35166666667</v>
      </c>
      <c r="D17" s="100"/>
      <c r="E17" s="23" t="str">
        <v>BM1</v>
      </c>
      <c r="F17" s="23" t="str">
        <v>โฮ</v>
      </c>
      <c r="G17" s="104">
        <f>IFERROR(VLOOKUP(B17,Members!$B:$G,3,0),"")</f>
      </c>
      <c r="H17" s="3">
        <f>IFERROR(VLOOKUP(B17,Members!$B:$G,4,0),"")</f>
      </c>
      <c r="I17" s="3">
        <f>IFERROR(VLOOKUP(B17,Members!$B:$G,5,0),"")</f>
      </c>
      <c r="J17" s="3">
        <f>IFERROR(VLOOKUP(B17,Members!$B:$G,6,0),"")</f>
      </c>
      <c r="K17" s="3"/>
      <c r="L17" s="8">
        <f>IF(ISNUMBER(SEARCH("BM", E17)),IFERROR(VLOOKUP(B17, Members!$B:$H, 7, FALSE), ""),"")</f>
      </c>
      <c r="M17" s="98">
        <f>IFERROR(IF(D17&lt;T17,"ออกก่อน "&amp;TEXT((T17-D17)*24*60,"0")&amp;" นาที",""),"")</f>
      </c>
      <c r="N17" s="98">
        <f>TEXT(C17,"hh:mm:ss")</f>
      </c>
      <c r="O17" s="98">
        <f>TIMEVALUE(LEFT(N17,5))</f>
      </c>
      <c r="P17" s="10">
        <f>IFERROR(IF(MOD(S17,1)&gt;=MOD(O17,1),"ตรงเวลา","มาสาย "&amp;ROUND((MOD(O17,1)-MOD(S17,1))*1440,0)&amp;" นาที"),"")</f>
      </c>
      <c r="Q17" s="3">
        <f>IF(S17&lt;=O17,(O17-S17)*1440,0)</f>
      </c>
      <c r="R17" s="3" t="str">
        <v>08:30 - 17:30</v>
      </c>
      <c r="S17" s="98">
        <f>TIMEVALUE(LEFT(R17,5))</f>
      </c>
      <c r="T17" s="98">
        <f>TIMEVALUE(RIGHT(R17,5))</f>
      </c>
      <c r="U17" s="1">
        <f>IF(IF(T17&lt;S17,(T17+1-S17)*24,(T17-S17)*24)&lt;=6,5,8)</f>
      </c>
      <c r="V17" s="3">
        <f>IF(OR(LEFT(E17,2)="BM",LEFT(E17,2)="DW"),Q17,0)</f>
      </c>
      <c r="W17" s="3">
        <f>(AA17/U17)/60*V17</f>
      </c>
      <c r="X17" s="103">
        <f>IF(D17&lt;T17,(T17-D17)*24*60,0)</f>
      </c>
      <c r="Y17" s="1">
        <f>(AA17/U17)/60</f>
      </c>
      <c r="Z17" s="105">
        <f>X17*Y17</f>
      </c>
      <c r="AA17" s="3">
        <f>IF(AND(T17&gt;=S17, S17&gt;=TIME(9,0,0), T17&lt;=TIME(15,0,0)),IF(LEFT(TRIM(E17:E$208),2)="DW",500,500),500)</f>
      </c>
      <c r="AB17" s="98"/>
      <c r="AC17" s="3"/>
      <c r="AD17" s="3"/>
      <c r="AE17" s="3"/>
      <c r="AF17" s="3">
        <f>+AC17+AE17</f>
      </c>
      <c r="AG17" s="101">
        <f>(AA17/U17)*1.5*AF17</f>
      </c>
      <c r="AH17" s="107">
        <f>(AA17-W17-Z17-AI17-AJ17)+AG17</f>
      </c>
      <c r="AI17" s="32"/>
      <c r="AJ17" s="32"/>
      <c r="AK17" s="32"/>
      <c r="AL17" s="32"/>
      <c r="AM17" s="32"/>
    </row>
    <row r="18">
      <c r="A18" s="106">
        <v>10</v>
      </c>
      <c r="B18" s="2" t="str">
        <v>ณัฐกิตติ์ โล้หนู</v>
      </c>
      <c r="C18" s="102">
        <v>46142.35078703704</v>
      </c>
      <c r="D18" s="100"/>
      <c r="E18" s="23" t="str">
        <v>BM1</v>
      </c>
      <c r="F18" s="23" t="str">
        <v>เฟิร์ส</v>
      </c>
      <c r="G18" s="104">
        <f>IFERROR(VLOOKUP(B18,Members!$B:$G,3,0),"")</f>
      </c>
      <c r="H18" s="3">
        <f>IFERROR(VLOOKUP(B18,Members!$B:$G,4,0),"")</f>
      </c>
      <c r="I18" s="3">
        <f>IFERROR(VLOOKUP(B18,Members!$B:$G,5,0),"")</f>
      </c>
      <c r="J18" s="3">
        <f>IFERROR(VLOOKUP(B18,Members!$B:$G,6,0),"")</f>
      </c>
      <c r="K18" s="3"/>
      <c r="L18" s="8">
        <f>IF(ISNUMBER(SEARCH("BM", E18)),IFERROR(VLOOKUP(B18, Members!$B:$H, 7, FALSE), ""),"")</f>
      </c>
      <c r="M18" s="98">
        <f>IFERROR(IF(D18&lt;T18,"ออกก่อน "&amp;TEXT((T18-D18)*24*60,"0")&amp;" นาที",""),"")</f>
      </c>
      <c r="N18" s="98">
        <f>TEXT(C18,"hh:mm:ss")</f>
      </c>
      <c r="O18" s="98">
        <f>TIMEVALUE(LEFT(N18,5))</f>
      </c>
      <c r="P18" s="10">
        <f>IFERROR(IF(MOD(S18,1)&gt;=MOD(O18,1),"ตรงเวลา","มาสาย "&amp;ROUND((MOD(O18,1)-MOD(S18,1))*1440,0)&amp;" นาที"),"")</f>
      </c>
      <c r="Q18" s="3">
        <f>IF(S18&lt;=O18,(O18-S18)*1440,0)</f>
      </c>
      <c r="R18" s="3" t="str">
        <v>08:30 - 17:30</v>
      </c>
      <c r="S18" s="98">
        <f>TIMEVALUE(LEFT(R18,5))</f>
      </c>
      <c r="T18" s="98">
        <f>TIMEVALUE(RIGHT(R18,5))</f>
      </c>
      <c r="U18" s="1">
        <f>IF(IF(T18&lt;S18,(T18+1-S18)*24,(T18-S18)*24)&lt;=6,5,8)</f>
      </c>
      <c r="V18" s="3">
        <f>IF(OR(LEFT(E18,2)="BM",LEFT(E18,2)="DW"),Q18,0)</f>
      </c>
      <c r="W18" s="3">
        <f>(AA18/U18)/60*V18</f>
      </c>
      <c r="X18" s="103">
        <f>IF(D18&lt;T18,(T18-D18)*24*60,0)</f>
      </c>
      <c r="Y18" s="1">
        <f>(AA18/U18)/60</f>
      </c>
      <c r="Z18" s="105">
        <f>X18*Y18</f>
      </c>
      <c r="AA18" s="3">
        <f>IF(AND(T18&gt;=S18, S18&gt;=TIME(9,0,0), T18&lt;=TIME(15,0,0)),IF(LEFT(TRIM(E18:E$208),2)="DW",500,500),500)</f>
      </c>
      <c r="AB18" s="98"/>
      <c r="AC18" s="3"/>
      <c r="AD18" s="3"/>
      <c r="AE18" s="3"/>
      <c r="AF18" s="3">
        <f>+AC18+AE18</f>
      </c>
      <c r="AG18" s="101">
        <f>(AA18/U18)*1.5*AF18</f>
      </c>
      <c r="AH18" s="107">
        <f>(AA18-W18-Z18-AI18-AJ18)+AG18</f>
      </c>
      <c r="AI18" s="32"/>
      <c r="AJ18" s="32"/>
      <c r="AK18" s="32"/>
      <c r="AL18" s="32"/>
      <c r="AM18" s="32"/>
    </row>
    <row r="19">
      <c r="A19" s="106">
        <v>11</v>
      </c>
      <c r="B19" s="2" t="str">
        <v>พรชิตา พะวา</v>
      </c>
      <c r="C19" s="102">
        <v>46142.3503125</v>
      </c>
      <c r="D19" s="100"/>
      <c r="E19" s="23" t="str">
        <v>BM1</v>
      </c>
      <c r="F19" s="23" t="str">
        <v>ฟ้าน้อย</v>
      </c>
      <c r="G19" s="104">
        <f>IFERROR(VLOOKUP(B19,Members!$B:$G,3,0),"")</f>
      </c>
      <c r="H19" s="3">
        <f>IFERROR(VLOOKUP(B19,Members!$B:$G,4,0),"")</f>
      </c>
      <c r="I19" s="3">
        <f>IFERROR(VLOOKUP(B19,Members!$B:$G,5,0),"")</f>
      </c>
      <c r="J19" s="3">
        <f>IFERROR(VLOOKUP(B19,Members!$B:$G,6,0),"")</f>
      </c>
      <c r="K19" s="3"/>
      <c r="L19" s="8">
        <f>IF(ISNUMBER(SEARCH("BM", E19)),IFERROR(VLOOKUP(B19, Members!$B:$H, 7, FALSE), ""),"")</f>
      </c>
      <c r="M19" s="98">
        <f>IFERROR(IF(D19&lt;T19,"ออกก่อน "&amp;TEXT((T19-D19)*24*60,"0")&amp;" นาที",""),"")</f>
      </c>
      <c r="N19" s="98">
        <f>TEXT(C19,"hh:mm:ss")</f>
      </c>
      <c r="O19" s="98">
        <f>TIMEVALUE(LEFT(N19,5))</f>
      </c>
      <c r="P19" s="10">
        <f>IFERROR(IF(MOD(S19,1)&gt;=MOD(O19,1),"ตรงเวลา","มาสาย "&amp;ROUND((MOD(O19,1)-MOD(S19,1))*1440,0)&amp;" นาที"),"")</f>
      </c>
      <c r="Q19" s="3">
        <f>IF(S19&lt;=O19,(O19-S19)*1440,0)</f>
      </c>
      <c r="R19" s="3" t="str">
        <v>08:30 - 17:30</v>
      </c>
      <c r="S19" s="98">
        <f>TIMEVALUE(LEFT(R19,5))</f>
      </c>
      <c r="T19" s="98">
        <f>TIMEVALUE(RIGHT(R19,5))</f>
      </c>
      <c r="U19" s="1">
        <f>IF(IF(T19&lt;S19,(T19+1-S19)*24,(T19-S19)*24)&lt;=6,5,8)</f>
      </c>
      <c r="V19" s="3">
        <f>IF(OR(LEFT(E19,2)="BM",LEFT(E19,2)="DW"),Q19,0)</f>
      </c>
      <c r="W19" s="3">
        <f>(AA19/U19)/60*V19</f>
      </c>
      <c r="X19" s="103">
        <f>IF(D19&lt;T19,(T19-D19)*24*60,0)</f>
      </c>
      <c r="Y19" s="1">
        <f>(AA19/U19)/60</f>
      </c>
      <c r="Z19" s="105">
        <f>X19*Y19</f>
      </c>
      <c r="AA19" s="3">
        <f>IF(AND(T19&gt;=S19, S19&gt;=TIME(9,0,0), T19&lt;=TIME(15,0,0)),IF(LEFT(TRIM(E19:E$208),2)="DW",500,500),500)</f>
      </c>
      <c r="AB19" s="98"/>
      <c r="AC19" s="3"/>
      <c r="AD19" s="3"/>
      <c r="AE19" s="3"/>
      <c r="AF19" s="3">
        <f>+AC19+AE19</f>
      </c>
      <c r="AG19" s="101">
        <f>(AA19/U19)*1.5*AF19</f>
      </c>
      <c r="AH19" s="107">
        <f>(AA19-W19-Z19-AI19-AJ19)+AG19</f>
      </c>
      <c r="AI19" s="32"/>
      <c r="AJ19" s="32"/>
      <c r="AK19" s="32"/>
      <c r="AL19" s="32"/>
      <c r="AM19" s="32"/>
    </row>
    <row r="20">
      <c r="A20" s="106">
        <v>12</v>
      </c>
      <c r="B20" s="2" t="str">
        <v>อริน มั่นเจริญ</v>
      </c>
      <c r="C20" s="102">
        <v>46142.34994212963</v>
      </c>
      <c r="D20" s="100"/>
      <c r="E20" s="23" t="str">
        <v>BM1</v>
      </c>
      <c r="F20" s="23" t="str">
        <v>หมัด</v>
      </c>
      <c r="G20" s="104">
        <f>IFERROR(VLOOKUP(B20,Members!$B:$G,3,0),"")</f>
      </c>
      <c r="H20" s="3">
        <f>IFERROR(VLOOKUP(B20,Members!$B:$G,4,0),"")</f>
      </c>
      <c r="I20" s="3">
        <f>IFERROR(VLOOKUP(B20,Members!$B:$G,5,0),"")</f>
      </c>
      <c r="J20" s="3">
        <f>IFERROR(VLOOKUP(B20,Members!$B:$G,6,0),"")</f>
      </c>
      <c r="K20" s="3"/>
      <c r="L20" s="8">
        <f>IF(ISNUMBER(SEARCH("BM", E20)),IFERROR(VLOOKUP(B20, Members!$B:$H, 7, FALSE), ""),"")</f>
      </c>
      <c r="M20" s="98">
        <f>IFERROR(IF(D20&lt;T20,"ออกก่อน "&amp;TEXT((T20-D20)*24*60,"0")&amp;" นาที",""),"")</f>
      </c>
      <c r="N20" s="98">
        <f>TEXT(C20,"hh:mm:ss")</f>
      </c>
      <c r="O20" s="98">
        <f>TIMEVALUE(LEFT(N20,5))</f>
      </c>
      <c r="P20" s="10">
        <f>IFERROR(IF(MOD(S20,1)&gt;=MOD(O20,1),"ตรงเวลา","มาสาย "&amp;ROUND((MOD(O20,1)-MOD(S20,1))*1440,0)&amp;" นาที"),"")</f>
      </c>
      <c r="Q20" s="3">
        <f>IF(S20&lt;=O20,(O20-S20)*1440,0)</f>
      </c>
      <c r="R20" s="3" t="str">
        <v>08:30 - 17:30</v>
      </c>
      <c r="S20" s="98">
        <f>TIMEVALUE(LEFT(R20,5))</f>
      </c>
      <c r="T20" s="98">
        <f>TIMEVALUE(RIGHT(R20,5))</f>
      </c>
      <c r="U20" s="1">
        <f>IF(IF(T20&lt;S20,(T20+1-S20)*24,(T20-S20)*24)&lt;=6,5,8)</f>
      </c>
      <c r="V20" s="3">
        <f>IF(OR(LEFT(E20,2)="BM",LEFT(E20,2)="DW"),Q20,0)</f>
      </c>
      <c r="W20" s="3">
        <f>(AA20/U20)/60*V20</f>
      </c>
      <c r="X20" s="103">
        <f>IF(D20&lt;T20,(T20-D20)*24*60,0)</f>
      </c>
      <c r="Y20" s="1">
        <f>(AA20/U20)/60</f>
      </c>
      <c r="Z20" s="105">
        <f>X20*Y20</f>
      </c>
      <c r="AA20" s="3">
        <f>IF(AND(T20&gt;=S20, S20&gt;=TIME(9,0,0), T20&lt;=TIME(15,0,0)),IF(LEFT(TRIM(E20:E$208),2)="DW",500,500),500)</f>
      </c>
      <c r="AB20" s="98"/>
      <c r="AC20" s="3"/>
      <c r="AD20" s="3"/>
      <c r="AE20" s="3"/>
      <c r="AF20" s="3">
        <f>+AC20+AE20</f>
      </c>
      <c r="AG20" s="101">
        <f>(AA20/U20)*1.5*AF20</f>
      </c>
      <c r="AH20" s="107">
        <f>(AA20-W20-Z20-AI20-AJ20)+AG20</f>
      </c>
      <c r="AI20" s="32"/>
      <c r="AJ20" s="32"/>
      <c r="AK20" s="32"/>
      <c r="AL20" s="32"/>
      <c r="AM20" s="32"/>
    </row>
    <row r="21">
      <c r="A21" s="106">
        <v>13</v>
      </c>
      <c r="B21" s="2" t="str">
        <v>ปนัดดา มานมูเราะ</v>
      </c>
      <c r="C21" s="102">
        <v>46142.35</v>
      </c>
      <c r="D21" s="100"/>
      <c r="E21" s="23" t="str">
        <v>BM1</v>
      </c>
      <c r="F21" s="23" t="str">
        <v>หวาน</v>
      </c>
      <c r="G21" s="104">
        <f>IFERROR(VLOOKUP(B21,Members!$B:$G,3,0),"")</f>
      </c>
      <c r="H21" s="3">
        <f>IFERROR(VLOOKUP(B21,Members!$B:$G,4,0),"")</f>
      </c>
      <c r="I21" s="3">
        <f>IFERROR(VLOOKUP(B21,Members!$B:$G,5,0),"")</f>
      </c>
      <c r="J21" s="3">
        <f>IFERROR(VLOOKUP(B21,Members!$B:$G,6,0),"")</f>
      </c>
      <c r="K21" s="3"/>
      <c r="L21" s="8">
        <f>IF(ISNUMBER(SEARCH("BM", E21)),IFERROR(VLOOKUP(B21, Members!$B:$H, 7, FALSE), ""),"")</f>
      </c>
      <c r="M21" s="98">
        <f>IFERROR(IF(D21&lt;T21,"ออกก่อน "&amp;TEXT((T21-D21)*24*60,"0")&amp;" นาที",""),"")</f>
      </c>
      <c r="N21" s="98">
        <f>TEXT(C21,"hh:mm:ss")</f>
      </c>
      <c r="O21" s="98">
        <f>TIMEVALUE(LEFT(N21,5))</f>
      </c>
      <c r="P21" s="10">
        <f>IFERROR(IF(MOD(S21,1)&gt;=MOD(O21,1),"ตรงเวลา","มาสาย "&amp;ROUND((MOD(O21,1)-MOD(S21,1))*1440,0)&amp;" นาที"),"")</f>
      </c>
      <c r="Q21" s="3">
        <f>IF(S21&lt;=O21,(O21-S21)*1440,0)</f>
      </c>
      <c r="R21" s="3" t="str">
        <v>08:30 - 17:30</v>
      </c>
      <c r="S21" s="98">
        <f>TIMEVALUE(LEFT(R21,5))</f>
      </c>
      <c r="T21" s="98">
        <f>TIMEVALUE(RIGHT(R21,5))</f>
      </c>
      <c r="U21" s="1">
        <f>IF(IF(T21&lt;S21,(T21+1-S21)*24,(T21-S21)*24)&lt;=6,5,8)</f>
      </c>
      <c r="V21" s="3">
        <f>IF(OR(LEFT(E21,2)="BM",LEFT(E21,2)="DW"),Q21,0)</f>
      </c>
      <c r="W21" s="3">
        <f>(AA21/U21)/60*V21</f>
      </c>
      <c r="X21" s="103">
        <f>IF(D21&lt;T21,(T21-D21)*24*60,0)</f>
      </c>
      <c r="Y21" s="1">
        <f>(AA21/U21)/60</f>
      </c>
      <c r="Z21" s="105">
        <f>X21*Y21</f>
      </c>
      <c r="AA21" s="3">
        <f>IF(AND(T21&gt;=S21, S21&gt;=TIME(9,0,0), T21&lt;=TIME(15,0,0)),IF(LEFT(TRIM(E21:E$208),2)="DW",500,500),500)</f>
      </c>
      <c r="AB21" s="98"/>
      <c r="AC21" s="3"/>
      <c r="AD21" s="3"/>
      <c r="AE21" s="3"/>
      <c r="AF21" s="3">
        <f>+AC21+AE21</f>
      </c>
      <c r="AG21" s="101">
        <f>(AA21/U21)*1.5*AF21</f>
      </c>
      <c r="AH21" s="107">
        <f>(AA21-W21-Z21-AI21-AJ21)+AG21</f>
      </c>
      <c r="AI21" s="32"/>
      <c r="AJ21" s="32"/>
      <c r="AK21" s="32"/>
      <c r="AL21" s="32"/>
      <c r="AM21" s="32"/>
    </row>
    <row r="22">
      <c r="A22" s="106">
        <v>14</v>
      </c>
      <c r="B22" s="2" t="str">
        <v>นิชากร กรุดบาง</v>
      </c>
      <c r="C22" s="102">
        <v>46142.34886574074</v>
      </c>
      <c r="D22" s="100"/>
      <c r="E22" s="23" t="str">
        <v>BM1</v>
      </c>
      <c r="F22" s="23" t="str">
        <v>ครีม</v>
      </c>
      <c r="G22" s="104">
        <f>IFERROR(VLOOKUP(B22,Members!$B:$G,3,0),"")</f>
      </c>
      <c r="H22" s="3">
        <f>IFERROR(VLOOKUP(B22,Members!$B:$G,4,0),"")</f>
      </c>
      <c r="I22" s="3">
        <f>IFERROR(VLOOKUP(B22,Members!$B:$G,5,0),"")</f>
      </c>
      <c r="J22" s="3">
        <f>IFERROR(VLOOKUP(B22,Members!$B:$G,6,0),"")</f>
      </c>
      <c r="K22" s="3"/>
      <c r="L22" s="8">
        <f>IF(ISNUMBER(SEARCH("BM", E22)),IFERROR(VLOOKUP(B22, Members!$B:$H, 7, FALSE), ""),"")</f>
      </c>
      <c r="M22" s="98">
        <f>IFERROR(IF(D22&lt;T22,"ออกก่อน "&amp;TEXT((T22-D22)*24*60,"0")&amp;" นาที",""),"")</f>
      </c>
      <c r="N22" s="98">
        <f>TEXT(C22,"hh:mm:ss")</f>
      </c>
      <c r="O22" s="98">
        <f>TIMEVALUE(LEFT(N22,5))</f>
      </c>
      <c r="P22" s="10">
        <f>IFERROR(IF(MOD(S22,1)&gt;=MOD(O22,1),"ตรงเวลา","มาสาย "&amp;ROUND((MOD(O22,1)-MOD(S22,1))*1440,0)&amp;" นาที"),"")</f>
      </c>
      <c r="Q22" s="3">
        <f>IF(S22&lt;=O22,(O22-S22)*1440,0)</f>
      </c>
      <c r="R22" s="3" t="str">
        <v>08:30 - 17:30</v>
      </c>
      <c r="S22" s="98">
        <f>TIMEVALUE(LEFT(R22,5))</f>
      </c>
      <c r="T22" s="98">
        <f>TIMEVALUE(RIGHT(R22,5))</f>
      </c>
      <c r="U22" s="1">
        <f>IF(IF(T22&lt;S22,(T22+1-S22)*24,(T22-S22)*24)&lt;=6,5,8)</f>
      </c>
      <c r="V22" s="3">
        <f>IF(OR(LEFT(E22,2)="BM",LEFT(E22,2)="DW"),Q22,0)</f>
      </c>
      <c r="W22" s="3">
        <f>(AA22/U22)/60*V22</f>
      </c>
      <c r="X22" s="103">
        <f>IF(D22&lt;T22,(T22-D22)*24*60,0)</f>
      </c>
      <c r="Y22" s="1">
        <f>(AA22/U22)/60</f>
      </c>
      <c r="Z22" s="105">
        <f>X22*Y22</f>
      </c>
      <c r="AA22" s="3">
        <f>IF(AND(T22&gt;=S22, S22&gt;=TIME(9,0,0), T22&lt;=TIME(15,0,0)),IF(LEFT(TRIM(E22:E$208),2)="DW",500,500),500)</f>
      </c>
      <c r="AB22" s="98"/>
      <c r="AC22" s="3"/>
      <c r="AD22" s="3"/>
      <c r="AE22" s="3"/>
      <c r="AF22" s="3">
        <f>+AC22+AE22</f>
      </c>
      <c r="AG22" s="101">
        <f>(AA22/U22)*1.5*AF22</f>
      </c>
      <c r="AH22" s="107">
        <f>(AA22-W22-Z22-AI22-AJ22)+AG22</f>
      </c>
      <c r="AI22" s="32"/>
      <c r="AJ22" s="32"/>
      <c r="AK22" s="32"/>
      <c r="AL22" s="32"/>
      <c r="AM22" s="32"/>
    </row>
    <row r="23">
      <c r="A23" s="106">
        <v>15</v>
      </c>
      <c r="B23" s="2" t="str">
        <v>วิชชุตา เล็บครุฑ</v>
      </c>
      <c r="C23" s="102">
        <v>46142.35313657407</v>
      </c>
      <c r="D23" s="100"/>
      <c r="E23" s="23" t="str">
        <v>BM1</v>
      </c>
      <c r="F23" s="23" t="str">
        <v>จ๋า</v>
      </c>
      <c r="G23" s="104">
        <f>IFERROR(VLOOKUP(B23,Members!$B:$G,3,0),"")</f>
      </c>
      <c r="H23" s="3">
        <f>IFERROR(VLOOKUP(B23,Members!$B:$G,4,0),"")</f>
      </c>
      <c r="I23" s="3">
        <f>IFERROR(VLOOKUP(B23,Members!$B:$G,5,0),"")</f>
      </c>
      <c r="J23" s="3">
        <f>IFERROR(VLOOKUP(B23,Members!$B:$G,6,0),"")</f>
      </c>
      <c r="K23" s="3"/>
      <c r="L23" s="8">
        <f>IF(ISNUMBER(SEARCH("BM", E23)),IFERROR(VLOOKUP(B23, Members!$B:$H, 7, FALSE), ""),"")</f>
      </c>
      <c r="M23" s="98">
        <f>IFERROR(IF(D23&lt;T23,"ออกก่อน "&amp;TEXT((T23-D23)*24*60,"0")&amp;" นาที",""),"")</f>
      </c>
      <c r="N23" s="98">
        <f>TEXT(C23,"hh:mm:ss")</f>
      </c>
      <c r="O23" s="98">
        <f>TIMEVALUE(LEFT(N23,5))</f>
      </c>
      <c r="P23" s="10">
        <f>IFERROR(IF(MOD(S23,1)&gt;=MOD(O23,1),"ตรงเวลา","มาสาย "&amp;ROUND((MOD(O23,1)-MOD(S23,1))*1440,0)&amp;" นาที"),"")</f>
      </c>
      <c r="Q23" s="3">
        <f>IF(S23&lt;=O23,(O23-S23)*1440,0)</f>
      </c>
      <c r="R23" s="3" t="str">
        <v>08:30 - 17:30</v>
      </c>
      <c r="S23" s="98">
        <f>TIMEVALUE(LEFT(R23,5))</f>
      </c>
      <c r="T23" s="98">
        <f>TIMEVALUE(RIGHT(R23,5))</f>
      </c>
      <c r="U23" s="1">
        <f>IF(IF(T23&lt;S23,(T23+1-S23)*24,(T23-S23)*24)&lt;=6,5,8)</f>
      </c>
      <c r="V23" s="3">
        <f>IF(OR(LEFT(E23,2)="BM",LEFT(E23,2)="DW"),Q23,0)</f>
      </c>
      <c r="W23" s="3">
        <f>(AA23/U23)/60*V23</f>
      </c>
      <c r="X23" s="103">
        <f>IF(D23&lt;T23,(T23-D23)*24*60,0)</f>
      </c>
      <c r="Y23" s="1">
        <f>(AA23/U23)/60</f>
      </c>
      <c r="Z23" s="105">
        <f>X23*Y23</f>
      </c>
      <c r="AA23" s="3">
        <f>IF(AND(T23&gt;=S23, S23&gt;=TIME(9,0,0), T23&lt;=TIME(15,0,0)),IF(LEFT(TRIM(E23:E$208),2)="DW",500,500),500)</f>
      </c>
      <c r="AB23" s="98"/>
      <c r="AC23" s="3"/>
      <c r="AD23" s="3"/>
      <c r="AE23" s="3"/>
      <c r="AF23" s="3">
        <f>+AC23+AE23</f>
      </c>
      <c r="AG23" s="101">
        <f>(AA23/U23)*1.5*AF23</f>
      </c>
      <c r="AH23" s="107">
        <f>(AA23-W23-Z23-AI23-AJ23)+AG23</f>
      </c>
      <c r="AI23" s="32"/>
      <c r="AJ23" s="32"/>
      <c r="AK23" s="32"/>
      <c r="AL23" s="32"/>
      <c r="AM23" s="32"/>
    </row>
    <row r="24">
      <c r="A24" s="106">
        <v>16</v>
      </c>
      <c r="B24" s="2" t="str">
        <v>ครองฟ้า เทียมประกอบกิจ</v>
      </c>
      <c r="C24" s="102">
        <v>46142.348657407405</v>
      </c>
      <c r="D24" s="100"/>
      <c r="E24" s="23" t="str">
        <v>BM1</v>
      </c>
      <c r="F24" s="23" t="str">
        <v>จีโน่</v>
      </c>
      <c r="G24" s="104">
        <f>IFERROR(VLOOKUP(B24,Members!$B:$G,3,0),"")</f>
      </c>
      <c r="H24" s="3">
        <f>IFERROR(VLOOKUP(B24,Members!$B:$G,4,0),"")</f>
      </c>
      <c r="I24" s="3">
        <f>IFERROR(VLOOKUP(B24,Members!$B:$G,5,0),"")</f>
      </c>
      <c r="J24" s="3">
        <f>IFERROR(VLOOKUP(B24,Members!$B:$G,6,0),"")</f>
      </c>
      <c r="K24" s="3"/>
      <c r="L24" s="8">
        <f>IF(ISNUMBER(SEARCH("BM", E24)),IFERROR(VLOOKUP(B24, Members!$B:$H, 7, FALSE), ""),"")</f>
      </c>
      <c r="M24" s="98">
        <f>IFERROR(IF(D24&lt;T24,"ออกก่อน "&amp;TEXT((T24-D24)*24*60,"0")&amp;" นาที",""),"")</f>
      </c>
      <c r="N24" s="98">
        <f>TEXT(C24,"hh:mm:ss")</f>
      </c>
      <c r="O24" s="98">
        <f>TIMEVALUE(LEFT(N24,5))</f>
      </c>
      <c r="P24" s="10">
        <f>IFERROR(IF(MOD(S24,1)&gt;=MOD(O24,1),"ตรงเวลา","มาสาย "&amp;ROUND((MOD(O24,1)-MOD(S24,1))*1440,0)&amp;" นาที"),"")</f>
      </c>
      <c r="Q24" s="3">
        <f>IF(S24&lt;=O24,(O24-S24)*1440,0)</f>
      </c>
      <c r="R24" s="3" t="str">
        <v>08:30 - 17:30</v>
      </c>
      <c r="S24" s="98">
        <f>TIMEVALUE(LEFT(R24,5))</f>
      </c>
      <c r="T24" s="98">
        <f>TIMEVALUE(RIGHT(R24,5))</f>
      </c>
      <c r="U24" s="1">
        <f>IF(IF(T24&lt;S24,(T24+1-S24)*24,(T24-S24)*24)&lt;=6,5,8)</f>
      </c>
      <c r="V24" s="3">
        <f>IF(OR(LEFT(E24,2)="BM",LEFT(E24,2)="DW"),Q24,0)</f>
      </c>
      <c r="W24" s="3">
        <f>(AA24/U24)/60*V24</f>
      </c>
      <c r="X24" s="103">
        <f>IF(D24&lt;T24,(T24-D24)*24*60,0)</f>
      </c>
      <c r="Y24" s="1">
        <f>(AA24/U24)/60</f>
      </c>
      <c r="Z24" s="105">
        <f>X24*Y24</f>
      </c>
      <c r="AA24" s="3">
        <f>IF(AND(T24&gt;=S24, S24&gt;=TIME(9,0,0), T24&lt;=TIME(15,0,0)),IF(LEFT(TRIM(E24:E$208),2)="DW",500,500),500)</f>
      </c>
      <c r="AB24" s="98"/>
      <c r="AC24" s="3"/>
      <c r="AD24" s="3"/>
      <c r="AE24" s="3"/>
      <c r="AF24" s="3">
        <f>+AC24+AE24</f>
      </c>
      <c r="AG24" s="101">
        <f>(AA24/U24)*1.5*AF24</f>
      </c>
      <c r="AH24" s="107">
        <f>(AA24-W24-Z24-AI24-AJ24)+AG24</f>
      </c>
      <c r="AI24" s="32"/>
      <c r="AJ24" s="32"/>
      <c r="AK24" s="32"/>
      <c r="AL24" s="32"/>
      <c r="AM24" s="32"/>
    </row>
    <row r="25">
      <c r="A25" s="106">
        <v>17</v>
      </c>
      <c r="B25" s="2" t="str">
        <v>ฉัตรมงคล มาลี</v>
      </c>
      <c r="C25" s="102">
        <v>46142.34847222222</v>
      </c>
      <c r="D25" s="100"/>
      <c r="E25" s="23" t="str">
        <v>BM1</v>
      </c>
      <c r="F25" s="23" t="str">
        <v>เก้า</v>
      </c>
      <c r="G25" s="104">
        <f>IFERROR(VLOOKUP(B25,Members!$B:$G,3,0),"")</f>
      </c>
      <c r="H25" s="3">
        <f>IFERROR(VLOOKUP(B25,Members!$B:$G,4,0),"")</f>
      </c>
      <c r="I25" s="3">
        <f>IFERROR(VLOOKUP(B25,Members!$B:$G,5,0),"")</f>
      </c>
      <c r="J25" s="3">
        <f>IFERROR(VLOOKUP(B25,Members!$B:$G,6,0),"")</f>
      </c>
      <c r="K25" s="3"/>
      <c r="L25" s="8">
        <f>IF(ISNUMBER(SEARCH("BM", E25)),IFERROR(VLOOKUP(B25, Members!$B:$H, 7, FALSE), ""),"")</f>
      </c>
      <c r="M25" s="98">
        <f>IFERROR(IF(D25&lt;T25,"ออกก่อน "&amp;TEXT((T25-D25)*24*60,"0")&amp;" นาที",""),"")</f>
      </c>
      <c r="N25" s="98">
        <f>TEXT(C25,"hh:mm:ss")</f>
      </c>
      <c r="O25" s="98">
        <f>TIMEVALUE(LEFT(N25,5))</f>
      </c>
      <c r="P25" s="10">
        <f>IFERROR(IF(MOD(S25,1)&gt;=MOD(O25,1),"ตรงเวลา","มาสาย "&amp;ROUND((MOD(O25,1)-MOD(S25,1))*1440,0)&amp;" นาที"),"")</f>
      </c>
      <c r="Q25" s="3">
        <f>IF(S25&lt;=O25,(O25-S25)*1440,0)</f>
      </c>
      <c r="R25" s="3" t="str">
        <v>08:30 - 17:30</v>
      </c>
      <c r="S25" s="98">
        <f>TIMEVALUE(LEFT(R25,5))</f>
      </c>
      <c r="T25" s="98">
        <f>TIMEVALUE(RIGHT(R25,5))</f>
      </c>
      <c r="U25" s="1">
        <f>IF(IF(T25&lt;S25,(T25+1-S25)*24,(T25-S25)*24)&lt;=6,5,8)</f>
      </c>
      <c r="V25" s="3">
        <f>IF(OR(LEFT(E25,2)="BM",LEFT(E25,2)="DW"),Q25,0)</f>
      </c>
      <c r="W25" s="3">
        <f>(AA25/U25)/60*V25</f>
      </c>
      <c r="X25" s="103">
        <f>IF(D25&lt;T25,(T25-D25)*24*60,0)</f>
      </c>
      <c r="Y25" s="1">
        <f>(AA25/U25)/60</f>
      </c>
      <c r="Z25" s="105">
        <f>X25*Y25</f>
      </c>
      <c r="AA25" s="3">
        <f>IF(AND(T25&gt;=S25, S25&gt;=TIME(9,0,0), T25&lt;=TIME(15,0,0)),IF(LEFT(TRIM(E25:E$208),2)="DW",500,500),500)</f>
      </c>
      <c r="AB25" s="98"/>
      <c r="AC25" s="3"/>
      <c r="AD25" s="3"/>
      <c r="AE25" s="3"/>
      <c r="AF25" s="3">
        <f>+AC25+AE25</f>
      </c>
      <c r="AG25" s="101">
        <f>(AA25/U25)*1.5*AF25</f>
      </c>
      <c r="AH25" s="107">
        <f>(AA25-W25-Z25-AI25-AJ25)+AG25</f>
      </c>
      <c r="AI25" s="32"/>
      <c r="AJ25" s="32"/>
      <c r="AK25" s="32"/>
      <c r="AL25" s="32"/>
      <c r="AM25" s="32"/>
    </row>
    <row r="26">
      <c r="A26" s="106">
        <v>18</v>
      </c>
      <c r="B26" s="2" t="str">
        <v>กีรติ วาจาเพราะ</v>
      </c>
      <c r="C26" s="102">
        <v>46142.34818287037</v>
      </c>
      <c r="D26" s="100"/>
      <c r="E26" s="23" t="str">
        <v>Bm1</v>
      </c>
      <c r="F26" s="23" t="str">
        <v>ซุป</v>
      </c>
      <c r="G26" s="104">
        <f>IFERROR(VLOOKUP(B26,Members!$B:$G,3,0),"")</f>
      </c>
      <c r="H26" s="3">
        <f>IFERROR(VLOOKUP(B26,Members!$B:$G,4,0),"")</f>
      </c>
      <c r="I26" s="3">
        <f>IFERROR(VLOOKUP(B26,Members!$B:$G,5,0),"")</f>
      </c>
      <c r="J26" s="3">
        <f>IFERROR(VLOOKUP(B26,Members!$B:$G,6,0),"")</f>
      </c>
      <c r="K26" s="3"/>
      <c r="L26" s="8">
        <f>IF(ISNUMBER(SEARCH("BM", E26)),IFERROR(VLOOKUP(B26, Members!$B:$H, 7, FALSE), ""),"")</f>
      </c>
      <c r="M26" s="98">
        <f>IFERROR(IF(D26&lt;T26,"ออกก่อน "&amp;TEXT((T26-D26)*24*60,"0")&amp;" นาที",""),"")</f>
      </c>
      <c r="N26" s="98">
        <f>TEXT(C26,"hh:mm:ss")</f>
      </c>
      <c r="O26" s="98">
        <f>TIMEVALUE(LEFT(N26,5))</f>
      </c>
      <c r="P26" s="10">
        <f>IFERROR(IF(MOD(S26,1)&gt;=MOD(O26,1),"ตรงเวลา","มาสาย "&amp;ROUND((MOD(O26,1)-MOD(S26,1))*1440,0)&amp;" นาที"),"")</f>
      </c>
      <c r="Q26" s="3">
        <f>IF(S26&lt;=O26,(O26-S26)*1440,0)</f>
      </c>
      <c r="R26" s="3" t="str">
        <v>08:30 - 17:30</v>
      </c>
      <c r="S26" s="98">
        <f>TIMEVALUE(LEFT(R26,5))</f>
      </c>
      <c r="T26" s="98">
        <f>TIMEVALUE(RIGHT(R26,5))</f>
      </c>
      <c r="U26" s="1">
        <f>IF(IF(T26&lt;S26,(T26+1-S26)*24,(T26-S26)*24)&lt;=6,5,8)</f>
      </c>
      <c r="V26" s="3">
        <f>IF(OR(LEFT(E26,2)="BM",LEFT(E26,2)="DW"),Q26,0)</f>
      </c>
      <c r="W26" s="3">
        <f>(AA26/U26)/60*V26</f>
      </c>
      <c r="X26" s="103">
        <f>IF(D26&lt;T26,(T26-D26)*24*60,0)</f>
      </c>
      <c r="Y26" s="1">
        <f>(AA26/U26)/60</f>
      </c>
      <c r="Z26" s="105">
        <f>X26*Y26</f>
      </c>
      <c r="AA26" s="3">
        <f>IF(AND(T26&gt;=S26, S26&gt;=TIME(9,0,0), T26&lt;=TIME(15,0,0)),IF(LEFT(TRIM(E26:E$208),2)="DW",500,500),500)</f>
      </c>
      <c r="AB26" s="98"/>
      <c r="AC26" s="3"/>
      <c r="AD26" s="3"/>
      <c r="AE26" s="3"/>
      <c r="AF26" s="3">
        <f>+AC26+AE26</f>
      </c>
      <c r="AG26" s="101">
        <f>(AA26/U26)*1.5*AF26</f>
      </c>
      <c r="AH26" s="107">
        <f>(AA26-W26-Z26-AI26-AJ26)+AG26</f>
      </c>
      <c r="AI26" s="32"/>
      <c r="AJ26" s="32"/>
      <c r="AK26" s="32"/>
      <c r="AL26" s="32"/>
      <c r="AM26" s="32"/>
    </row>
    <row r="27">
      <c r="A27" s="106">
        <v>19</v>
      </c>
      <c r="B27" s="2" t="str">
        <v>ณัฐฤดี วึงประโคน</v>
      </c>
      <c r="C27" s="102">
        <v>46142.346550925926</v>
      </c>
      <c r="D27" s="100"/>
      <c r="E27" s="23" t="str">
        <v>BM1</v>
      </c>
      <c r="F27" s="23" t="str">
        <v>เนส</v>
      </c>
      <c r="G27" s="104">
        <f>IFERROR(VLOOKUP(B27,Members!$B:$G,3,0),"")</f>
      </c>
      <c r="H27" s="3">
        <f>IFERROR(VLOOKUP(B27,Members!$B:$G,4,0),"")</f>
      </c>
      <c r="I27" s="3">
        <f>IFERROR(VLOOKUP(B27,Members!$B:$G,5,0),"")</f>
      </c>
      <c r="J27" s="3">
        <f>IFERROR(VLOOKUP(B27,Members!$B:$G,6,0),"")</f>
      </c>
      <c r="K27" s="3"/>
      <c r="L27" s="8">
        <f>IF(ISNUMBER(SEARCH("BM", E27)),IFERROR(VLOOKUP(B27, Members!$B:$H, 7, FALSE), ""),"")</f>
      </c>
      <c r="M27" s="98">
        <f>IFERROR(IF(D27&lt;T27,"ออกก่อน "&amp;TEXT((T27-D27)*24*60,"0")&amp;" นาที",""),"")</f>
      </c>
      <c r="N27" s="98">
        <f>TEXT(C27,"hh:mm:ss")</f>
      </c>
      <c r="O27" s="98">
        <f>TIMEVALUE(LEFT(N27,5))</f>
      </c>
      <c r="P27" s="10">
        <f>IFERROR(IF(MOD(S27,1)&gt;=MOD(O27,1),"ตรงเวลา","มาสาย "&amp;ROUND((MOD(O27,1)-MOD(S27,1))*1440,0)&amp;" นาที"),"")</f>
      </c>
      <c r="Q27" s="3">
        <f>IF(S27&lt;=O27,(O27-S27)*1440,0)</f>
      </c>
      <c r="R27" s="3" t="str">
        <v>08:30 - 17:30</v>
      </c>
      <c r="S27" s="98">
        <f>TIMEVALUE(LEFT(R27,5))</f>
      </c>
      <c r="T27" s="98">
        <f>TIMEVALUE(RIGHT(R27,5))</f>
      </c>
      <c r="U27" s="1">
        <f>IF(IF(T27&lt;S27,(T27+1-S27)*24,(T27-S27)*24)&lt;=6,5,8)</f>
      </c>
      <c r="V27" s="3">
        <f>IF(OR(LEFT(E27,2)="BM",LEFT(E27,2)="DW"),Q27,0)</f>
      </c>
      <c r="W27" s="3">
        <f>(AA27/U27)/60*V27</f>
      </c>
      <c r="X27" s="103">
        <f>IF(D27&lt;T27,(T27-D27)*24*60,0)</f>
      </c>
      <c r="Y27" s="1">
        <f>(AA27/U27)/60</f>
      </c>
      <c r="Z27" s="105">
        <f>X27*Y27</f>
      </c>
      <c r="AA27" s="3">
        <f>IF(AND(T27&gt;=S27, S27&gt;=TIME(9,0,0), T27&lt;=TIME(15,0,0)),IF(LEFT(TRIM(E27:E$208),2)="DW",500,500),500)</f>
      </c>
      <c r="AB27" s="98"/>
      <c r="AC27" s="3"/>
      <c r="AD27" s="3"/>
      <c r="AE27" s="3"/>
      <c r="AF27" s="3">
        <f>+AC27+AE27</f>
      </c>
      <c r="AG27" s="101">
        <f>(AA27/U27)*1.5*AF27</f>
      </c>
      <c r="AH27" s="107">
        <f>(AA27-W27-Z27-AI27-AJ27)+AG27</f>
      </c>
      <c r="AI27" s="32"/>
      <c r="AJ27" s="32"/>
      <c r="AK27" s="32"/>
      <c r="AL27" s="32"/>
      <c r="AM27" s="32"/>
    </row>
    <row r="28">
      <c r="A28" s="106">
        <v>20</v>
      </c>
      <c r="B28" s="2" t="str">
        <v>ภูริ ยังกิด</v>
      </c>
      <c r="C28" s="102">
        <v>46142.35586805556</v>
      </c>
      <c r="D28" s="100"/>
      <c r="E28" s="23" t="str">
        <v>BM1</v>
      </c>
      <c r="F28" s="23" t="str">
        <v>ภีม</v>
      </c>
      <c r="G28" s="104">
        <f>IFERROR(VLOOKUP(B28,Members!$B:$G,3,0),"")</f>
      </c>
      <c r="H28" s="3">
        <f>IFERROR(VLOOKUP(B28,Members!$B:$G,4,0),"")</f>
      </c>
      <c r="I28" s="3">
        <f>IFERROR(VLOOKUP(B28,Members!$B:$G,5,0),"")</f>
      </c>
      <c r="J28" s="3">
        <f>IFERROR(VLOOKUP(B28,Members!$B:$G,6,0),"")</f>
      </c>
      <c r="K28" s="3"/>
      <c r="L28" s="8">
        <f>IF(ISNUMBER(SEARCH("BM", E28)),IFERROR(VLOOKUP(B28, Members!$B:$H, 7, FALSE), ""),"")</f>
      </c>
      <c r="M28" s="98">
        <f>IFERROR(IF(D28&lt;T28,"ออกก่อน "&amp;TEXT((T28-D28)*24*60,"0")&amp;" นาที",""),"")</f>
      </c>
      <c r="N28" s="98">
        <f>TEXT(C28,"hh:mm:ss")</f>
      </c>
      <c r="O28" s="98">
        <f>TIMEVALUE(LEFT(N28,5))</f>
      </c>
      <c r="P28" s="10">
        <f>IFERROR(IF(MOD(S28,1)&gt;=MOD(O28,1),"ตรงเวลา","มาสาย "&amp;ROUND((MOD(O28,1)-MOD(S28,1))*1440,0)&amp;" นาที"),"")</f>
      </c>
      <c r="Q28" s="3">
        <f>IF(S28&lt;=O28,(O28-S28)*1440,0)</f>
      </c>
      <c r="R28" s="3" t="str">
        <v>08:30 - 17:30</v>
      </c>
      <c r="S28" s="98">
        <f>TIMEVALUE(LEFT(R28,5))</f>
      </c>
      <c r="T28" s="98">
        <f>TIMEVALUE(RIGHT(R28,5))</f>
      </c>
      <c r="U28" s="1">
        <f>IF(IF(T28&lt;S28,(T28+1-S28)*24,(T28-S28)*24)&lt;=6,5,8)</f>
      </c>
      <c r="V28" s="3">
        <f>IF(OR(LEFT(E28,2)="BM",LEFT(E28,2)="DW"),Q28,0)</f>
      </c>
      <c r="W28" s="3">
        <f>(AA28/U28)/60*V28</f>
      </c>
      <c r="X28" s="103">
        <f>IF(D28&lt;T28,(T28-D28)*24*60,0)</f>
      </c>
      <c r="Y28" s="1">
        <f>(AA28/U28)/60</f>
      </c>
      <c r="Z28" s="105">
        <f>X28*Y28</f>
      </c>
      <c r="AA28" s="3">
        <f>IF(AND(T28&gt;=S28, S28&gt;=TIME(9,0,0), T28&lt;=TIME(15,0,0)),IF(LEFT(TRIM(E28:E$208),2)="DW",500,500),500)</f>
      </c>
      <c r="AB28" s="98"/>
      <c r="AC28" s="3"/>
      <c r="AD28" s="3"/>
      <c r="AE28" s="3"/>
      <c r="AF28" s="3">
        <f>+AC28+AE28</f>
      </c>
      <c r="AG28" s="101">
        <f>(AA28/U28)*1.5*AF28</f>
      </c>
      <c r="AH28" s="107">
        <f>(AA28-W28-Z28-AI28-AJ28)+AG28</f>
      </c>
      <c r="AI28" s="32"/>
      <c r="AJ28" s="32"/>
      <c r="AK28" s="32"/>
      <c r="AL28" s="32"/>
      <c r="AM28" s="32"/>
    </row>
    <row r="29">
      <c r="A29" s="106">
        <v>21</v>
      </c>
      <c r="B29" s="2" t="str">
        <v>ตูแวยะ ลอมะ</v>
      </c>
      <c r="C29" s="102">
        <v>46142.34439814815</v>
      </c>
      <c r="D29" s="100"/>
      <c r="E29" s="23" t="str">
        <v>BM1</v>
      </c>
      <c r="F29" s="23" t="str">
        <v>ยะห์</v>
      </c>
      <c r="G29" s="104">
        <f>IFERROR(VLOOKUP(B29,Members!$B:$G,3,0),"")</f>
      </c>
      <c r="H29" s="3">
        <f>IFERROR(VLOOKUP(B29,Members!$B:$G,4,0),"")</f>
      </c>
      <c r="I29" s="3">
        <f>IFERROR(VLOOKUP(B29,Members!$B:$G,5,0),"")</f>
      </c>
      <c r="J29" s="3">
        <f>IFERROR(VLOOKUP(B29,Members!$B:$G,6,0),"")</f>
      </c>
      <c r="K29" s="3"/>
      <c r="L29" s="8">
        <f>IF(ISNUMBER(SEARCH("BM", E29)),IFERROR(VLOOKUP(B29, Members!$B:$H, 7, FALSE), ""),"")</f>
      </c>
      <c r="M29" s="98">
        <f>IFERROR(IF(D29&lt;T29,"ออกก่อน "&amp;TEXT((T29-D29)*24*60,"0")&amp;" นาที",""),"")</f>
      </c>
      <c r="N29" s="98">
        <f>TEXT(C29,"hh:mm:ss")</f>
      </c>
      <c r="O29" s="98">
        <f>TIMEVALUE(LEFT(N29,5))</f>
      </c>
      <c r="P29" s="10">
        <f>IFERROR(IF(MOD(S29,1)&gt;=MOD(O29,1),"ตรงเวลา","มาสาย "&amp;ROUND((MOD(O29,1)-MOD(S29,1))*1440,0)&amp;" นาที"),"")</f>
      </c>
      <c r="Q29" s="3">
        <f>IF(S29&lt;=O29,(O29-S29)*1440,0)</f>
      </c>
      <c r="R29" s="3" t="str">
        <v>08:30 - 17:30</v>
      </c>
      <c r="S29" s="98">
        <f>TIMEVALUE(LEFT(R29,5))</f>
      </c>
      <c r="T29" s="98">
        <f>TIMEVALUE(RIGHT(R29,5))</f>
      </c>
      <c r="U29" s="1">
        <f>IF(IF(T29&lt;S29,(T29+1-S29)*24,(T29-S29)*24)&lt;=6,5,8)</f>
      </c>
      <c r="V29" s="3">
        <f>IF(OR(LEFT(E29,2)="BM",LEFT(E29,2)="DW"),Q29,0)</f>
      </c>
      <c r="W29" s="3">
        <f>(AA29/U29)/60*V29</f>
      </c>
      <c r="X29" s="103">
        <f>IF(D29&lt;T29,(T29-D29)*24*60,0)</f>
      </c>
      <c r="Y29" s="1">
        <f>(AA29/U29)/60</f>
      </c>
      <c r="Z29" s="105">
        <f>X29*Y29</f>
      </c>
      <c r="AA29" s="3">
        <f>IF(AND(T29&gt;=S29, S29&gt;=TIME(9,0,0), T29&lt;=TIME(15,0,0)),IF(LEFT(TRIM(E29:E$208),2)="DW",500,500),500)</f>
      </c>
      <c r="AB29" s="98"/>
      <c r="AC29" s="3"/>
      <c r="AD29" s="3"/>
      <c r="AE29" s="3"/>
      <c r="AF29" s="3">
        <f>+AC29+AE29</f>
      </c>
      <c r="AG29" s="101">
        <f>(AA29/U29)*1.5*AF29</f>
      </c>
      <c r="AH29" s="107">
        <f>(AA29-W29-Z29-AI29-AJ29)+AG29</f>
      </c>
      <c r="AI29" s="32"/>
      <c r="AJ29" s="32"/>
      <c r="AK29" s="32"/>
      <c r="AL29" s="32"/>
      <c r="AM29" s="32"/>
    </row>
    <row customHeight="true" ht="22" r="30">
      <c r="A30" s="106">
        <v>22</v>
      </c>
      <c r="B30" s="2" t="str">
        <v>ญาณรัตน์ พิสัยพันธ์</v>
      </c>
      <c r="C30" s="102">
        <v>46142.34394675926</v>
      </c>
      <c r="D30" s="100"/>
      <c r="E30" s="23" t="str">
        <v>BM1</v>
      </c>
      <c r="F30" s="23" t="str">
        <v>ขนมจีน</v>
      </c>
      <c r="G30" s="104">
        <f>IFERROR(VLOOKUP(B30,Members!$B:$G,3,0),"")</f>
      </c>
      <c r="H30" s="3">
        <f>IFERROR(VLOOKUP(B30,Members!$B:$G,4,0),"")</f>
      </c>
      <c r="I30" s="3">
        <f>IFERROR(VLOOKUP(B30,Members!$B:$G,5,0),"")</f>
      </c>
      <c r="J30" s="3">
        <f>IFERROR(VLOOKUP(B30,Members!$B:$G,6,0),"")</f>
      </c>
      <c r="K30" s="116"/>
      <c r="L30" s="8">
        <f>IF(ISNUMBER(SEARCH("BM", E30)),IFERROR(VLOOKUP(B30, Members!$B:$H, 7, FALSE), ""),"")</f>
      </c>
      <c r="M30" s="98">
        <f>IFERROR(IF(D30&lt;T30,"ออกก่อน "&amp;TEXT((T30-D30)*24*60,"0")&amp;" นาที",""),"")</f>
      </c>
      <c r="N30" s="98">
        <f>TEXT(C30,"hh:mm:ss")</f>
      </c>
      <c r="O30" s="98">
        <f>TIMEVALUE(LEFT(N30,5))</f>
      </c>
      <c r="P30" s="10">
        <f>IFERROR(IF(MOD(S30,1)&gt;=MOD(O30,1),"ตรงเวลา","มาสาย "&amp;ROUND((MOD(O30,1)-MOD(S30,1))*1440,0)&amp;" นาที"),"")</f>
      </c>
      <c r="Q30" s="3">
        <f>IF(S30&lt;=O30,(O30-S30)*1440,0)</f>
      </c>
      <c r="R30" s="3" t="str">
        <v>08:30 - 17:30</v>
      </c>
      <c r="S30" s="98">
        <f>TIMEVALUE(LEFT(R30,5))</f>
      </c>
      <c r="T30" s="98">
        <f>TIMEVALUE(RIGHT(R30,5))</f>
      </c>
      <c r="U30" s="1">
        <f>IF(IF(T30&lt;S30,(T30+1-S30)*24,(T30-S30)*24)&lt;=6,5,8)</f>
      </c>
      <c r="V30" s="3">
        <f>IF(OR(LEFT(E30,2)="BM",LEFT(E30,2)="DW"),Q30,0)</f>
      </c>
      <c r="W30" s="3">
        <f>(AA30/U30)/60*V30</f>
      </c>
      <c r="X30" s="103">
        <f>IF(D30&lt;T30,(T30-D30)*24*60,0)</f>
      </c>
      <c r="Y30" s="1">
        <f>(AA30/U30)/60</f>
      </c>
      <c r="Z30" s="105">
        <f>X30*Y30</f>
      </c>
      <c r="AA30" s="3">
        <f>IF(AND(T30&gt;=S30, S30&gt;=TIME(9,0,0), T30&lt;=TIME(15,0,0)),IF(LEFT(TRIM(E30:E$208),2)="DW",500,500),500)</f>
      </c>
      <c r="AB30" s="98"/>
      <c r="AC30" s="3"/>
      <c r="AD30" s="3"/>
      <c r="AE30" s="3"/>
      <c r="AF30" s="3">
        <f>+AC30+AE30</f>
      </c>
      <c r="AG30" s="101">
        <f>(AA30/U30)*1.5*AF30</f>
      </c>
      <c r="AH30" s="107">
        <f>(AA30-W30-Z30-AI30-AJ30)+AG30</f>
      </c>
      <c r="AI30" s="32"/>
      <c r="AJ30" s="32"/>
      <c r="AK30" s="32"/>
      <c r="AL30" s="32"/>
      <c r="AM30" s="32"/>
    </row>
    <row r="31">
      <c r="A31" s="106">
        <v>23</v>
      </c>
      <c r="B31" s="2" t="str">
        <v>กานต์เก้า แจ้งสว่าง</v>
      </c>
      <c r="C31" s="102">
        <v>46142.34339120371</v>
      </c>
      <c r="D31" s="115">
        <v>0.5416666666666666</v>
      </c>
      <c r="E31" s="23" t="str">
        <v>BM1</v>
      </c>
      <c r="F31" s="23" t="str">
        <v>ชมพู่</v>
      </c>
      <c r="G31" s="104">
        <f>IFERROR(VLOOKUP(B31,Members!$B:$G,3,0),"")</f>
      </c>
      <c r="H31" s="3">
        <f>IFERROR(VLOOKUP(B31,Members!$B:$G,4,0),"")</f>
      </c>
      <c r="I31" s="3">
        <f>IFERROR(VLOOKUP(B31,Members!$B:$G,5,0),"")</f>
      </c>
      <c r="J31" s="3">
        <f>IFERROR(VLOOKUP(B31,Members!$B:$G,6,0),"")</f>
      </c>
      <c r="K31" s="116" t="str">
        <v>แจ้งลางานช่วงบ่าย</v>
      </c>
      <c r="L31" s="8">
        <f>IF(ISNUMBER(SEARCH("BM", E31)),IFERROR(VLOOKUP(B31, Members!$B:$H, 7, FALSE), ""),"")</f>
      </c>
      <c r="M31" s="98">
        <f>IFERROR(IF(D31&lt;T31,"ออกก่อน "&amp;TEXT((T31-D31)*24*60,"0")&amp;" นาที",""),"")</f>
      </c>
      <c r="N31" s="98">
        <f>TEXT(C31,"hh:mm:ss")</f>
      </c>
      <c r="O31" s="98">
        <f>TIMEVALUE(LEFT(N31,5))</f>
      </c>
      <c r="P31" s="10">
        <f>IFERROR(IF(MOD(S31,1)&gt;=MOD(O31,1),"ตรงเวลา","มาสาย "&amp;ROUND((MOD(O31,1)-MOD(S31,1))*1440,0)&amp;" นาที"),"")</f>
      </c>
      <c r="Q31" s="3">
        <f>IF(S31&lt;=O31,(O31-S31)*1440,0)</f>
      </c>
      <c r="R31" s="3" t="str">
        <v>08:30 - 17:30</v>
      </c>
      <c r="S31" s="98">
        <f>TIMEVALUE(LEFT(R31,5))</f>
      </c>
      <c r="T31" s="98">
        <f>TIMEVALUE(RIGHT(R31,5))</f>
      </c>
      <c r="U31" s="1">
        <f>IF(IF(T31&lt;S31,(T31+1-S31)*24,(T31-S31)*24)&lt;=6,5,8)</f>
      </c>
      <c r="V31" s="3">
        <f>IF(OR(LEFT(E31,2)="BM",LEFT(E31,2)="DW"),Q31,0)</f>
      </c>
      <c r="W31" s="3">
        <f>(AA31/U31)/60*V31</f>
      </c>
      <c r="X31" s="103">
        <f>IF(D31&lt;T31,(T31-D31)*24*60,0)</f>
      </c>
      <c r="Y31" s="1">
        <f>(AA31/U31)/60</f>
      </c>
      <c r="Z31" s="105">
        <f>X31*Y31</f>
      </c>
      <c r="AA31" s="3">
        <f>IF(AND(T31&gt;=S31, S31&gt;=TIME(9,0,0), T31&lt;=TIME(15,0,0)),IF(LEFT(TRIM(E31:E$208),2)="DW",500,500),500)</f>
      </c>
      <c r="AB31" s="98"/>
      <c r="AC31" s="3"/>
      <c r="AD31" s="3"/>
      <c r="AE31" s="3"/>
      <c r="AF31" s="3">
        <f>+AC31+AE31</f>
      </c>
      <c r="AG31" s="101">
        <f>(AA31/U31)*1.5*AF31</f>
      </c>
      <c r="AH31" s="107">
        <f>(AA31-W31-Z31-AI31-AJ31)+AG31</f>
      </c>
      <c r="AI31" s="32"/>
      <c r="AJ31" s="32"/>
      <c r="AK31" s="32"/>
      <c r="AL31" s="32"/>
      <c r="AM31" s="32"/>
    </row>
    <row r="32">
      <c r="A32" s="106">
        <v>24</v>
      </c>
      <c r="B32" s="2" t="str">
        <v>ชาลิสา แสงจันทร์</v>
      </c>
      <c r="C32" s="102">
        <v>46142.343090277776</v>
      </c>
      <c r="D32" s="100"/>
      <c r="E32" s="23" t="str">
        <v>BM1</v>
      </c>
      <c r="F32" s="23" t="str">
        <v>ชิ</v>
      </c>
      <c r="G32" s="104">
        <f>IFERROR(VLOOKUP(B32,Members!$B:$G,3,0),"")</f>
      </c>
      <c r="H32" s="3">
        <f>IFERROR(VLOOKUP(B32,Members!$B:$G,4,0),"")</f>
      </c>
      <c r="I32" s="3">
        <f>IFERROR(VLOOKUP(B32,Members!$B:$G,5,0),"")</f>
      </c>
      <c r="J32" s="3">
        <f>IFERROR(VLOOKUP(B32,Members!$B:$G,6,0),"")</f>
      </c>
      <c r="K32" s="116"/>
      <c r="L32" s="8">
        <f>IF(ISNUMBER(SEARCH("BM", E32)),IFERROR(VLOOKUP(B32, Members!$B:$H, 7, FALSE), ""),"")</f>
      </c>
      <c r="M32" s="98">
        <f>IFERROR(IF(D32&lt;T32,"ออกก่อน "&amp;TEXT((T32-D32)*24*60,"0")&amp;" นาที",""),"")</f>
      </c>
      <c r="N32" s="98">
        <f>TEXT(C32,"hh:mm:ss")</f>
      </c>
      <c r="O32" s="98">
        <f>TIMEVALUE(LEFT(N32,5))</f>
      </c>
      <c r="P32" s="10">
        <f>IFERROR(IF(MOD(S32,1)&gt;=MOD(O32,1),"ตรงเวลา","มาสาย "&amp;ROUND((MOD(O32,1)-MOD(S32,1))*1440,0)&amp;" นาที"),"")</f>
      </c>
      <c r="Q32" s="3">
        <f>IF(S32&lt;=O32,(O32-S32)*1440,0)</f>
      </c>
      <c r="R32" s="3" t="str">
        <v>08:30 - 17:30</v>
      </c>
      <c r="S32" s="98">
        <f>TIMEVALUE(LEFT(R32,5))</f>
      </c>
      <c r="T32" s="98">
        <f>TIMEVALUE(RIGHT(R32,5))</f>
      </c>
      <c r="U32" s="1">
        <f>IF(IF(T32&lt;S32,(T32+1-S32)*24,(T32-S32)*24)&lt;=6,5,8)</f>
      </c>
      <c r="V32" s="3">
        <f>IF(OR(LEFT(E32,2)="BM",LEFT(E32,2)="DW"),Q32,0)</f>
      </c>
      <c r="W32" s="3">
        <f>(AA32/U32)/60*V32</f>
      </c>
      <c r="X32" s="103">
        <f>IF(D32&lt;T32,(T32-D32)*24*60,0)</f>
      </c>
      <c r="Y32" s="1">
        <f>(AA32/U32)/60</f>
      </c>
      <c r="Z32" s="105">
        <f>X32*Y32</f>
      </c>
      <c r="AA32" s="3">
        <f>IF(AND(T32&gt;=S32, S32&gt;=TIME(9,0,0), T32&lt;=TIME(15,0,0)),IF(LEFT(TRIM(E32:E$208),2)="DW",500,500),500)</f>
      </c>
      <c r="AB32" s="98"/>
      <c r="AC32" s="3"/>
      <c r="AD32" s="3"/>
      <c r="AE32" s="3"/>
      <c r="AF32" s="3">
        <f>+AC32+AE32</f>
      </c>
      <c r="AG32" s="101">
        <f>(AA32/U32)*1.5*AF32</f>
      </c>
      <c r="AH32" s="107">
        <f>(AA32-W32-Z32-AI32-AJ32)+AG32</f>
      </c>
      <c r="AI32" s="32"/>
      <c r="AJ32" s="32"/>
      <c r="AK32" s="32"/>
      <c r="AL32" s="32"/>
      <c r="AM32" s="32"/>
    </row>
    <row r="33">
      <c r="A33" s="106">
        <v>25</v>
      </c>
      <c r="B33" s="2" t="str">
        <v>วันดี เพชรนิลบุตร</v>
      </c>
      <c r="C33" s="102">
        <v>46142.340104166666</v>
      </c>
      <c r="D33" s="100"/>
      <c r="E33" s="23" t="str">
        <v>BM1</v>
      </c>
      <c r="F33" s="23" t="str">
        <v>บุ๊</v>
      </c>
      <c r="G33" s="104">
        <f>IFERROR(VLOOKUP(B33,Members!$B:$G,3,0),"")</f>
      </c>
      <c r="H33" s="3">
        <f>IFERROR(VLOOKUP(B33,Members!$B:$G,4,0),"")</f>
      </c>
      <c r="I33" s="3">
        <f>IFERROR(VLOOKUP(B33,Members!$B:$G,5,0),"")</f>
      </c>
      <c r="J33" s="3">
        <f>IFERROR(VLOOKUP(B33,Members!$B:$G,6,0),"")</f>
      </c>
      <c r="K33" s="3"/>
      <c r="L33" s="8">
        <f>IF(ISNUMBER(SEARCH("BM", E33)),IFERROR(VLOOKUP(B33, Members!$B:$H, 7, FALSE), ""),"")</f>
      </c>
      <c r="M33" s="98">
        <f>IFERROR(IF(D33&lt;T33,"ออกก่อน "&amp;TEXT((T33-D33)*24*60,"0")&amp;" นาที",""),"")</f>
      </c>
      <c r="N33" s="98">
        <f>TEXT(C33,"hh:mm:ss")</f>
      </c>
      <c r="O33" s="98">
        <f>TIMEVALUE(LEFT(N33,5))</f>
      </c>
      <c r="P33" s="10">
        <f>IFERROR(IF(MOD(S33,1)&gt;=MOD(O33,1),"ตรงเวลา","มาสาย "&amp;ROUND((MOD(O33,1)-MOD(S33,1))*1440,0)&amp;" นาที"),"")</f>
      </c>
      <c r="Q33" s="3">
        <f>IF(S33&lt;=O33,(O33-S33)*1440,0)</f>
      </c>
      <c r="R33" s="3" t="str">
        <v>08:30 - 17:30</v>
      </c>
      <c r="S33" s="98">
        <f>TIMEVALUE(LEFT(R33,5))</f>
      </c>
      <c r="T33" s="98">
        <f>TIMEVALUE(RIGHT(R33,5))</f>
      </c>
      <c r="U33" s="1">
        <f>IF(IF(T33&lt;S33,(T33+1-S33)*24,(T33-S33)*24)&lt;=6,5,8)</f>
      </c>
      <c r="V33" s="3">
        <f>IF(OR(LEFT(E33,2)="BM",LEFT(E33,2)="DW"),Q33,0)</f>
      </c>
      <c r="W33" s="3">
        <f>(AA33/U33)/60*V33</f>
      </c>
      <c r="X33" s="103">
        <f>IF(D33&lt;T33,(T33-D33)*24*60,0)</f>
      </c>
      <c r="Y33" s="1">
        <f>(AA33/U33)/60</f>
      </c>
      <c r="Z33" s="105">
        <f>X33*Y33</f>
      </c>
      <c r="AA33" s="3">
        <f>IF(AND(T33&gt;=S33, S33&gt;=TIME(9,0,0), T33&lt;=TIME(15,0,0)),IF(LEFT(TRIM(E33:E$208),2)="DW",500,500),500)</f>
      </c>
      <c r="AB33" s="98"/>
      <c r="AC33" s="3"/>
      <c r="AD33" s="3"/>
      <c r="AE33" s="3"/>
      <c r="AF33" s="3">
        <f>+AC33+AE33</f>
      </c>
      <c r="AG33" s="101">
        <f>(AA33/U33)*1.5*AF33</f>
      </c>
      <c r="AH33" s="107">
        <f>(AA33-W33-Z33-AI33-AJ33)+AG33</f>
      </c>
      <c r="AI33" s="32"/>
      <c r="AJ33" s="32"/>
      <c r="AK33" s="32"/>
      <c r="AL33" s="32"/>
      <c r="AM33" s="32"/>
    </row>
    <row r="34">
      <c r="A34" s="106">
        <v>26</v>
      </c>
      <c r="B34" s="2" t="str">
        <v>วริศรา เครือแสง</v>
      </c>
      <c r="C34" s="102">
        <v>46142.33944444444</v>
      </c>
      <c r="D34" s="100"/>
      <c r="E34" s="23" t="str">
        <v>Bm1</v>
      </c>
      <c r="F34" s="23" t="str">
        <v>ทัย</v>
      </c>
      <c r="G34" s="104">
        <f>IFERROR(VLOOKUP(B34,Members!$B:$G,3,0),"")</f>
      </c>
      <c r="H34" s="3">
        <f>IFERROR(VLOOKUP(B34,Members!$B:$G,4,0),"")</f>
      </c>
      <c r="I34" s="3">
        <f>IFERROR(VLOOKUP(B34,Members!$B:$G,5,0),"")</f>
      </c>
      <c r="J34" s="3">
        <f>IFERROR(VLOOKUP(B34,Members!$B:$G,6,0),"")</f>
      </c>
      <c r="K34" s="3"/>
      <c r="L34" s="8">
        <f>IF(ISNUMBER(SEARCH("BM", E34)),IFERROR(VLOOKUP(B34, Members!$B:$H, 7, FALSE), ""),"")</f>
      </c>
      <c r="M34" s="98">
        <f>IFERROR(IF(D34&lt;T34,"ออกก่อน "&amp;TEXT((T34-D34)*24*60,"0")&amp;" นาที",""),"")</f>
      </c>
      <c r="N34" s="98">
        <f>TEXT(C34,"hh:mm:ss")</f>
      </c>
      <c r="O34" s="98">
        <f>TIMEVALUE(LEFT(N34,5))</f>
      </c>
      <c r="P34" s="10">
        <f>IFERROR(IF(MOD(S34,1)&gt;=MOD(O34,1),"ตรงเวลา","มาสาย "&amp;ROUND((MOD(O34,1)-MOD(S34,1))*1440,0)&amp;" นาที"),"")</f>
      </c>
      <c r="Q34" s="3">
        <f>IF(S34&lt;=O34,(O34-S34)*1440,0)</f>
      </c>
      <c r="R34" s="3" t="str">
        <v>08:30 - 17:30</v>
      </c>
      <c r="S34" s="98">
        <f>TIMEVALUE(LEFT(R34,5))</f>
      </c>
      <c r="T34" s="98">
        <f>TIMEVALUE(RIGHT(R34,5))</f>
      </c>
      <c r="U34" s="1">
        <f>IF(IF(T34&lt;S34,(T34+1-S34)*24,(T34-S34)*24)&lt;=6,5,8)</f>
      </c>
      <c r="V34" s="3">
        <f>IF(OR(LEFT(E34,2)="BM",LEFT(E34,2)="DW"),Q34,0)</f>
      </c>
      <c r="W34" s="3">
        <f>(AA34/U34)/60*V34</f>
      </c>
      <c r="X34" s="103">
        <f>IF(D34&lt;T34,(T34-D34)*24*60,0)</f>
      </c>
      <c r="Y34" s="1">
        <f>(AA34/U34)/60</f>
      </c>
      <c r="Z34" s="105">
        <f>X34*Y34</f>
      </c>
      <c r="AA34" s="3">
        <f>IF(AND(T34&gt;=S34, S34&gt;=TIME(9,0,0), T34&lt;=TIME(15,0,0)),IF(LEFT(TRIM(E34:E$208),2)="DW",500,500),500)</f>
      </c>
      <c r="AB34" s="98"/>
      <c r="AC34" s="3"/>
      <c r="AD34" s="3"/>
      <c r="AE34" s="3"/>
      <c r="AF34" s="3">
        <f>+AC34+AE34</f>
      </c>
      <c r="AG34" s="101">
        <f>(AA34/U34)*1.5*AF34</f>
      </c>
      <c r="AH34" s="107">
        <f>(AA34-W34-Z34-AI34-AJ34)+AG34</f>
      </c>
      <c r="AI34" s="32"/>
      <c r="AJ34" s="32"/>
      <c r="AK34" s="32"/>
      <c r="AL34" s="32"/>
      <c r="AM34" s="32"/>
    </row>
    <row customHeight="true" ht="24" r="35">
      <c r="A35" s="106">
        <v>27</v>
      </c>
      <c r="B35" s="2" t="str">
        <v>อภิรดี แสนโคตร</v>
      </c>
      <c r="C35" s="102">
        <v>46142.33608796296</v>
      </c>
      <c r="D35" s="100"/>
      <c r="E35" s="23" t="str">
        <v>BM1</v>
      </c>
      <c r="F35" s="23" t="str">
        <v>เกตุ</v>
      </c>
      <c r="G35" s="104">
        <f>IFERROR(VLOOKUP(B35,Members!$B:$G,3,0),"")</f>
      </c>
      <c r="H35" s="3">
        <f>IFERROR(VLOOKUP(B35,Members!$B:$G,4,0),"")</f>
      </c>
      <c r="I35" s="3">
        <f>IFERROR(VLOOKUP(B35,Members!$B:$G,5,0),"")</f>
      </c>
      <c r="J35" s="3">
        <f>IFERROR(VLOOKUP(B35,Members!$B:$G,6,0),"")</f>
      </c>
      <c r="K35" s="3"/>
      <c r="L35" s="8">
        <f>IF(ISNUMBER(SEARCH("BM", E35)),IFERROR(VLOOKUP(B35, Members!$B:$H, 7, FALSE), ""),"")</f>
      </c>
      <c r="M35" s="98">
        <f>IFERROR(IF(D35&lt;T35,"ออกก่อน "&amp;TEXT((T35-D35)*24*60,"0")&amp;" นาที",""),"")</f>
      </c>
      <c r="N35" s="98">
        <f>TEXT(C35,"hh:mm:ss")</f>
      </c>
      <c r="O35" s="98">
        <f>TIMEVALUE(LEFT(N35,5))</f>
      </c>
      <c r="P35" s="10">
        <f>IFERROR(IF(MOD(S35,1)&gt;=MOD(O35,1),"ตรงเวลา","มาสาย "&amp;ROUND((MOD(O35,1)-MOD(S35,1))*1440,0)&amp;" นาที"),"")</f>
      </c>
      <c r="Q35" s="3">
        <f>IF(S35&lt;=O35,(O35-S35)*1440,0)</f>
      </c>
      <c r="R35" s="3" t="str">
        <v>08:30 - 17:30</v>
      </c>
      <c r="S35" s="98">
        <f>TIMEVALUE(LEFT(R35,5))</f>
      </c>
      <c r="T35" s="98">
        <f>TIMEVALUE(RIGHT(R35,5))</f>
      </c>
      <c r="U35" s="1">
        <f>IF(IF(T35&lt;S35,(T35+1-S35)*24,(T35-S35)*24)&lt;=6,5,8)</f>
      </c>
      <c r="V35" s="3">
        <f>IF(OR(LEFT(E35,2)="BM",LEFT(E35,2)="DW"),Q35,0)</f>
      </c>
      <c r="W35" s="3">
        <f>(AA35/U35)/60*V35</f>
      </c>
      <c r="X35" s="103">
        <f>IF(D35&lt;T35,(T35-D35)*24*60,0)</f>
      </c>
      <c r="Y35" s="1">
        <f>(AA35/U35)/60</f>
      </c>
      <c r="Z35" s="105">
        <f>X35*Y35</f>
      </c>
      <c r="AA35" s="3">
        <f>IF(AND(T35&gt;=S35, S35&gt;=TIME(9,0,0), T35&lt;=TIME(15,0,0)),IF(LEFT(TRIM(E35:E$208),2)="DW",500,500),500)</f>
      </c>
      <c r="AB35" s="98"/>
      <c r="AC35" s="3"/>
      <c r="AD35" s="3"/>
      <c r="AE35" s="3"/>
      <c r="AF35" s="3">
        <f>+AC35+AE35</f>
      </c>
      <c r="AG35" s="101">
        <f>(AA35/U35)*1.5*AF35</f>
      </c>
      <c r="AH35" s="107">
        <f>(AA35-W35-Z35-AI35-AJ35)+AG35</f>
      </c>
      <c r="AI35" s="32"/>
      <c r="AJ35" s="32"/>
      <c r="AK35" s="32"/>
      <c r="AL35" s="32"/>
      <c r="AM35" s="32"/>
    </row>
    <row r="36">
      <c r="A36" s="106">
        <v>28</v>
      </c>
      <c r="B36" s="2" t="str">
        <v>มณีรัตน์ จันนพคุณ</v>
      </c>
      <c r="C36" s="102">
        <v>46142.329780092594</v>
      </c>
      <c r="D36" s="100"/>
      <c r="E36" s="23" t="str">
        <v>BM1</v>
      </c>
      <c r="F36" s="23" t="str">
        <v>นาง</v>
      </c>
      <c r="G36" s="104">
        <f>IFERROR(VLOOKUP(B36,Members!$B:$G,3,0),"")</f>
      </c>
      <c r="H36" s="3">
        <f>IFERROR(VLOOKUP(B36,Members!$B:$G,4,0),"")</f>
      </c>
      <c r="I36" s="3">
        <f>IFERROR(VLOOKUP(B36,Members!$B:$G,5,0),"")</f>
      </c>
      <c r="J36" s="3">
        <f>IFERROR(VLOOKUP(B36,Members!$B:$G,6,0),"")</f>
      </c>
      <c r="K36" s="3"/>
      <c r="L36" s="8">
        <f>IF(ISNUMBER(SEARCH("BM", E36)),IFERROR(VLOOKUP(B36, Members!$B:$H, 7, FALSE), ""),"")</f>
      </c>
      <c r="M36" s="98">
        <f>IFERROR(IF(D36&lt;T36,"ออกก่อน "&amp;TEXT((T36-D36)*24*60,"0")&amp;" นาที",""),"")</f>
      </c>
      <c r="N36" s="98">
        <f>TEXT(C36,"hh:mm:ss")</f>
      </c>
      <c r="O36" s="98">
        <f>TIMEVALUE(LEFT(N36,5))</f>
      </c>
      <c r="P36" s="10">
        <f>IFERROR(IF(MOD(S36,1)&gt;=MOD(O36,1),"ตรงเวลา","มาสาย "&amp;ROUND((MOD(O36,1)-MOD(S36,1))*1440,0)&amp;" นาที"),"")</f>
      </c>
      <c r="Q36" s="3">
        <f>IF(S36&lt;=O36,(O36-S36)*1440,0)</f>
      </c>
      <c r="R36" s="3" t="str">
        <v>08:30 - 17:30</v>
      </c>
      <c r="S36" s="98">
        <f>TIMEVALUE(LEFT(R36,5))</f>
      </c>
      <c r="T36" s="98">
        <f>TIMEVALUE(RIGHT(R36,5))</f>
      </c>
      <c r="U36" s="1">
        <f>IF(IF(T36&lt;S36,(T36+1-S36)*24,(T36-S36)*24)&lt;=6,5,8)</f>
      </c>
      <c r="V36" s="3">
        <f>IF(OR(LEFT(E36,2)="BM",LEFT(E36,2)="DW"),Q36,0)</f>
      </c>
      <c r="W36" s="3">
        <f>(AA36/U36)/60*V36</f>
      </c>
      <c r="X36" s="103">
        <f>IF(D36&lt;T36,(T36-D36)*24*60,0)</f>
      </c>
      <c r="Y36" s="1">
        <f>(AA36/U36)/60</f>
      </c>
      <c r="Z36" s="105">
        <f>X36*Y36</f>
      </c>
      <c r="AA36" s="3">
        <f>IF(AND(T36&gt;=S36, S36&gt;=TIME(9,0,0), T36&lt;=TIME(15,0,0)),IF(LEFT(TRIM(E36:E$208),2)="DW",500,500),500)</f>
      </c>
      <c r="AB36" s="98"/>
      <c r="AC36" s="3"/>
      <c r="AD36" s="3"/>
      <c r="AE36" s="3"/>
      <c r="AF36" s="3">
        <f>+AC36+AE36</f>
      </c>
      <c r="AG36" s="101">
        <f>(AA36/U36)*1.5*AF36</f>
      </c>
      <c r="AH36" s="107">
        <f>(AA36-W36-Z36-AI36-AJ36)+AG36</f>
      </c>
      <c r="AI36" s="32"/>
      <c r="AJ36" s="32"/>
      <c r="AK36" s="32"/>
      <c r="AL36" s="32"/>
      <c r="AM36" s="32"/>
    </row>
    <row r="37">
      <c r="A37" s="106">
        <v>29</v>
      </c>
      <c r="B37" s="2" t="str">
        <v>รัตตินันท์ กลิ่นจันทร์กลั่น</v>
      </c>
      <c r="C37" s="102">
        <v>46142.349699074075</v>
      </c>
      <c r="D37" s="100"/>
      <c r="E37" s="23" t="str">
        <v>BM1</v>
      </c>
      <c r="F37" s="23" t="str">
        <v>เจี๊ยบ</v>
      </c>
      <c r="G37" s="104">
        <f>IFERROR(VLOOKUP(B37,Members!$B:$G,3,0),"")</f>
      </c>
      <c r="H37" s="3">
        <f>IFERROR(VLOOKUP(B37,Members!$B:$G,4,0),"")</f>
      </c>
      <c r="I37" s="3">
        <f>IFERROR(VLOOKUP(B37,Members!$B:$G,5,0),"")</f>
      </c>
      <c r="J37" s="3">
        <f>IFERROR(VLOOKUP(B37,Members!$B:$G,6,0),"")</f>
      </c>
      <c r="K37" s="3"/>
      <c r="L37" s="8">
        <f>IF(ISNUMBER(SEARCH("BM", E37)),IFERROR(VLOOKUP(B37, Members!$B:$H, 7, FALSE), ""),"")</f>
      </c>
      <c r="M37" s="98">
        <f>IFERROR(IF(D37&lt;T37,"ออกก่อน "&amp;TEXT((T37-D37)*24*60,"0")&amp;" นาที",""),"")</f>
      </c>
      <c r="N37" s="98">
        <f>TEXT(C37,"hh:mm:ss")</f>
      </c>
      <c r="O37" s="98">
        <f>TIMEVALUE(LEFT(N37,5))</f>
      </c>
      <c r="P37" s="10">
        <f>IFERROR(IF(MOD(S37,1)&gt;=MOD(O37,1),"ตรงเวลา","มาสาย "&amp;ROUND((MOD(O37,1)-MOD(S37,1))*1440,0)&amp;" นาที"),"")</f>
      </c>
      <c r="Q37" s="3">
        <f>IF(S37&lt;=O37,(O37-S37)*1440,0)</f>
      </c>
      <c r="R37" s="3" t="str">
        <v>08:30 - 17:30</v>
      </c>
      <c r="S37" s="98">
        <f>TIMEVALUE(LEFT(R37,5))</f>
      </c>
      <c r="T37" s="98">
        <f>TIMEVALUE(RIGHT(R37,5))</f>
      </c>
      <c r="U37" s="1">
        <f>IF(IF(T37&lt;S37,(T37+1-S37)*24,(T37-S37)*24)&lt;=6,5,8)</f>
      </c>
      <c r="V37" s="3">
        <f>IF(OR(LEFT(E37,2)="BM",LEFT(E37,2)="DW"),Q37,0)</f>
      </c>
      <c r="W37" s="3">
        <f>(AA37/U37)/60*V37</f>
      </c>
      <c r="X37" s="103">
        <f>IF(D37&lt;T37,(T37-D37)*24*60,0)</f>
      </c>
      <c r="Y37" s="1">
        <f>(AA37/U37)/60</f>
      </c>
      <c r="Z37" s="105">
        <f>X37*Y37</f>
      </c>
      <c r="AA37" s="3">
        <f>IF(AND(T37&gt;=S37, S37&gt;=TIME(9,0,0), T37&lt;=TIME(15,0,0)),IF(LEFT(TRIM(E37:E$208),2)="DW",500,500),500)</f>
      </c>
      <c r="AB37" s="98"/>
      <c r="AC37" s="3"/>
      <c r="AD37" s="3"/>
      <c r="AE37" s="3"/>
      <c r="AF37" s="3">
        <f>+AC37+AE37</f>
      </c>
      <c r="AG37" s="101">
        <f>(AA37/U37)*1.5*AF37</f>
      </c>
      <c r="AH37" s="107">
        <f>(AA37-W37-Z37-AI37-AJ37)+AG37</f>
      </c>
      <c r="AI37" s="32"/>
      <c r="AJ37" s="32"/>
      <c r="AK37" s="32"/>
      <c r="AL37" s="32"/>
      <c r="AM37" s="32"/>
    </row>
    <row r="38">
      <c r="A38" s="106">
        <v>30</v>
      </c>
      <c r="B38" s="2" t="str">
        <v>เตชินท์ กะแตเซ็ง</v>
      </c>
      <c r="C38" s="102">
        <v>46142.35947916667</v>
      </c>
      <c r="D38" s="100"/>
      <c r="E38" s="23" t="str">
        <v>BM3</v>
      </c>
      <c r="F38" s="23" t="str">
        <v>กัส</v>
      </c>
      <c r="G38" s="104">
        <f>IFERROR(VLOOKUP(B38,Members!$B:$G,3,0),"")</f>
      </c>
      <c r="H38" s="3">
        <f>IFERROR(VLOOKUP(B38,Members!$B:$G,4,0),"")</f>
      </c>
      <c r="I38" s="3">
        <f>IFERROR(VLOOKUP(B38,Members!$B:$G,5,0),"")</f>
      </c>
      <c r="J38" s="3">
        <f>IFERROR(VLOOKUP(B38,Members!$B:$G,6,0),"")</f>
      </c>
      <c r="K38" s="3"/>
      <c r="L38" s="8">
        <f>IF(ISNUMBER(SEARCH("BM", E38)),IFERROR(VLOOKUP(B38, Members!$B:$H, 7, FALSE), ""),"")</f>
      </c>
      <c r="M38" s="98">
        <f>IFERROR(IF(D38&lt;T38,"ออกก่อน "&amp;TEXT((T38-D38)*24*60,"0")&amp;" นาที",""),"")</f>
      </c>
      <c r="N38" s="98">
        <f>TEXT(C38,"hh:mm:ss")</f>
      </c>
      <c r="O38" s="98">
        <f>TIMEVALUE(LEFT(N38,5))</f>
      </c>
      <c r="P38" s="10">
        <f>IFERROR(IF(MOD(S38,1)&gt;=MOD(O38,1),"ตรงเวลา","มาสาย "&amp;ROUND((MOD(O38,1)-MOD(S38,1))*1440,0)&amp;" นาที"),"")</f>
      </c>
      <c r="Q38" s="3">
        <f>IF(S38&lt;=O38,(O38-S38)*1440,0)</f>
      </c>
      <c r="R38" s="3" t="str">
        <v>08:30 - 17:30</v>
      </c>
      <c r="S38" s="98">
        <f>TIMEVALUE(LEFT(R38,5))</f>
      </c>
      <c r="T38" s="98">
        <f>TIMEVALUE(RIGHT(R38,5))</f>
      </c>
      <c r="U38" s="1">
        <f>IF(IF(T38&lt;S38,(T38+1-S38)*24,(T38-S38)*24)&lt;=6,5,8)</f>
      </c>
      <c r="V38" s="3">
        <f>IF(OR(LEFT(E38,2)="BM",LEFT(E38,2)="DW"),Q38,0)</f>
      </c>
      <c r="W38" s="3">
        <f>(AA38/U38)/60*V38</f>
      </c>
      <c r="X38" s="103">
        <f>IF(D38&lt;T38,(T38-D38)*24*60,0)</f>
      </c>
      <c r="Y38" s="1">
        <f>(AA38/U38)/60</f>
      </c>
      <c r="Z38" s="105">
        <f>X38*Y38</f>
      </c>
      <c r="AA38" s="3">
        <f>IF(AND(T38&gt;=S38, S38&gt;=TIME(9,0,0), T38&lt;=TIME(15,0,0)),IF(LEFT(TRIM(E38:E$208),2)="DW",500,500),500)</f>
      </c>
      <c r="AB38" s="98"/>
      <c r="AC38" s="3"/>
      <c r="AD38" s="3"/>
      <c r="AE38" s="3"/>
      <c r="AF38" s="3">
        <f>+AC38+AE38</f>
      </c>
      <c r="AG38" s="101">
        <f>(AA38/U38)*1.5*AF38</f>
      </c>
      <c r="AH38" s="107">
        <f>(AA38-W38-Z38-AI38-AJ38)+AG38</f>
      </c>
      <c r="AI38" s="32"/>
      <c r="AJ38" s="32"/>
      <c r="AK38" s="32"/>
      <c r="AL38" s="32"/>
      <c r="AM38" s="32"/>
    </row>
    <row r="39">
      <c r="A39" s="106">
        <v>31</v>
      </c>
      <c r="B39" s="2" t="str">
        <v>ปิยะธิดา ปิดฉายะ</v>
      </c>
      <c r="C39" s="102">
        <v>46142.35833333333</v>
      </c>
      <c r="D39" s="100"/>
      <c r="E39" s="23" t="str">
        <v>BM3</v>
      </c>
      <c r="F39" s="23" t="str">
        <v>หมิว</v>
      </c>
      <c r="G39" s="104">
        <f>IFERROR(VLOOKUP(B39,Members!$B:$G,3,0),"")</f>
      </c>
      <c r="H39" s="3">
        <f>IFERROR(VLOOKUP(B39,Members!$B:$G,4,0),"")</f>
      </c>
      <c r="I39" s="3">
        <f>IFERROR(VLOOKUP(B39,Members!$B:$G,5,0),"")</f>
      </c>
      <c r="J39" s="3">
        <f>IFERROR(VLOOKUP(B39,Members!$B:$G,6,0),"")</f>
      </c>
      <c r="K39" s="3"/>
      <c r="L39" s="8">
        <f>IF(ISNUMBER(SEARCH("BM", E39)),IFERROR(VLOOKUP(B39, Members!$B:$H, 7, FALSE), ""),"")</f>
      </c>
      <c r="M39" s="98">
        <f>IFERROR(IF(D39&lt;T39,"ออกก่อน "&amp;TEXT((T39-D39)*24*60,"0")&amp;" นาที",""),"")</f>
      </c>
      <c r="N39" s="98">
        <f>TEXT(C39,"hh:mm:ss")</f>
      </c>
      <c r="O39" s="98">
        <f>TIMEVALUE(LEFT(N39,5))</f>
      </c>
      <c r="P39" s="10">
        <f>IFERROR(IF(MOD(S39,1)&gt;=MOD(O39,1),"ตรงเวลา","มาสาย "&amp;ROUND((MOD(O39,1)-MOD(S39,1))*1440,0)&amp;" นาที"),"")</f>
      </c>
      <c r="Q39" s="3">
        <f>IF(S39&lt;=O39,(O39-S39)*1440,0)</f>
      </c>
      <c r="R39" s="3" t="str">
        <v>08:30 - 17:30</v>
      </c>
      <c r="S39" s="98">
        <f>TIMEVALUE(LEFT(R39,5))</f>
      </c>
      <c r="T39" s="98">
        <f>TIMEVALUE(RIGHT(R39,5))</f>
      </c>
      <c r="U39" s="1">
        <f>IF(IF(T39&lt;S39,(T39+1-S39)*24,(T39-S39)*24)&lt;=6,5,8)</f>
      </c>
      <c r="V39" s="3">
        <f>IF(OR(LEFT(E39,2)="BM",LEFT(E39,2)="DW"),Q39,0)</f>
      </c>
      <c r="W39" s="3">
        <f>(AA39/U39)/60*V39</f>
      </c>
      <c r="X39" s="103">
        <f>IF(D39&lt;T39,(T39-D39)*24*60,0)</f>
      </c>
      <c r="Y39" s="1">
        <f>(AA39/U39)/60</f>
      </c>
      <c r="Z39" s="105">
        <f>X39*Y39</f>
      </c>
      <c r="AA39" s="3">
        <f>IF(AND(T39&gt;=S39, S39&gt;=TIME(9,0,0), T39&lt;=TIME(15,0,0)),IF(LEFT(TRIM(E39:E$208),2)="DW",500,500),500)</f>
      </c>
      <c r="AB39" s="98"/>
      <c r="AC39" s="3"/>
      <c r="AD39" s="3"/>
      <c r="AE39" s="3"/>
      <c r="AF39" s="3">
        <f>+AC39+AE39</f>
      </c>
      <c r="AG39" s="101">
        <f>(AA39/U39)*1.5*AF39</f>
      </c>
      <c r="AH39" s="107">
        <f>(AA39-W39-Z39-AI39-AJ39)+AG39</f>
      </c>
      <c r="AI39" s="32"/>
      <c r="AJ39" s="32"/>
      <c r="AK39" s="32"/>
      <c r="AL39" s="32"/>
      <c r="AM39" s="32"/>
    </row>
    <row r="40">
      <c r="A40" s="106">
        <v>32</v>
      </c>
      <c r="B40" s="2" t="str">
        <v>กนต์ธร พู่พันธ์</v>
      </c>
      <c r="C40" s="102">
        <v>46142.35774305555</v>
      </c>
      <c r="D40" s="100"/>
      <c r="E40" s="23" t="str">
        <v>BM3</v>
      </c>
      <c r="F40" s="23" t="str">
        <v>ปาย</v>
      </c>
      <c r="G40" s="104">
        <f>IFERROR(VLOOKUP(B40,Members!$B:$G,3,0),"")</f>
      </c>
      <c r="H40" s="3">
        <f>IFERROR(VLOOKUP(B40,Members!$B:$G,4,0),"")</f>
      </c>
      <c r="I40" s="3">
        <f>IFERROR(VLOOKUP(B40,Members!$B:$G,5,0),"")</f>
      </c>
      <c r="J40" s="3">
        <f>IFERROR(VLOOKUP(B40,Members!$B:$G,6,0),"")</f>
      </c>
      <c r="K40" s="3"/>
      <c r="L40" s="8">
        <f>IF(ISNUMBER(SEARCH("BM", E40)),IFERROR(VLOOKUP(B40, Members!$B:$H, 7, FALSE), ""),"")</f>
      </c>
      <c r="M40" s="98">
        <f>IFERROR(IF(D40&lt;T40,"ออกก่อน "&amp;TEXT((T40-D40)*24*60,"0")&amp;" นาที",""),"")</f>
      </c>
      <c r="N40" s="98">
        <f>TEXT(C40,"hh:mm:ss")</f>
      </c>
      <c r="O40" s="98">
        <f>TIMEVALUE(LEFT(N40,5))</f>
      </c>
      <c r="P40" s="10">
        <f>IFERROR(IF(MOD(S40,1)&gt;=MOD(O40,1),"ตรงเวลา","มาสาย "&amp;ROUND((MOD(O40,1)-MOD(S40,1))*1440,0)&amp;" นาที"),"")</f>
      </c>
      <c r="Q40" s="3">
        <f>IF(S40&lt;=O40,(O40-S40)*1440,0)</f>
      </c>
      <c r="R40" s="3" t="str">
        <v>08:30 - 17:30</v>
      </c>
      <c r="S40" s="98">
        <f>TIMEVALUE(LEFT(R40,5))</f>
      </c>
      <c r="T40" s="98">
        <f>TIMEVALUE(RIGHT(R40,5))</f>
      </c>
      <c r="U40" s="1">
        <f>IF(IF(T40&lt;S40,(T40+1-S40)*24,(T40-S40)*24)&lt;=6,5,8)</f>
      </c>
      <c r="V40" s="3">
        <f>IF(OR(LEFT(E40,2)="BM",LEFT(E40,2)="DW"),Q40,0)</f>
      </c>
      <c r="W40" s="3">
        <f>(AA40/U40)/60*V40</f>
      </c>
      <c r="X40" s="103">
        <f>IF(D40&lt;T40,(T40-D40)*24*60,0)</f>
      </c>
      <c r="Y40" s="1">
        <f>(AA40/U40)/60</f>
      </c>
      <c r="Z40" s="105">
        <f>X40*Y40</f>
      </c>
      <c r="AA40" s="3">
        <f>IF(AND(T40&gt;=S40, S40&gt;=TIME(9,0,0), T40&lt;=TIME(15,0,0)),IF(LEFT(TRIM(E40:E$208),2)="DW",500,500),500)</f>
      </c>
      <c r="AB40" s="98"/>
      <c r="AC40" s="3"/>
      <c r="AD40" s="3"/>
      <c r="AE40" s="3"/>
      <c r="AF40" s="3">
        <f>+AC40+AE40</f>
      </c>
      <c r="AG40" s="101">
        <f>(AA40/U40)*1.5*AF40</f>
      </c>
      <c r="AH40" s="107">
        <f>(AA40-W40-Z40-AI40-AJ40)+AG40</f>
      </c>
      <c r="AI40" s="32"/>
      <c r="AJ40" s="32"/>
      <c r="AK40" s="32"/>
      <c r="AL40" s="32"/>
      <c r="AM40" s="32"/>
    </row>
    <row r="41">
      <c r="A41" s="106">
        <v>33</v>
      </c>
      <c r="B41" s="2" t="str">
        <v>คณิต พลฤทธิ์</v>
      </c>
      <c r="C41" s="102">
        <v>46142.35563657407</v>
      </c>
      <c r="D41" s="100"/>
      <c r="E41" s="23" t="str">
        <v>BM3</v>
      </c>
      <c r="F41" s="23" t="str">
        <v>เพชร</v>
      </c>
      <c r="G41" s="104">
        <f>IFERROR(VLOOKUP(B41,Members!$B:$G,3,0),"")</f>
      </c>
      <c r="H41" s="3">
        <f>IFERROR(VLOOKUP(B41,Members!$B:$G,4,0),"")</f>
      </c>
      <c r="I41" s="3">
        <f>IFERROR(VLOOKUP(B41,Members!$B:$G,5,0),"")</f>
      </c>
      <c r="J41" s="3">
        <f>IFERROR(VLOOKUP(B41,Members!$B:$G,6,0),"")</f>
      </c>
      <c r="K41" s="3"/>
      <c r="L41" s="8">
        <f>IF(ISNUMBER(SEARCH("BM", E41)),IFERROR(VLOOKUP(B41, Members!$B:$H, 7, FALSE), ""),"")</f>
      </c>
      <c r="M41" s="98">
        <f>IFERROR(IF(D41&lt;T41,"ออกก่อน "&amp;TEXT((T41-D41)*24*60,"0")&amp;" นาที",""),"")</f>
      </c>
      <c r="N41" s="98">
        <f>TEXT(C41,"hh:mm:ss")</f>
      </c>
      <c r="O41" s="98">
        <f>TIMEVALUE(LEFT(N41,5))</f>
      </c>
      <c r="P41" s="10">
        <f>IFERROR(IF(MOD(S41,1)&gt;=MOD(O41,1),"ตรงเวลา","มาสาย "&amp;ROUND((MOD(O41,1)-MOD(S41,1))*1440,0)&amp;" นาที"),"")</f>
      </c>
      <c r="Q41" s="3">
        <f>IF(S41&lt;=O41,(O41-S41)*1440,0)</f>
      </c>
      <c r="R41" s="3" t="str">
        <v>08:30 - 17:30</v>
      </c>
      <c r="S41" s="98">
        <f>TIMEVALUE(LEFT(R41,5))</f>
      </c>
      <c r="T41" s="98">
        <f>TIMEVALUE(RIGHT(R41,5))</f>
      </c>
      <c r="U41" s="1">
        <f>IF(IF(T41&lt;S41,(T41+1-S41)*24,(T41-S41)*24)&lt;=6,5,8)</f>
      </c>
      <c r="V41" s="3">
        <f>IF(OR(LEFT(E41,2)="BM",LEFT(E41,2)="DW"),Q41,0)</f>
      </c>
      <c r="W41" s="3">
        <f>(AA41/U41)/60*V41</f>
      </c>
      <c r="X41" s="103">
        <f>IF(D41&lt;T41,(T41-D41)*24*60,0)</f>
      </c>
      <c r="Y41" s="1">
        <f>(AA41/U41)/60</f>
      </c>
      <c r="Z41" s="105">
        <f>X41*Y41</f>
      </c>
      <c r="AA41" s="3">
        <f>IF(AND(T41&gt;=S41, S41&gt;=TIME(9,0,0), T41&lt;=TIME(15,0,0)),IF(LEFT(TRIM(E41:E$208),2)="DW",500,500),500)</f>
      </c>
      <c r="AB41" s="98"/>
      <c r="AC41" s="3"/>
      <c r="AD41" s="3"/>
      <c r="AE41" s="3"/>
      <c r="AF41" s="3">
        <f>+AC41+AE41</f>
      </c>
      <c r="AG41" s="101">
        <f>(AA41/U41)*1.5*AF41</f>
      </c>
      <c r="AH41" s="107">
        <f>(AA41-W41-Z41-AI41-AJ41)+AG41</f>
      </c>
      <c r="AI41" s="32"/>
      <c r="AJ41" s="32"/>
      <c r="AK41" s="32"/>
      <c r="AL41" s="32"/>
      <c r="AM41" s="32"/>
    </row>
    <row r="42">
      <c r="A42" s="106">
        <v>34</v>
      </c>
      <c r="B42" s="2" t="str">
        <v>รัษนันท์ รุจไชยนิตย์</v>
      </c>
      <c r="C42" s="102">
        <v>46142.360300925924</v>
      </c>
      <c r="D42" s="100"/>
      <c r="E42" s="23" t="str">
        <v>BM3</v>
      </c>
      <c r="F42" s="23" t="str">
        <v>นันท์</v>
      </c>
      <c r="G42" s="104">
        <f>IFERROR(VLOOKUP(B42,Members!$B:$G,3,0),"")</f>
      </c>
      <c r="H42" s="3">
        <f>IFERROR(VLOOKUP(B42,Members!$B:$G,4,0),"")</f>
      </c>
      <c r="I42" s="3">
        <f>IFERROR(VLOOKUP(B42,Members!$B:$G,5,0),"")</f>
      </c>
      <c r="J42" s="3">
        <f>IFERROR(VLOOKUP(B42,Members!$B:$G,6,0),"")</f>
      </c>
      <c r="K42" s="3"/>
      <c r="L42" s="8">
        <f>IF(ISNUMBER(SEARCH("BM", E42)),IFERROR(VLOOKUP(B42, Members!$B:$H, 7, FALSE), ""),"")</f>
      </c>
      <c r="M42" s="98">
        <f>IFERROR(IF(D42&lt;T42,"ออกก่อน "&amp;TEXT((T42-D42)*24*60,"0")&amp;" นาที",""),"")</f>
      </c>
      <c r="N42" s="98">
        <f>TEXT(C42,"hh:mm:ss")</f>
      </c>
      <c r="O42" s="98">
        <f>TIMEVALUE(LEFT(N42,5))</f>
      </c>
      <c r="P42" s="10">
        <f>IFERROR(IF(MOD(S42,1)&gt;=MOD(O42,1),"ตรงเวลา","มาสาย "&amp;ROUND((MOD(O42,1)-MOD(S42,1))*1440,0)&amp;" นาที"),"")</f>
      </c>
      <c r="Q42" s="3">
        <f>IF(S42&lt;=O42,(O42-S42)*1440,0)</f>
      </c>
      <c r="R42" s="3" t="str">
        <v>08:30 - 17:30</v>
      </c>
      <c r="S42" s="98">
        <f>TIMEVALUE(LEFT(R42,5))</f>
      </c>
      <c r="T42" s="98">
        <f>TIMEVALUE(RIGHT(R42,5))</f>
      </c>
      <c r="U42" s="1">
        <f>IF(IF(T42&lt;S42,(T42+1-S42)*24,(T42-S42)*24)&lt;=6,5,8)</f>
      </c>
      <c r="V42" s="3">
        <f>IF(OR(LEFT(E42,2)="BM",LEFT(E42,2)="DW"),Q42,0)</f>
      </c>
      <c r="W42" s="3">
        <f>(AA42/U42)/60*V42</f>
      </c>
      <c r="X42" s="103">
        <f>IF(D42&lt;T42,(T42-D42)*24*60,0)</f>
      </c>
      <c r="Y42" s="1">
        <f>(AA42/U42)/60</f>
      </c>
      <c r="Z42" s="105">
        <f>X42*Y42</f>
      </c>
      <c r="AA42" s="3">
        <f>IF(AND(T42&gt;=S42, S42&gt;=TIME(9,0,0), T42&lt;=TIME(15,0,0)),IF(LEFT(TRIM(E42:E$208),2)="DW",500,500),500)</f>
      </c>
      <c r="AB42" s="98"/>
      <c r="AC42" s="3"/>
      <c r="AD42" s="3"/>
      <c r="AE42" s="3"/>
      <c r="AF42" s="3">
        <f>+AC42+AE42</f>
      </c>
      <c r="AG42" s="101">
        <f>(AA42/U42)*1.5*AF42</f>
      </c>
      <c r="AH42" s="107">
        <f>(AA42-W42-Z42-AI42-AJ42)+AG42</f>
      </c>
      <c r="AI42" s="32"/>
      <c r="AJ42" s="32"/>
      <c r="AK42" s="32"/>
      <c r="AL42" s="32"/>
      <c r="AM42" s="32"/>
    </row>
    <row r="43">
      <c r="A43" s="106">
        <v>35</v>
      </c>
      <c r="B43" s="2" t="str">
        <v>ภัทรดนัย ชำนาญเอื้อ</v>
      </c>
      <c r="C43" s="102">
        <v>46142.35454861111</v>
      </c>
      <c r="D43" s="100"/>
      <c r="E43" s="23" t="str">
        <v>BM3</v>
      </c>
      <c r="F43" s="23" t="str">
        <v>บุ๊ค</v>
      </c>
      <c r="G43" s="104">
        <f>IFERROR(VLOOKUP(B43,Members!$B:$G,3,0),"")</f>
      </c>
      <c r="H43" s="3">
        <f>IFERROR(VLOOKUP(B43,Members!$B:$G,4,0),"")</f>
      </c>
      <c r="I43" s="3">
        <f>IFERROR(VLOOKUP(B43,Members!$B:$G,5,0),"")</f>
      </c>
      <c r="J43" s="3">
        <f>IFERROR(VLOOKUP(B43,Members!$B:$G,6,0),"")</f>
      </c>
      <c r="K43" s="3"/>
      <c r="L43" s="8">
        <f>IF(ISNUMBER(SEARCH("BM", E43)),IFERROR(VLOOKUP(B43, Members!$B:$H, 7, FALSE), ""),"")</f>
      </c>
      <c r="M43" s="98">
        <f>IFERROR(IF(D43&lt;T43,"ออกก่อน "&amp;TEXT((T43-D43)*24*60,"0")&amp;" นาที",""),"")</f>
      </c>
      <c r="N43" s="98">
        <f>TEXT(C43,"hh:mm:ss")</f>
      </c>
      <c r="O43" s="98">
        <f>TIMEVALUE(LEFT(N43,5))</f>
      </c>
      <c r="P43" s="10">
        <f>IFERROR(IF(MOD(S43,1)&gt;=MOD(O43,1),"ตรงเวลา","มาสาย "&amp;ROUND((MOD(O43,1)-MOD(S43,1))*1440,0)&amp;" นาที"),"")</f>
      </c>
      <c r="Q43" s="3">
        <f>IF(S43&lt;=O43,(O43-S43)*1440,0)</f>
      </c>
      <c r="R43" s="3" t="str">
        <v>08:30 - 17:30</v>
      </c>
      <c r="S43" s="98">
        <f>TIMEVALUE(LEFT(R43,5))</f>
      </c>
      <c r="T43" s="98">
        <f>TIMEVALUE(RIGHT(R43,5))</f>
      </c>
      <c r="U43" s="1">
        <f>IF(IF(T43&lt;S43,(T43+1-S43)*24,(T43-S43)*24)&lt;=6,5,8)</f>
      </c>
      <c r="V43" s="3">
        <f>IF(OR(LEFT(E43,2)="BM",LEFT(E43,2)="DW"),Q43,0)</f>
      </c>
      <c r="W43" s="3">
        <f>(AA43/U43)/60*V43</f>
      </c>
      <c r="X43" s="103">
        <f>IF(D43&lt;T43,(T43-D43)*24*60,0)</f>
      </c>
      <c r="Y43" s="1">
        <f>(AA43/U43)/60</f>
      </c>
      <c r="Z43" s="105">
        <f>X43*Y43</f>
      </c>
      <c r="AA43" s="3">
        <f>IF(AND(T43&gt;=S43, S43&gt;=TIME(9,0,0), T43&lt;=TIME(15,0,0)),IF(LEFT(TRIM(E43:E$208),2)="DW",500,500),500)</f>
      </c>
      <c r="AB43" s="98"/>
      <c r="AC43" s="3"/>
      <c r="AD43" s="3"/>
      <c r="AE43" s="3"/>
      <c r="AF43" s="3">
        <f>+AC43+AE43</f>
      </c>
      <c r="AG43" s="101">
        <f>(AA43/U43)*1.5*AF43</f>
      </c>
      <c r="AH43" s="107">
        <f>(AA43-W43-Z43-AI43-AJ43)+AG43</f>
      </c>
      <c r="AI43" s="32"/>
      <c r="AJ43" s="32"/>
      <c r="AK43" s="32"/>
      <c r="AL43" s="32"/>
      <c r="AM43" s="32"/>
    </row>
    <row r="44">
      <c r="A44" s="106">
        <v>36</v>
      </c>
      <c r="B44" s="2" t="str">
        <v>เดชาวัต ฮาซัน</v>
      </c>
      <c r="C44" s="102">
        <v>46142.35380787037</v>
      </c>
      <c r="D44" s="100"/>
      <c r="E44" s="23" t="str">
        <v>BM3</v>
      </c>
      <c r="F44" s="23" t="str">
        <v>ดิส</v>
      </c>
      <c r="G44" s="104">
        <f>IFERROR(VLOOKUP(B44,Members!$B:$G,3,0),"")</f>
      </c>
      <c r="H44" s="3">
        <f>IFERROR(VLOOKUP(B44,Members!$B:$G,4,0),"")</f>
      </c>
      <c r="I44" s="3">
        <f>IFERROR(VLOOKUP(B44,Members!$B:$G,5,0),"")</f>
      </c>
      <c r="J44" s="3">
        <f>IFERROR(VLOOKUP(B44,Members!$B:$G,6,0),"")</f>
      </c>
      <c r="K44" s="3"/>
      <c r="L44" s="8">
        <f>IF(ISNUMBER(SEARCH("BM", E44)),IFERROR(VLOOKUP(B44, Members!$B:$H, 7, FALSE), ""),"")</f>
      </c>
      <c r="M44" s="98">
        <f>IFERROR(IF(D44&lt;T44,"ออกก่อน "&amp;TEXT((T44-D44)*24*60,"0")&amp;" นาที",""),"")</f>
      </c>
      <c r="N44" s="98">
        <f>TEXT(C44,"hh:mm:ss")</f>
      </c>
      <c r="O44" s="98">
        <f>TIMEVALUE(LEFT(N44,5))</f>
      </c>
      <c r="P44" s="10">
        <f>IFERROR(IF(MOD(S44,1)&gt;=MOD(O44,1),"ตรงเวลา","มาสาย "&amp;ROUND((MOD(O44,1)-MOD(S44,1))*1440,0)&amp;" นาที"),"")</f>
      </c>
      <c r="Q44" s="3">
        <f>IF(S44&lt;=O44,(O44-S44)*1440,0)</f>
      </c>
      <c r="R44" s="3" t="str">
        <v>08:30 - 17:30</v>
      </c>
      <c r="S44" s="98">
        <f>TIMEVALUE(LEFT(R44,5))</f>
      </c>
      <c r="T44" s="98">
        <f>TIMEVALUE(RIGHT(R44,5))</f>
      </c>
      <c r="U44" s="1">
        <f>IF(IF(T44&lt;S44,(T44+1-S44)*24,(T44-S44)*24)&lt;=6,5,8)</f>
      </c>
      <c r="V44" s="3">
        <f>IF(OR(LEFT(E44,2)="BM",LEFT(E44,2)="DW"),Q44,0)</f>
      </c>
      <c r="W44" s="3">
        <f>(AA44/U44)/60*V44</f>
      </c>
      <c r="X44" s="103">
        <f>IF(D44&lt;T44,(T44-D44)*24*60,0)</f>
      </c>
      <c r="Y44" s="1">
        <f>(AA44/U44)/60</f>
      </c>
      <c r="Z44" s="105">
        <f>X44*Y44</f>
      </c>
      <c r="AA44" s="3">
        <f>IF(AND(T44&gt;=S44, S44&gt;=TIME(9,0,0), T44&lt;=TIME(15,0,0)),IF(LEFT(TRIM(E44:E$208),2)="DW",500,500),500)</f>
      </c>
      <c r="AB44" s="98"/>
      <c r="AC44" s="3"/>
      <c r="AD44" s="3"/>
      <c r="AE44" s="3"/>
      <c r="AF44" s="3">
        <f>+AC44+AE44</f>
      </c>
      <c r="AG44" s="101">
        <f>(AA44/U44)*1.5*AF44</f>
      </c>
      <c r="AH44" s="107">
        <f>(AA44-W44-Z44-AI44-AJ44)+AG44</f>
      </c>
      <c r="AI44" s="32"/>
      <c r="AJ44" s="32"/>
      <c r="AK44" s="32"/>
      <c r="AL44" s="32"/>
      <c r="AM44" s="32"/>
    </row>
    <row r="45">
      <c r="A45" s="106">
        <v>37</v>
      </c>
      <c r="B45" s="2" t="str">
        <v>ชิชนก ทองใบ</v>
      </c>
      <c r="C45" s="102">
        <v>46142.35309027778</v>
      </c>
      <c r="D45" s="100"/>
      <c r="E45" s="23" t="str">
        <v>BM3</v>
      </c>
      <c r="F45" s="23" t="str">
        <v>หลิน</v>
      </c>
      <c r="G45" s="104">
        <f>IFERROR(VLOOKUP(B45,Members!$B:$G,3,0),"")</f>
      </c>
      <c r="H45" s="3">
        <f>IFERROR(VLOOKUP(B45,Members!$B:$G,4,0),"")</f>
      </c>
      <c r="I45" s="3">
        <f>IFERROR(VLOOKUP(B45,Members!$B:$G,5,0),"")</f>
      </c>
      <c r="J45" s="3">
        <f>IFERROR(VLOOKUP(B45,Members!$B:$G,6,0),"")</f>
      </c>
      <c r="K45" s="3"/>
      <c r="L45" s="8">
        <f>IF(ISNUMBER(SEARCH("BM", E45)),IFERROR(VLOOKUP(B45, Members!$B:$H, 7, FALSE), ""),"")</f>
      </c>
      <c r="M45" s="98">
        <f>IFERROR(IF(D45&lt;T45,"ออกก่อน "&amp;TEXT((T45-D45)*24*60,"0")&amp;" นาที",""),"")</f>
      </c>
      <c r="N45" s="98">
        <f>TEXT(C45,"hh:mm:ss")</f>
      </c>
      <c r="O45" s="98">
        <f>TIMEVALUE(LEFT(N45,5))</f>
      </c>
      <c r="P45" s="10">
        <f>IFERROR(IF(MOD(S45,1)&gt;=MOD(O45,1),"ตรงเวลา","มาสาย "&amp;ROUND((MOD(O45,1)-MOD(S45,1))*1440,0)&amp;" นาที"),"")</f>
      </c>
      <c r="Q45" s="3">
        <f>IF(S45&lt;=O45,(O45-S45)*1440,0)</f>
      </c>
      <c r="R45" s="3" t="str">
        <v>08:30 - 17:30</v>
      </c>
      <c r="S45" s="98">
        <f>TIMEVALUE(LEFT(R45,5))</f>
      </c>
      <c r="T45" s="98">
        <f>TIMEVALUE(RIGHT(R45,5))</f>
      </c>
      <c r="U45" s="1">
        <f>IF(IF(T45&lt;S45,(T45+1-S45)*24,(T45-S45)*24)&lt;=6,5,8)</f>
      </c>
      <c r="V45" s="3">
        <f>IF(OR(LEFT(E45,2)="BM",LEFT(E45,2)="DW"),Q45,0)</f>
      </c>
      <c r="W45" s="3">
        <f>(AA45/U45)/60*V45</f>
      </c>
      <c r="X45" s="103">
        <f>IF(D45&lt;T45,(T45-D45)*24*60,0)</f>
      </c>
      <c r="Y45" s="1">
        <f>(AA45/U45)/60</f>
      </c>
      <c r="Z45" s="105">
        <f>X45*Y45</f>
      </c>
      <c r="AA45" s="3">
        <f>IF(AND(T45&gt;=S45, S45&gt;=TIME(9,0,0), T45&lt;=TIME(15,0,0)),IF(LEFT(TRIM(E45:E$208),2)="DW",500,500),500)</f>
      </c>
      <c r="AB45" s="98"/>
      <c r="AC45" s="3"/>
      <c r="AD45" s="3"/>
      <c r="AE45" s="3"/>
      <c r="AF45" s="3">
        <f>+AC45+AE45</f>
      </c>
      <c r="AG45" s="101">
        <f>(AA45/U45)*1.5*AF45</f>
      </c>
      <c r="AH45" s="107">
        <f>(AA45-W45-Z45-AI45-AJ45)+AG45</f>
      </c>
      <c r="AI45" s="32"/>
      <c r="AJ45" s="32"/>
      <c r="AK45" s="32"/>
      <c r="AL45" s="32"/>
      <c r="AM45" s="32"/>
    </row>
    <row r="46">
      <c r="A46" s="106">
        <v>38</v>
      </c>
      <c r="B46" s="2" t="str">
        <v>ชลธิชา คงมงคล</v>
      </c>
      <c r="C46" s="102">
        <v>46142.352847222224</v>
      </c>
      <c r="D46" s="115"/>
      <c r="E46" s="23" t="str">
        <v>BM3</v>
      </c>
      <c r="F46" s="23" t="str">
        <v>แพรว</v>
      </c>
      <c r="G46" s="104">
        <f>IFERROR(VLOOKUP(B46,Members!$B:$G,3,0),"")</f>
      </c>
      <c r="H46" s="3">
        <f>IFERROR(VLOOKUP(B46,Members!$B:$G,4,0),"")</f>
      </c>
      <c r="I46" s="3">
        <f>IFERROR(VLOOKUP(B46,Members!$B:$G,5,0),"")</f>
      </c>
      <c r="J46" s="3">
        <f>IFERROR(VLOOKUP(B46,Members!$B:$G,6,0),"")</f>
      </c>
      <c r="K46" s="3"/>
      <c r="L46" s="8">
        <f>IF(ISNUMBER(SEARCH("BM", E46)),IFERROR(VLOOKUP(B46, Members!$B:$H, 7, FALSE), ""),"")</f>
      </c>
      <c r="M46" s="98">
        <f>IFERROR(IF(D46&lt;T46,"ออกก่อน "&amp;TEXT((T46-D46)*24*60,"0")&amp;" นาที",""),"")</f>
      </c>
      <c r="N46" s="98">
        <f>TEXT(C46,"hh:mm:ss")</f>
      </c>
      <c r="O46" s="98">
        <f>TIMEVALUE(LEFT(N46,5))</f>
      </c>
      <c r="P46" s="10">
        <f>IFERROR(IF(MOD(S46,1)&gt;=MOD(O46,1),"ตรงเวลา","มาสาย "&amp;ROUND((MOD(O46,1)-MOD(S46,1))*1440,0)&amp;" นาที"),"")</f>
      </c>
      <c r="Q46" s="3">
        <f>IF(S46&lt;=O46,(O46-S46)*1440,0)</f>
      </c>
      <c r="R46" s="3" t="str">
        <v>08:30 - 17:30</v>
      </c>
      <c r="S46" s="98">
        <f>TIMEVALUE(LEFT(R46,5))</f>
      </c>
      <c r="T46" s="98">
        <f>TIMEVALUE(RIGHT(R46,5))</f>
      </c>
      <c r="U46" s="1">
        <f>IF(IF(T46&lt;S46,(T46+1-S46)*24,(T46-S46)*24)&lt;=6,5,8)</f>
      </c>
      <c r="V46" s="3">
        <f>IF(OR(LEFT(E46,2)="BM",LEFT(E46,2)="DW"),Q46,0)</f>
      </c>
      <c r="W46" s="3">
        <f>(AA46/U46)/60*V46</f>
      </c>
      <c r="X46" s="103">
        <f>IF(D46&lt;T46,(T46-D46)*24*60,0)</f>
      </c>
      <c r="Y46" s="1">
        <f>(AA46/U46)/60</f>
      </c>
      <c r="Z46" s="105">
        <f>X46*Y46</f>
      </c>
      <c r="AA46" s="3">
        <f>IF(AND(T46&gt;=S46, S46&gt;=TIME(9,0,0), T46&lt;=TIME(15,0,0)),IF(LEFT(TRIM(E46:E$208),2)="DW",500,500),500)</f>
      </c>
      <c r="AB46" s="98"/>
      <c r="AC46" s="3"/>
      <c r="AD46" s="3"/>
      <c r="AE46" s="3"/>
      <c r="AF46" s="3">
        <f>+AC46+AE46</f>
      </c>
      <c r="AG46" s="101">
        <f>(AA46/U46)*1.5*AF46</f>
      </c>
      <c r="AH46" s="107">
        <f>(AA46-W46-Z46-AI46-AJ46)+AG46</f>
      </c>
      <c r="AI46" s="32"/>
      <c r="AJ46" s="32"/>
      <c r="AK46" s="32"/>
      <c r="AL46" s="32"/>
      <c r="AM46" s="32"/>
    </row>
    <row r="47">
      <c r="A47" s="106">
        <v>39</v>
      </c>
      <c r="B47" s="2" t="str">
        <v>เจษฎาภรณ์ ปุราชะกา</v>
      </c>
      <c r="C47" s="102">
        <v>46142.351956018516</v>
      </c>
      <c r="D47" s="100"/>
      <c r="E47" s="23" t="str">
        <v>BM3</v>
      </c>
      <c r="F47" s="23" t="str">
        <v>บิ๊ก</v>
      </c>
      <c r="G47" s="104">
        <f>IFERROR(VLOOKUP(B47,Members!$B:$G,3,0),"")</f>
      </c>
      <c r="H47" s="3">
        <f>IFERROR(VLOOKUP(B47,Members!$B:$G,4,0),"")</f>
      </c>
      <c r="I47" s="3">
        <f>IFERROR(VLOOKUP(B47,Members!$B:$G,5,0),"")</f>
      </c>
      <c r="J47" s="3">
        <f>IFERROR(VLOOKUP(B47,Members!$B:$G,6,0),"")</f>
      </c>
      <c r="K47" s="3"/>
      <c r="L47" s="8">
        <f>IF(ISNUMBER(SEARCH("BM", E47)),IFERROR(VLOOKUP(B47, Members!$B:$H, 7, FALSE), ""),"")</f>
      </c>
      <c r="M47" s="98">
        <f>IFERROR(IF(D47&lt;T47,"ออกก่อน "&amp;TEXT((T47-D47)*24*60,"0")&amp;" นาที",""),"")</f>
      </c>
      <c r="N47" s="98">
        <f>TEXT(C47,"hh:mm:ss")</f>
      </c>
      <c r="O47" s="98">
        <f>TIMEVALUE(LEFT(N47,5))</f>
      </c>
      <c r="P47" s="10">
        <f>IFERROR(IF(MOD(S47,1)&gt;=MOD(O47,1),"ตรงเวลา","มาสาย "&amp;ROUND((MOD(O47,1)-MOD(S47,1))*1440,0)&amp;" นาที"),"")</f>
      </c>
      <c r="Q47" s="3">
        <f>IF(S47&lt;=O47,(O47-S47)*1440,0)</f>
      </c>
      <c r="R47" s="3" t="str">
        <v>08:30 - 17:30</v>
      </c>
      <c r="S47" s="98">
        <f>TIMEVALUE(LEFT(R47,5))</f>
      </c>
      <c r="T47" s="98">
        <f>TIMEVALUE(RIGHT(R47,5))</f>
      </c>
      <c r="U47" s="1">
        <f>IF(IF(T47&lt;S47,(T47+1-S47)*24,(T47-S47)*24)&lt;=6,5,8)</f>
      </c>
      <c r="V47" s="3">
        <f>IF(OR(LEFT(E47,2)="BM",LEFT(E47,2)="DW"),Q47,0)</f>
      </c>
      <c r="W47" s="3">
        <f>(AA47/U47)/60*V47</f>
      </c>
      <c r="X47" s="103">
        <f>IF(D47&lt;T47,(T47-D47)*24*60,0)</f>
      </c>
      <c r="Y47" s="1">
        <f>(AA47/U47)/60</f>
      </c>
      <c r="Z47" s="105">
        <f>X47*Y47</f>
      </c>
      <c r="AA47" s="3">
        <f>IF(AND(T47&gt;=S47, S47&gt;=TIME(9,0,0), T47&lt;=TIME(15,0,0)),IF(LEFT(TRIM(E47:E$208),2)="DW",500,500),500)</f>
      </c>
      <c r="AB47" s="98"/>
      <c r="AC47" s="3"/>
      <c r="AD47" s="3"/>
      <c r="AE47" s="3"/>
      <c r="AF47" s="3">
        <f>+AC47+AE47</f>
      </c>
      <c r="AG47" s="101">
        <f>(AA47/U47)*1.5*AF47</f>
      </c>
      <c r="AH47" s="107">
        <f>(AA47-W47-Z47-AI47-AJ47)+AG47</f>
      </c>
      <c r="AI47" s="32"/>
      <c r="AJ47" s="32"/>
      <c r="AK47" s="32"/>
      <c r="AL47" s="32"/>
      <c r="AM47" s="32"/>
    </row>
    <row r="48">
      <c r="A48" s="106">
        <v>40</v>
      </c>
      <c r="B48" s="2" t="str">
        <v>วันชนะ แสงใส</v>
      </c>
      <c r="C48" s="102">
        <v>46142.351805555554</v>
      </c>
      <c r="D48" s="100"/>
      <c r="E48" s="23" t="str">
        <v>BM3</v>
      </c>
      <c r="F48" s="23" t="str">
        <v>แชมป์</v>
      </c>
      <c r="G48" s="104">
        <f>IFERROR(VLOOKUP(B48,Members!$B:$G,3,0),"")</f>
      </c>
      <c r="H48" s="3">
        <f>IFERROR(VLOOKUP(B48,Members!$B:$G,4,0),"")</f>
      </c>
      <c r="I48" s="3">
        <f>IFERROR(VLOOKUP(B48,Members!$B:$G,5,0),"")</f>
      </c>
      <c r="J48" s="3">
        <f>IFERROR(VLOOKUP(B48,Members!$B:$G,6,0),"")</f>
      </c>
      <c r="K48" s="3"/>
      <c r="L48" s="8">
        <f>IF(ISNUMBER(SEARCH("BM", E48)),IFERROR(VLOOKUP(B48, Members!$B:$H, 7, FALSE), ""),"")</f>
      </c>
      <c r="M48" s="98">
        <f>IFERROR(IF(D48&lt;T48,"ออกก่อน "&amp;TEXT((T48-D48)*24*60,"0")&amp;" นาที",""),"")</f>
      </c>
      <c r="N48" s="98">
        <f>TEXT(C48,"hh:mm:ss")</f>
      </c>
      <c r="O48" s="98">
        <f>TIMEVALUE(LEFT(N48,5))</f>
      </c>
      <c r="P48" s="10">
        <f>IFERROR(IF(MOD(S48,1)&gt;=MOD(O48,1),"ตรงเวลา","มาสาย "&amp;ROUND((MOD(O48,1)-MOD(S48,1))*1440,0)&amp;" นาที"),"")</f>
      </c>
      <c r="Q48" s="3">
        <f>IF(S48&lt;=O48,(O48-S48)*1440,0)</f>
      </c>
      <c r="R48" s="3" t="str">
        <v>08:30 - 17:30</v>
      </c>
      <c r="S48" s="98">
        <f>TIMEVALUE(LEFT(R48,5))</f>
      </c>
      <c r="T48" s="98">
        <f>TIMEVALUE(RIGHT(R48,5))</f>
      </c>
      <c r="U48" s="1">
        <f>IF(IF(T48&lt;S48,(T48+1-S48)*24,(T48-S48)*24)&lt;=6,5,8)</f>
      </c>
      <c r="V48" s="3">
        <f>IF(OR(LEFT(E48,2)="BM",LEFT(E48,2)="DW"),Q48,0)</f>
      </c>
      <c r="W48" s="3">
        <f>(AA48/U48)/60*V48</f>
      </c>
      <c r="X48" s="103">
        <f>IF(D48&lt;T48,(T48-D48)*24*60,0)</f>
      </c>
      <c r="Y48" s="1">
        <f>(AA48/U48)/60</f>
      </c>
      <c r="Z48" s="105">
        <f>X48*Y48</f>
      </c>
      <c r="AA48" s="3">
        <f>IF(AND(T48&gt;=S48, S48&gt;=TIME(9,0,0), T48&lt;=TIME(15,0,0)),IF(LEFT(TRIM(E48:E$208),2)="DW",500,500),500)</f>
      </c>
      <c r="AB48" s="98"/>
      <c r="AC48" s="3"/>
      <c r="AD48" s="3"/>
      <c r="AE48" s="3"/>
      <c r="AF48" s="3">
        <f>+AC48+AE48</f>
      </c>
      <c r="AG48" s="101">
        <f>(AA48/U48)*1.5*AF48</f>
      </c>
      <c r="AH48" s="107">
        <f>(AA48-W48-Z48-AI48-AJ48)+AG48</f>
      </c>
      <c r="AI48" s="32"/>
      <c r="AJ48" s="32"/>
      <c r="AK48" s="32"/>
      <c r="AL48" s="32"/>
      <c r="AM48" s="32"/>
    </row>
    <row r="49">
      <c r="A49" s="106">
        <v>41</v>
      </c>
      <c r="B49" s="2" t="str">
        <v>นันทิยา บุญดี</v>
      </c>
      <c r="C49" s="102">
        <v>46142.35159722222</v>
      </c>
      <c r="D49" s="100"/>
      <c r="E49" s="23" t="str">
        <v>BM3</v>
      </c>
      <c r="F49" s="23" t="str">
        <v>ใบเตย</v>
      </c>
      <c r="G49" s="104">
        <f>IFERROR(VLOOKUP(B49,Members!$B:$G,3,0),"")</f>
      </c>
      <c r="H49" s="3">
        <f>IFERROR(VLOOKUP(B49,Members!$B:$G,4,0),"")</f>
      </c>
      <c r="I49" s="3">
        <f>IFERROR(VLOOKUP(B49,Members!$B:$G,5,0),"")</f>
      </c>
      <c r="J49" s="3">
        <f>IFERROR(VLOOKUP(B49,Members!$B:$G,6,0),"")</f>
      </c>
      <c r="K49" s="3"/>
      <c r="L49" s="8">
        <f>IF(ISNUMBER(SEARCH("BM", E49)),IFERROR(VLOOKUP(B49, Members!$B:$H, 7, FALSE), ""),"")</f>
      </c>
      <c r="M49" s="98">
        <f>IFERROR(IF(D49&lt;T49,"ออกก่อน "&amp;TEXT((T49-D49)*24*60,"0")&amp;" นาที",""),"")</f>
      </c>
      <c r="N49" s="98">
        <f>TEXT(C49,"hh:mm:ss")</f>
      </c>
      <c r="O49" s="98">
        <f>TIMEVALUE(LEFT(N49,5))</f>
      </c>
      <c r="P49" s="10">
        <f>IFERROR(IF(MOD(S49,1)&gt;=MOD(O49,1),"ตรงเวลา","มาสาย "&amp;ROUND((MOD(O49,1)-MOD(S49,1))*1440,0)&amp;" นาที"),"")</f>
      </c>
      <c r="Q49" s="3">
        <f>IF(S49&lt;=O49,(O49-S49)*1440,0)</f>
      </c>
      <c r="R49" s="3" t="str">
        <v>08:30 - 17:30</v>
      </c>
      <c r="S49" s="98">
        <f>TIMEVALUE(LEFT(R49,5))</f>
      </c>
      <c r="T49" s="98">
        <f>TIMEVALUE(RIGHT(R49,5))</f>
      </c>
      <c r="U49" s="1">
        <f>IF(IF(T49&lt;S49,(T49+1-S49)*24,(T49-S49)*24)&lt;=6,5,8)</f>
      </c>
      <c r="V49" s="3">
        <f>IF(OR(LEFT(E49,2)="BM",LEFT(E49,2)="DW"),Q49,0)</f>
      </c>
      <c r="W49" s="3">
        <f>(AA49/U49)/60*V49</f>
      </c>
      <c r="X49" s="103">
        <f>IF(D49&lt;T49,(T49-D49)*24*60,0)</f>
      </c>
      <c r="Y49" s="1">
        <f>(AA49/U49)/60</f>
      </c>
      <c r="Z49" s="105">
        <f>X49*Y49</f>
      </c>
      <c r="AA49" s="3">
        <f>IF(AND(T49&gt;=S49, S49&gt;=TIME(9,0,0), T49&lt;=TIME(15,0,0)),IF(LEFT(TRIM(E49:E$208),2)="DW",500,500),500)</f>
      </c>
      <c r="AB49" s="98"/>
      <c r="AC49" s="3"/>
      <c r="AD49" s="3"/>
      <c r="AE49" s="3"/>
      <c r="AF49" s="3">
        <f>+AC49+AE49</f>
      </c>
      <c r="AG49" s="101">
        <f>(AA49/U49)*1.5*AF49</f>
      </c>
      <c r="AH49" s="107">
        <f>(AA49-W49-Z49-AI49-AJ49)+AG49</f>
      </c>
      <c r="AI49" s="32"/>
      <c r="AJ49" s="32"/>
      <c r="AK49" s="32"/>
      <c r="AL49" s="32"/>
      <c r="AM49" s="32"/>
    </row>
    <row r="50">
      <c r="A50" s="106">
        <v>42</v>
      </c>
      <c r="B50" s="2" t="str">
        <v>ปฏิญญา สำเร็จสุข</v>
      </c>
      <c r="C50" s="102">
        <v>46142.35089120371</v>
      </c>
      <c r="D50" s="100"/>
      <c r="E50" s="23" t="str">
        <v>BM3</v>
      </c>
      <c r="F50" s="23" t="str">
        <v>บิ๊ง</v>
      </c>
      <c r="G50" s="104">
        <f>IFERROR(VLOOKUP(B50,Members!$B:$G,3,0),"")</f>
      </c>
      <c r="H50" s="3">
        <f>IFERROR(VLOOKUP(B50,Members!$B:$G,4,0),"")</f>
      </c>
      <c r="I50" s="3">
        <f>IFERROR(VLOOKUP(B50,Members!$B:$G,5,0),"")</f>
      </c>
      <c r="J50" s="3">
        <f>IFERROR(VLOOKUP(B50,Members!$B:$G,6,0),"")</f>
      </c>
      <c r="K50" s="3"/>
      <c r="L50" s="8">
        <f>IF(ISNUMBER(SEARCH("BM", E50)),IFERROR(VLOOKUP(B50, Members!$B:$H, 7, FALSE), ""),"")</f>
      </c>
      <c r="M50" s="98">
        <f>IFERROR(IF(D50&lt;T50,"ออกก่อน "&amp;TEXT((T50-D50)*24*60,"0")&amp;" นาที",""),"")</f>
      </c>
      <c r="N50" s="98">
        <f>TEXT(C50,"hh:mm:ss")</f>
      </c>
      <c r="O50" s="98">
        <f>TIMEVALUE(LEFT(N50,5))</f>
      </c>
      <c r="P50" s="10">
        <f>IFERROR(IF(MOD(S50,1)&gt;=MOD(O50,1),"ตรงเวลา","มาสาย "&amp;ROUND((MOD(O50,1)-MOD(S50,1))*1440,0)&amp;" นาที"),"")</f>
      </c>
      <c r="Q50" s="3">
        <f>IF(S50&lt;=O50,(O50-S50)*1440,0)</f>
      </c>
      <c r="R50" s="3" t="str">
        <v>08:30 - 17:30</v>
      </c>
      <c r="S50" s="98">
        <f>TIMEVALUE(LEFT(R50,5))</f>
      </c>
      <c r="T50" s="98">
        <f>TIMEVALUE(RIGHT(R50,5))</f>
      </c>
      <c r="U50" s="1">
        <f>IF(IF(T50&lt;S50,(T50+1-S50)*24,(T50-S50)*24)&lt;=6,5,8)</f>
      </c>
      <c r="V50" s="3">
        <f>IF(OR(LEFT(E50,2)="BM",LEFT(E50,2)="DW"),Q50,0)</f>
      </c>
      <c r="W50" s="3">
        <f>(AA50/U50)/60*V50</f>
      </c>
      <c r="X50" s="103">
        <f>IF(D50&lt;T50,(T50-D50)*24*60,0)</f>
      </c>
      <c r="Y50" s="1">
        <f>(AA50/U50)/60</f>
      </c>
      <c r="Z50" s="105">
        <f>X50*Y50</f>
      </c>
      <c r="AA50" s="3">
        <f>IF(AND(T50&gt;=S50, S50&gt;=TIME(9,0,0), T50&lt;=TIME(15,0,0)),IF(LEFT(TRIM(E50:E$208),2)="DW",500,500),500)</f>
      </c>
      <c r="AB50" s="98"/>
      <c r="AC50" s="3"/>
      <c r="AD50" s="3"/>
      <c r="AE50" s="3"/>
      <c r="AF50" s="3">
        <f>+AC50+AE50</f>
      </c>
      <c r="AG50" s="101">
        <f>(AA50/U50)*1.5*AF50</f>
      </c>
      <c r="AH50" s="107">
        <f>(AA50-W50-Z50-AI50-AJ50)+AG50</f>
      </c>
      <c r="AI50" s="32"/>
      <c r="AJ50" s="32"/>
      <c r="AK50" s="32"/>
      <c r="AL50" s="32"/>
      <c r="AM50" s="32"/>
    </row>
    <row r="51">
      <c r="A51" s="106">
        <v>43</v>
      </c>
      <c r="B51" s="2" t="str">
        <v>ธีรถาพ ยะรังวงษ์</v>
      </c>
      <c r="C51" s="102">
        <v>46142.35953703704</v>
      </c>
      <c r="D51" s="100"/>
      <c r="E51" s="23" t="str">
        <v>BM3</v>
      </c>
      <c r="F51" s="23" t="str">
        <v>บาส</v>
      </c>
      <c r="G51" s="104">
        <f>IFERROR(VLOOKUP(B51,Members!$B:$G,3,0),"")</f>
      </c>
      <c r="H51" s="3">
        <f>IFERROR(VLOOKUP(B51,Members!$B:$G,4,0),"")</f>
      </c>
      <c r="I51" s="3">
        <f>IFERROR(VLOOKUP(B51,Members!$B:$G,5,0),"")</f>
      </c>
      <c r="J51" s="3">
        <f>IFERROR(VLOOKUP(B51,Members!$B:$G,6,0),"")</f>
      </c>
      <c r="K51" s="3"/>
      <c r="L51" s="8">
        <f>IF(ISNUMBER(SEARCH("BM", E51)),IFERROR(VLOOKUP(B51, Members!$B:$H, 7, FALSE), ""),"")</f>
      </c>
      <c r="M51" s="98">
        <f>IFERROR(IF(D51&lt;T51,"ออกก่อน "&amp;TEXT((T51-D51)*24*60,"0")&amp;" นาที",""),"")</f>
      </c>
      <c r="N51" s="98">
        <f>TEXT(C51,"hh:mm:ss")</f>
      </c>
      <c r="O51" s="98">
        <f>TIMEVALUE(LEFT(N51,5))</f>
      </c>
      <c r="P51" s="10">
        <f>IFERROR(IF(MOD(S51,1)&gt;=MOD(O51,1),"ตรงเวลา","มาสาย "&amp;ROUND((MOD(O51,1)-MOD(S51,1))*1440,0)&amp;" นาที"),"")</f>
      </c>
      <c r="Q51" s="3">
        <f>IF(S51&lt;=O51,(O51-S51)*1440,0)</f>
      </c>
      <c r="R51" s="3" t="str">
        <v>08:30 - 17:30</v>
      </c>
      <c r="S51" s="98">
        <f>TIMEVALUE(LEFT(R51,5))</f>
      </c>
      <c r="T51" s="98">
        <f>TIMEVALUE(RIGHT(R51,5))</f>
      </c>
      <c r="U51" s="1">
        <f>IF(IF(T51&lt;S51,(T51+1-S51)*24,(T51-S51)*24)&lt;=6,5,8)</f>
      </c>
      <c r="V51" s="3">
        <f>IF(OR(LEFT(E51,2)="BM",LEFT(E51,2)="DW"),Q51,0)</f>
      </c>
      <c r="W51" s="3">
        <f>(AA51/U51)/60*V51</f>
      </c>
      <c r="X51" s="103">
        <f>IF(D51&lt;T51,(T51-D51)*24*60,0)</f>
      </c>
      <c r="Y51" s="1">
        <f>(AA51/U51)/60</f>
      </c>
      <c r="Z51" s="105">
        <f>X51*Y51</f>
      </c>
      <c r="AA51" s="3">
        <f>IF(AND(T51&gt;=S51, S51&gt;=TIME(9,0,0), T51&lt;=TIME(15,0,0)),IF(LEFT(TRIM(E51:E$208),2)="DW",500,500),500)</f>
      </c>
      <c r="AB51" s="98"/>
      <c r="AC51" s="3"/>
      <c r="AD51" s="3"/>
      <c r="AE51" s="3"/>
      <c r="AF51" s="3">
        <f>+AC51+AE51</f>
      </c>
      <c r="AG51" s="101">
        <f>(AA51/U51)*1.5*AF51</f>
      </c>
      <c r="AH51" s="107">
        <f>(AA51-W51-Z51-AI51-AJ51)+AG51</f>
      </c>
      <c r="AI51" s="32"/>
      <c r="AJ51" s="32"/>
      <c r="AK51" s="32"/>
      <c r="AL51" s="32"/>
      <c r="AM51" s="32"/>
    </row>
    <row r="52">
      <c r="A52" s="106">
        <v>44</v>
      </c>
      <c r="B52" s="2" t="str">
        <v>กานต์มณี นวะสิมัยนาม</v>
      </c>
      <c r="C52" s="102">
        <v>46142.348958333336</v>
      </c>
      <c r="D52" s="100"/>
      <c r="E52" s="195" t="str">
        <v>BM3</v>
      </c>
      <c r="F52" s="23" t="str">
        <v>กาน</v>
      </c>
      <c r="G52" s="104">
        <f>IFERROR(VLOOKUP(B52,Members!$B:$G,3,0),"")</f>
      </c>
      <c r="H52" s="3">
        <f>IFERROR(VLOOKUP(B52,Members!$B:$G,4,0),"")</f>
      </c>
      <c r="I52" s="3">
        <f>IFERROR(VLOOKUP(B52,Members!$B:$G,5,0),"")</f>
      </c>
      <c r="J52" s="3">
        <f>IFERROR(VLOOKUP(B52,Members!$B:$G,6,0),"")</f>
      </c>
      <c r="K52" s="3"/>
      <c r="L52" s="8">
        <f>IF(ISNUMBER(SEARCH("BM", E52)),IFERROR(VLOOKUP(B52, Members!$B:$H, 7, FALSE), ""),"")</f>
      </c>
      <c r="M52" s="98">
        <f>IFERROR(IF(D52&lt;T52,"ออกก่อน "&amp;TEXT((T52-D52)*24*60,"0")&amp;" นาที",""),"")</f>
      </c>
      <c r="N52" s="98">
        <f>TEXT(C52,"hh:mm:ss")</f>
      </c>
      <c r="O52" s="98">
        <f>TIMEVALUE(LEFT(N52,5))</f>
      </c>
      <c r="P52" s="10">
        <f>IFERROR(IF(MOD(S52,1)&gt;=MOD(O52,1),"ตรงเวลา","มาสาย "&amp;ROUND((MOD(O52,1)-MOD(S52,1))*1440,0)&amp;" นาที"),"")</f>
      </c>
      <c r="Q52" s="3">
        <f>IF(S52&lt;=O52,(O52-S52)*1440,0)</f>
      </c>
      <c r="R52" s="3" t="str">
        <v>08:30 - 17:30</v>
      </c>
      <c r="S52" s="98">
        <f>TIMEVALUE(LEFT(R52,5))</f>
      </c>
      <c r="T52" s="98">
        <f>TIMEVALUE(RIGHT(R52,5))</f>
      </c>
      <c r="U52" s="1">
        <f>IF(IF(T52&lt;S52,(T52+1-S52)*24,(T52-S52)*24)&lt;=6,5,8)</f>
      </c>
      <c r="V52" s="3">
        <f>IF(OR(LEFT(E52,2)="BM",LEFT(E52,2)="DW"),Q52,0)</f>
      </c>
      <c r="W52" s="3">
        <f>(AA52/U52)/60*V52</f>
      </c>
      <c r="X52" s="103">
        <f>IF(D52&lt;T52,(T52-D52)*24*60,0)</f>
      </c>
      <c r="Y52" s="1">
        <f>(AA52/U52)/60</f>
      </c>
      <c r="Z52" s="105">
        <f>X52*Y52</f>
      </c>
      <c r="AA52" s="3">
        <f>IF(AND(T52&gt;=S52, S52&gt;=TIME(9,0,0), T52&lt;=TIME(15,0,0)),IF(LEFT(TRIM(E52:E$208),2)="DW",500,500),500)</f>
      </c>
      <c r="AB52" s="98"/>
      <c r="AC52" s="3"/>
      <c r="AD52" s="3"/>
      <c r="AE52" s="3"/>
      <c r="AF52" s="3">
        <f>+AC52+AE52</f>
      </c>
      <c r="AG52" s="101">
        <f>(AA52/U52)*1.5*AF52</f>
      </c>
      <c r="AH52" s="107">
        <f>(AA52-W52-Z52-AI52-AJ52)+AG52</f>
      </c>
      <c r="AI52" s="32"/>
      <c r="AJ52" s="32"/>
      <c r="AK52" s="32"/>
      <c r="AL52" s="32"/>
      <c r="AM52" s="32"/>
    </row>
    <row r="53">
      <c r="A53" s="106">
        <v>45</v>
      </c>
      <c r="B53" s="2" t="str">
        <v>จิราพร เพ็ชรนิล</v>
      </c>
      <c r="C53" s="102">
        <v>46142.344513888886</v>
      </c>
      <c r="D53" s="100"/>
      <c r="E53" s="23" t="str">
        <v>BM3</v>
      </c>
      <c r="F53" s="23" t="str">
        <v>ตาล</v>
      </c>
      <c r="G53" s="104">
        <f>IFERROR(VLOOKUP(B53,Members!$B:$G,3,0),"")</f>
      </c>
      <c r="H53" s="3">
        <f>IFERROR(VLOOKUP(B53,Members!$B:$G,4,0),"")</f>
      </c>
      <c r="I53" s="3">
        <f>IFERROR(VLOOKUP(B53,Members!$B:$G,5,0),"")</f>
      </c>
      <c r="J53" s="3">
        <f>IFERROR(VLOOKUP(B53,Members!$B:$G,6,0),"")</f>
      </c>
      <c r="K53" s="3"/>
      <c r="L53" s="8">
        <f>IF(ISNUMBER(SEARCH("BM", E53)),IFERROR(VLOOKUP(B53, Members!$B:$H, 7, FALSE), ""),"")</f>
      </c>
      <c r="M53" s="98">
        <f>IFERROR(IF(D53&lt;T53,"ออกก่อน "&amp;TEXT((T53-D53)*24*60,"0")&amp;" นาที",""),"")</f>
      </c>
      <c r="N53" s="98">
        <f>TEXT(C53,"hh:mm:ss")</f>
      </c>
      <c r="O53" s="98">
        <f>TIMEVALUE(LEFT(N53,5))</f>
      </c>
      <c r="P53" s="10">
        <f>IFERROR(IF(MOD(S53,1)&gt;=MOD(O53,1),"ตรงเวลา","มาสาย "&amp;ROUND((MOD(O53,1)-MOD(S53,1))*1440,0)&amp;" นาที"),"")</f>
      </c>
      <c r="Q53" s="3">
        <f>IF(S53&lt;=O53,(O53-S53)*1440,0)</f>
      </c>
      <c r="R53" s="3" t="str">
        <v>08:30 - 17:30</v>
      </c>
      <c r="S53" s="98">
        <f>TIMEVALUE(LEFT(R53,5))</f>
      </c>
      <c r="T53" s="98">
        <f>TIMEVALUE(RIGHT(R53,5))</f>
      </c>
      <c r="U53" s="1">
        <f>IF(IF(T53&lt;S53,(T53+1-S53)*24,(T53-S53)*24)&lt;=6,5,8)</f>
      </c>
      <c r="V53" s="3">
        <f>IF(OR(LEFT(E53,2)="BM",LEFT(E53,2)="DW"),Q53,0)</f>
      </c>
      <c r="W53" s="3">
        <f>(AA53/U53)/60*V53</f>
      </c>
      <c r="X53" s="103">
        <f>IF(D53&lt;T53,(T53-D53)*24*60,0)</f>
      </c>
      <c r="Y53" s="1">
        <f>(AA53/U53)/60</f>
      </c>
      <c r="Z53" s="105">
        <f>X53*Y53</f>
      </c>
      <c r="AA53" s="3">
        <f>IF(AND(T53&gt;=S53, S53&gt;=TIME(9,0,0), T53&lt;=TIME(15,0,0)),IF(LEFT(TRIM(E53:E$208),2)="DW",500,500),500)</f>
      </c>
      <c r="AB53" s="98"/>
      <c r="AC53" s="3"/>
      <c r="AD53" s="3"/>
      <c r="AE53" s="3"/>
      <c r="AF53" s="3">
        <f>+AC53+AE53</f>
      </c>
      <c r="AG53" s="101">
        <f>(AA53/U53)*1.5*AF53</f>
      </c>
      <c r="AH53" s="107">
        <f>(AA53-W53-Z53-AI53-AJ53)+AG53</f>
      </c>
      <c r="AI53" s="32"/>
      <c r="AJ53" s="32"/>
      <c r="AK53" s="32"/>
      <c r="AL53" s="32"/>
      <c r="AM53" s="32"/>
    </row>
    <row r="54">
      <c r="A54" s="106">
        <v>46</v>
      </c>
      <c r="B54" s="2" t="str">
        <v>นันทวัน ธรรมนิต์</v>
      </c>
      <c r="C54" s="102">
        <v>46142.34434027778</v>
      </c>
      <c r="D54" s="100"/>
      <c r="E54" s="23" t="str">
        <v>BM3</v>
      </c>
      <c r="F54" s="23" t="str">
        <v>อ้อ</v>
      </c>
      <c r="G54" s="104">
        <f>IFERROR(VLOOKUP(B54,Members!$B:$G,3,0),"")</f>
      </c>
      <c r="H54" s="3">
        <f>IFERROR(VLOOKUP(B54,Members!$B:$G,4,0),"")</f>
      </c>
      <c r="I54" s="3">
        <f>IFERROR(VLOOKUP(B54,Members!$B:$G,5,0),"")</f>
      </c>
      <c r="J54" s="3">
        <f>IFERROR(VLOOKUP(B54,Members!$B:$G,6,0),"")</f>
      </c>
      <c r="K54" s="3"/>
      <c r="L54" s="8">
        <f>IF(ISNUMBER(SEARCH("BM", E54)),IFERROR(VLOOKUP(B54, Members!$B:$H, 7, FALSE), ""),"")</f>
      </c>
      <c r="M54" s="98">
        <f>IFERROR(IF(D54&lt;T54,"ออกก่อน "&amp;TEXT((T54-D54)*24*60,"0")&amp;" นาที",""),"")</f>
      </c>
      <c r="N54" s="98">
        <f>TEXT(C54,"hh:mm:ss")</f>
      </c>
      <c r="O54" s="98">
        <f>TIMEVALUE(LEFT(N54,5))</f>
      </c>
      <c r="P54" s="10">
        <f>IFERROR(IF(MOD(S54,1)&gt;=MOD(O54,1),"ตรงเวลา","มาสาย "&amp;ROUND((MOD(O54,1)-MOD(S54,1))*1440,0)&amp;" นาที"),"")</f>
      </c>
      <c r="Q54" s="3">
        <f>IF(S54&lt;=O54,(O54-S54)*1440,0)</f>
      </c>
      <c r="R54" s="3" t="str">
        <v>08:30 - 17:30</v>
      </c>
      <c r="S54" s="98">
        <f>TIMEVALUE(LEFT(R54,5))</f>
      </c>
      <c r="T54" s="98">
        <f>TIMEVALUE(RIGHT(R54,5))</f>
      </c>
      <c r="U54" s="1">
        <f>IF(IF(T54&lt;S54,(T54+1-S54)*24,(T54-S54)*24)&lt;=6,5,8)</f>
      </c>
      <c r="V54" s="3">
        <f>IF(OR(LEFT(E54,2)="BM",LEFT(E54,2)="DW"),Q54,0)</f>
      </c>
      <c r="W54" s="3">
        <f>(AA54/U54)/60*V54</f>
      </c>
      <c r="X54" s="103">
        <f>IF(D54&lt;T54,(T54-D54)*24*60,0)</f>
      </c>
      <c r="Y54" s="1">
        <f>(AA54/U54)/60</f>
      </c>
      <c r="Z54" s="105">
        <f>X54*Y54</f>
      </c>
      <c r="AA54" s="3">
        <f>IF(AND(T54&gt;=S54, S54&gt;=TIME(9,0,0), T54&lt;=TIME(15,0,0)),IF(LEFT(TRIM(E54:E$208),2)="DW",500,500),500)</f>
      </c>
      <c r="AB54" s="98"/>
      <c r="AC54" s="3"/>
      <c r="AD54" s="3"/>
      <c r="AE54" s="3"/>
      <c r="AF54" s="3">
        <f>+AC54+AE54</f>
      </c>
      <c r="AG54" s="101">
        <f>(AA54/U54)*1.5*AF54</f>
      </c>
      <c r="AH54" s="107">
        <f>(AA54-W54-Z54-AI54-AJ54)+AG54</f>
      </c>
      <c r="AI54" s="32"/>
      <c r="AJ54" s="32"/>
      <c r="AK54" s="32"/>
      <c r="AL54" s="32"/>
      <c r="AM54" s="32"/>
    </row>
    <row r="55">
      <c r="A55" s="106">
        <v>47</v>
      </c>
      <c r="B55" s="2" t="str">
        <v>กัญญาภัทร ลาเต๊ะ</v>
      </c>
      <c r="C55" s="102">
        <v>46142.34410879629</v>
      </c>
      <c r="D55" s="100"/>
      <c r="E55" s="23" t="str">
        <v>BM3</v>
      </c>
      <c r="F55" s="23" t="str">
        <v>ไลลา</v>
      </c>
      <c r="G55" s="104">
        <f>IFERROR(VLOOKUP(B55,Members!$B:$G,3,0),"")</f>
      </c>
      <c r="H55" s="3">
        <f>IFERROR(VLOOKUP(B55,Members!$B:$G,4,0),"")</f>
      </c>
      <c r="I55" s="3">
        <f>IFERROR(VLOOKUP(B55,Members!$B:$G,5,0),"")</f>
      </c>
      <c r="J55" s="3">
        <f>IFERROR(VLOOKUP(B55,Members!$B:$G,6,0),"")</f>
      </c>
      <c r="K55" s="3"/>
      <c r="L55" s="8">
        <f>IF(ISNUMBER(SEARCH("BM", E55)),IFERROR(VLOOKUP(B55, Members!$B:$H, 7, FALSE), ""),"")</f>
      </c>
      <c r="M55" s="98">
        <f>IFERROR(IF(D55&lt;T55,"ออกก่อน "&amp;TEXT((T55-D55)*24*60,"0")&amp;" นาที",""),"")</f>
      </c>
      <c r="N55" s="98">
        <f>TEXT(C55,"hh:mm:ss")</f>
      </c>
      <c r="O55" s="98">
        <f>TIMEVALUE(LEFT(N55,5))</f>
      </c>
      <c r="P55" s="10">
        <f>IFERROR(IF(MOD(S55,1)&gt;=MOD(O55,1),"ตรงเวลา","มาสาย "&amp;ROUND((MOD(O55,1)-MOD(S55,1))*1440,0)&amp;" นาที"),"")</f>
      </c>
      <c r="Q55" s="3">
        <f>IF(S55&lt;=O55,(O55-S55)*1440,0)</f>
      </c>
      <c r="R55" s="3" t="str">
        <v>08:30 - 17:30</v>
      </c>
      <c r="S55" s="98">
        <f>TIMEVALUE(LEFT(R55,5))</f>
      </c>
      <c r="T55" s="98">
        <f>TIMEVALUE(RIGHT(R55,5))</f>
      </c>
      <c r="U55" s="1">
        <f>IF(IF(T55&lt;S55,(T55+1-S55)*24,(T55-S55)*24)&lt;=6,5,8)</f>
      </c>
      <c r="V55" s="3">
        <f>IF(OR(LEFT(E55,2)="BM",LEFT(E55,2)="DW"),Q55,0)</f>
      </c>
      <c r="W55" s="3">
        <f>(AA55/U55)/60*V55</f>
      </c>
      <c r="X55" s="103">
        <f>IF(D55&lt;T55,(T55-D55)*24*60,0)</f>
      </c>
      <c r="Y55" s="1">
        <f>(AA55/U55)/60</f>
      </c>
      <c r="Z55" s="105">
        <f>X55*Y55</f>
      </c>
      <c r="AA55" s="3">
        <f>IF(AND(T55&gt;=S55, S55&gt;=TIME(9,0,0), T55&lt;=TIME(15,0,0)),IF(LEFT(TRIM(E55:E$208),2)="DW",500,500),500)</f>
      </c>
      <c r="AB55" s="98"/>
      <c r="AC55" s="3"/>
      <c r="AD55" s="3"/>
      <c r="AE55" s="3"/>
      <c r="AF55" s="3">
        <f>+AC55+AE55</f>
      </c>
      <c r="AG55" s="101">
        <f>(AA55/U55)*1.5*AF55</f>
      </c>
      <c r="AH55" s="107">
        <f>(AA55-W55-Z55-AI55-AJ55)+AG55</f>
      </c>
      <c r="AI55" s="32"/>
      <c r="AJ55" s="32"/>
      <c r="AK55" s="32"/>
      <c r="AL55" s="32"/>
      <c r="AM55" s="32"/>
    </row>
    <row r="56">
      <c r="A56" s="106">
        <v>48</v>
      </c>
      <c r="B56" s="2" t="str">
        <v>ณัชชา ฤทธิ์จุรี</v>
      </c>
      <c r="C56" s="102">
        <v>46142.34405092592</v>
      </c>
      <c r="D56" s="100"/>
      <c r="E56" s="23" t="str">
        <v>BM3</v>
      </c>
      <c r="F56" s="23" t="str">
        <v>นา</v>
      </c>
      <c r="G56" s="104">
        <f>IFERROR(VLOOKUP(B56,Members!$B:$G,3,0),"")</f>
      </c>
      <c r="H56" s="3">
        <f>IFERROR(VLOOKUP(B56,Members!$B:$G,4,0),"")</f>
      </c>
      <c r="I56" s="3">
        <f>IFERROR(VLOOKUP(B56,Members!$B:$G,5,0),"")</f>
      </c>
      <c r="J56" s="3">
        <f>IFERROR(VLOOKUP(B56,Members!$B:$G,6,0),"")</f>
      </c>
      <c r="K56" s="3"/>
      <c r="L56" s="8">
        <f>IF(ISNUMBER(SEARCH("BM", E56)),IFERROR(VLOOKUP(B56, Members!$B:$H, 7, FALSE), ""),"")</f>
      </c>
      <c r="M56" s="98">
        <f>IFERROR(IF(D56&lt;T56,"ออกก่อน "&amp;TEXT((T56-D56)*24*60,"0")&amp;" นาที",""),"")</f>
      </c>
      <c r="N56" s="98">
        <f>TEXT(C56,"hh:mm:ss")</f>
      </c>
      <c r="O56" s="98">
        <f>TIMEVALUE(LEFT(N56,5))</f>
      </c>
      <c r="P56" s="10">
        <f>IFERROR(IF(MOD(S56,1)&gt;=MOD(O56,1),"ตรงเวลา","มาสาย "&amp;ROUND((MOD(O56,1)-MOD(S56,1))*1440,0)&amp;" นาที"),"")</f>
      </c>
      <c r="Q56" s="3">
        <f>IF(S56&lt;=O56,(O56-S56)*1440,0)</f>
      </c>
      <c r="R56" s="3" t="str">
        <v>08:30 - 17:30</v>
      </c>
      <c r="S56" s="98">
        <f>TIMEVALUE(LEFT(R56,5))</f>
      </c>
      <c r="T56" s="98">
        <f>TIMEVALUE(RIGHT(R56,5))</f>
      </c>
      <c r="U56" s="1">
        <f>IF(IF(T56&lt;S56,(T56+1-S56)*24,(T56-S56)*24)&lt;=6,5,8)</f>
      </c>
      <c r="V56" s="3">
        <f>IF(OR(LEFT(E56,2)="BM",LEFT(E56,2)="DW"),Q56,0)</f>
      </c>
      <c r="W56" s="3">
        <f>(AA56/U56)/60*V56</f>
      </c>
      <c r="X56" s="103">
        <f>IF(D56&lt;T56,(T56-D56)*24*60,0)</f>
      </c>
      <c r="Y56" s="1">
        <f>(AA56/U56)/60</f>
      </c>
      <c r="Z56" s="105">
        <f>X56*Y56</f>
      </c>
      <c r="AA56" s="3">
        <f>IF(AND(T56&gt;=S56, S56&gt;=TIME(9,0,0), T56&lt;=TIME(15,0,0)),IF(LEFT(TRIM(E56:E$208),2)="DW",500,500),500)</f>
      </c>
      <c r="AB56" s="98"/>
      <c r="AC56" s="3"/>
      <c r="AD56" s="3"/>
      <c r="AE56" s="3"/>
      <c r="AF56" s="3">
        <f>+AC56+AE56</f>
      </c>
      <c r="AG56" s="101">
        <f>(AA56/U56)*1.5*AF56</f>
      </c>
      <c r="AH56" s="107">
        <f>(AA56-W56-Z56-AI56-AJ56)+AG56</f>
      </c>
      <c r="AI56" s="32"/>
      <c r="AJ56" s="32"/>
      <c r="AK56" s="32"/>
      <c r="AL56" s="32"/>
      <c r="AM56" s="32"/>
    </row>
    <row r="57">
      <c r="A57" s="106">
        <v>49</v>
      </c>
      <c r="B57" s="2" t="str">
        <v>ธีรภัทร พลอยน้อย</v>
      </c>
      <c r="C57" s="102">
        <v>46142.34280092592</v>
      </c>
      <c r="D57" s="100"/>
      <c r="E57" s="23" t="str">
        <v>BM3</v>
      </c>
      <c r="F57" s="23" t="str">
        <v>คิว</v>
      </c>
      <c r="G57" s="104">
        <f>IFERROR(VLOOKUP(B57,Members!$B:$G,3,0),"")</f>
      </c>
      <c r="H57" s="3">
        <f>IFERROR(VLOOKUP(B57,Members!$B:$G,4,0),"")</f>
      </c>
      <c r="I57" s="3">
        <f>IFERROR(VLOOKUP(B57,Members!$B:$G,5,0),"")</f>
      </c>
      <c r="J57" s="3">
        <f>IFERROR(VLOOKUP(B57,Members!$B:$G,6,0),"")</f>
      </c>
      <c r="K57" s="3"/>
      <c r="L57" s="8">
        <f>IF(ISNUMBER(SEARCH("BM", E57)),IFERROR(VLOOKUP(B57, Members!$B:$H, 7, FALSE), ""),"")</f>
      </c>
      <c r="M57" s="98">
        <f>IFERROR(IF(D57&lt;T57,"ออกก่อน "&amp;TEXT((T57-D57)*24*60,"0")&amp;" นาที",""),"")</f>
      </c>
      <c r="N57" s="98">
        <f>TEXT(C57,"hh:mm:ss")</f>
      </c>
      <c r="O57" s="98">
        <f>TIMEVALUE(LEFT(N57,5))</f>
      </c>
      <c r="P57" s="10">
        <f>IFERROR(IF(MOD(S57,1)&gt;=MOD(O57,1),"ตรงเวลา","มาสาย "&amp;ROUND((MOD(O57,1)-MOD(S57,1))*1440,0)&amp;" นาที"),"")</f>
      </c>
      <c r="Q57" s="3">
        <f>IF(S57&lt;=O57,(O57-S57)*1440,0)</f>
      </c>
      <c r="R57" s="3" t="str">
        <v>08:30 - 17:30</v>
      </c>
      <c r="S57" s="98">
        <f>TIMEVALUE(LEFT(R57,5))</f>
      </c>
      <c r="T57" s="98">
        <f>TIMEVALUE(RIGHT(R57,5))</f>
      </c>
      <c r="U57" s="1">
        <f>IF(IF(T57&lt;S57,(T57+1-S57)*24,(T57-S57)*24)&lt;=6,5,8)</f>
      </c>
      <c r="V57" s="3">
        <f>IF(OR(LEFT(E57,2)="BM",LEFT(E57,2)="DW"),Q57,0)</f>
      </c>
      <c r="W57" s="3">
        <f>(AA57/U57)/60*V57</f>
      </c>
      <c r="X57" s="103">
        <f>IF(D57&lt;T57,(T57-D57)*24*60,0)</f>
      </c>
      <c r="Y57" s="1">
        <f>(AA57/U57)/60</f>
      </c>
      <c r="Z57" s="105">
        <f>X57*Y57</f>
      </c>
      <c r="AA57" s="3">
        <f>IF(AND(T57&gt;=S57, S57&gt;=TIME(9,0,0), T57&lt;=TIME(15,0,0)),IF(LEFT(TRIM(E57:E$208),2)="DW",500,500),500)</f>
      </c>
      <c r="AB57" s="98"/>
      <c r="AC57" s="3"/>
      <c r="AD57" s="3"/>
      <c r="AE57" s="3"/>
      <c r="AF57" s="3">
        <f>+AC57+AE57</f>
      </c>
      <c r="AG57" s="101">
        <f>(AA57/U57)*1.5*AF57</f>
      </c>
      <c r="AH57" s="107">
        <f>(AA57-W57-Z57-AI57-AJ57)+AG57</f>
      </c>
      <c r="AI57" s="32"/>
      <c r="AJ57" s="32"/>
      <c r="AK57" s="32"/>
      <c r="AL57" s="32"/>
      <c r="AM57" s="32"/>
    </row>
    <row r="58">
      <c r="A58" s="106">
        <v>50</v>
      </c>
      <c r="B58" s="2" t="str">
        <v>ชัญญานุช ช่วยสกุล</v>
      </c>
      <c r="C58" s="102">
        <v>46142.34226851852</v>
      </c>
      <c r="D58" s="100"/>
      <c r="E58" s="23" t="str">
        <v>BM3</v>
      </c>
      <c r="F58" s="23" t="str">
        <v>น้ำเพชร</v>
      </c>
      <c r="G58" s="104">
        <f>IFERROR(VLOOKUP(B58,Members!$B:$G,3,0),"")</f>
      </c>
      <c r="H58" s="3">
        <f>IFERROR(VLOOKUP(B58,Members!$B:$G,4,0),"")</f>
      </c>
      <c r="I58" s="3">
        <f>IFERROR(VLOOKUP(B58,Members!$B:$G,5,0),"")</f>
      </c>
      <c r="J58" s="3">
        <f>IFERROR(VLOOKUP(B58,Members!$B:$G,6,0),"")</f>
      </c>
      <c r="K58" s="3"/>
      <c r="L58" s="8">
        <f>IF(ISNUMBER(SEARCH("BM", E58)),IFERROR(VLOOKUP(B58, Members!$B:$H, 7, FALSE), ""),"")</f>
      </c>
      <c r="M58" s="98">
        <f>IFERROR(IF(D58&lt;T58,"ออกก่อน "&amp;TEXT((T58-D58)*24*60,"0")&amp;" นาที",""),"")</f>
      </c>
      <c r="N58" s="98">
        <f>TEXT(C58,"hh:mm:ss")</f>
      </c>
      <c r="O58" s="98">
        <f>TIMEVALUE(LEFT(N58,5))</f>
      </c>
      <c r="P58" s="10">
        <f>IFERROR(IF(MOD(S58,1)&gt;=MOD(O58,1),"ตรงเวลา","มาสาย "&amp;ROUND((MOD(O58,1)-MOD(S58,1))*1440,0)&amp;" นาที"),"")</f>
      </c>
      <c r="Q58" s="3">
        <f>IF(S58&lt;=O58,(O58-S58)*1440,0)</f>
      </c>
      <c r="R58" s="3" t="str">
        <v>08:30 - 17:30</v>
      </c>
      <c r="S58" s="98">
        <f>TIMEVALUE(LEFT(R58,5))</f>
      </c>
      <c r="T58" s="98">
        <f>TIMEVALUE(RIGHT(R58,5))</f>
      </c>
      <c r="U58" s="1">
        <f>IF(IF(T58&lt;S58,(T58+1-S58)*24,(T58-S58)*24)&lt;=6,5,8)</f>
      </c>
      <c r="V58" s="3">
        <f>IF(OR(LEFT(E58,2)="BM",LEFT(E58,2)="DW"),Q58,0)</f>
      </c>
      <c r="W58" s="3">
        <f>(AA58/U58)/60*V58</f>
      </c>
      <c r="X58" s="103">
        <f>IF(D58&lt;T58,(T58-D58)*24*60,0)</f>
      </c>
      <c r="Y58" s="1">
        <f>(AA58/U58)/60</f>
      </c>
      <c r="Z58" s="105">
        <f>X58*Y58</f>
      </c>
      <c r="AA58" s="3">
        <f>IF(AND(T58&gt;=S58, S58&gt;=TIME(9,0,0), T58&lt;=TIME(15,0,0)),IF(LEFT(TRIM(E58:E$208),2)="DW",500,500),500)</f>
      </c>
      <c r="AB58" s="98"/>
      <c r="AC58" s="3"/>
      <c r="AD58" s="3"/>
      <c r="AE58" s="3"/>
      <c r="AF58" s="3">
        <f>+AC58+AE58</f>
      </c>
      <c r="AG58" s="101">
        <f>(AA58/U58)*1.5*AF58</f>
      </c>
      <c r="AH58" s="107">
        <f>(AA58-W58-Z58-AI58-AJ58)+AG58</f>
      </c>
      <c r="AI58" s="32"/>
      <c r="AJ58" s="32"/>
      <c r="AK58" s="32"/>
      <c r="AL58" s="32"/>
      <c r="AM58" s="32"/>
    </row>
    <row r="59">
      <c r="A59" s="106">
        <v>51</v>
      </c>
      <c r="B59" s="2" t="str">
        <v>กรรณิกา อิ่มอยู่</v>
      </c>
      <c r="C59" s="102">
        <v>46142.3403125</v>
      </c>
      <c r="D59" s="100"/>
      <c r="E59" s="23" t="str">
        <v>BM3</v>
      </c>
      <c r="F59" s="23" t="str">
        <v>เก่ง</v>
      </c>
      <c r="G59" s="104">
        <f>IFERROR(VLOOKUP(B59,Members!$B:$G,3,0),"")</f>
      </c>
      <c r="H59" s="3">
        <f>IFERROR(VLOOKUP(B59,Members!$B:$G,4,0),"")</f>
      </c>
      <c r="I59" s="3">
        <f>IFERROR(VLOOKUP(B59,Members!$B:$G,5,0),"")</f>
      </c>
      <c r="J59" s="3">
        <f>IFERROR(VLOOKUP(B59,Members!$B:$G,6,0),"")</f>
      </c>
      <c r="K59" s="3"/>
      <c r="L59" s="8">
        <f>IF(ISNUMBER(SEARCH("BM", E59)),IFERROR(VLOOKUP(B59, Members!$B:$H, 7, FALSE), ""),"")</f>
      </c>
      <c r="M59" s="98">
        <f>IFERROR(IF(D59&lt;T59,"ออกก่อน "&amp;TEXT((T59-D59)*24*60,"0")&amp;" นาที",""),"")</f>
      </c>
      <c r="N59" s="98">
        <f>TEXT(C59,"hh:mm:ss")</f>
      </c>
      <c r="O59" s="98">
        <f>TIMEVALUE(LEFT(N59,5))</f>
      </c>
      <c r="P59" s="10">
        <f>IFERROR(IF(MOD(S59,1)&gt;=MOD(O59,1),"ตรงเวลา","มาสาย "&amp;ROUND((MOD(O59,1)-MOD(S59,1))*1440,0)&amp;" นาที"),"")</f>
      </c>
      <c r="Q59" s="3">
        <f>IF(S59&lt;=O59,(O59-S59)*1440,0)</f>
      </c>
      <c r="R59" s="3" t="str">
        <v>08:30 - 17:30</v>
      </c>
      <c r="S59" s="98">
        <f>TIMEVALUE(LEFT(R59,5))</f>
      </c>
      <c r="T59" s="98">
        <f>TIMEVALUE(RIGHT(R59,5))</f>
      </c>
      <c r="U59" s="1">
        <f>IF(IF(T59&lt;S59,(T59+1-S59)*24,(T59-S59)*24)&lt;=6,5,8)</f>
      </c>
      <c r="V59" s="3">
        <f>IF(OR(LEFT(E59,2)="BM",LEFT(E59,2)="DW"),Q59,0)</f>
      </c>
      <c r="W59" s="3">
        <f>(AA59/U59)/60*V59</f>
      </c>
      <c r="X59" s="103">
        <f>IF(D59&lt;T59,(T59-D59)*24*60,0)</f>
      </c>
      <c r="Y59" s="1">
        <f>(AA59/U59)/60</f>
      </c>
      <c r="Z59" s="105">
        <f>X59*Y59</f>
      </c>
      <c r="AA59" s="3">
        <f>IF(AND(T59&gt;=S59, S59&gt;=TIME(9,0,0), T59&lt;=TIME(15,0,0)),IF(LEFT(TRIM(E59:E$208),2)="DW",500,500),500)</f>
      </c>
      <c r="AB59" s="98"/>
      <c r="AC59" s="3"/>
      <c r="AD59" s="3"/>
      <c r="AE59" s="3"/>
      <c r="AF59" s="3">
        <f>+AC59+AE59</f>
      </c>
      <c r="AG59" s="101">
        <f>(AA59/U59)*1.5*AF59</f>
      </c>
      <c r="AH59" s="107">
        <f>(AA59-W59-Z59-AI59-AJ59)+AG59</f>
      </c>
      <c r="AI59" s="32"/>
      <c r="AJ59" s="32"/>
      <c r="AK59" s="32"/>
      <c r="AL59" s="32"/>
      <c r="AM59" s="32"/>
    </row>
    <row r="60">
      <c r="A60" s="106">
        <v>52</v>
      </c>
      <c r="B60" s="2" t="str">
        <v>เบญจมาศ แก้วกล้า</v>
      </c>
      <c r="C60" s="102">
        <v>46142.339641203704</v>
      </c>
      <c r="D60" s="100"/>
      <c r="E60" s="23" t="str">
        <v>BM3</v>
      </c>
      <c r="F60" s="23" t="str">
        <v>จิ๊บ</v>
      </c>
      <c r="G60" s="104">
        <f>IFERROR(VLOOKUP(B60,Members!$B:$G,3,0),"")</f>
      </c>
      <c r="H60" s="3">
        <f>IFERROR(VLOOKUP(B60,Members!$B:$G,4,0),"")</f>
      </c>
      <c r="I60" s="3">
        <f>IFERROR(VLOOKUP(B60,Members!$B:$G,5,0),"")</f>
      </c>
      <c r="J60" s="3">
        <f>IFERROR(VLOOKUP(B60,Members!$B:$G,6,0),"")</f>
      </c>
      <c r="K60" s="3"/>
      <c r="L60" s="8">
        <f>IF(ISNUMBER(SEARCH("BM", E60)),IFERROR(VLOOKUP(B60, Members!$B:$H, 7, FALSE), ""),"")</f>
      </c>
      <c r="M60" s="98">
        <f>IFERROR(IF(D60&lt;T60,"ออกก่อน "&amp;TEXT((T60-D60)*24*60,"0")&amp;" นาที",""),"")</f>
      </c>
      <c r="N60" s="98">
        <f>TEXT(C60,"hh:mm:ss")</f>
      </c>
      <c r="O60" s="98">
        <f>TIMEVALUE(LEFT(N60,5))</f>
      </c>
      <c r="P60" s="10">
        <f>IFERROR(IF(MOD(S60,1)&gt;=MOD(O60,1),"ตรงเวลา","มาสาย "&amp;ROUND((MOD(O60,1)-MOD(S60,1))*1440,0)&amp;" นาที"),"")</f>
      </c>
      <c r="Q60" s="3">
        <f>IF(S60&lt;=O60,(O60-S60)*1440,0)</f>
      </c>
      <c r="R60" s="3" t="str">
        <v>08:30 - 17:30</v>
      </c>
      <c r="S60" s="98">
        <f>TIMEVALUE(LEFT(R60,5))</f>
      </c>
      <c r="T60" s="98">
        <f>TIMEVALUE(RIGHT(R60,5))</f>
      </c>
      <c r="U60" s="1">
        <f>IF(IF(T60&lt;S60,(T60+1-S60)*24,(T60-S60)*24)&lt;=6,5,8)</f>
      </c>
      <c r="V60" s="3">
        <f>IF(OR(LEFT(E60,2)="BM",LEFT(E60,2)="DW"),Q60,0)</f>
      </c>
      <c r="W60" s="3">
        <f>(AA60/U60)/60*V60</f>
      </c>
      <c r="X60" s="103">
        <f>IF(D60&lt;T60,(T60-D60)*24*60,0)</f>
      </c>
      <c r="Y60" s="1">
        <f>(AA60/U60)/60</f>
      </c>
      <c r="Z60" s="105">
        <f>X60*Y60</f>
      </c>
      <c r="AA60" s="3">
        <f>IF(AND(T60&gt;=S60, S60&gt;=TIME(9,0,0), T60&lt;=TIME(15,0,0)),IF(LEFT(TRIM(E60:E$208),2)="DW",500,500),500)</f>
      </c>
      <c r="AB60" s="98"/>
      <c r="AC60" s="3"/>
      <c r="AD60" s="3"/>
      <c r="AE60" s="3"/>
      <c r="AF60" s="3">
        <f>+AC60+AE60</f>
      </c>
      <c r="AG60" s="101">
        <f>(AA60/U60)*1.5*AF60</f>
      </c>
      <c r="AH60" s="107">
        <f>(AA60-W60-Z60-AI60-AJ60)+AG60</f>
      </c>
      <c r="AI60" s="32"/>
      <c r="AJ60" s="32"/>
      <c r="AK60" s="32"/>
      <c r="AL60" s="32"/>
      <c r="AM60" s="32"/>
    </row>
    <row r="61">
      <c r="A61" s="106">
        <v>53</v>
      </c>
      <c r="B61" s="2" t="str">
        <v>สัจธรรม กะระวะสุ</v>
      </c>
      <c r="C61" s="102">
        <v>46142.33741898148</v>
      </c>
      <c r="D61" s="100"/>
      <c r="E61" s="23" t="str">
        <v>BM3</v>
      </c>
      <c r="F61" s="23" t="str">
        <v>จันโท</v>
      </c>
      <c r="G61" s="104">
        <f>IFERROR(VLOOKUP(B61,Members!$B:$G,3,0),"")</f>
      </c>
      <c r="H61" s="3">
        <f>IFERROR(VLOOKUP(B61,Members!$B:$G,4,0),"")</f>
      </c>
      <c r="I61" s="3">
        <f>IFERROR(VLOOKUP(B61,Members!$B:$G,5,0),"")</f>
      </c>
      <c r="J61" s="3">
        <f>IFERROR(VLOOKUP(B61,Members!$B:$G,6,0),"")</f>
      </c>
      <c r="K61" s="3"/>
      <c r="L61" s="8">
        <f>IF(ISNUMBER(SEARCH("BM", E61)),IFERROR(VLOOKUP(B61, Members!$B:$H, 7, FALSE), ""),"")</f>
      </c>
      <c r="M61" s="98">
        <f>IFERROR(IF(D61&lt;T61,"ออกก่อน "&amp;TEXT((T61-D61)*24*60,"0")&amp;" นาที",""),"")</f>
      </c>
      <c r="N61" s="98">
        <f>TEXT(C61,"hh:mm:ss")</f>
      </c>
      <c r="O61" s="98">
        <f>TIMEVALUE(LEFT(N61,5))</f>
      </c>
      <c r="P61" s="10">
        <f>IFERROR(IF(MOD(S61,1)&gt;=MOD(O61,1),"ตรงเวลา","มาสาย "&amp;ROUND((MOD(O61,1)-MOD(S61,1))*1440,0)&amp;" นาที"),"")</f>
      </c>
      <c r="Q61" s="3">
        <f>IF(S61&lt;=O61,(O61-S61)*1440,0)</f>
      </c>
      <c r="R61" s="3" t="str">
        <v>08:30 - 17:30</v>
      </c>
      <c r="S61" s="98">
        <f>TIMEVALUE(LEFT(R61,5))</f>
      </c>
      <c r="T61" s="98">
        <f>TIMEVALUE(RIGHT(R61,5))</f>
      </c>
      <c r="U61" s="1">
        <f>IF(IF(T61&lt;S61,(T61+1-S61)*24,(T61-S61)*24)&lt;=6,5,8)</f>
      </c>
      <c r="V61" s="3">
        <f>IF(OR(LEFT(E61,2)="BM",LEFT(E61,2)="DW"),Q61,0)</f>
      </c>
      <c r="W61" s="3">
        <f>(AA61/U61)/60*V61</f>
      </c>
      <c r="X61" s="103">
        <f>IF(D61&lt;T61,(T61-D61)*24*60,0)</f>
      </c>
      <c r="Y61" s="1">
        <f>(AA61/U61)/60</f>
      </c>
      <c r="Z61" s="105">
        <f>X61*Y61</f>
      </c>
      <c r="AA61" s="3">
        <f>IF(AND(T61&gt;=S61, S61&gt;=TIME(9,0,0), T61&lt;=TIME(15,0,0)),IF(LEFT(TRIM(E61:E$208),2)="DW",500,500),500)</f>
      </c>
      <c r="AB61" s="98"/>
      <c r="AC61" s="3"/>
      <c r="AD61" s="3"/>
      <c r="AE61" s="3"/>
      <c r="AF61" s="3">
        <f>+AC61+AE61</f>
      </c>
      <c r="AG61" s="101">
        <f>(AA61/U61)*1.5*AF61</f>
      </c>
      <c r="AH61" s="107">
        <f>(AA61-W61-Z61-AI61-AJ61)+AG61</f>
      </c>
      <c r="AI61" s="32"/>
      <c r="AJ61" s="32"/>
      <c r="AK61" s="32"/>
      <c r="AL61" s="32"/>
      <c r="AM61" s="32"/>
    </row>
    <row r="62">
      <c r="A62" s="106">
        <v>54</v>
      </c>
      <c r="B62" s="2" t="str">
        <v>รัฐภูมิ สุขนิล</v>
      </c>
      <c r="C62" s="102">
        <v>46142.337233796294</v>
      </c>
      <c r="D62" s="100"/>
      <c r="E62" s="23" t="str">
        <v>BM3</v>
      </c>
      <c r="F62" s="23" t="str">
        <v>โฟน</v>
      </c>
      <c r="G62" s="104">
        <f>IFERROR(VLOOKUP(B62,Members!$B:$G,3,0),"")</f>
      </c>
      <c r="H62" s="3">
        <f>IFERROR(VLOOKUP(B62,Members!$B:$G,4,0),"")</f>
      </c>
      <c r="I62" s="3">
        <f>IFERROR(VLOOKUP(B62,Members!$B:$G,5,0),"")</f>
      </c>
      <c r="J62" s="3">
        <f>IFERROR(VLOOKUP(B62,Members!$B:$G,6,0),"")</f>
      </c>
      <c r="K62" s="3"/>
      <c r="L62" s="8">
        <f>IF(ISNUMBER(SEARCH("BM", E62)),IFERROR(VLOOKUP(B62, Members!$B:$H, 7, FALSE), ""),"")</f>
      </c>
      <c r="M62" s="98">
        <f>IFERROR(IF(D62&lt;T62,"ออกก่อน "&amp;TEXT((T62-D62)*24*60,"0")&amp;" นาที",""),"")</f>
      </c>
      <c r="N62" s="98">
        <f>TEXT(C62,"hh:mm:ss")</f>
      </c>
      <c r="O62" s="98">
        <f>TIMEVALUE(LEFT(N62,5))</f>
      </c>
      <c r="P62" s="10">
        <f>IFERROR(IF(MOD(S62,1)&gt;=MOD(O62,1),"ตรงเวลา","มาสาย "&amp;ROUND((MOD(O62,1)-MOD(S62,1))*1440,0)&amp;" นาที"),"")</f>
      </c>
      <c r="Q62" s="3">
        <f>IF(S62&lt;=O62,(O62-S62)*1440,0)</f>
      </c>
      <c r="R62" s="3" t="str">
        <v>08:30 - 17:30</v>
      </c>
      <c r="S62" s="98">
        <f>TIMEVALUE(LEFT(R62,5))</f>
      </c>
      <c r="T62" s="98">
        <f>TIMEVALUE(RIGHT(R62,5))</f>
      </c>
      <c r="U62" s="1">
        <f>IF(IF(T62&lt;S62,(T62+1-S62)*24,(T62-S62)*24)&lt;=6,5,8)</f>
      </c>
      <c r="V62" s="3">
        <f>IF(OR(LEFT(E62,2)="BM",LEFT(E62,2)="DW"),Q62,0)</f>
      </c>
      <c r="W62" s="3">
        <f>(AA62/U62)/60*V62</f>
      </c>
      <c r="X62" s="103">
        <f>IF(D62&lt;T62,(T62-D62)*24*60,0)</f>
      </c>
      <c r="Y62" s="1">
        <f>(AA62/U62)/60</f>
      </c>
      <c r="Z62" s="105">
        <f>X62*Y62</f>
      </c>
      <c r="AA62" s="3">
        <f>IF(AND(T62&gt;=S62, S62&gt;=TIME(9,0,0), T62&lt;=TIME(15,0,0)),IF(LEFT(TRIM(E62:E$208),2)="DW",500,500),500)</f>
      </c>
      <c r="AB62" s="98"/>
      <c r="AC62" s="3"/>
      <c r="AD62" s="3"/>
      <c r="AE62" s="3"/>
      <c r="AF62" s="3">
        <f>+AC62+AE62</f>
      </c>
      <c r="AG62" s="101">
        <f>(AA62/U62)*1.5*AF62</f>
      </c>
      <c r="AH62" s="107">
        <f>(AA62-W62-Z62-AI62-AJ62)+AG62</f>
      </c>
      <c r="AI62" s="32"/>
      <c r="AJ62" s="32"/>
      <c r="AK62" s="32"/>
      <c r="AL62" s="32"/>
      <c r="AM62" s="32"/>
    </row>
    <row r="63">
      <c r="A63" s="106">
        <v>55</v>
      </c>
      <c r="B63" s="2" t="str">
        <v>ชนิตรา กลีบพุฒ</v>
      </c>
      <c r="C63" s="102">
        <v>46142.33599537037</v>
      </c>
      <c r="D63" s="100"/>
      <c r="E63" s="23" t="str">
        <v>BM3</v>
      </c>
      <c r="F63" s="23" t="str">
        <v>น้อง</v>
      </c>
      <c r="G63" s="104">
        <f>IFERROR(VLOOKUP(B63,Members!$B:$G,3,0),"")</f>
      </c>
      <c r="H63" s="3">
        <f>IFERROR(VLOOKUP(B63,Members!$B:$G,4,0),"")</f>
      </c>
      <c r="I63" s="3">
        <f>IFERROR(VLOOKUP(B63,Members!$B:$G,5,0),"")</f>
      </c>
      <c r="J63" s="3">
        <f>IFERROR(VLOOKUP(B63,Members!$B:$G,6,0),"")</f>
      </c>
      <c r="K63" s="3"/>
      <c r="L63" s="8">
        <f>IF(ISNUMBER(SEARCH("BM", E63)),IFERROR(VLOOKUP(B63, Members!$B:$H, 7, FALSE), ""),"")</f>
      </c>
      <c r="M63" s="98">
        <f>IFERROR(IF(D63&lt;T63,"ออกก่อน "&amp;TEXT((T63-D63)*24*60,"0")&amp;" นาที",""),"")</f>
      </c>
      <c r="N63" s="98">
        <f>TEXT(C63,"hh:mm:ss")</f>
      </c>
      <c r="O63" s="98">
        <f>TIMEVALUE(LEFT(N63,5))</f>
      </c>
      <c r="P63" s="10">
        <f>IFERROR(IF(MOD(S63,1)&gt;=MOD(O63,1),"ตรงเวลา","มาสาย "&amp;ROUND((MOD(O63,1)-MOD(S63,1))*1440,0)&amp;" นาที"),"")</f>
      </c>
      <c r="Q63" s="3">
        <f>IF(S63&lt;=O63,(O63-S63)*1440,0)</f>
      </c>
      <c r="R63" s="3" t="str">
        <v>08:30 - 17:30</v>
      </c>
      <c r="S63" s="98">
        <f>TIMEVALUE(LEFT(R63,5))</f>
      </c>
      <c r="T63" s="98">
        <f>TIMEVALUE(RIGHT(R63,5))</f>
      </c>
      <c r="U63" s="1">
        <f>IF(IF(T63&lt;S63,(T63+1-S63)*24,(T63-S63)*24)&lt;=6,5,8)</f>
      </c>
      <c r="V63" s="3">
        <f>IF(OR(LEFT(E63,2)="BM",LEFT(E63,2)="DW"),Q63,0)</f>
      </c>
      <c r="W63" s="3">
        <f>(AA63/U63)/60*V63</f>
      </c>
      <c r="X63" s="103">
        <f>IF(D63&lt;T63,(T63-D63)*24*60,0)</f>
      </c>
      <c r="Y63" s="1">
        <f>(AA63/U63)/60</f>
      </c>
      <c r="Z63" s="105">
        <f>X63*Y63</f>
      </c>
      <c r="AA63" s="3">
        <f>IF(AND(T63&gt;=S63, S63&gt;=TIME(9,0,0), T63&lt;=TIME(15,0,0)),IF(LEFT(TRIM(E63:E$208),2)="DW",500,500),500)</f>
      </c>
      <c r="AB63" s="98"/>
      <c r="AC63" s="3"/>
      <c r="AD63" s="3"/>
      <c r="AE63" s="3"/>
      <c r="AF63" s="3">
        <f>+AC63+AE63</f>
      </c>
      <c r="AG63" s="101">
        <f>(AA63/U63)*1.5*AF63</f>
      </c>
      <c r="AH63" s="107">
        <f>(AA63-W63-Z63-AI63-AJ63)+AG63</f>
      </c>
      <c r="AI63" s="32"/>
      <c r="AJ63" s="32"/>
      <c r="AK63" s="32"/>
      <c r="AL63" s="32"/>
      <c r="AM63" s="32"/>
    </row>
    <row r="64">
      <c r="A64" s="106">
        <v>56</v>
      </c>
      <c r="B64" s="2" t="str">
        <v>วิชชุดา ปะวันนา</v>
      </c>
      <c r="C64" s="102">
        <v>46142.332233796296</v>
      </c>
      <c r="D64" s="100"/>
      <c r="E64" s="23" t="str">
        <v>BM3</v>
      </c>
      <c r="F64" s="23" t="str">
        <v>เปา</v>
      </c>
      <c r="G64" s="104">
        <f>IFERROR(VLOOKUP(B64,Members!$B:$G,3,0),"")</f>
      </c>
      <c r="H64" s="3">
        <f>IFERROR(VLOOKUP(B64,Members!$B:$G,4,0),"")</f>
      </c>
      <c r="I64" s="3">
        <f>IFERROR(VLOOKUP(B64,Members!$B:$G,5,0),"")</f>
      </c>
      <c r="J64" s="3">
        <f>IFERROR(VLOOKUP(B64,Members!$B:$G,6,0),"")</f>
      </c>
      <c r="K64" s="116"/>
      <c r="L64" s="8">
        <f>IF(ISNUMBER(SEARCH("BM", E64)),IFERROR(VLOOKUP(B64, Members!$B:$H, 7, FALSE), ""),"")</f>
      </c>
      <c r="M64" s="98">
        <f>IFERROR(IF(D64&lt;T64,"ออกก่อน "&amp;TEXT((T64-D64)*24*60,"0")&amp;" นาที",""),"")</f>
      </c>
      <c r="N64" s="98">
        <f>TEXT(C64,"hh:mm:ss")</f>
      </c>
      <c r="O64" s="98">
        <f>TIMEVALUE(LEFT(N64,5))</f>
      </c>
      <c r="P64" s="10">
        <f>IFERROR(IF(MOD(S64,1)&gt;=MOD(O64,1),"ตรงเวลา","มาสาย "&amp;ROUND((MOD(O64,1)-MOD(S64,1))*1440,0)&amp;" นาที"),"")</f>
      </c>
      <c r="Q64" s="3">
        <f>IF(S64&lt;=O64,(O64-S64)*1440,0)</f>
      </c>
      <c r="R64" s="3" t="str">
        <v>08:30 - 17:30</v>
      </c>
      <c r="S64" s="98">
        <f>TIMEVALUE(LEFT(R64,5))</f>
      </c>
      <c r="T64" s="98">
        <f>TIMEVALUE(RIGHT(R64,5))</f>
      </c>
      <c r="U64" s="1">
        <f>IF(IF(T64&lt;S64,(T64+1-S64)*24,(T64-S64)*24)&lt;=6,5,8)</f>
      </c>
      <c r="V64" s="3">
        <f>IF(OR(LEFT(E64,2)="BM",LEFT(E64,2)="DW"),Q64,0)</f>
      </c>
      <c r="W64" s="3">
        <f>(AA64/U64)/60*V64</f>
      </c>
      <c r="X64" s="103">
        <f>IF(D64&lt;T64,(T64-D64)*24*60,0)</f>
      </c>
      <c r="Y64" s="1">
        <f>(AA64/U64)/60</f>
      </c>
      <c r="Z64" s="105">
        <f>X64*Y64</f>
      </c>
      <c r="AA64" s="3">
        <f>IF(AND(T64&gt;=S64, S64&gt;=TIME(9,0,0), T64&lt;=TIME(15,0,0)),IF(LEFT(TRIM(E64:E$208),2)="DW",500,500),500)</f>
      </c>
      <c r="AB64" s="98"/>
      <c r="AC64" s="3"/>
      <c r="AD64" s="3"/>
      <c r="AE64" s="3"/>
      <c r="AF64" s="3">
        <f>+AC64+AE64</f>
      </c>
      <c r="AG64" s="101">
        <f>(AA64/U64)*1.5*AF64</f>
      </c>
      <c r="AH64" s="107">
        <f>(AA64-W64-Z64-AI64-AJ64)+AG64</f>
      </c>
      <c r="AI64" s="32"/>
      <c r="AJ64" s="32"/>
      <c r="AK64" s="32"/>
      <c r="AL64" s="32"/>
      <c r="AM64" s="32"/>
    </row>
    <row r="65">
      <c r="A65" s="106">
        <v>57</v>
      </c>
      <c r="B65" s="2" t="str">
        <v>ประกายทิพย์ อินธรรม</v>
      </c>
      <c r="C65" s="102">
        <v>46142.33167824074</v>
      </c>
      <c r="D65" s="115"/>
      <c r="E65" s="23" t="str">
        <v>BM3</v>
      </c>
      <c r="F65" s="23" t="str">
        <v>มิ้น</v>
      </c>
      <c r="G65" s="104">
        <f>IFERROR(VLOOKUP(B65,Members!$B:$G,3,0),"")</f>
      </c>
      <c r="H65" s="3">
        <f>IFERROR(VLOOKUP(B65,Members!$B:$G,4,0),"")</f>
      </c>
      <c r="I65" s="3">
        <f>IFERROR(VLOOKUP(B65,Members!$B:$G,5,0),"")</f>
      </c>
      <c r="J65" s="3">
        <f>IFERROR(VLOOKUP(B65,Members!$B:$G,6,0),"")</f>
      </c>
      <c r="K65" s="3"/>
      <c r="L65" s="8">
        <f>IF(ISNUMBER(SEARCH("BM", E65)),IFERROR(VLOOKUP(B65, Members!$B:$H, 7, FALSE), ""),"")</f>
      </c>
      <c r="M65" s="98">
        <f>IFERROR(IF(D65&lt;T65,"ออกก่อน "&amp;TEXT((T65-D65)*24*60,"0")&amp;" นาที",""),"")</f>
      </c>
      <c r="N65" s="98">
        <f>TEXT(C65,"hh:mm:ss")</f>
      </c>
      <c r="O65" s="98">
        <f>TIMEVALUE(LEFT(N65,5))</f>
      </c>
      <c r="P65" s="10">
        <f>IFERROR(IF(MOD(S65,1)&gt;=MOD(O65,1),"ตรงเวลา","มาสาย "&amp;ROUND((MOD(O65,1)-MOD(S65,1))*1440,0)&amp;" นาที"),"")</f>
      </c>
      <c r="Q65" s="3">
        <f>IF(S65&lt;=O65,(O65-S65)*1440,0)</f>
      </c>
      <c r="R65" s="3" t="str">
        <v>08:30 - 17:30</v>
      </c>
      <c r="S65" s="98">
        <f>TIMEVALUE(LEFT(R65,5))</f>
      </c>
      <c r="T65" s="98">
        <f>TIMEVALUE(RIGHT(R65,5))</f>
      </c>
      <c r="U65" s="1">
        <f>IF(IF(T65&lt;S65,(T65+1-S65)*24,(T65-S65)*24)&lt;=6,5,8)</f>
      </c>
      <c r="V65" s="3">
        <f>IF(OR(LEFT(E65,2)="BM",LEFT(E65,2)="DW"),Q65,0)</f>
      </c>
      <c r="W65" s="3">
        <f>(AA65/U65)/60*V65</f>
      </c>
      <c r="X65" s="103">
        <f>IF(D65&lt;T65,(T65-D65)*24*60,0)</f>
      </c>
      <c r="Y65" s="1">
        <f>(AA65/U65)/60</f>
      </c>
      <c r="Z65" s="105">
        <f>X65*Y65</f>
      </c>
      <c r="AA65" s="3">
        <f>IF(AND(T65&gt;=S65, S65&gt;=TIME(9,0,0), T65&lt;=TIME(15,0,0)),IF(LEFT(TRIM(E65:E$208),2)="DW",500,500),500)</f>
      </c>
      <c r="AB65" s="98"/>
      <c r="AC65" s="3"/>
      <c r="AD65" s="3"/>
      <c r="AE65" s="3"/>
      <c r="AF65" s="3">
        <f>+AC65+AE65</f>
      </c>
      <c r="AG65" s="101">
        <f>(AA65/U65)*1.5*AF65</f>
      </c>
      <c r="AH65" s="107">
        <f>(AA65-W65-Z65-AI65-AJ65)+AG65</f>
      </c>
      <c r="AI65" s="32"/>
      <c r="AJ65" s="32"/>
      <c r="AK65" s="32"/>
      <c r="AL65" s="32"/>
      <c r="AM65" s="32"/>
    </row>
    <row r="66">
      <c r="A66" s="106">
        <v>58</v>
      </c>
      <c r="B66" s="2" t="str">
        <v>เอกชัย เหมืองจา</v>
      </c>
      <c r="C66" s="102">
        <v>46142.33951388889</v>
      </c>
      <c r="D66" s="100"/>
      <c r="E66" s="23" t="str">
        <v>BM3</v>
      </c>
      <c r="F66" s="23" t="str">
        <v>ตู่</v>
      </c>
      <c r="G66" s="104">
        <f>IFERROR(VLOOKUP(B66,Members!$B:$G,3,0),"")</f>
      </c>
      <c r="H66" s="3">
        <f>IFERROR(VLOOKUP(B66,Members!$B:$G,4,0),"")</f>
      </c>
      <c r="I66" s="3">
        <f>IFERROR(VLOOKUP(B66,Members!$B:$G,5,0),"")</f>
      </c>
      <c r="J66" s="3">
        <f>IFERROR(VLOOKUP(B66,Members!$B:$G,6,0),"")</f>
      </c>
      <c r="K66" s="3"/>
      <c r="L66" s="8">
        <f>IF(ISNUMBER(SEARCH("BM", E66)),IFERROR(VLOOKUP(B66, Members!$B:$H, 7, FALSE), ""),"")</f>
      </c>
      <c r="M66" s="98">
        <f>IFERROR(IF(D66&lt;T66,"ออกก่อน "&amp;TEXT((T66-D66)*24*60,"0")&amp;" นาที",""),"")</f>
      </c>
      <c r="N66" s="98">
        <f>TEXT(C66,"hh:mm:ss")</f>
      </c>
      <c r="O66" s="98">
        <f>TIMEVALUE(LEFT(N66,5))</f>
      </c>
      <c r="P66" s="10">
        <f>IFERROR(IF(MOD(S66,1)&gt;=MOD(O66,1),"ตรงเวลา","มาสาย "&amp;ROUND((MOD(O66,1)-MOD(S66,1))*1440,0)&amp;" นาที"),"")</f>
      </c>
      <c r="Q66" s="3">
        <f>IF(S66&lt;=O66,(O66-S66)*1440,0)</f>
      </c>
      <c r="R66" s="3" t="str">
        <v>08:30 - 17:30</v>
      </c>
      <c r="S66" s="98">
        <f>TIMEVALUE(LEFT(R66,5))</f>
      </c>
      <c r="T66" s="98">
        <f>TIMEVALUE(RIGHT(R66,5))</f>
      </c>
      <c r="U66" s="1">
        <f>IF(IF(T66&lt;S66,(T66+1-S66)*24,(T66-S66)*24)&lt;=6,5,8)</f>
      </c>
      <c r="V66" s="3">
        <f>IF(OR(LEFT(E66,2)="BM",LEFT(E66,2)="DW"),Q66,0)</f>
      </c>
      <c r="W66" s="3">
        <f>(AA66/U66)/60*V66</f>
      </c>
      <c r="X66" s="103">
        <f>IF(D66&lt;T66,(T66-D66)*24*60,0)</f>
      </c>
      <c r="Y66" s="1">
        <f>(AA66/U66)/60</f>
      </c>
      <c r="Z66" s="105">
        <f>X66*Y66</f>
      </c>
      <c r="AA66" s="3">
        <f>IF(AND(T66&gt;=S66, S66&gt;=TIME(9,0,0), T66&lt;=TIME(15,0,0)),IF(LEFT(TRIM(E66:E$208),2)="DW",500,500),500)</f>
      </c>
      <c r="AB66" s="98"/>
      <c r="AC66" s="3"/>
      <c r="AD66" s="3"/>
      <c r="AE66" s="3"/>
      <c r="AF66" s="3">
        <f>+AC66+AE66</f>
      </c>
      <c r="AG66" s="101">
        <f>(AA66/U66)*1.5*AF66</f>
      </c>
      <c r="AH66" s="107">
        <f>(AA66-W66-Z66-AI66-AJ66)+AG66</f>
      </c>
      <c r="AI66" s="32"/>
      <c r="AJ66" s="32"/>
      <c r="AK66" s="32"/>
      <c r="AL66" s="32"/>
      <c r="AM66" s="32"/>
    </row>
    <row r="67">
      <c r="A67" s="106">
        <v>59</v>
      </c>
      <c r="B67" s="2" t="str">
        <v>วรพรต พรหมมา</v>
      </c>
      <c r="C67" s="102">
        <v>46142.354363425926</v>
      </c>
      <c r="D67" s="100"/>
      <c r="E67" s="23" t="str">
        <v>BM3</v>
      </c>
      <c r="F67" s="23" t="str">
        <v>ต้า</v>
      </c>
      <c r="G67" s="104">
        <f>IFERROR(VLOOKUP(B67,Members!$B:$G,3,0),"")</f>
      </c>
      <c r="H67" s="3">
        <f>IFERROR(VLOOKUP(B67,Members!$B:$G,4,0),"")</f>
      </c>
      <c r="I67" s="3">
        <f>IFERROR(VLOOKUP(B67,Members!$B:$G,5,0),"")</f>
      </c>
      <c r="J67" s="3">
        <f>IFERROR(VLOOKUP(B67,Members!$B:$G,6,0),"")</f>
      </c>
      <c r="K67" s="3"/>
      <c r="L67" s="8">
        <f>IF(ISNUMBER(SEARCH("BM", E67)),IFERROR(VLOOKUP(B67, Members!$B:$H, 7, FALSE), ""),"")</f>
      </c>
      <c r="M67" s="98">
        <f>IFERROR(IF(D67&lt;T67,"ออกก่อน "&amp;TEXT((T67-D67)*24*60,"0")&amp;" นาที",""),"")</f>
      </c>
      <c r="N67" s="98">
        <f>TEXT(C67,"hh:mm:ss")</f>
      </c>
      <c r="O67" s="98">
        <f>TIMEVALUE(LEFT(N67,5))</f>
      </c>
      <c r="P67" s="10">
        <f>IFERROR(IF(MOD(S67,1)&gt;=MOD(O67,1),"ตรงเวลา","มาสาย "&amp;ROUND((MOD(O67,1)-MOD(S67,1))*1440,0)&amp;" นาที"),"")</f>
      </c>
      <c r="Q67" s="3">
        <f>IF(S67&lt;=O67,(O67-S67)*1440,0)</f>
      </c>
      <c r="R67" s="3" t="str">
        <v>08:30 - 17:30</v>
      </c>
      <c r="S67" s="98">
        <f>TIMEVALUE(LEFT(R67,5))</f>
      </c>
      <c r="T67" s="98">
        <f>TIMEVALUE(RIGHT(R67,5))</f>
      </c>
      <c r="U67" s="1">
        <f>IF(IF(T67&lt;S67,(T67+1-S67)*24,(T67-S67)*24)&lt;=6,5,8)</f>
      </c>
      <c r="V67" s="3">
        <f>IF(OR(LEFT(E67,2)="BM",LEFT(E67,2)="DW"),Q67,0)</f>
      </c>
      <c r="W67" s="3">
        <f>(AA67/U67)/60*V67</f>
      </c>
      <c r="X67" s="103">
        <f>IF(D67&lt;T67,(T67-D67)*24*60,0)</f>
      </c>
      <c r="Y67" s="1">
        <f>(AA67/U67)/60</f>
      </c>
      <c r="Z67" s="105">
        <f>X67*Y67</f>
      </c>
      <c r="AA67" s="3">
        <f>IF(AND(T67&gt;=S67, S67&gt;=TIME(9,0,0), T67&lt;=TIME(15,0,0)),IF(LEFT(TRIM(E67:E$208),2)="DW",500,500),500)</f>
      </c>
      <c r="AB67" s="98"/>
      <c r="AC67" s="3"/>
      <c r="AD67" s="3"/>
      <c r="AE67" s="3"/>
      <c r="AF67" s="3">
        <f>+AC67+AE67</f>
      </c>
      <c r="AG67" s="101">
        <f>(AA67/U67)*1.5*AF67</f>
      </c>
      <c r="AH67" s="107">
        <f>(AA67-W67-Z67-AI67-AJ67)+AG67</f>
      </c>
      <c r="AI67" s="32"/>
      <c r="AJ67" s="32"/>
      <c r="AK67" s="32"/>
      <c r="AL67" s="32"/>
      <c r="AM67" s="32"/>
    </row>
    <row r="68">
      <c r="A68" s="106">
        <v>60</v>
      </c>
      <c r="B68" s="2" t="str">
        <v>นภัสกร ฟองเกิด</v>
      </c>
      <c r="C68" s="102">
        <v>46142.36162037037</v>
      </c>
      <c r="D68" s="100"/>
      <c r="E68" s="23" t="str">
        <v>DW1</v>
      </c>
      <c r="F68" s="23" t="str">
        <v>เปา</v>
      </c>
      <c r="G68" s="104">
        <f>IFERROR(VLOOKUP(B68,Members!$B:$G,3,0),"")</f>
      </c>
      <c r="H68" s="3">
        <f>IFERROR(VLOOKUP(B68,Members!$B:$G,4,0),"")</f>
      </c>
      <c r="I68" s="3">
        <f>IFERROR(VLOOKUP(B68,Members!$B:$G,5,0),"")</f>
      </c>
      <c r="J68" s="3">
        <f>IFERROR(VLOOKUP(B68,Members!$B:$G,6,0),"")</f>
      </c>
      <c r="K68" s="3"/>
      <c r="L68" s="8">
        <f>IF(ISNUMBER(SEARCH("BM", E68)),IFERROR(VLOOKUP(B68, Members!$B:$H, 7, FALSE), ""),"")</f>
      </c>
      <c r="M68" s="98">
        <f>IFERROR(IF(D68&lt;T68,"ออกก่อน "&amp;TEXT((T68-D68)*24*60,"0")&amp;" นาที",""),"")</f>
      </c>
      <c r="N68" s="98">
        <f>TEXT(C68,"hh:mm:ss")</f>
      </c>
      <c r="O68" s="98">
        <f>TIMEVALUE(LEFT(N68,5))</f>
      </c>
      <c r="P68" s="10">
        <f>IFERROR(IF(MOD(S68,1)&gt;=MOD(O68,1),"ตรงเวลา","มาสาย "&amp;ROUND((MOD(O68,1)-MOD(S68,1))*1440,0)&amp;" นาที"),"")</f>
      </c>
      <c r="Q68" s="3">
        <f>IF(S68&lt;=O68,(O68-S68)*1440,0)</f>
      </c>
      <c r="R68" s="3" t="str">
        <v>08:30 - 17:30</v>
      </c>
      <c r="S68" s="98">
        <f>TIMEVALUE(LEFT(R68,5))</f>
      </c>
      <c r="T68" s="98">
        <f>TIMEVALUE(RIGHT(R68,5))</f>
      </c>
      <c r="U68" s="1">
        <f>IF(IF(T68&lt;S68,(T68+1-S68)*24,(T68-S68)*24)&lt;=6,5,8)</f>
      </c>
      <c r="V68" s="3">
        <f>IF(OR(LEFT(E68,2)="BM",LEFT(E68,2)="DW"),Q68,0)</f>
      </c>
      <c r="W68" s="3">
        <f>(AA68/U68)/60*V68</f>
      </c>
      <c r="X68" s="103">
        <f>IF(D68&lt;T68,(T68-D68)*24*60,0)</f>
      </c>
      <c r="Y68" s="1">
        <f>(AA68/U68)/60</f>
      </c>
      <c r="Z68" s="105">
        <f>X68*Y68</f>
      </c>
      <c r="AA68" s="3">
        <f>IF(AND(T68&gt;=S68, S68&gt;=TIME(9,0,0), T68&lt;=TIME(15,0,0)),IF(LEFT(TRIM(E68:E$208),2)="DW",500,500),500)</f>
      </c>
      <c r="AB68" s="98"/>
      <c r="AC68" s="3"/>
      <c r="AD68" s="3"/>
      <c r="AE68" s="3"/>
      <c r="AF68" s="3">
        <f>+AC68+AE68</f>
      </c>
      <c r="AG68" s="101">
        <f>(AA68/U68)*1.5*AF68</f>
      </c>
      <c r="AH68" s="107">
        <f>(AA68-W68-Z68-AI68-AJ68)+AG68</f>
      </c>
      <c r="AI68" s="32"/>
      <c r="AJ68" s="32"/>
      <c r="AK68" s="32"/>
      <c r="AL68" s="32"/>
      <c r="AM68" s="32"/>
    </row>
    <row r="69">
      <c r="A69" s="106">
        <v>61</v>
      </c>
      <c r="B69" s="2" t="str">
        <v>ศุภนัฐ มะโนรักษ์</v>
      </c>
      <c r="C69" s="102">
        <v>46142.36142361111</v>
      </c>
      <c r="D69" s="100"/>
      <c r="E69" s="23" t="str">
        <v>DW1</v>
      </c>
      <c r="F69" s="23" t="str">
        <v>ฟิล์ม</v>
      </c>
      <c r="G69" s="104">
        <f>IFERROR(VLOOKUP(B69,Members!$B:$G,3,0),"")</f>
      </c>
      <c r="H69" s="3">
        <f>IFERROR(VLOOKUP(B69,Members!$B:$G,4,0),"")</f>
      </c>
      <c r="I69" s="3">
        <f>IFERROR(VLOOKUP(B69,Members!$B:$G,5,0),"")</f>
      </c>
      <c r="J69" s="3">
        <f>IFERROR(VLOOKUP(B69,Members!$B:$G,6,0),"")</f>
      </c>
      <c r="K69" s="3"/>
      <c r="L69" s="8">
        <f>IF(ISNUMBER(SEARCH("BM", E69)),IFERROR(VLOOKUP(B69, Members!$B:$H, 7, FALSE), ""),"")</f>
      </c>
      <c r="M69" s="98">
        <f>IFERROR(IF(D69&lt;T69,"ออกก่อน "&amp;TEXT((T69-D69)*24*60,"0")&amp;" นาที",""),"")</f>
      </c>
      <c r="N69" s="98">
        <f>TEXT(C69,"hh:mm:ss")</f>
      </c>
      <c r="O69" s="98">
        <f>TIMEVALUE(LEFT(N69,5))</f>
      </c>
      <c r="P69" s="10">
        <f>IFERROR(IF(MOD(S69,1)&gt;=MOD(O69,1),"ตรงเวลา","มาสาย "&amp;ROUND((MOD(O69,1)-MOD(S69,1))*1440,0)&amp;" นาที"),"")</f>
      </c>
      <c r="Q69" s="3">
        <f>IF(S69&lt;=O69,(O69-S69)*1440,0)</f>
      </c>
      <c r="R69" s="3" t="str">
        <v>08:30 - 17:30</v>
      </c>
      <c r="S69" s="98">
        <f>TIMEVALUE(LEFT(R69,5))</f>
      </c>
      <c r="T69" s="98">
        <f>TIMEVALUE(RIGHT(R69,5))</f>
      </c>
      <c r="U69" s="1">
        <f>IF(IF(T69&lt;S69,(T69+1-S69)*24,(T69-S69)*24)&lt;=6,5,8)</f>
      </c>
      <c r="V69" s="3">
        <f>IF(OR(LEFT(E69,2)="BM",LEFT(E69,2)="DW"),Q69,0)</f>
      </c>
      <c r="W69" s="3">
        <f>(AA69/U69)/60*V69</f>
      </c>
      <c r="X69" s="103">
        <f>IF(D69&lt;T69,(T69-D69)*24*60,0)</f>
      </c>
      <c r="Y69" s="1">
        <f>(AA69/U69)/60</f>
      </c>
      <c r="Z69" s="105">
        <f>X69*Y69</f>
      </c>
      <c r="AA69" s="3">
        <f>IF(AND(T69&gt;=S69, S69&gt;=TIME(9,0,0), T69&lt;=TIME(15,0,0)),IF(LEFT(TRIM(E69:E$208),2)="DW",500,500),500)</f>
      </c>
      <c r="AB69" s="98"/>
      <c r="AC69" s="3"/>
      <c r="AD69" s="3"/>
      <c r="AE69" s="3"/>
      <c r="AF69" s="3">
        <f>+AC69+AE69</f>
      </c>
      <c r="AG69" s="101">
        <f>(AA69/U69)*1.5*AF69</f>
      </c>
      <c r="AH69" s="107">
        <f>(AA69-W69-Z69-AI69-AJ69)+AG69</f>
      </c>
      <c r="AI69" s="32"/>
      <c r="AJ69" s="32"/>
      <c r="AK69" s="32"/>
      <c r="AL69" s="32"/>
      <c r="AM69" s="32"/>
    </row>
    <row r="70">
      <c r="A70" s="106">
        <v>62</v>
      </c>
      <c r="B70" s="2" t="str">
        <v>อนุชา ชื่นชม</v>
      </c>
      <c r="C70" s="102">
        <v>46142.356261574074</v>
      </c>
      <c r="D70" s="100"/>
      <c r="E70" s="23" t="str">
        <v>DW1</v>
      </c>
      <c r="F70" s="23" t="str">
        <v>อาท</v>
      </c>
      <c r="G70" s="104">
        <f>IFERROR(VLOOKUP(B70,Members!$B:$G,3,0),"")</f>
      </c>
      <c r="H70" s="3">
        <f>IFERROR(VLOOKUP(B70,Members!$B:$G,4,0),"")</f>
      </c>
      <c r="I70" s="3">
        <f>IFERROR(VLOOKUP(B70,Members!$B:$G,5,0),"")</f>
      </c>
      <c r="J70" s="3">
        <f>IFERROR(VLOOKUP(B70,Members!$B:$G,6,0),"")</f>
      </c>
      <c r="K70" s="3"/>
      <c r="L70" s="8">
        <f>IF(ISNUMBER(SEARCH("BM", E70)),IFERROR(VLOOKUP(B70, Members!$B:$H, 7, FALSE), ""),"")</f>
      </c>
      <c r="M70" s="98">
        <f>IFERROR(IF(D70&lt;T70,"ออกก่อน "&amp;TEXT((T70-D70)*24*60,"0")&amp;" นาที",""),"")</f>
      </c>
      <c r="N70" s="98">
        <f>TEXT(C70,"hh:mm:ss")</f>
      </c>
      <c r="O70" s="98">
        <f>TIMEVALUE(LEFT(N70,5))</f>
      </c>
      <c r="P70" s="10">
        <f>IFERROR(IF(MOD(S70,1)&gt;=MOD(O70,1),"ตรงเวลา","มาสาย "&amp;ROUND((MOD(O70,1)-MOD(S70,1))*1440,0)&amp;" นาที"),"")</f>
      </c>
      <c r="Q70" s="3">
        <f>IF(S70&lt;=O70,(O70-S70)*1440,0)</f>
      </c>
      <c r="R70" s="3" t="str">
        <v>08:30 - 17:30</v>
      </c>
      <c r="S70" s="98">
        <f>TIMEVALUE(LEFT(R70,5))</f>
      </c>
      <c r="T70" s="98">
        <f>TIMEVALUE(RIGHT(R70,5))</f>
      </c>
      <c r="U70" s="1">
        <f>IF(IF(T70&lt;S70,(T70+1-S70)*24,(T70-S70)*24)&lt;=6,5,8)</f>
      </c>
      <c r="V70" s="3">
        <f>IF(OR(LEFT(E70,2)="BM",LEFT(E70,2)="DW"),Q70,0)</f>
      </c>
      <c r="W70" s="3">
        <f>(AA70/U70)/60*V70</f>
      </c>
      <c r="X70" s="103">
        <f>IF(D70&lt;T70,(T70-D70)*24*60,0)</f>
      </c>
      <c r="Y70" s="1">
        <f>(AA70/U70)/60</f>
      </c>
      <c r="Z70" s="105">
        <f>X70*Y70</f>
      </c>
      <c r="AA70" s="3">
        <f>IF(AND(T70&gt;=S70, S70&gt;=TIME(9,0,0), T70&lt;=TIME(15,0,0)),IF(LEFT(TRIM(E70:E$208),2)="DW",500,500),500)</f>
      </c>
      <c r="AB70" s="98"/>
      <c r="AC70" s="3"/>
      <c r="AD70" s="3"/>
      <c r="AE70" s="3"/>
      <c r="AF70" s="3">
        <f>+AC70+AE70</f>
      </c>
      <c r="AG70" s="101">
        <f>(AA70/U70)*1.5*AF70</f>
      </c>
      <c r="AH70" s="107">
        <f>(AA70-W70-Z70-AI70-AJ70)+AG70</f>
      </c>
      <c r="AI70" s="32"/>
      <c r="AJ70" s="32"/>
      <c r="AK70" s="32"/>
      <c r="AL70" s="32"/>
      <c r="AM70" s="32"/>
    </row>
    <row r="71">
      <c r="A71" s="106">
        <v>63</v>
      </c>
      <c r="B71" s="2" t="str">
        <v>อนุพงศ์ แดงประเสริฐ</v>
      </c>
      <c r="C71" s="102">
        <v>46142.352743055555</v>
      </c>
      <c r="D71" s="100"/>
      <c r="E71" s="23" t="str">
        <v>DW1</v>
      </c>
      <c r="F71" s="23" t="str">
        <v>เอ</v>
      </c>
      <c r="G71" s="104">
        <f>IFERROR(VLOOKUP(B71,Members!$B:$G,3,0),"")</f>
      </c>
      <c r="H71" s="3">
        <f>IFERROR(VLOOKUP(B71,Members!$B:$G,4,0),"")</f>
      </c>
      <c r="I71" s="3">
        <f>IFERROR(VLOOKUP(B71,Members!$B:$G,5,0),"")</f>
      </c>
      <c r="J71" s="3">
        <f>IFERROR(VLOOKUP(B71,Members!$B:$G,6,0),"")</f>
      </c>
      <c r="K71" s="3"/>
      <c r="L71" s="8">
        <f>IF(ISNUMBER(SEARCH("BM", E71)),IFERROR(VLOOKUP(B71, Members!$B:$H, 7, FALSE), ""),"")</f>
      </c>
      <c r="M71" s="98">
        <f>IFERROR(IF(D71&lt;T71,"ออกก่อน "&amp;TEXT((T71-D71)*24*60,"0")&amp;" นาที",""),"")</f>
      </c>
      <c r="N71" s="98">
        <f>TEXT(C71,"hh:mm:ss")</f>
      </c>
      <c r="O71" s="98">
        <f>TIMEVALUE(LEFT(N71,5))</f>
      </c>
      <c r="P71" s="10">
        <f>IFERROR(IF(MOD(S71,1)&gt;=MOD(O71,1),"ตรงเวลา","มาสาย "&amp;ROUND((MOD(O71,1)-MOD(S71,1))*1440,0)&amp;" นาที"),"")</f>
      </c>
      <c r="Q71" s="3">
        <f>IF(S71&lt;=O71,(O71-S71)*1440,0)</f>
      </c>
      <c r="R71" s="3" t="str">
        <v>08:30 - 17:30</v>
      </c>
      <c r="S71" s="98">
        <f>TIMEVALUE(LEFT(R71,5))</f>
      </c>
      <c r="T71" s="98">
        <f>TIMEVALUE(RIGHT(R71,5))</f>
      </c>
      <c r="U71" s="1">
        <f>IF(IF(T71&lt;S71,(T71+1-S71)*24,(T71-S71)*24)&lt;=6,5,8)</f>
      </c>
      <c r="V71" s="3">
        <f>IF(OR(LEFT(E71,2)="BM",LEFT(E71,2)="DW"),Q71,0)</f>
      </c>
      <c r="W71" s="3">
        <f>(AA71/U71)/60*V71</f>
      </c>
      <c r="X71" s="103">
        <f>IF(D71&lt;T71,(T71-D71)*24*60,0)</f>
      </c>
      <c r="Y71" s="1">
        <f>(AA71/U71)/60</f>
      </c>
      <c r="Z71" s="105">
        <f>X71*Y71</f>
      </c>
      <c r="AA71" s="3">
        <f>IF(AND(T71&gt;=S71, S71&gt;=TIME(9,0,0), T71&lt;=TIME(15,0,0)),IF(LEFT(TRIM(E71:E$208),2)="DW",500,500),500)</f>
      </c>
      <c r="AB71" s="98"/>
      <c r="AC71" s="3"/>
      <c r="AD71" s="3"/>
      <c r="AE71" s="3"/>
      <c r="AF71" s="3">
        <f>+AC71+AE71</f>
      </c>
      <c r="AG71" s="101">
        <f>(AA71/U71)*1.5*AF71</f>
      </c>
      <c r="AH71" s="107">
        <f>(AA71-W71-Z71-AI71-AJ71)+AG71</f>
      </c>
      <c r="AI71" s="32"/>
      <c r="AJ71" s="32"/>
      <c r="AK71" s="32"/>
      <c r="AL71" s="32"/>
      <c r="AM71" s="32"/>
    </row>
    <row r="72">
      <c r="A72" s="106">
        <v>64</v>
      </c>
      <c r="B72" s="2" t="str">
        <v>นพรัตน์ นบนอบ</v>
      </c>
      <c r="C72" s="102">
        <v>46142.35261574074</v>
      </c>
      <c r="D72" s="100"/>
      <c r="E72" s="23" t="str">
        <v>DW1</v>
      </c>
      <c r="F72" s="23" t="str">
        <v>บอล</v>
      </c>
      <c r="G72" s="104">
        <f>IFERROR(VLOOKUP(B72,Members!$B:$G,3,0),"")</f>
      </c>
      <c r="H72" s="3">
        <f>IFERROR(VLOOKUP(B72,Members!$B:$G,4,0),"")</f>
      </c>
      <c r="I72" s="3">
        <f>IFERROR(VLOOKUP(B72,Members!$B:$G,5,0),"")</f>
      </c>
      <c r="J72" s="3">
        <f>IFERROR(VLOOKUP(B72,Members!$B:$G,6,0),"")</f>
      </c>
      <c r="K72" s="3"/>
      <c r="L72" s="8">
        <f>IF(ISNUMBER(SEARCH("BM", E72)),IFERROR(VLOOKUP(B72, Members!$B:$H, 7, FALSE), ""),"")</f>
      </c>
      <c r="M72" s="98">
        <f>IFERROR(IF(D72&lt;T72,"ออกก่อน "&amp;TEXT((T72-D72)*24*60,"0")&amp;" นาที",""),"")</f>
      </c>
      <c r="N72" s="98">
        <f>TEXT(C72,"hh:mm:ss")</f>
      </c>
      <c r="O72" s="98">
        <f>TIMEVALUE(LEFT(N72,5))</f>
      </c>
      <c r="P72" s="10">
        <f>IFERROR(IF(MOD(S72,1)&gt;=MOD(O72,1),"ตรงเวลา","มาสาย "&amp;ROUND((MOD(O72,1)-MOD(S72,1))*1440,0)&amp;" นาที"),"")</f>
      </c>
      <c r="Q72" s="3">
        <f>IF(S72&lt;=O72,(O72-S72)*1440,0)</f>
      </c>
      <c r="R72" s="3" t="str">
        <v>08:30 - 17:30</v>
      </c>
      <c r="S72" s="98">
        <f>TIMEVALUE(LEFT(R72,5))</f>
      </c>
      <c r="T72" s="98">
        <f>TIMEVALUE(RIGHT(R72,5))</f>
      </c>
      <c r="U72" s="1">
        <f>IF(IF(T72&lt;S72,(T72+1-S72)*24,(T72-S72)*24)&lt;=6,5,8)</f>
      </c>
      <c r="V72" s="3">
        <f>IF(OR(LEFT(E72,2)="BM",LEFT(E72,2)="DW"),Q72,0)</f>
      </c>
      <c r="W72" s="3">
        <f>(AA72/U72)/60*V72</f>
      </c>
      <c r="X72" s="103">
        <f>IF(D72&lt;T72,(T72-D72)*24*60,0)</f>
      </c>
      <c r="Y72" s="1">
        <f>(AA72/U72)/60</f>
      </c>
      <c r="Z72" s="105">
        <f>X72*Y72</f>
      </c>
      <c r="AA72" s="3">
        <f>IF(AND(T72&gt;=S72, S72&gt;=TIME(9,0,0), T72&lt;=TIME(15,0,0)),IF(LEFT(TRIM(E72:E$208),2)="DW",500,500),500)</f>
      </c>
      <c r="AB72" s="98"/>
      <c r="AC72" s="3"/>
      <c r="AD72" s="3"/>
      <c r="AE72" s="3"/>
      <c r="AF72" s="3">
        <f>+AC72+AE72</f>
      </c>
      <c r="AG72" s="101">
        <f>(AA72/U72)*1.5*AF72</f>
      </c>
      <c r="AH72" s="107">
        <f>(AA72-W72-Z72-AI72-AJ72)+AG72</f>
      </c>
      <c r="AI72" s="32"/>
      <c r="AJ72" s="32"/>
      <c r="AK72" s="32"/>
      <c r="AL72" s="32"/>
      <c r="AM72" s="32"/>
    </row>
    <row r="73">
      <c r="A73" s="106">
        <v>65</v>
      </c>
      <c r="B73" s="2" t="str">
        <v>ณิชนันทน์ ขวัญสุด</v>
      </c>
      <c r="C73" s="102">
        <v>46142.35303240741</v>
      </c>
      <c r="D73" s="100"/>
      <c r="E73" s="23" t="str">
        <v>DW1</v>
      </c>
      <c r="F73" s="23" t="str">
        <v>บูม</v>
      </c>
      <c r="G73" s="104">
        <f>IFERROR(VLOOKUP(B73,Members!$B:$G,3,0),"")</f>
      </c>
      <c r="H73" s="3">
        <f>IFERROR(VLOOKUP(B73,Members!$B:$G,4,0),"")</f>
      </c>
      <c r="I73" s="3">
        <f>IFERROR(VLOOKUP(B73,Members!$B:$G,5,0),"")</f>
      </c>
      <c r="J73" s="3">
        <f>IFERROR(VLOOKUP(B73,Members!$B:$G,6,0),"")</f>
      </c>
      <c r="K73" s="3"/>
      <c r="L73" s="8">
        <f>IF(ISNUMBER(SEARCH("BM", E73)),IFERROR(VLOOKUP(B73, Members!$B:$H, 7, FALSE), ""),"")</f>
      </c>
      <c r="M73" s="98">
        <f>IFERROR(IF(D73&lt;T73,"ออกก่อน "&amp;TEXT((T73-D73)*24*60,"0")&amp;" นาที",""),"")</f>
      </c>
      <c r="N73" s="98">
        <f>TEXT(C73,"hh:mm:ss")</f>
      </c>
      <c r="O73" s="98">
        <f>TIMEVALUE(LEFT(N73,5))</f>
      </c>
      <c r="P73" s="10">
        <f>IFERROR(IF(MOD(S73,1)&gt;=MOD(O73,1),"ตรงเวลา","มาสาย "&amp;ROUND((MOD(O73,1)-MOD(S73,1))*1440,0)&amp;" นาที"),"")</f>
      </c>
      <c r="Q73" s="3">
        <f>IF(S73&lt;=O73,(O73-S73)*1440,0)</f>
      </c>
      <c r="R73" s="3" t="str">
        <v>08:30 - 17:30</v>
      </c>
      <c r="S73" s="98">
        <f>TIMEVALUE(LEFT(R73,5))</f>
      </c>
      <c r="T73" s="98">
        <f>TIMEVALUE(RIGHT(R73,5))</f>
      </c>
      <c r="U73" s="1">
        <f>IF(IF(T73&lt;S73,(T73+1-S73)*24,(T73-S73)*24)&lt;=6,5,8)</f>
      </c>
      <c r="V73" s="3">
        <f>IF(OR(LEFT(E73,2)="BM",LEFT(E73,2)="DW"),Q73,0)</f>
      </c>
      <c r="W73" s="3">
        <f>(AA73/U73)/60*V73</f>
      </c>
      <c r="X73" s="103">
        <f>IF(D73&lt;T73,(T73-D73)*24*60,0)</f>
      </c>
      <c r="Y73" s="1">
        <f>(AA73/U73)/60</f>
      </c>
      <c r="Z73" s="105">
        <f>X73*Y73</f>
      </c>
      <c r="AA73" s="3">
        <f>IF(AND(T73&gt;=S73, S73&gt;=TIME(9,0,0), T73&lt;=TIME(15,0,0)),IF(LEFT(TRIM(E73:E$208),2)="DW",500,500),500)</f>
      </c>
      <c r="AB73" s="98"/>
      <c r="AC73" s="3"/>
      <c r="AD73" s="3"/>
      <c r="AE73" s="3"/>
      <c r="AF73" s="3">
        <f>+AC73+AE73</f>
      </c>
      <c r="AG73" s="101">
        <f>(AA73/U73)*1.5*AF73</f>
      </c>
      <c r="AH73" s="107">
        <f>(AA73-W73-Z73-AI73-AJ73)+AG73</f>
      </c>
      <c r="AI73" s="32"/>
      <c r="AJ73" s="32"/>
      <c r="AK73" s="32"/>
      <c r="AL73" s="32"/>
      <c r="AM73" s="32"/>
    </row>
    <row r="74">
      <c r="A74" s="106">
        <v>66</v>
      </c>
      <c r="B74" s="2" t="str">
        <v>ยุรนันท์ แซ่ย่าง</v>
      </c>
      <c r="C74" s="102">
        <v>46142.352002314816</v>
      </c>
      <c r="D74" s="100"/>
      <c r="E74" s="23" t="str">
        <v>DW1</v>
      </c>
      <c r="F74" s="23" t="str">
        <v>ตี๋</v>
      </c>
      <c r="G74" s="104">
        <f>IFERROR(VLOOKUP(B74,Members!$B:$G,3,0),"")</f>
      </c>
      <c r="H74" s="3">
        <f>IFERROR(VLOOKUP(B74,Members!$B:$G,4,0),"")</f>
      </c>
      <c r="I74" s="3">
        <f>IFERROR(VLOOKUP(B74,Members!$B:$G,5,0),"")</f>
      </c>
      <c r="J74" s="3">
        <f>IFERROR(VLOOKUP(B74,Members!$B:$G,6,0),"")</f>
      </c>
      <c r="K74" s="3"/>
      <c r="L74" s="8">
        <f>IF(ISNUMBER(SEARCH("BM", E74)),IFERROR(VLOOKUP(B74, Members!$B:$H, 7, FALSE), ""),"")</f>
      </c>
      <c r="M74" s="98">
        <f>IFERROR(IF(D74&lt;T74,"ออกก่อน "&amp;TEXT((T74-D74)*24*60,"0")&amp;" นาที",""),"")</f>
      </c>
      <c r="N74" s="98">
        <f>TEXT(C74,"hh:mm:ss")</f>
      </c>
      <c r="O74" s="98">
        <f>TIMEVALUE(LEFT(N74,5))</f>
      </c>
      <c r="P74" s="10">
        <f>IFERROR(IF(MOD(S74,1)&gt;=MOD(O74,1),"ตรงเวลา","มาสาย "&amp;ROUND((MOD(O74,1)-MOD(S74,1))*1440,0)&amp;" นาที"),"")</f>
      </c>
      <c r="Q74" s="3">
        <f>IF(S74&lt;=O74,(O74-S74)*1440,0)</f>
      </c>
      <c r="R74" s="3" t="str">
        <v>08:30 - 17:30</v>
      </c>
      <c r="S74" s="98">
        <f>TIMEVALUE(LEFT(R74,5))</f>
      </c>
      <c r="T74" s="98">
        <f>TIMEVALUE(RIGHT(R74,5))</f>
      </c>
      <c r="U74" s="1">
        <f>IF(IF(T74&lt;S74,(T74+1-S74)*24,(T74-S74)*24)&lt;=6,5,8)</f>
      </c>
      <c r="V74" s="3">
        <f>IF(OR(LEFT(E74,2)="BM",LEFT(E74,2)="DW"),Q74,0)</f>
      </c>
      <c r="W74" s="3">
        <f>(AA74/U74)/60*V74</f>
      </c>
      <c r="X74" s="103">
        <f>IF(D74&lt;T74,(T74-D74)*24*60,0)</f>
      </c>
      <c r="Y74" s="1">
        <f>(AA74/U74)/60</f>
      </c>
      <c r="Z74" s="105">
        <f>X74*Y74</f>
      </c>
      <c r="AA74" s="3">
        <f>IF(AND(T74&gt;=S74, S74&gt;=TIME(9,0,0), T74&lt;=TIME(15,0,0)),IF(LEFT(TRIM(E74:E$208),2)="DW",500,500),500)</f>
      </c>
      <c r="AB74" s="98"/>
      <c r="AC74" s="3"/>
      <c r="AD74" s="3"/>
      <c r="AE74" s="3"/>
      <c r="AF74" s="3">
        <f>+AC74+AE74</f>
      </c>
      <c r="AG74" s="101">
        <f>(AA74/U74)*1.5*AF74</f>
      </c>
      <c r="AH74" s="107">
        <f>(AA74-W74-Z74-AI74-AJ74)+AG74</f>
      </c>
      <c r="AI74" s="32"/>
      <c r="AJ74" s="32"/>
      <c r="AK74" s="32"/>
      <c r="AL74" s="32"/>
      <c r="AM74" s="32"/>
    </row>
    <row r="75">
      <c r="A75" s="106">
        <v>67</v>
      </c>
      <c r="B75" s="2" t="str">
        <v>วรรณวิษา เตชะอนันต์ณุกุล</v>
      </c>
      <c r="C75" s="102">
        <v>46142.3500462963</v>
      </c>
      <c r="D75" s="100"/>
      <c r="E75" s="23" t="str">
        <v>DW1</v>
      </c>
      <c r="F75" s="23" t="str">
        <v>ลูคัส</v>
      </c>
      <c r="G75" s="104">
        <f>IFERROR(VLOOKUP(B75,Members!$B:$G,3,0),"")</f>
      </c>
      <c r="H75" s="3">
        <f>IFERROR(VLOOKUP(B75,Members!$B:$G,4,0),"")</f>
      </c>
      <c r="I75" s="3">
        <f>IFERROR(VLOOKUP(B75,Members!$B:$G,5,0),"")</f>
      </c>
      <c r="J75" s="3">
        <f>IFERROR(VLOOKUP(B75,Members!$B:$G,6,0),"")</f>
      </c>
      <c r="K75" s="116"/>
      <c r="L75" s="8">
        <f>IF(ISNUMBER(SEARCH("BM", E75)),IFERROR(VLOOKUP(B75, Members!$B:$H, 7, FALSE), ""),"")</f>
      </c>
      <c r="M75" s="98">
        <f>IFERROR(IF(D75&lt;T75,"ออกก่อน "&amp;TEXT((T75-D75)*24*60,"0")&amp;" นาที",""),"")</f>
      </c>
      <c r="N75" s="98">
        <f>TEXT(C75,"hh:mm:ss")</f>
      </c>
      <c r="O75" s="98">
        <f>TIMEVALUE(LEFT(N75,5))</f>
      </c>
      <c r="P75" s="10">
        <f>IFERROR(IF(MOD(S75,1)&gt;=MOD(O75,1),"ตรงเวลา","มาสาย "&amp;ROUND((MOD(O75,1)-MOD(S75,1))*1440,0)&amp;" นาที"),"")</f>
      </c>
      <c r="Q75" s="3">
        <f>IF(S75&lt;=O75,(O75-S75)*1440,0)</f>
      </c>
      <c r="R75" s="3" t="str">
        <v>08:30 - 17:30</v>
      </c>
      <c r="S75" s="98">
        <f>TIMEVALUE(LEFT(R75,5))</f>
      </c>
      <c r="T75" s="98">
        <f>TIMEVALUE(RIGHT(R75,5))</f>
      </c>
      <c r="U75" s="1">
        <f>IF(IF(T75&lt;S75,(T75+1-S75)*24,(T75-S75)*24)&lt;=6,5,8)</f>
      </c>
      <c r="V75" s="3">
        <f>IF(OR(LEFT(E75,2)="BM",LEFT(E75,2)="DW"),Q75,0)</f>
      </c>
      <c r="W75" s="3">
        <f>(AA75/U75)/60*V75</f>
      </c>
      <c r="X75" s="103">
        <f>IF(D75&lt;T75,(T75-D75)*24*60,0)</f>
      </c>
      <c r="Y75" s="1">
        <f>(AA75/U75)/60</f>
      </c>
      <c r="Z75" s="105">
        <f>X75*Y75</f>
      </c>
      <c r="AA75" s="3">
        <f>IF(AND(T75&gt;=S75, S75&gt;=TIME(9,0,0), T75&lt;=TIME(15,0,0)),IF(LEFT(TRIM(E75:E$208),2)="DW",500,500),500)</f>
      </c>
      <c r="AB75" s="98"/>
      <c r="AC75" s="3"/>
      <c r="AD75" s="3"/>
      <c r="AE75" s="3"/>
      <c r="AF75" s="3">
        <f>+AC75+AE75</f>
      </c>
      <c r="AG75" s="101">
        <f>(AA75/U75)*1.5*AF75</f>
      </c>
      <c r="AH75" s="107">
        <f>(AA75-W75-Z75-AI75-AJ75)+AG75</f>
      </c>
      <c r="AI75" s="32"/>
      <c r="AJ75" s="32"/>
      <c r="AK75" s="32"/>
      <c r="AL75" s="32"/>
      <c r="AM75" s="32"/>
    </row>
    <row r="76">
      <c r="A76" s="106">
        <v>68</v>
      </c>
      <c r="B76" s="2" t="str">
        <v>อรรถชัย ม่วงคู</v>
      </c>
      <c r="C76" s="102">
        <v>46142.34767361111</v>
      </c>
      <c r="D76" s="100"/>
      <c r="E76" s="23" t="str">
        <v>DW1</v>
      </c>
      <c r="F76" s="23" t="str">
        <v>บอม</v>
      </c>
      <c r="G76" s="104">
        <f>IFERROR(VLOOKUP(B76,Members!$B:$G,3,0),"")</f>
      </c>
      <c r="H76" s="3">
        <f>IFERROR(VLOOKUP(B76,Members!$B:$G,4,0),"")</f>
      </c>
      <c r="I76" s="3">
        <f>IFERROR(VLOOKUP(B76,Members!$B:$G,5,0),"")</f>
      </c>
      <c r="J76" s="3">
        <f>IFERROR(VLOOKUP(B76,Members!$B:$G,6,0),"")</f>
      </c>
      <c r="K76" s="3"/>
      <c r="L76" s="8">
        <f>IF(ISNUMBER(SEARCH("BM", E76)),IFERROR(VLOOKUP(B76, Members!$B:$H, 7, FALSE), ""),"")</f>
      </c>
      <c r="M76" s="98">
        <f>IFERROR(IF(D76&lt;T76,"ออกก่อน "&amp;TEXT((T76-D76)*24*60,"0")&amp;" นาที",""),"")</f>
      </c>
      <c r="N76" s="98">
        <f>TEXT(C76,"hh:mm:ss")</f>
      </c>
      <c r="O76" s="98">
        <f>TIMEVALUE(LEFT(N76,5))</f>
      </c>
      <c r="P76" s="10">
        <f>IFERROR(IF(MOD(S76,1)&gt;=MOD(O76,1),"ตรงเวลา","มาสาย "&amp;ROUND((MOD(O76,1)-MOD(S76,1))*1440,0)&amp;" นาที"),"")</f>
      </c>
      <c r="Q76" s="3">
        <f>IF(S76&lt;=O76,(O76-S76)*1440,0)</f>
      </c>
      <c r="R76" s="3" t="str">
        <v>08:30 - 17:30</v>
      </c>
      <c r="S76" s="98">
        <f>TIMEVALUE(LEFT(R76,5))</f>
      </c>
      <c r="T76" s="98">
        <f>TIMEVALUE(RIGHT(R76,5))</f>
      </c>
      <c r="U76" s="1">
        <f>IF(IF(T76&lt;S76,(T76+1-S76)*24,(T76-S76)*24)&lt;=6,5,8)</f>
      </c>
      <c r="V76" s="3">
        <f>IF(OR(LEFT(E76,2)="BM",LEFT(E76,2)="DW"),Q76,0)</f>
      </c>
      <c r="W76" s="3">
        <f>(AA76/U76)/60*V76</f>
      </c>
      <c r="X76" s="103">
        <f>IF(D76&lt;T76,(T76-D76)*24*60,0)</f>
      </c>
      <c r="Y76" s="1">
        <f>(AA76/U76)/60</f>
      </c>
      <c r="Z76" s="105">
        <f>X76*Y76</f>
      </c>
      <c r="AA76" s="3">
        <f>IF(AND(T76&gt;=S76, S76&gt;=TIME(9,0,0), T76&lt;=TIME(15,0,0)),IF(LEFT(TRIM(E76:E$208),2)="DW",500,500),500)</f>
      </c>
      <c r="AB76" s="98"/>
      <c r="AC76" s="3"/>
      <c r="AD76" s="3"/>
      <c r="AE76" s="3"/>
      <c r="AF76" s="3">
        <f>+AC76+AE76</f>
      </c>
      <c r="AG76" s="101">
        <f>(AA76/U76)*1.5*AF76</f>
      </c>
      <c r="AH76" s="107">
        <f>(AA76-W76-Z76-AI76-AJ76)+AG76</f>
      </c>
      <c r="AI76" s="32"/>
      <c r="AJ76" s="32"/>
      <c r="AK76" s="32"/>
      <c r="AL76" s="32"/>
      <c r="AM76" s="32"/>
    </row>
    <row r="77">
      <c r="A77" s="106">
        <v>69</v>
      </c>
      <c r="B77" s="2" t="str">
        <v>ณัฐพล แสนทรัพย์</v>
      </c>
      <c r="C77" s="102">
        <v>46142.35701388889</v>
      </c>
      <c r="D77" s="100"/>
      <c r="E77" s="23" t="str">
        <v>DW3</v>
      </c>
      <c r="F77" s="23" t="str">
        <v>3โอม</v>
      </c>
      <c r="G77" s="104">
        <f>IFERROR(VLOOKUP(B77,Members!$B:$G,3,0),"")</f>
      </c>
      <c r="H77" s="3">
        <f>IFERROR(VLOOKUP(B77,Members!$B:$G,4,0),"")</f>
      </c>
      <c r="I77" s="3">
        <f>IFERROR(VLOOKUP(B77,Members!$B:$G,5,0),"")</f>
      </c>
      <c r="J77" s="3">
        <f>IFERROR(VLOOKUP(B77,Members!$B:$G,6,0),"")</f>
      </c>
      <c r="K77" s="3"/>
      <c r="L77" s="8">
        <f>IF(ISNUMBER(SEARCH("BM", E77)),IFERROR(VLOOKUP(B77, Members!$B:$H, 7, FALSE), ""),"")</f>
      </c>
      <c r="M77" s="98">
        <f>IFERROR(IF(D77&lt;T77,"ออกก่อน "&amp;TEXT((T77-D77)*24*60,"0")&amp;" นาที",""),"")</f>
      </c>
      <c r="N77" s="98">
        <f>TEXT(C77,"hh:mm:ss")</f>
      </c>
      <c r="O77" s="98">
        <f>TIMEVALUE(LEFT(N77,5))</f>
      </c>
      <c r="P77" s="10">
        <f>IFERROR(IF(MOD(S77,1)&gt;=MOD(O77,1),"ตรงเวลา","มาสาย "&amp;ROUND((MOD(O77,1)-MOD(S77,1))*1440,0)&amp;" นาที"),"")</f>
      </c>
      <c r="Q77" s="3">
        <f>IF(S77&lt;=O77,(O77-S77)*1440,0)</f>
      </c>
      <c r="R77" s="3" t="str">
        <v>08:30 - 17:30</v>
      </c>
      <c r="S77" s="98">
        <f>TIMEVALUE(LEFT(R77,5))</f>
      </c>
      <c r="T77" s="98">
        <f>TIMEVALUE(RIGHT(R77,5))</f>
      </c>
      <c r="U77" s="1">
        <f>IF(IF(T77&lt;S77,(T77+1-S77)*24,(T77-S77)*24)&lt;=6,5,8)</f>
      </c>
      <c r="V77" s="3">
        <f>IF(OR(LEFT(E77,2)="BM",LEFT(E77,2)="DW"),Q77,0)</f>
      </c>
      <c r="W77" s="3">
        <f>(AA77/U77)/60*V77</f>
      </c>
      <c r="X77" s="103">
        <f>IF(D77&lt;T77,(T77-D77)*24*60,0)</f>
      </c>
      <c r="Y77" s="1">
        <f>(AA77/U77)/60</f>
      </c>
      <c r="Z77" s="105">
        <f>X77*Y77</f>
      </c>
      <c r="AA77" s="3">
        <f>IF(AND(T77&gt;=S77, S77&gt;=TIME(9,0,0), T77&lt;=TIME(15,0,0)),IF(LEFT(TRIM(E77:E$208),2)="DW",500,500),500)</f>
      </c>
      <c r="AB77" s="98"/>
      <c r="AC77" s="3"/>
      <c r="AD77" s="3"/>
      <c r="AE77" s="3"/>
      <c r="AF77" s="3">
        <f>+AC77+AE77</f>
      </c>
      <c r="AG77" s="101">
        <f>(AA77/U77)*1.5*AF77</f>
      </c>
      <c r="AH77" s="107">
        <f>(AA77-W77-Z77-AI77-AJ77)+AG77</f>
      </c>
      <c r="AI77" s="32"/>
      <c r="AJ77" s="32"/>
      <c r="AK77" s="32"/>
      <c r="AL77" s="32"/>
      <c r="AM77" s="32"/>
    </row>
    <row r="78">
      <c r="A78" s="106">
        <v>70</v>
      </c>
      <c r="B78" s="2" t="str">
        <v>สุธินันท์ ปรีเปรม</v>
      </c>
      <c r="C78" s="102">
        <v>46142.34591435185</v>
      </c>
      <c r="D78" s="143"/>
      <c r="E78" s="23" t="str">
        <v>DW3</v>
      </c>
      <c r="F78" s="23" t="str">
        <v>บีส</v>
      </c>
      <c r="G78" s="104">
        <f>IFERROR(VLOOKUP(B78,Members!$B:$G,3,0),"")</f>
      </c>
      <c r="H78" s="3">
        <f>IFERROR(VLOOKUP(B78,Members!$B:$G,4,0),"")</f>
      </c>
      <c r="I78" s="3">
        <f>IFERROR(VLOOKUP(B78,Members!$B:$G,5,0),"")</f>
      </c>
      <c r="J78" s="3">
        <f>IFERROR(VLOOKUP(B78,Members!$B:$G,6,0),"")</f>
      </c>
      <c r="K78" s="3"/>
      <c r="L78" s="8">
        <f>IF(ISNUMBER(SEARCH("BM", E78)),IFERROR(VLOOKUP(B78, Members!$B:$H, 7, FALSE), ""),"")</f>
      </c>
      <c r="M78" s="98">
        <f>IFERROR(IF(D78&lt;T78,"ออกก่อน "&amp;TEXT((T78-D78)*24*60,"0")&amp;" นาที",""),"")</f>
      </c>
      <c r="N78" s="98">
        <f>TEXT(C78,"hh:mm:ss")</f>
      </c>
      <c r="O78" s="98">
        <f>TIMEVALUE(LEFT(N78,5))</f>
      </c>
      <c r="P78" s="10">
        <f>IFERROR(IF(MOD(S78,1)&gt;=MOD(O78,1),"ตรงเวลา","มาสาย "&amp;ROUND((MOD(O78,1)-MOD(S78,1))*1440,0)&amp;" นาที"),"")</f>
      </c>
      <c r="Q78" s="3">
        <f>IF(S78&lt;=O78,(O78-S78)*1440,0)</f>
      </c>
      <c r="R78" s="3" t="str">
        <v>08:30 - 17:30</v>
      </c>
      <c r="S78" s="98">
        <f>TIMEVALUE(LEFT(R78,5))</f>
      </c>
      <c r="T78" s="98">
        <f>TIMEVALUE(RIGHT(R78,5))</f>
      </c>
      <c r="U78" s="1">
        <f>IF(IF(T78&lt;S78,(T78+1-S78)*24,(T78-S78)*24)&lt;=6,5,8)</f>
      </c>
      <c r="V78" s="3">
        <f>IF(OR(LEFT(E78,2)="BM",LEFT(E78,2)="DW"),Q78,0)</f>
      </c>
      <c r="W78" s="3">
        <f>(AA78/U78)/60*V78</f>
      </c>
      <c r="X78" s="103">
        <f>IF(D78&lt;T78,(T78-D78)*24*60,0)</f>
      </c>
      <c r="Y78" s="1">
        <f>(AA78/U78)/60</f>
      </c>
      <c r="Z78" s="105">
        <f>X78*Y78</f>
      </c>
      <c r="AA78" s="3">
        <f>IF(AND(T78&gt;=S78, S78&gt;=TIME(9,0,0), T78&lt;=TIME(15,0,0)),IF(LEFT(TRIM(E78:E$208),2)="DW",500,500),500)</f>
      </c>
      <c r="AB78" s="98"/>
      <c r="AC78" s="3"/>
      <c r="AD78" s="3"/>
      <c r="AE78" s="3"/>
      <c r="AF78" s="3">
        <f>+AC78+AE78</f>
      </c>
      <c r="AG78" s="101">
        <f>(AA78/U78)*1.5*AF78</f>
      </c>
      <c r="AH78" s="107">
        <f>(AA78-W78-Z78-AI78-AJ78)+AG78</f>
      </c>
      <c r="AI78" s="32"/>
      <c r="AJ78" s="32"/>
      <c r="AK78" s="32"/>
      <c r="AL78" s="32"/>
      <c r="AM78" s="32"/>
    </row>
    <row r="79">
      <c r="A79" s="106">
        <v>71</v>
      </c>
      <c r="B79" s="2" t="str">
        <v>กมลลักษณ์ ตันชัยมงคล</v>
      </c>
      <c r="C79" s="102">
        <v>46142.34577546296</v>
      </c>
      <c r="D79" s="100"/>
      <c r="E79" s="23" t="str">
        <v>DW3</v>
      </c>
      <c r="F79" s="23" t="str">
        <v>ชมพู่</v>
      </c>
      <c r="G79" s="104">
        <f>IFERROR(VLOOKUP(B79,Members!$B:$G,3,0),"")</f>
      </c>
      <c r="H79" s="3">
        <f>IFERROR(VLOOKUP(B79,Members!$B:$G,4,0),"")</f>
      </c>
      <c r="I79" s="3">
        <f>IFERROR(VLOOKUP(B79,Members!$B:$G,5,0),"")</f>
      </c>
      <c r="J79" s="3">
        <f>IFERROR(VLOOKUP(B79,Members!$B:$G,6,0),"")</f>
      </c>
      <c r="K79" s="3"/>
      <c r="L79" s="8">
        <f>IF(ISNUMBER(SEARCH("BM", E79)),IFERROR(VLOOKUP(B79, Members!$B:$H, 7, FALSE), ""),"")</f>
      </c>
      <c r="M79" s="98">
        <f>IFERROR(IF(D79&lt;T79,"ออกก่อน "&amp;TEXT((T79-D79)*24*60,"0")&amp;" นาที",""),"")</f>
      </c>
      <c r="N79" s="98">
        <f>TEXT(C79,"hh:mm:ss")</f>
      </c>
      <c r="O79" s="98">
        <f>TIMEVALUE(LEFT(N79,5))</f>
      </c>
      <c r="P79" s="10">
        <f>IFERROR(IF(MOD(S79,1)&gt;=MOD(O79,1),"ตรงเวลา","มาสาย "&amp;ROUND((MOD(O79,1)-MOD(S79,1))*1440,0)&amp;" นาที"),"")</f>
      </c>
      <c r="Q79" s="3">
        <f>IF(S79&lt;=O79,(O79-S79)*1440,0)</f>
      </c>
      <c r="R79" s="3" t="str">
        <v>08:30 - 17:30</v>
      </c>
      <c r="S79" s="98">
        <f>TIMEVALUE(LEFT(R79,5))</f>
      </c>
      <c r="T79" s="98">
        <f>TIMEVALUE(RIGHT(R79,5))</f>
      </c>
      <c r="U79" s="1">
        <f>IF(IF(T79&lt;S79,(T79+1-S79)*24,(T79-S79)*24)&lt;=6,5,8)</f>
      </c>
      <c r="V79" s="3">
        <f>IF(OR(LEFT(E79,2)="BM",LEFT(E79,2)="DW"),Q79,0)</f>
      </c>
      <c r="W79" s="3">
        <f>(AA79/U79)/60*V79</f>
      </c>
      <c r="X79" s="103">
        <f>IF(D79&lt;T79,(T79-D79)*24*60,0)</f>
      </c>
      <c r="Y79" s="1">
        <f>(AA79/U79)/60</f>
      </c>
      <c r="Z79" s="105">
        <f>X79*Y79</f>
      </c>
      <c r="AA79" s="3">
        <f>IF(AND(T79&gt;=S79, S79&gt;=TIME(9,0,0), T79&lt;=TIME(15,0,0)),IF(LEFT(TRIM(E79:E$208),2)="DW",500,500),500)</f>
      </c>
      <c r="AB79" s="98"/>
      <c r="AC79" s="3"/>
      <c r="AD79" s="3"/>
      <c r="AE79" s="3"/>
      <c r="AF79" s="3">
        <f>+AC79+AE79</f>
      </c>
      <c r="AG79" s="101">
        <f>(AA79/U79)*1.5*AF79</f>
      </c>
      <c r="AH79" s="107">
        <f>(AA79-W79-Z79-AI79-AJ79)+AG79</f>
      </c>
      <c r="AI79" s="32"/>
      <c r="AJ79" s="32"/>
      <c r="AK79" s="32"/>
      <c r="AL79" s="32"/>
      <c r="AM79" s="32"/>
    </row>
    <row r="80">
      <c r="A80" s="106">
        <v>72</v>
      </c>
      <c r="B80" s="2" t="str" xml:space="preserve">
        <v> อุมาพร ศรีโสภา</v>
      </c>
      <c r="C80" s="102">
        <v>46142.34259259259</v>
      </c>
      <c r="D80" s="100"/>
      <c r="E80" s="23" t="str">
        <v>DW3</v>
      </c>
      <c r="F80" s="23" t="str">
        <v>บิว</v>
      </c>
      <c r="G80" s="104">
        <f>IFERROR(VLOOKUP(B80,Members!$B:$G,3,0),"")</f>
      </c>
      <c r="H80" s="3">
        <f>IFERROR(VLOOKUP(B80,Members!$B:$G,4,0),"")</f>
      </c>
      <c r="I80" s="3">
        <f>IFERROR(VLOOKUP(B80,Members!$B:$G,5,0),"")</f>
      </c>
      <c r="J80" s="3">
        <f>IFERROR(VLOOKUP(B80,Members!$B:$G,6,0),"")</f>
      </c>
      <c r="K80" s="3"/>
      <c r="L80" s="8">
        <f>IF(ISNUMBER(SEARCH("BM", E80)),IFERROR(VLOOKUP(B80, Members!$B:$H, 7, FALSE), ""),"")</f>
      </c>
      <c r="M80" s="98">
        <f>IFERROR(IF(D80&lt;T80,"ออกก่อน "&amp;TEXT((T80-D80)*24*60,"0")&amp;" นาที",""),"")</f>
      </c>
      <c r="N80" s="98">
        <f>TEXT(C80,"hh:mm:ss")</f>
      </c>
      <c r="O80" s="98">
        <f>TIMEVALUE(LEFT(N80,5))</f>
      </c>
      <c r="P80" s="10">
        <f>IFERROR(IF(MOD(S80,1)&gt;=MOD(O80,1),"ตรงเวลา","มาสาย "&amp;ROUND((MOD(O80,1)-MOD(S80,1))*1440,0)&amp;" นาที"),"")</f>
      </c>
      <c r="Q80" s="3">
        <f>IF(S80&lt;=O80,(O80-S80)*1440,0)</f>
      </c>
      <c r="R80" s="3" t="str">
        <v>08:30 - 17:30</v>
      </c>
      <c r="S80" s="98">
        <f>TIMEVALUE(LEFT(R80,5))</f>
      </c>
      <c r="T80" s="98">
        <f>TIMEVALUE(RIGHT(R80,5))</f>
      </c>
      <c r="U80" s="1">
        <f>IF(IF(T80&lt;S80,(T80+1-S80)*24,(T80-S80)*24)&lt;=6,5,8)</f>
      </c>
      <c r="V80" s="3">
        <f>IF(OR(LEFT(E80,2)="BM",LEFT(E80,2)="DW"),Q80,0)</f>
      </c>
      <c r="W80" s="3">
        <f>(AA80/U80)/60*V80</f>
      </c>
      <c r="X80" s="103">
        <f>IF(D80&lt;T80,(T80-D80)*24*60,0)</f>
      </c>
      <c r="Y80" s="1">
        <f>(AA80/U80)/60</f>
      </c>
      <c r="Z80" s="105">
        <f>X80*Y80</f>
      </c>
      <c r="AA80" s="3">
        <f>IF(AND(T80&gt;=S80, S80&gt;=TIME(9,0,0), T80&lt;=TIME(15,0,0)),IF(LEFT(TRIM(E80:E$208),2)="DW",500,500),500)</f>
      </c>
      <c r="AB80" s="98"/>
      <c r="AC80" s="3"/>
      <c r="AD80" s="3"/>
      <c r="AE80" s="3"/>
      <c r="AF80" s="3">
        <f>+AC80+AE80</f>
      </c>
      <c r="AG80" s="101">
        <f>(AA80/U80)*1.5*AF80</f>
      </c>
      <c r="AH80" s="107">
        <f>(AA80-W80-Z80-AI80-AJ80)+AG80</f>
      </c>
      <c r="AI80" s="32"/>
      <c r="AJ80" s="32"/>
      <c r="AK80" s="32"/>
      <c r="AL80" s="32"/>
      <c r="AM80" s="32"/>
    </row>
    <row r="81">
      <c r="A81" s="106">
        <v>73</v>
      </c>
      <c r="B81" s="2" t="str">
        <v>วรญา กิตติเมธากูล</v>
      </c>
      <c r="C81" s="102">
        <v>46142.3419212963</v>
      </c>
      <c r="D81" s="100"/>
      <c r="E81" s="23" t="str">
        <v>DW3</v>
      </c>
      <c r="F81" s="23" t="str">
        <v>ป่าน</v>
      </c>
      <c r="G81" s="104">
        <f>IFERROR(VLOOKUP(B81,Members!$B:$G,3,0),"")</f>
      </c>
      <c r="H81" s="3">
        <f>IFERROR(VLOOKUP(B81,Members!$B:$G,4,0),"")</f>
      </c>
      <c r="I81" s="3">
        <f>IFERROR(VLOOKUP(B81,Members!$B:$G,5,0),"")</f>
      </c>
      <c r="J81" s="3">
        <f>IFERROR(VLOOKUP(B81,Members!$B:$G,6,0),"")</f>
      </c>
      <c r="K81" s="3"/>
      <c r="L81" s="8">
        <f>IF(ISNUMBER(SEARCH("BM", E81)),IFERROR(VLOOKUP(B81, Members!$B:$H, 7, FALSE), ""),"")</f>
      </c>
      <c r="M81" s="98">
        <f>IFERROR(IF(D81&lt;T81,"ออกก่อน "&amp;TEXT((T81-D81)*24*60,"0")&amp;" นาที",""),"")</f>
      </c>
      <c r="N81" s="98">
        <f>TEXT(C81,"hh:mm:ss")</f>
      </c>
      <c r="O81" s="98">
        <f>TIMEVALUE(LEFT(N81,5))</f>
      </c>
      <c r="P81" s="10">
        <f>IFERROR(IF(MOD(S81,1)&gt;=MOD(O81,1),"ตรงเวลา","มาสาย "&amp;ROUND((MOD(O81,1)-MOD(S81,1))*1440,0)&amp;" นาที"),"")</f>
      </c>
      <c r="Q81" s="3">
        <f>IF(S81&lt;=O81,(O81-S81)*1440,0)</f>
      </c>
      <c r="R81" s="3" t="str">
        <v>08:30 - 17:30</v>
      </c>
      <c r="S81" s="98">
        <f>TIMEVALUE(LEFT(R81,5))</f>
      </c>
      <c r="T81" s="98">
        <f>TIMEVALUE(RIGHT(R81,5))</f>
      </c>
      <c r="U81" s="1">
        <f>IF(IF(T81&lt;S81,(T81+1-S81)*24,(T81-S81)*24)&lt;=6,5,8)</f>
      </c>
      <c r="V81" s="3">
        <f>IF(OR(LEFT(E81,2)="BM",LEFT(E81,2)="DW"),Q81,0)</f>
      </c>
      <c r="W81" s="3">
        <f>(AA81/U81)/60*V81</f>
      </c>
      <c r="X81" s="103">
        <f>IF(D81&lt;T81,(T81-D81)*24*60,0)</f>
      </c>
      <c r="Y81" s="1">
        <f>(AA81/U81)/60</f>
      </c>
      <c r="Z81" s="105">
        <f>X81*Y81</f>
      </c>
      <c r="AA81" s="3">
        <f>IF(AND(T81&gt;=S81, S81&gt;=TIME(9,0,0), T81&lt;=TIME(15,0,0)),IF(LEFT(TRIM(E81:E$208),2)="DW",500,500),500)</f>
      </c>
      <c r="AB81" s="98"/>
      <c r="AC81" s="3"/>
      <c r="AD81" s="3"/>
      <c r="AE81" s="3"/>
      <c r="AF81" s="3">
        <f>+AC81+AE81</f>
      </c>
      <c r="AG81" s="101">
        <f>(AA81/U81)*1.5*AF81</f>
      </c>
      <c r="AH81" s="107">
        <f>(AA81-W81-Z81-AI81-AJ81)+AG81</f>
      </c>
      <c r="AI81" s="32"/>
      <c r="AJ81" s="32"/>
      <c r="AK81" s="32"/>
      <c r="AL81" s="32"/>
      <c r="AM81" s="32"/>
    </row>
    <row r="82">
      <c r="A82" s="106">
        <v>74</v>
      </c>
      <c r="B82" s="2" t="str">
        <v>รภีพัส เพชรทอง</v>
      </c>
      <c r="C82" s="102">
        <v>46142.33476851852</v>
      </c>
      <c r="D82" s="100"/>
      <c r="E82" s="23" t="str">
        <v>DW3</v>
      </c>
      <c r="F82" s="23" t="str">
        <v>พี</v>
      </c>
      <c r="G82" s="104">
        <f>IFERROR(VLOOKUP(B82,Members!$B:$G,3,0),"")</f>
      </c>
      <c r="H82" s="3">
        <f>IFERROR(VLOOKUP(B82,Members!$B:$G,4,0),"")</f>
      </c>
      <c r="I82" s="3">
        <f>IFERROR(VLOOKUP(B82,Members!$B:$G,5,0),"")</f>
      </c>
      <c r="J82" s="3">
        <f>IFERROR(VLOOKUP(B82,Members!$B:$G,6,0),"")</f>
      </c>
      <c r="K82" s="116"/>
      <c r="L82" s="8">
        <f>IF(ISNUMBER(SEARCH("BM", E82)),IFERROR(VLOOKUP(B82, Members!$B:$H, 7, FALSE), ""),"")</f>
      </c>
      <c r="M82" s="98">
        <f>IFERROR(IF(D82&lt;T82,"ออกก่อน "&amp;TEXT((T82-D82)*24*60,"0")&amp;" นาที",""),"")</f>
      </c>
      <c r="N82" s="98">
        <f>TEXT(C82,"hh:mm:ss")</f>
      </c>
      <c r="O82" s="98">
        <f>TIMEVALUE(LEFT(N82,5))</f>
      </c>
      <c r="P82" s="10">
        <f>IFERROR(IF(MOD(S82,1)&gt;=MOD(O82,1),"ตรงเวลา","มาสาย "&amp;ROUND((MOD(O82,1)-MOD(S82,1))*1440,0)&amp;" นาที"),"")</f>
      </c>
      <c r="Q82" s="3">
        <f>IF(S82&lt;=O82,(O82-S82)*1440,0)</f>
      </c>
      <c r="R82" s="3" t="str">
        <v>08:30 - 17:30</v>
      </c>
      <c r="S82" s="98">
        <f>TIMEVALUE(LEFT(R82,5))</f>
      </c>
      <c r="T82" s="98">
        <f>TIMEVALUE(RIGHT(R82,5))</f>
      </c>
      <c r="U82" s="1">
        <f>IF(IF(T82&lt;S82,(T82+1-S82)*24,(T82-S82)*24)&lt;=6,5,8)</f>
      </c>
      <c r="V82" s="3">
        <f>IF(OR(LEFT(E82,2)="BM",LEFT(E82,2)="DW"),Q82,0)</f>
      </c>
      <c r="W82" s="3">
        <f>(AA82/U82)/60*V82</f>
      </c>
      <c r="X82" s="103">
        <f>IF(D82&lt;T82,(T82-D82)*24*60,0)</f>
      </c>
      <c r="Y82" s="1">
        <f>(AA82/U82)/60</f>
      </c>
      <c r="Z82" s="105">
        <f>X82*Y82</f>
      </c>
      <c r="AA82" s="3">
        <f>IF(AND(T82&gt;=S82, S82&gt;=TIME(9,0,0), T82&lt;=TIME(15,0,0)),IF(LEFT(TRIM(E82:E$208),2)="DW",500,500),500)</f>
      </c>
      <c r="AB82" s="98"/>
      <c r="AC82" s="3"/>
      <c r="AD82" s="3"/>
      <c r="AE82" s="3"/>
      <c r="AF82" s="3">
        <f>+AC82+AE82</f>
      </c>
      <c r="AG82" s="101">
        <f>(AA82/U82)*1.5*AF82</f>
      </c>
      <c r="AH82" s="107">
        <f>(AA82-W82-Z82-AI82-AJ82)+AG82</f>
      </c>
      <c r="AI82" s="32"/>
      <c r="AJ82" s="32"/>
      <c r="AK82" s="32"/>
      <c r="AL82" s="32"/>
      <c r="AM82" s="32"/>
    </row>
    <row r="83">
      <c r="A83" s="106">
        <v>75</v>
      </c>
      <c r="B83" s="2" t="str">
        <v>เสฏฐกานต์ สกุลคุณสวัสดิ์</v>
      </c>
      <c r="C83" s="102">
        <v>46142.33252314815</v>
      </c>
      <c r="D83" s="100"/>
      <c r="E83" s="23" t="str">
        <v>DW3</v>
      </c>
      <c r="F83" s="23" t="str">
        <v>บอส</v>
      </c>
      <c r="G83" s="104">
        <f>IFERROR(VLOOKUP(B83,Members!$B:$G,3,0),"")</f>
      </c>
      <c r="H83" s="3">
        <f>IFERROR(VLOOKUP(B83,Members!$B:$G,4,0),"")</f>
      </c>
      <c r="I83" s="3">
        <f>IFERROR(VLOOKUP(B83,Members!$B:$G,5,0),"")</f>
      </c>
      <c r="J83" s="3">
        <f>IFERROR(VLOOKUP(B83,Members!$B:$G,6,0),"")</f>
      </c>
      <c r="K83" s="116"/>
      <c r="L83" s="8">
        <f>IF(ISNUMBER(SEARCH("BM", E83)),IFERROR(VLOOKUP(B83, Members!$B:$H, 7, FALSE), ""),"")</f>
      </c>
      <c r="M83" s="98">
        <f>IFERROR(IF(D83&lt;T83,"ออกก่อน "&amp;TEXT((T83-D83)*24*60,"0")&amp;" นาที",""),"")</f>
      </c>
      <c r="N83" s="98">
        <f>TEXT(C83,"hh:mm:ss")</f>
      </c>
      <c r="O83" s="98">
        <f>TIMEVALUE(LEFT(N83,5))</f>
      </c>
      <c r="P83" s="10">
        <f>IFERROR(IF(MOD(S83,1)&gt;=MOD(O83,1),"ตรงเวลา","มาสาย "&amp;ROUND((MOD(O83,1)-MOD(S83,1))*1440,0)&amp;" นาที"),"")</f>
      </c>
      <c r="Q83" s="3">
        <f>IF(S83&lt;=O83,(O83-S83)*1440,0)</f>
      </c>
      <c r="R83" s="3" t="str">
        <v>08:30 - 17:30</v>
      </c>
      <c r="S83" s="98">
        <f>TIMEVALUE(LEFT(R83,5))</f>
      </c>
      <c r="T83" s="98">
        <f>TIMEVALUE(RIGHT(R83,5))</f>
      </c>
      <c r="U83" s="1">
        <f>IF(IF(T83&lt;S83,(T83+1-S83)*24,(T83-S83)*24)&lt;=6,5,8)</f>
      </c>
      <c r="V83" s="3">
        <f>IF(OR(LEFT(E83,2)="BM",LEFT(E83,2)="DW"),Q83,0)</f>
      </c>
      <c r="W83" s="3">
        <f>(AA83/U83)/60*V83</f>
      </c>
      <c r="X83" s="103">
        <f>IF(D83&lt;T83,(T83-D83)*24*60,0)</f>
      </c>
      <c r="Y83" s="1">
        <f>(AA83/U83)/60</f>
      </c>
      <c r="Z83" s="105">
        <f>X83*Y83</f>
      </c>
      <c r="AA83" s="3">
        <f>IF(AND(T83&gt;=S83, S83&gt;=TIME(9,0,0), T83&lt;=TIME(15,0,0)),IF(LEFT(TRIM(E83:E$208),2)="DW",500,500),500)</f>
      </c>
      <c r="AB83" s="98"/>
      <c r="AC83" s="3"/>
      <c r="AD83" s="3"/>
      <c r="AE83" s="3"/>
      <c r="AF83" s="3">
        <f>+AC83+AE83</f>
      </c>
      <c r="AG83" s="101">
        <f>(AA83/U83)*1.5*AF83</f>
      </c>
      <c r="AH83" s="107">
        <f>(AA83-W83-Z83-AI83-AJ83)+AG83</f>
      </c>
      <c r="AI83" s="32"/>
      <c r="AJ83" s="32"/>
      <c r="AK83" s="32"/>
      <c r="AL83" s="32"/>
      <c r="AM83" s="32"/>
    </row>
    <row r="84">
      <c r="A84" s="106">
        <v>76</v>
      </c>
      <c r="B84" s="2" t="str">
        <v>พยอม ดีเลิศ</v>
      </c>
      <c r="C84" s="102">
        <v>46142.34741898148</v>
      </c>
      <c r="D84" s="115"/>
      <c r="E84" s="23" t="str">
        <v>แมบ้าน</v>
      </c>
      <c r="F84" s="23"/>
      <c r="G84" s="104">
        <f>IFERROR(VLOOKUP(B84,Members!$B:$G,3,0),"")</f>
      </c>
      <c r="H84" s="3">
        <f>IFERROR(VLOOKUP(B84,Members!$B:$G,4,0),"")</f>
      </c>
      <c r="I84" s="3">
        <f>IFERROR(VLOOKUP(B84,Members!$B:$G,5,0),"")</f>
      </c>
      <c r="J84" s="3">
        <f>IFERROR(VLOOKUP(B84,Members!$B:$G,6,0),"")</f>
      </c>
      <c r="K84" s="116"/>
      <c r="L84" s="8">
        <f>IF(ISNUMBER(SEARCH("BM", E84)),IFERROR(VLOOKUP(B84, Members!$B:$H, 7, FALSE), ""),"")</f>
      </c>
      <c r="M84" s="98">
        <f>IFERROR(IF(D84&lt;T84,"ออกก่อน "&amp;TEXT((T84-D84)*24*60,"0")&amp;" นาที",""),"")</f>
      </c>
      <c r="N84" s="98">
        <f>TEXT(C84,"hh:mm:ss")</f>
      </c>
      <c r="O84" s="98">
        <f>TIMEVALUE(LEFT(N84,5))</f>
      </c>
      <c r="P84" s="10">
        <f>IFERROR(IF(MOD(S84,1)&gt;=MOD(O84,1),"ตรงเวลา","มาสาย "&amp;ROUND((MOD(O84,1)-MOD(S84,1))*1440,0)&amp;" นาที"),"")</f>
      </c>
      <c r="Q84" s="3">
        <f>IF(S84&lt;=O84,(O84-S84)*1440,0)</f>
      </c>
      <c r="R84" s="3" t="str">
        <v>08:30 - 17:30</v>
      </c>
      <c r="S84" s="98">
        <f>TIMEVALUE(LEFT(R84,5))</f>
      </c>
      <c r="T84" s="98">
        <f>TIMEVALUE(RIGHT(R84,5))</f>
      </c>
      <c r="U84" s="1">
        <f>IF(IF(T84&lt;S84,(T84+1-S84)*24,(T84-S84)*24)&lt;=6,5,8)</f>
      </c>
      <c r="V84" s="3">
        <f>IF(OR(LEFT(E84,2)="BM",LEFT(E84,2)="DW"),Q84,0)</f>
      </c>
      <c r="W84" s="3">
        <f>(AA84/U84)/60*V84</f>
      </c>
      <c r="X84" s="103">
        <f>IF(D84&lt;T84,(T84-D84)*24*60,0)</f>
      </c>
      <c r="Y84" s="1">
        <f>(AA84/U84)/60</f>
      </c>
      <c r="Z84" s="105">
        <f>X84*Y84</f>
      </c>
      <c r="AA84" s="3">
        <f>IF(AND(T84&gt;=S84, S84&gt;=TIME(9,0,0), T84&lt;=TIME(15,0,0)),IF(LEFT(TRIM(E84:E$208),2)="DW",500,500),500)</f>
      </c>
      <c r="AB84" s="98"/>
      <c r="AC84" s="3"/>
      <c r="AD84" s="3"/>
      <c r="AE84" s="3"/>
      <c r="AF84" s="3">
        <f>+AC84+AE84</f>
      </c>
      <c r="AG84" s="101">
        <f>(AA84/U84)*1.5*AF84</f>
      </c>
      <c r="AH84" s="107">
        <f>(AA84-W84-Z84-AI84-AJ84)+AG84</f>
      </c>
      <c r="AI84" s="32"/>
      <c r="AJ84" s="32"/>
      <c r="AK84" s="32"/>
      <c r="AL84" s="32"/>
      <c r="AM84" s="32"/>
    </row>
    <row r="85">
      <c r="A85" s="106">
        <v>77</v>
      </c>
      <c r="B85" s="2" t="str">
        <v>ขวัญชนก ประวิเศษ</v>
      </c>
      <c r="C85" s="102">
        <v>46142.349641203706</v>
      </c>
      <c r="D85" s="115"/>
      <c r="E85" s="23" t="str">
        <v>นักศึกษาฝึกงาน</v>
      </c>
      <c r="F85" s="23"/>
      <c r="G85" s="104">
        <f>IFERROR(VLOOKUP(B85,Members!$B:$G,3,0),"")</f>
      </c>
      <c r="H85" s="3">
        <f>IFERROR(VLOOKUP(B85,Members!$B:$G,4,0),"")</f>
      </c>
      <c r="I85" s="3">
        <f>IFERROR(VLOOKUP(B85,Members!$B:$G,5,0),"")</f>
      </c>
      <c r="J85" s="3">
        <f>IFERROR(VLOOKUP(B85,Members!$B:$G,6,0),"")</f>
      </c>
      <c r="K85" s="3"/>
      <c r="L85" s="8">
        <f>IF(ISNUMBER(SEARCH("BM", E85)),IFERROR(VLOOKUP(B85, Members!$B:$H, 7, FALSE), ""),"")</f>
      </c>
      <c r="M85" s="98">
        <f>IFERROR(IF(D85&lt;T85,"ออกก่อน "&amp;TEXT((T85-D85)*24*60,"0")&amp;" นาที",""),"")</f>
      </c>
      <c r="N85" s="98">
        <f>TEXT(C85,"hh:mm:ss")</f>
      </c>
      <c r="O85" s="98">
        <f>TIMEVALUE(LEFT(N85,5))</f>
      </c>
      <c r="P85" s="10">
        <f>IFERROR(IF(MOD(S85,1)&gt;=MOD(O85,1),"ตรงเวลา","มาสาย "&amp;ROUND((MOD(O85,1)-MOD(S85,1))*1440,0)&amp;" นาที"),"")</f>
      </c>
      <c r="Q85" s="3">
        <f>IF(S85&lt;=O85,(O85-S85)*1440,0)</f>
      </c>
      <c r="R85" s="3" t="str">
        <v>08:30 - 17:30</v>
      </c>
      <c r="S85" s="98">
        <f>TIMEVALUE(LEFT(R85,5))</f>
      </c>
      <c r="T85" s="98">
        <f>TIMEVALUE(RIGHT(R85,5))</f>
      </c>
      <c r="U85" s="1">
        <f>IF(IF(T85&lt;S85,(T85+1-S85)*24,(T85-S85)*24)&lt;=6,5,8)</f>
      </c>
      <c r="V85" s="3">
        <f>IF(OR(LEFT(E85,2)="BM",LEFT(E85,2)="DW"),Q85,0)</f>
      </c>
      <c r="W85" s="3">
        <f>(AA85/U85)/60*V85</f>
      </c>
      <c r="X85" s="103">
        <f>IF(D85&lt;T85,(T85-D85)*24*60,0)</f>
      </c>
      <c r="Y85" s="1">
        <f>(AA85/U85)/60</f>
      </c>
      <c r="Z85" s="105">
        <f>X85*Y85</f>
      </c>
      <c r="AA85" s="3">
        <f>IF(AND(T85&gt;=S85, S85&gt;=TIME(9,0,0), T85&lt;=TIME(15,0,0)),IF(LEFT(TRIM(E85:E$208),2)="DW",500,500),500)</f>
      </c>
      <c r="AB85" s="98"/>
      <c r="AC85" s="3"/>
      <c r="AD85" s="3"/>
      <c r="AE85" s="3"/>
      <c r="AF85" s="3">
        <f>+AC85+AE85</f>
      </c>
      <c r="AG85" s="101">
        <f>(AA85/U85)*1.5*AF85</f>
      </c>
      <c r="AH85" s="107">
        <f>(AA85-W85-Z85-AI85-AJ85)+AG85</f>
      </c>
      <c r="AI85" s="32"/>
      <c r="AJ85" s="32"/>
      <c r="AK85" s="32"/>
      <c r="AL85" s="32"/>
      <c r="AM85" s="32"/>
    </row>
    <row r="86">
      <c r="A86" s="106">
        <v>78</v>
      </c>
      <c r="B86" s="2" t="str">
        <v>วันวิสาข์ กิตติกสานต์</v>
      </c>
      <c r="C86" s="102">
        <v>46142.33693287037</v>
      </c>
      <c r="D86" s="115"/>
      <c r="E86" s="23" t="str">
        <v>แม่บ้านสา</v>
      </c>
      <c r="F86" s="23"/>
      <c r="G86" s="104">
        <f>IFERROR(VLOOKUP(B86,Members!$B:$G,3,0),"")</f>
      </c>
      <c r="H86" s="3">
        <f>IFERROR(VLOOKUP(B86,Members!$B:$G,4,0),"")</f>
      </c>
      <c r="I86" s="3">
        <f>IFERROR(VLOOKUP(B86,Members!$B:$G,5,0),"")</f>
      </c>
      <c r="J86" s="3">
        <f>IFERROR(VLOOKUP(B86,Members!$B:$G,6,0),"")</f>
      </c>
      <c r="K86" s="3"/>
      <c r="L86" s="8">
        <f>IF(ISNUMBER(SEARCH("BM", E86)),IFERROR(VLOOKUP(B86, Members!$B:$H, 7, FALSE), ""),"")</f>
      </c>
      <c r="M86" s="98">
        <f>IFERROR(IF(D86&lt;T86,"ออกก่อน "&amp;TEXT((T86-D86)*24*60,"0")&amp;" นาที",""),"")</f>
      </c>
      <c r="N86" s="98">
        <f>TEXT(C86,"hh:mm:ss")</f>
      </c>
      <c r="O86" s="98">
        <f>TIMEVALUE(LEFT(N86,5))</f>
      </c>
      <c r="P86" s="10">
        <f>IFERROR(IF(MOD(S86,1)&gt;=MOD(O86,1),"ตรงเวลา","มาสาย "&amp;ROUND((MOD(O86,1)-MOD(S86,1))*1440,0)&amp;" นาที"),"")</f>
      </c>
      <c r="Q86" s="3">
        <f>IF(S86&lt;=O86,(O86-S86)*1440,0)</f>
      </c>
      <c r="R86" s="3" t="str">
        <v>08:30 - 17:30</v>
      </c>
      <c r="S86" s="98">
        <f>TIMEVALUE(LEFT(R86,5))</f>
      </c>
      <c r="T86" s="98">
        <f>TIMEVALUE(RIGHT(R86,5))</f>
      </c>
      <c r="U86" s="1">
        <f>IF(IF(T86&lt;S86,(T86+1-S86)*24,(T86-S86)*24)&lt;=6,5,8)</f>
      </c>
      <c r="V86" s="3">
        <f>IF(OR(LEFT(E86,2)="BM",LEFT(E86,2)="DW"),Q86,0)</f>
      </c>
      <c r="W86" s="3">
        <f>(AA86/U86)/60*V86</f>
      </c>
      <c r="X86" s="103">
        <f>IF(D86&lt;T86,(T86-D86)*24*60,0)</f>
      </c>
      <c r="Y86" s="1">
        <f>(AA86/U86)/60</f>
      </c>
      <c r="Z86" s="105">
        <f>X86*Y86</f>
      </c>
      <c r="AA86" s="3">
        <f>IF(AND(T86&gt;=S86, S86&gt;=TIME(9,0,0), T86&lt;=TIME(15,0,0)),IF(LEFT(TRIM(E86:E$208),2)="DW",500,500),500)</f>
      </c>
      <c r="AB86" s="98"/>
      <c r="AC86" s="3"/>
      <c r="AD86" s="3"/>
      <c r="AE86" s="3"/>
      <c r="AF86" s="3">
        <f>+AC86+AE86</f>
      </c>
      <c r="AG86" s="101">
        <f>(AA86/U86)*1.5*AF86</f>
      </c>
      <c r="AH86" s="107">
        <f>(AA86-W86-Z86-AI86-AJ86)+AG86</f>
      </c>
      <c r="AI86" s="32"/>
      <c r="AJ86" s="32"/>
      <c r="AK86" s="32"/>
      <c r="AL86" s="32"/>
      <c r="AM86" s="32"/>
    </row>
    <row r="87">
      <c r="A87" s="106">
        <v>79</v>
      </c>
      <c r="B87" s="2" t="str">
        <v>ณัฐพงศ์ ปรีพูล</v>
      </c>
      <c r="C87" s="102">
        <v>46142.35322916666</v>
      </c>
      <c r="D87" s="100"/>
      <c r="E87" s="23" t="str">
        <v>นักศึกษา</v>
      </c>
      <c r="F87" s="23"/>
      <c r="G87" s="104">
        <f>IFERROR(VLOOKUP(B87,Members!$B:$G,3,0),"")</f>
      </c>
      <c r="H87" s="3">
        <f>IFERROR(VLOOKUP(B87,Members!$B:$G,4,0),"")</f>
      </c>
      <c r="I87" s="3">
        <f>IFERROR(VLOOKUP(B87,Members!$B:$G,5,0),"")</f>
      </c>
      <c r="J87" s="3">
        <f>IFERROR(VLOOKUP(B87,Members!$B:$G,6,0),"")</f>
      </c>
      <c r="K87" s="3"/>
      <c r="L87" s="8">
        <f>IF(ISNUMBER(SEARCH("BM", E87)),IFERROR(VLOOKUP(B87, Members!$B:$H, 7, FALSE), ""),"")</f>
      </c>
      <c r="M87" s="98">
        <f>IFERROR(IF(D87&lt;T87,"ออกก่อน "&amp;TEXT((T87-D87)*24*60,"0")&amp;" นาที",""),"")</f>
      </c>
      <c r="N87" s="98">
        <f>TEXT(C87,"hh:mm:ss")</f>
      </c>
      <c r="O87" s="98">
        <f>TIMEVALUE(LEFT(N87,5))</f>
      </c>
      <c r="P87" s="10">
        <f>IFERROR(IF(MOD(S87,1)&gt;=MOD(O87,1),"ตรงเวลา","มาสาย "&amp;ROUND((MOD(O87,1)-MOD(S87,1))*1440,0)&amp;" นาที"),"")</f>
      </c>
      <c r="Q87" s="3">
        <f>IF(S87&lt;=O87,(O87-S87)*1440,0)</f>
      </c>
      <c r="R87" s="3" t="str">
        <v>08:30 - 17:30</v>
      </c>
      <c r="S87" s="98">
        <f>TIMEVALUE(LEFT(R87,5))</f>
      </c>
      <c r="T87" s="98">
        <f>TIMEVALUE(RIGHT(R87,5))</f>
      </c>
      <c r="U87" s="1">
        <f>IF(IF(T87&lt;S87,(T87+1-S87)*24,(T87-S87)*24)&lt;=6,5,8)</f>
      </c>
      <c r="V87" s="3">
        <f>IF(OR(LEFT(E87,2)="BM",LEFT(E87,2)="DW"),Q87,0)</f>
      </c>
      <c r="W87" s="3">
        <f>(AA87/U87)/60*V87</f>
      </c>
      <c r="X87" s="103">
        <f>IF(D87&lt;T87,(T87-D87)*24*60,0)</f>
      </c>
      <c r="Y87" s="1">
        <f>(AA87/U87)/60</f>
      </c>
      <c r="Z87" s="105">
        <f>X87*Y87</f>
      </c>
      <c r="AA87" s="3">
        <f>IF(AND(T87&gt;=S87, S87&gt;=TIME(9,0,0), T87&lt;=TIME(15,0,0)),IF(LEFT(TRIM(E87:E$208),2)="DW",500,500),500)</f>
      </c>
      <c r="AB87" s="98"/>
      <c r="AC87" s="3"/>
      <c r="AD87" s="3"/>
      <c r="AE87" s="3"/>
      <c r="AF87" s="3">
        <f>+AC87+AE87</f>
      </c>
      <c r="AG87" s="101">
        <f>(AA87/U87)*1.5*AF87</f>
      </c>
      <c r="AH87" s="107">
        <f>(AA87-W87-Z87-AI87-AJ87)+AG87</f>
      </c>
      <c r="AI87" s="32"/>
      <c r="AJ87" s="32"/>
      <c r="AK87" s="32"/>
      <c r="AL87" s="32"/>
      <c r="AM87" s="32"/>
    </row>
    <row r="88">
      <c r="A88" s="106">
        <v>80</v>
      </c>
      <c r="B88" s="2" t="str">
        <v>นัฐพล สุวินชัย</v>
      </c>
      <c r="C88" s="102">
        <v>46142.35591435185</v>
      </c>
      <c r="D88" s="100"/>
      <c r="E88" s="23" t="str">
        <v>นักศึกษาฝึกงาน</v>
      </c>
      <c r="F88" s="23"/>
      <c r="G88" s="104">
        <f>IFERROR(VLOOKUP(B88,Members!$B:$G,3,0),"")</f>
      </c>
      <c r="H88" s="3">
        <f>IFERROR(VLOOKUP(B88,Members!$B:$G,4,0),"")</f>
      </c>
      <c r="I88" s="3">
        <f>IFERROR(VLOOKUP(B88,Members!$B:$G,5,0),"")</f>
      </c>
      <c r="J88" s="3">
        <f>IFERROR(VLOOKUP(B88,Members!$B:$G,6,0),"")</f>
      </c>
      <c r="K88" s="3"/>
      <c r="L88" s="8">
        <f>IF(ISNUMBER(SEARCH("BM", E88)),IFERROR(VLOOKUP(B88, Members!$B:$H, 7, FALSE), ""),"")</f>
      </c>
      <c r="M88" s="98">
        <f>IFERROR(IF(D88&lt;T88,"ออกก่อน "&amp;TEXT((T88-D88)*24*60,"0")&amp;" นาที",""),"")</f>
      </c>
      <c r="N88" s="98">
        <f>TEXT(C88,"hh:mm:ss")</f>
      </c>
      <c r="O88" s="98">
        <f>TIMEVALUE(LEFT(N88,5))</f>
      </c>
      <c r="P88" s="10">
        <f>IFERROR(IF(MOD(S88,1)&gt;=MOD(O88,1),"ตรงเวลา","มาสาย "&amp;ROUND((MOD(O88,1)-MOD(S88,1))*1440,0)&amp;" นาที"),"")</f>
      </c>
      <c r="Q88" s="3">
        <f>IF(S88&lt;=O88,(O88-S88)*1440,0)</f>
      </c>
      <c r="R88" s="3" t="str">
        <v>08:30 - 17:30</v>
      </c>
      <c r="S88" s="98">
        <f>TIMEVALUE(LEFT(R88,5))</f>
      </c>
      <c r="T88" s="98">
        <f>TIMEVALUE(RIGHT(R88,5))</f>
      </c>
      <c r="U88" s="1">
        <f>IF(IF(T88&lt;S88,(T88+1-S88)*24,(T88-S88)*24)&lt;=6,5,8)</f>
      </c>
      <c r="V88" s="3">
        <f>IF(OR(LEFT(E88,2)="BM",LEFT(E88,2)="DW"),Q88,0)</f>
      </c>
      <c r="W88" s="3">
        <f>(AA88/U88)/60*V88</f>
      </c>
      <c r="X88" s="103">
        <f>IF(D88&lt;T88,(T88-D88)*24*60,0)</f>
      </c>
      <c r="Y88" s="1">
        <f>(AA88/U88)/60</f>
      </c>
      <c r="Z88" s="105">
        <f>X88*Y88</f>
      </c>
      <c r="AA88" s="3">
        <f>IF(AND(T88&gt;=S88, S88&gt;=TIME(9,0,0), T88&lt;=TIME(15,0,0)),IF(LEFT(TRIM(E88:E$208),2)="DW",500,500),500)</f>
      </c>
      <c r="AB88" s="98"/>
      <c r="AC88" s="3"/>
      <c r="AD88" s="3"/>
      <c r="AE88" s="3"/>
      <c r="AF88" s="3">
        <f>+AC88+AE88</f>
      </c>
      <c r="AG88" s="101">
        <f>(AA88/U88)*1.5*AF88</f>
      </c>
      <c r="AH88" s="107">
        <f>(AA88-W88-Z88-AI88-AJ88)+AG88</f>
      </c>
      <c r="AI88" s="32"/>
      <c r="AJ88" s="32"/>
      <c r="AK88" s="32"/>
      <c r="AL88" s="32"/>
      <c r="AM88" s="32"/>
    </row>
    <row r="89">
      <c r="A89" s="106"/>
      <c r="B89" s="25"/>
      <c r="C89" s="145"/>
      <c r="D89" s="100"/>
      <c r="E89" s="2"/>
      <c r="F89" s="2"/>
      <c r="G89" s="104">
        <f>IFERROR(VLOOKUP(B89,Members!$B:$G,3,0),"")</f>
      </c>
      <c r="H89" s="3">
        <f>IFERROR(VLOOKUP(B89,Members!$B:$G,4,0),"")</f>
      </c>
      <c r="I89" s="3">
        <f>IFERROR(VLOOKUP(B89,Members!$B:$G,5,0),"")</f>
      </c>
      <c r="J89" s="3">
        <f>IFERROR(VLOOKUP(B89,Members!$B:$G,6,0),"")</f>
      </c>
      <c r="K89" s="3"/>
      <c r="L89" s="8">
        <f>IF(ISNUMBER(SEARCH("BM", E89)),IFERROR(VLOOKUP(B89, Members!$B:$H, 7, FALSE), ""),"")</f>
      </c>
      <c r="M89" s="98">
        <f>IFERROR(IF(D89&lt;T89,"ออกก่อน "&amp;TEXT((T89-D89)*24*60,"0")&amp;" นาที",""),"")</f>
      </c>
      <c r="N89" s="98">
        <f>TEXT(C89,"hh:mm:ss")</f>
      </c>
      <c r="O89" s="98">
        <f>TIMEVALUE(LEFT(N89,5))</f>
      </c>
      <c r="P89" s="10">
        <f>IFERROR(IF(MOD(S89,1)&gt;=MOD(O89,1),"ตรงเวลา","มาสาย "&amp;ROUND((MOD(O89,1)-MOD(S89,1))*1440,0)&amp;" นาที"),"")</f>
      </c>
      <c r="Q89" s="3">
        <f>IF(S89&lt;=O89,(O89-S89)*1440,0)</f>
      </c>
      <c r="R89" s="3" t="str">
        <v>08:30 - 17:30</v>
      </c>
      <c r="S89" s="98">
        <f>TIMEVALUE(LEFT(R89,5))</f>
      </c>
      <c r="T89" s="98">
        <f>TIMEVALUE(RIGHT(R89,5))</f>
      </c>
      <c r="U89" s="1">
        <f>IF(IF(T89&lt;S89,(T89+1-S89)*24,(T89-S89)*24)&lt;=6,5,8)</f>
      </c>
      <c r="V89" s="3">
        <f>IF(OR(LEFT(E89,2)="BM",LEFT(E89,2)="DW"),Q89,0)</f>
      </c>
      <c r="W89" s="3">
        <f>(AA89/U89)/60*V89</f>
      </c>
      <c r="X89" s="103">
        <f>IF(D89&lt;T89,(T89-D89)*24*60,0)</f>
      </c>
      <c r="Y89" s="1">
        <f>(AA89/U89)/60</f>
      </c>
      <c r="Z89" s="105">
        <f>X89*Y89</f>
      </c>
      <c r="AA89" s="3">
        <f>IF(AND(T89&gt;=S89, S89&gt;=TIME(9,0,0), T89&lt;=TIME(15,0,0)),IF(LEFT(TRIM(E89:E$208),2)="DW",500,500),500)</f>
      </c>
      <c r="AB89" s="98"/>
      <c r="AC89" s="3"/>
      <c r="AD89" s="3"/>
      <c r="AE89" s="3"/>
      <c r="AF89" s="3">
        <f>+AC89+AE89</f>
      </c>
      <c r="AG89" s="101">
        <f>(AA89/U89)*1.5*AF89</f>
      </c>
      <c r="AH89" s="107">
        <f>(AA89-W89-Z89-AI89-AJ89)+AG89</f>
      </c>
      <c r="AI89" s="32"/>
      <c r="AJ89" s="32"/>
      <c r="AK89" s="32"/>
      <c r="AL89" s="32"/>
      <c r="AM89" s="32"/>
    </row>
    <row r="90">
      <c r="A90" s="106"/>
      <c r="B90" s="2"/>
      <c r="C90" s="102"/>
      <c r="D90" s="100"/>
      <c r="E90" s="2"/>
      <c r="F90" s="2"/>
      <c r="G90" s="104">
        <f>IFERROR(VLOOKUP(B90,Members!$B:$G,3,0),"")</f>
      </c>
      <c r="H90" s="3">
        <f>IFERROR(VLOOKUP(B90,Members!$B:$G,4,0),"")</f>
      </c>
      <c r="I90" s="3">
        <f>IFERROR(VLOOKUP(B90,Members!$B:$G,5,0),"")</f>
      </c>
      <c r="J90" s="3">
        <f>IFERROR(VLOOKUP(B90,Members!$B:$G,6,0),"")</f>
      </c>
      <c r="K90" s="3"/>
      <c r="L90" s="8">
        <f>IF(ISNUMBER(SEARCH("BM", E90)),IFERROR(VLOOKUP(B90, Members!$B:$H, 7, FALSE), ""),"")</f>
      </c>
      <c r="M90" s="98">
        <f>IFERROR(IF(D90&lt;T90,"ออกก่อน "&amp;TEXT((T90-D90)*24*60,"0")&amp;" นาที",""),"")</f>
      </c>
      <c r="N90" s="98">
        <f>TEXT(C90,"hh:mm:ss")</f>
      </c>
      <c r="O90" s="98">
        <f>TIMEVALUE(LEFT(N90,5))</f>
      </c>
      <c r="P90" s="10">
        <f>IFERROR(IF(MOD(S90,1)&gt;=MOD(O90,1),"ตรงเวลา","มาสาย "&amp;ROUND((MOD(O90,1)-MOD(S90,1))*1440,0)&amp;" นาที"),"")</f>
      </c>
      <c r="Q90" s="3">
        <f>IF(S90&lt;=O90,(O90-S90)*1440,0)</f>
      </c>
      <c r="R90" s="3" t="str">
        <v>08:30 - 17:30</v>
      </c>
      <c r="S90" s="98">
        <f>TIMEVALUE(LEFT(R90,5))</f>
      </c>
      <c r="T90" s="98">
        <f>TIMEVALUE(RIGHT(R90,5))</f>
      </c>
      <c r="U90" s="1">
        <f>IF(IF(T90&lt;S90,(T90+1-S90)*24,(T90-S90)*24)&lt;=6,5,8)</f>
      </c>
      <c r="V90" s="3">
        <f>IF(OR(LEFT(E90,2)="BM",LEFT(E90,2)="DW"),Q90,0)</f>
      </c>
      <c r="W90" s="3">
        <f>(AA90/U90)/60*V90</f>
      </c>
      <c r="X90" s="103">
        <f>IF(D90&lt;T90,(T90-D90)*24*60,0)</f>
      </c>
      <c r="Y90" s="1">
        <f>(AA90/U90)/60</f>
      </c>
      <c r="Z90" s="105">
        <f>X90*Y90</f>
      </c>
      <c r="AA90" s="3">
        <f>IF(AND(T90&gt;=S90, S90&gt;=TIME(9,0,0), T90&lt;=TIME(15,0,0)),IF(LEFT(TRIM(E90:E$208),2)="DW",500,500),500)</f>
      </c>
      <c r="AB90" s="98"/>
      <c r="AC90" s="3"/>
      <c r="AD90" s="3"/>
      <c r="AE90" s="3"/>
      <c r="AF90" s="3">
        <f>+AC90+AE90</f>
      </c>
      <c r="AG90" s="101">
        <f>(AA90/U90)*1.5*AF90</f>
      </c>
      <c r="AH90" s="107">
        <f>(AA90-W90-Z90-AI90-AJ90)+AG90</f>
      </c>
      <c r="AI90" s="32"/>
      <c r="AJ90" s="32"/>
      <c r="AK90" s="32"/>
      <c r="AL90" s="32"/>
      <c r="AM90" s="32"/>
    </row>
    <row r="91">
      <c r="A91" s="106"/>
      <c r="B91" s="2"/>
      <c r="C91" s="102"/>
      <c r="D91" s="100"/>
      <c r="E91" s="2"/>
      <c r="F91" s="2"/>
      <c r="G91" s="104">
        <f>IFERROR(VLOOKUP(B91,Members!$B:$G,3,0),"")</f>
      </c>
      <c r="H91" s="3">
        <f>IFERROR(VLOOKUP(B91,Members!$B:$G,4,0),"")</f>
      </c>
      <c r="I91" s="3">
        <f>IFERROR(VLOOKUP(B91,Members!$B:$G,5,0),"")</f>
      </c>
      <c r="J91" s="3">
        <f>IFERROR(VLOOKUP(B91,Members!$B:$G,6,0),"")</f>
      </c>
      <c r="K91" s="3"/>
      <c r="L91" s="8">
        <f>IF(ISNUMBER(SEARCH("BM", E91)),IFERROR(VLOOKUP(B91, Members!$B:$H, 7, FALSE), ""),"")</f>
      </c>
      <c r="M91" s="98">
        <f>IFERROR(IF(D91&lt;T91,"ออกก่อน "&amp;TEXT((T91-D91)*24*60,"0")&amp;" นาที",""),"")</f>
      </c>
      <c r="N91" s="98">
        <f>TEXT(C91,"hh:mm:ss")</f>
      </c>
      <c r="O91" s="98">
        <f>TIMEVALUE(LEFT(N91,5))</f>
      </c>
      <c r="P91" s="10">
        <f>IFERROR(IF(MOD(S91,1)&gt;=MOD(O91,1),"ตรงเวลา","มาสาย "&amp;ROUND((MOD(O91,1)-MOD(S91,1))*1440,0)&amp;" นาที"),"")</f>
      </c>
      <c r="Q91" s="3">
        <f>IF(S91&lt;=O91,(O91-S91)*1440,0)</f>
      </c>
      <c r="R91" s="3" t="str">
        <v>08:30 - 17:30</v>
      </c>
      <c r="S91" s="98">
        <f>TIMEVALUE(LEFT(R91,5))</f>
      </c>
      <c r="T91" s="98">
        <f>TIMEVALUE(RIGHT(R91,5))</f>
      </c>
      <c r="U91" s="1">
        <f>IF(IF(T91&lt;S91,(T91+1-S91)*24,(T91-S91)*24)&lt;=6,5,8)</f>
      </c>
      <c r="V91" s="3">
        <f>IF(OR(LEFT(E91,2)="BM",LEFT(E91,2)="DW"),Q91,0)</f>
      </c>
      <c r="W91" s="3">
        <f>(AA91/U91)/60*V91</f>
      </c>
      <c r="X91" s="103">
        <f>IF(D91&lt;T91,(T91-D91)*24*60,0)</f>
      </c>
      <c r="Y91" s="1">
        <f>(AA91/U91)/60</f>
      </c>
      <c r="Z91" s="105">
        <f>X91*Y91</f>
      </c>
      <c r="AA91" s="3">
        <f>IF(AND(T91&gt;=S91, S91&gt;=TIME(9,0,0), T91&lt;=TIME(15,0,0)),IF(LEFT(TRIM(E91:E$208),2)="DW",500,500),500)</f>
      </c>
      <c r="AB91" s="98"/>
      <c r="AC91" s="3"/>
      <c r="AD91" s="3"/>
      <c r="AE91" s="3"/>
      <c r="AF91" s="3">
        <f>+AC91+AE91</f>
      </c>
      <c r="AG91" s="101">
        <f>(AA91/U91)*1.5*AF91</f>
      </c>
      <c r="AH91" s="107">
        <f>(AA91-W91-Z91-AI91-AJ91)+AG91</f>
      </c>
      <c r="AI91" s="32"/>
      <c r="AJ91" s="32"/>
      <c r="AK91" s="32"/>
      <c r="AL91" s="32"/>
      <c r="AM91" s="32"/>
    </row>
    <row r="92">
      <c r="A92" s="106"/>
      <c r="B92" s="2"/>
      <c r="C92" s="102"/>
      <c r="D92" s="100"/>
      <c r="E92" s="2"/>
      <c r="F92" s="2"/>
      <c r="G92" s="104">
        <f>IFERROR(VLOOKUP(B92,Members!$B:$G,3,0),"")</f>
      </c>
      <c r="H92" s="3">
        <f>IFERROR(VLOOKUP(B92,Members!$B:$G,4,0),"")</f>
      </c>
      <c r="I92" s="3">
        <f>IFERROR(VLOOKUP(B92,Members!$B:$G,5,0),"")</f>
      </c>
      <c r="J92" s="3">
        <f>IFERROR(VLOOKUP(B92,Members!$B:$G,6,0),"")</f>
      </c>
      <c r="K92" s="32"/>
      <c r="L92" s="8">
        <f>IF(ISNUMBER(SEARCH("BM", E92)),IFERROR(VLOOKUP(B92, Members!$B:$H, 7, FALSE), ""),"")</f>
      </c>
      <c r="M92" s="98">
        <f>IFERROR(IF(D92&lt;T92,"ออกก่อน "&amp;TEXT((T92-D92)*24*60,"0")&amp;" นาที",""),"")</f>
      </c>
      <c r="N92" s="98">
        <f>TEXT(C92,"hh:mm:ss")</f>
      </c>
      <c r="O92" s="98">
        <f>TIMEVALUE(LEFT(N92,5))</f>
      </c>
      <c r="P92" s="10">
        <f>IFERROR(IF(MOD(S92,1)&gt;=MOD(O92,1),"ตรงเวลา","มาสาย "&amp;ROUND((MOD(O92,1)-MOD(S92,1))*1440,0)&amp;" นาที"),"")</f>
      </c>
      <c r="Q92" s="3">
        <f>IF(S92&lt;=O92,(O92-S92)*1440,0)</f>
      </c>
      <c r="R92" s="3" t="str">
        <v>08:30 - 17:30</v>
      </c>
      <c r="S92" s="98">
        <f>TIMEVALUE(LEFT(R92,5))</f>
      </c>
      <c r="T92" s="98">
        <f>TIMEVALUE(RIGHT(R92,5))</f>
      </c>
      <c r="U92" s="1">
        <f>IF(IF(T92&lt;S92,(T92+1-S92)*24,(T92-S92)*24)&lt;=6,5,8)</f>
      </c>
      <c r="V92" s="3">
        <f>IF(OR(LEFT(E92,2)="BM",LEFT(E92,2)="DW"),Q92,0)</f>
      </c>
      <c r="W92" s="3">
        <f>(AA92/U92)/60*V92</f>
      </c>
      <c r="X92" s="103">
        <f>IF(D92&lt;T92,(T92-D92)*24*60,0)</f>
      </c>
      <c r="Y92" s="1">
        <f>(AA92/U92)/60</f>
      </c>
      <c r="Z92" s="105">
        <f>X92*Y92</f>
      </c>
      <c r="AA92" s="3">
        <f>IF(AND(T92&gt;=S92, S92&gt;=TIME(9,0,0), T92&lt;=TIME(15,0,0)),IF(LEFT(TRIM(E92:E$208),2)="DW",500,500),500)</f>
      </c>
      <c r="AB92" s="98"/>
      <c r="AC92" s="3"/>
      <c r="AD92" s="3"/>
      <c r="AE92" s="3"/>
      <c r="AF92" s="3">
        <f>+AC92+AE92</f>
      </c>
      <c r="AG92" s="101">
        <f>(AA92/U92)*1.5*AF92</f>
      </c>
      <c r="AH92" s="107">
        <f>(AA92-W92-Z92-AI92-AJ92)+AG92</f>
      </c>
      <c r="AI92" s="32"/>
      <c r="AJ92" s="32"/>
      <c r="AK92" s="32"/>
      <c r="AL92" s="32"/>
      <c r="AM92" s="32"/>
    </row>
    <row r="93">
      <c r="A93" s="106"/>
      <c r="B93" s="2"/>
      <c r="C93" s="102"/>
      <c r="D93" s="100"/>
      <c r="E93" s="2"/>
      <c r="F93" s="2"/>
      <c r="G93" s="104">
        <f>IFERROR(VLOOKUP(B93,Members!$B:$G,3,0),"")</f>
      </c>
      <c r="H93" s="3">
        <f>IFERROR(VLOOKUP(B93,Members!$B:$G,4,0),"")</f>
      </c>
      <c r="I93" s="3">
        <f>IFERROR(VLOOKUP(B93,Members!$B:$G,5,0),"")</f>
      </c>
      <c r="J93" s="3">
        <f>IFERROR(VLOOKUP(B93,Members!$B:$G,6,0),"")</f>
      </c>
      <c r="K93" s="32"/>
      <c r="L93" s="8">
        <f>IF(ISNUMBER(SEARCH("BM", E93)),IFERROR(VLOOKUP(B93, Members!$B:$H, 7, FALSE), ""),"")</f>
      </c>
      <c r="M93" s="98">
        <f>IFERROR(IF(D93&lt;T93,"ออกก่อน "&amp;TEXT((T93-D93)*24*60,"0")&amp;" นาที",""),"")</f>
      </c>
      <c r="N93" s="98">
        <f>TEXT(C93,"hh:mm:ss")</f>
      </c>
      <c r="O93" s="98">
        <f>TIMEVALUE(LEFT(N93,5))</f>
      </c>
      <c r="P93" s="10">
        <f>IFERROR(IF(MOD(S93,1)&gt;=MOD(O93,1),"ตรงเวลา","มาสาย "&amp;ROUND((MOD(O93,1)-MOD(S93,1))*1440,0)&amp;" นาที"),"")</f>
      </c>
      <c r="Q93" s="3">
        <f>IF(S93&lt;=O93,(O93-S93)*1440,0)</f>
      </c>
      <c r="R93" s="3" t="str">
        <v>08:30 - 17:30</v>
      </c>
      <c r="S93" s="98">
        <f>TIMEVALUE(LEFT(R93,5))</f>
      </c>
      <c r="T93" s="98">
        <f>TIMEVALUE(RIGHT(R93,5))</f>
      </c>
      <c r="U93" s="1">
        <f>IF(IF(T93&lt;S93,(T93+1-S93)*24,(T93-S93)*24)&lt;=6,5,8)</f>
      </c>
      <c r="V93" s="3">
        <f>IF(OR(LEFT(E93,2)="BM",LEFT(E93,2)="DW"),Q93,0)</f>
      </c>
      <c r="W93" s="3">
        <f>(AA93/U93)/60*V93</f>
      </c>
      <c r="X93" s="103">
        <f>IF(D93&lt;T93,(T93-D93)*24*60,0)</f>
      </c>
      <c r="Y93" s="1">
        <f>(AA93/U93)/60</f>
      </c>
      <c r="Z93" s="105">
        <f>X93*Y93</f>
      </c>
      <c r="AA93" s="3">
        <f>IF(AND(T93&gt;=S93, S93&gt;=TIME(9,0,0), T93&lt;=TIME(15,0,0)),IF(LEFT(TRIM(E93:E$208),2)="DW",500,500),500)</f>
      </c>
      <c r="AB93" s="98"/>
      <c r="AC93" s="3"/>
      <c r="AD93" s="3"/>
      <c r="AE93" s="3"/>
      <c r="AF93" s="3">
        <f>+AC93+AE93</f>
      </c>
      <c r="AG93" s="101">
        <f>(AA93/U93)*1.5*AF93</f>
      </c>
      <c r="AH93" s="107">
        <f>(AA93-W93-Z93-AI93-AJ93)+AG93</f>
      </c>
      <c r="AI93" s="32"/>
      <c r="AJ93" s="32"/>
      <c r="AK93" s="32"/>
      <c r="AL93" s="32"/>
      <c r="AM93" s="32"/>
    </row>
    <row r="94">
      <c r="A94" s="106"/>
      <c r="B94" s="2"/>
      <c r="C94" s="102"/>
      <c r="D94" s="144"/>
      <c r="E94" s="2"/>
      <c r="F94" s="2"/>
      <c r="G94" s="104">
        <f>IFERROR(VLOOKUP(B94,Members!$B:$G,3,0),"")</f>
      </c>
      <c r="H94" s="3">
        <f>IFERROR(VLOOKUP(B94,Members!$B:$G,4,0),"")</f>
      </c>
      <c r="I94" s="3">
        <f>IFERROR(VLOOKUP(B94,Members!$B:$G,5,0),"")</f>
      </c>
      <c r="J94" s="3">
        <f>IFERROR(VLOOKUP(B94,Members!$B:$G,6,0),"")</f>
      </c>
      <c r="K94" s="32"/>
      <c r="L94" s="8">
        <f>IF(ISNUMBER(SEARCH("BM", E94)),IFERROR(VLOOKUP(B94, Members!$B:$H, 7, FALSE), ""),"")</f>
      </c>
      <c r="M94" s="98">
        <f>IFERROR(IF(D94&lt;T94,"ออกก่อน "&amp;TEXT((T94-D94)*24*60,"0")&amp;" นาที",""),"")</f>
      </c>
      <c r="N94" s="98">
        <f>TEXT(C94,"hh:mm:ss")</f>
      </c>
      <c r="O94" s="98">
        <f>TIMEVALUE(LEFT(N94,5))</f>
      </c>
      <c r="P94" s="10">
        <f>IFERROR(IF(MOD(S94,1)&gt;=MOD(O94,1),"ตรงเวลา","มาสาย "&amp;ROUND((MOD(O94,1)-MOD(S94,1))*1440,0)&amp;" นาที"),"")</f>
      </c>
      <c r="Q94" s="3">
        <f>IF(S94&lt;=O94,(O94-S94)*1440,0)</f>
      </c>
      <c r="R94" s="3" t="str">
        <v>08:30 - 17:30</v>
      </c>
      <c r="S94" s="98">
        <f>TIMEVALUE(LEFT(R94,5))</f>
      </c>
      <c r="T94" s="98">
        <f>TIMEVALUE(RIGHT(R94,5))</f>
      </c>
      <c r="U94" s="1">
        <f>IF(IF(T94&lt;S94,(T94+1-S94)*24,(T94-S94)*24)&lt;=6,5,8)</f>
      </c>
      <c r="V94" s="3">
        <f>IF(OR(LEFT(E94,2)="BM",LEFT(E94,2)="DW"),Q94,0)</f>
      </c>
      <c r="W94" s="3">
        <f>(AA94/U94)/60*V94</f>
      </c>
      <c r="X94" s="103">
        <f>IF(D94&lt;T94,(T94-D94)*24*60,0)</f>
      </c>
      <c r="Y94" s="1">
        <f>(AA94/U94)/60</f>
      </c>
      <c r="Z94" s="105">
        <f>X94*Y94</f>
      </c>
      <c r="AA94" s="3">
        <f>IF(AND(T94&gt;=S94, S94&gt;=TIME(9,0,0), T94&lt;=TIME(15,0,0)),IF(LEFT(TRIM(E94:E$208),2)="DW",500,500),500)</f>
      </c>
      <c r="AB94" s="98"/>
      <c r="AC94" s="3"/>
      <c r="AD94" s="3"/>
      <c r="AE94" s="3"/>
      <c r="AF94" s="3">
        <f>+AC94+AE94</f>
      </c>
      <c r="AG94" s="101">
        <f>(AA94/U94)*1.5*AF94</f>
      </c>
      <c r="AH94" s="107">
        <f>(AA94-W94-Z94-AI94-AJ94)+AG94</f>
      </c>
      <c r="AI94" s="32"/>
      <c r="AJ94" s="32"/>
      <c r="AK94" s="32"/>
      <c r="AL94" s="32"/>
      <c r="AM94" s="32"/>
    </row>
    <row r="95">
      <c r="A95" s="106"/>
      <c r="B95" s="2"/>
      <c r="C95" s="102"/>
      <c r="D95" s="144"/>
      <c r="E95" s="2"/>
      <c r="F95" s="2"/>
      <c r="G95" s="104">
        <f>IFERROR(VLOOKUP(B95,Members!$B:$G,3,0),"")</f>
      </c>
      <c r="H95" s="3">
        <f>IFERROR(VLOOKUP(B95,Members!$B:$G,4,0),"")</f>
      </c>
      <c r="I95" s="3">
        <f>IFERROR(VLOOKUP(B95,Members!$B:$G,5,0),"")</f>
      </c>
      <c r="J95" s="3">
        <f>IFERROR(VLOOKUP(B95,Members!$B:$G,6,0),"")</f>
      </c>
      <c r="K95" s="32"/>
      <c r="L95" s="8">
        <f>IF(ISNUMBER(SEARCH("BM", E95)),IFERROR(VLOOKUP(B95, Members!$B:$H, 7, FALSE), ""),"")</f>
      </c>
      <c r="M95" s="98">
        <f>IFERROR(IF(D95&lt;T95,"ออกก่อน "&amp;TEXT((T95-D95)*24*60,"0")&amp;" นาที",""),"")</f>
      </c>
      <c r="N95" s="98">
        <f>TEXT(C95,"hh:mm:ss")</f>
      </c>
      <c r="O95" s="98">
        <f>TIMEVALUE(LEFT(N95,5))</f>
      </c>
      <c r="P95" s="10">
        <f>IFERROR(IF(MOD(S95,1)&gt;=MOD(O95,1),"ตรงเวลา","มาสาย "&amp;ROUND((MOD(O95,1)-MOD(S95,1))*1440,0)&amp;" นาที"),"")</f>
      </c>
      <c r="Q95" s="3">
        <f>IF(S95&lt;=O95,(O95-S95)*1440,0)</f>
      </c>
      <c r="R95" s="3" t="str">
        <v>08:30 - 17:30</v>
      </c>
      <c r="S95" s="98">
        <f>TIMEVALUE(LEFT(R95,5))</f>
      </c>
      <c r="T95" s="98">
        <f>TIMEVALUE(RIGHT(R95,5))</f>
      </c>
      <c r="U95" s="1">
        <f>IF(IF(T95&lt;S95,(T95+1-S95)*24,(T95-S95)*24)&lt;=6,5,8)</f>
      </c>
      <c r="V95" s="3">
        <f>IF(OR(LEFT(E95,2)="BM",LEFT(E95,2)="DW"),Q95,0)</f>
      </c>
      <c r="W95" s="3">
        <f>(AA95/U95)/60*V95</f>
      </c>
      <c r="X95" s="103">
        <f>IF(D95&lt;T95,(T95-D95)*24*60,0)</f>
      </c>
      <c r="Y95" s="1">
        <f>(AA95/U95)/60</f>
      </c>
      <c r="Z95" s="105">
        <f>X95*Y95</f>
      </c>
      <c r="AA95" s="3">
        <f>IF(AND(T95&gt;=S95, S95&gt;=TIME(9,0,0), T95&lt;=TIME(15,0,0)),IF(LEFT(TRIM(E95:E$208),2)="DW",500,500),500)</f>
      </c>
      <c r="AB95" s="98"/>
      <c r="AC95" s="3"/>
      <c r="AD95" s="3"/>
      <c r="AE95" s="3"/>
      <c r="AF95" s="3">
        <f>+AC95+AE95</f>
      </c>
      <c r="AG95" s="101">
        <f>(AA95/U95)*1.5*AF95</f>
      </c>
      <c r="AH95" s="107">
        <f>(AA95-W95-Z95-AI95-AJ95)+AG95</f>
      </c>
      <c r="AI95" s="32"/>
      <c r="AJ95" s="32"/>
      <c r="AK95" s="32"/>
      <c r="AL95" s="32"/>
      <c r="AM95" s="32"/>
    </row>
    <row r="96">
      <c r="A96" s="106"/>
      <c r="B96" s="2"/>
      <c r="C96" s="102"/>
      <c r="D96" s="144"/>
      <c r="E96" s="2"/>
      <c r="F96" s="2"/>
      <c r="G96" s="104">
        <f>IFERROR(VLOOKUP(B96,Members!$B:$G,3,0),"")</f>
      </c>
      <c r="H96" s="3">
        <f>IFERROR(VLOOKUP(B96,Members!$B:$G,4,0),"")</f>
      </c>
      <c r="I96" s="3">
        <f>IFERROR(VLOOKUP(B96,Members!$B:$G,5,0),"")</f>
      </c>
      <c r="J96" s="3">
        <f>IFERROR(VLOOKUP(B96,Members!$B:$G,6,0),"")</f>
      </c>
      <c r="K96" s="32"/>
      <c r="L96" s="8">
        <f>IF(ISNUMBER(SEARCH("BM", E96)),IFERROR(VLOOKUP(B96, Members!$B:$H, 7, FALSE), ""),"")</f>
      </c>
      <c r="M96" s="98">
        <f>IFERROR(IF(D96&lt;T96,"ออกก่อน "&amp;TEXT((T96-D96)*24*60,"0")&amp;" นาที",""),"")</f>
      </c>
      <c r="N96" s="98">
        <f>TEXT(C96,"hh:mm:ss")</f>
      </c>
      <c r="O96" s="98">
        <f>TIMEVALUE(LEFT(N96,5))</f>
      </c>
      <c r="P96" s="10">
        <f>IFERROR(IF(MOD(S96,1)&gt;=MOD(O96,1),"ตรงเวลา","มาสาย "&amp;ROUND((MOD(O96,1)-MOD(S96,1))*1440,0)&amp;" นาที"),"")</f>
      </c>
      <c r="Q96" s="3">
        <f>IF(S96&lt;=O96,(O96-S96)*1440,0)</f>
      </c>
      <c r="R96" s="3" t="str">
        <v>08:30 - 17:30</v>
      </c>
      <c r="S96" s="98">
        <f>TIMEVALUE(LEFT(R96,5))</f>
      </c>
      <c r="T96" s="98">
        <f>TIMEVALUE(RIGHT(R96,5))</f>
      </c>
      <c r="U96" s="1">
        <f>IF(IF(T96&lt;S96,(T96+1-S96)*24,(T96-S96)*24)&lt;=6,5,8)</f>
      </c>
      <c r="V96" s="3">
        <f>IF(OR(LEFT(E96,2)="BM",LEFT(E96,2)="DW"),Q96,0)</f>
      </c>
      <c r="W96" s="3">
        <f>(AA96/U96)/60*V96</f>
      </c>
      <c r="X96" s="103">
        <f>IF(D96&lt;T96,(T96-D96)*24*60,0)</f>
      </c>
      <c r="Y96" s="1">
        <f>(AA96/U96)/60</f>
      </c>
      <c r="Z96" s="105">
        <f>X96*Y96</f>
      </c>
      <c r="AA96" s="3">
        <f>IF(AND(T96&gt;=S96, S96&gt;=TIME(9,0,0), T96&lt;=TIME(15,0,0)),IF(LEFT(TRIM(E96:E$208),2)="DW",500,500),500)</f>
      </c>
      <c r="AB96" s="98"/>
      <c r="AC96" s="3"/>
      <c r="AD96" s="3"/>
      <c r="AE96" s="3"/>
      <c r="AF96" s="3">
        <f>+AC96+AE96</f>
      </c>
      <c r="AG96" s="101">
        <f>(AA96/U96)*1.5*AF96</f>
      </c>
      <c r="AH96" s="107">
        <f>(AA96-W96-Z96-AI96-AJ96)+AG96</f>
      </c>
      <c r="AI96" s="32"/>
      <c r="AJ96" s="32"/>
      <c r="AK96" s="32"/>
      <c r="AL96" s="32"/>
      <c r="AM96" s="32"/>
    </row>
    <row r="97">
      <c r="A97" s="106"/>
      <c r="B97" s="2"/>
      <c r="C97" s="102"/>
      <c r="D97" s="144"/>
      <c r="E97" s="2"/>
      <c r="F97" s="2"/>
      <c r="G97" s="104">
        <f>IFERROR(VLOOKUP(B97,Members!$B:$G,3,0),"")</f>
      </c>
      <c r="H97" s="3">
        <f>IFERROR(VLOOKUP(B97,Members!$B:$G,4,0),"")</f>
      </c>
      <c r="I97" s="3">
        <f>IFERROR(VLOOKUP(B97,Members!$B:$G,5,0),"")</f>
      </c>
      <c r="J97" s="3">
        <f>IFERROR(VLOOKUP(B97,Members!$B:$G,6,0),"")</f>
      </c>
      <c r="K97" s="32"/>
      <c r="L97" s="8">
        <f>IF(ISNUMBER(SEARCH("BM", E97)),IFERROR(VLOOKUP(B97, Members!$B:$H, 7, FALSE), ""),"")</f>
      </c>
      <c r="M97" s="98">
        <f>IFERROR(IF(D97&lt;T97,"ออกก่อน "&amp;TEXT((T97-D97)*24*60,"0")&amp;" นาที",""),"")</f>
      </c>
      <c r="N97" s="98">
        <f>TEXT(C97,"hh:mm:ss")</f>
      </c>
      <c r="O97" s="98">
        <f>TIMEVALUE(LEFT(N97,5))</f>
      </c>
      <c r="P97" s="10">
        <f>IFERROR(IF(MOD(S97,1)&gt;=MOD(O97,1),"ตรงเวลา","มาสาย "&amp;ROUND((MOD(O97,1)-MOD(S97,1))*1440,0)&amp;" นาที"),"")</f>
      </c>
      <c r="Q97" s="3">
        <f>IF(S97&lt;=O97,(O97-S97)*1440,0)</f>
      </c>
      <c r="R97" s="3" t="str">
        <v>08:30 - 17:30</v>
      </c>
      <c r="S97" s="98">
        <f>TIMEVALUE(LEFT(R97,5))</f>
      </c>
      <c r="T97" s="98">
        <f>TIMEVALUE(RIGHT(R97,5))</f>
      </c>
      <c r="U97" s="1">
        <f>IF(IF(T97&lt;S97,(T97+1-S97)*24,(T97-S97)*24)&lt;=6,5,8)</f>
      </c>
      <c r="V97" s="3">
        <f>IF(OR(LEFT(E97,2)="BM",LEFT(E97,2)="DW"),Q97,0)</f>
      </c>
      <c r="W97" s="3">
        <f>(AA97/U97)/60*V97</f>
      </c>
      <c r="X97" s="103">
        <f>IF(D97&lt;T97,(T97-D97)*24*60,0)</f>
      </c>
      <c r="Y97" s="1">
        <f>(AA97/U97)/60</f>
      </c>
      <c r="Z97" s="105">
        <f>X97*Y97</f>
      </c>
      <c r="AA97" s="3">
        <f>IF(AND(T97&gt;=S97, S97&gt;=TIME(9,0,0), T97&lt;=TIME(15,0,0)),IF(LEFT(TRIM(E97:E$208),2)="DW",500,500),500)</f>
      </c>
      <c r="AB97" s="98"/>
      <c r="AC97" s="3"/>
      <c r="AD97" s="3"/>
      <c r="AE97" s="3"/>
      <c r="AF97" s="3">
        <f>+AC97+AE97</f>
      </c>
      <c r="AG97" s="101">
        <f>(AA97/U97)*1.5*AF97</f>
      </c>
      <c r="AH97" s="107">
        <f>(AA97-W97-Z97-AI97-AJ97)+AG97</f>
      </c>
      <c r="AI97" s="32"/>
      <c r="AJ97" s="32"/>
      <c r="AK97" s="32"/>
      <c r="AL97" s="32"/>
      <c r="AM97" s="32"/>
    </row>
    <row r="98">
      <c r="A98" s="106"/>
      <c r="B98" s="2"/>
      <c r="C98" s="102"/>
      <c r="D98" s="144"/>
      <c r="E98" s="2"/>
      <c r="F98" s="2"/>
      <c r="G98" s="104">
        <f>IFERROR(VLOOKUP(B98,Members!$B:$G,3,0),"")</f>
      </c>
      <c r="H98" s="3">
        <f>IFERROR(VLOOKUP(B98,Members!$B:$G,4,0),"")</f>
      </c>
      <c r="I98" s="3">
        <f>IFERROR(VLOOKUP(B98,Members!$B:$G,5,0),"")</f>
      </c>
      <c r="J98" s="3">
        <f>IFERROR(VLOOKUP(B98,Members!$B:$G,6,0),"")</f>
      </c>
      <c r="K98" s="32"/>
      <c r="L98" s="8">
        <f>IF(ISNUMBER(SEARCH("BM", E98)),IFERROR(VLOOKUP(B98, Members!$B:$H, 7, FALSE), ""),"")</f>
      </c>
      <c r="M98" s="98">
        <f>IFERROR(IF(D98&lt;T98,"ออกก่อน "&amp;TEXT((T98-D98)*24*60,"0")&amp;" นาที",""),"")</f>
      </c>
      <c r="N98" s="98">
        <f>TEXT(C98,"hh:mm:ss")</f>
      </c>
      <c r="O98" s="98">
        <f>TIMEVALUE(LEFT(N98,5))</f>
      </c>
      <c r="P98" s="10">
        <f>IFERROR(IF(MOD(S98,1)&gt;=MOD(O98,1),"ตรงเวลา","มาสาย "&amp;ROUND((MOD(O98,1)-MOD(S98,1))*1440,0)&amp;" นาที"),"")</f>
      </c>
      <c r="Q98" s="3">
        <f>IF(S98&lt;=O98,(O98-S98)*1440,0)</f>
      </c>
      <c r="R98" s="3" t="str">
        <v>08:30 - 17:30</v>
      </c>
      <c r="S98" s="98">
        <f>TIMEVALUE(LEFT(R98,5))</f>
      </c>
      <c r="T98" s="98">
        <f>TIMEVALUE(RIGHT(R98,5))</f>
      </c>
      <c r="U98" s="1">
        <f>IF(IF(T98&lt;S98,(T98+1-S98)*24,(T98-S98)*24)&lt;=6,5,8)</f>
      </c>
      <c r="V98" s="3">
        <f>IF(OR(LEFT(E98,2)="BM",LEFT(E98,2)="DW"),Q98,0)</f>
      </c>
      <c r="W98" s="3">
        <f>(AA98/U98)/60*V98</f>
      </c>
      <c r="X98" s="103">
        <f>IF(D98&lt;T98,(T98-D98)*24*60,0)</f>
      </c>
      <c r="Y98" s="1">
        <f>(AA98/U98)/60</f>
      </c>
      <c r="Z98" s="105">
        <f>X98*Y98</f>
      </c>
      <c r="AA98" s="3">
        <f>IF(AND(T98&gt;=S98, S98&gt;=TIME(9,0,0), T98&lt;=TIME(15,0,0)),IF(LEFT(TRIM(E98:E$208),2)="DW",500,500),500)</f>
      </c>
      <c r="AB98" s="98"/>
      <c r="AC98" s="3"/>
      <c r="AD98" s="3"/>
      <c r="AE98" s="3"/>
      <c r="AF98" s="3">
        <f>+AC98+AE98</f>
      </c>
      <c r="AG98" s="101">
        <f>(AA98/U98)*1.5*AF98</f>
      </c>
      <c r="AH98" s="107">
        <f>(AA98-W98-Z98-AI98-AJ98)+AG98</f>
      </c>
      <c r="AI98" s="32"/>
      <c r="AJ98" s="32"/>
      <c r="AK98" s="32"/>
      <c r="AL98" s="32"/>
      <c r="AM98" s="32"/>
    </row>
    <row r="99">
      <c r="A99" s="32"/>
      <c r="B99" s="32"/>
      <c r="C99" s="32"/>
      <c r="D99" s="108"/>
      <c r="E99" s="32"/>
      <c r="F99" s="32"/>
      <c r="G99" s="104">
        <f>IFERROR(VLOOKUP(B99,Members!$B:$G,3,0),"")</f>
      </c>
      <c r="H99" s="3">
        <f>IFERROR(VLOOKUP(B99,Members!$B:$G,4,0),"")</f>
      </c>
      <c r="I99" s="3">
        <f>IFERROR(VLOOKUP(B99,Members!$B:$G,5,0),"")</f>
      </c>
      <c r="J99" s="3">
        <f>IFERROR(VLOOKUP(B99,Members!$B:$G,6,0),"")</f>
      </c>
      <c r="K99" s="32"/>
      <c r="L99" s="8">
        <f>IF(ISNUMBER(SEARCH("BM", E99)),IFERROR(VLOOKUP(B99, Members!$B:$H, 7, FALSE), ""),"")</f>
      </c>
      <c r="M99" s="98">
        <f>IFERROR(IF(D99&lt;T99,"ออกก่อน "&amp;TEXT((T99-D99)*24*60,"0")&amp;" นาที",""),"")</f>
      </c>
      <c r="N99" s="98">
        <f>TEXT(C99,"hh:mm:ss")</f>
      </c>
      <c r="O99" s="98">
        <f>TIMEVALUE(LEFT(N99,5))</f>
      </c>
      <c r="P99" s="10">
        <f>IFERROR(IF(MOD(S99,1)&gt;=MOD(O99,1),"ตรงเวลา","มาสาย "&amp;ROUND((MOD(O99,1)-MOD(S99,1))*1440,0)&amp;" นาที"),"")</f>
      </c>
      <c r="Q99" s="3">
        <f>IF(S99&lt;=O99,(O99-S99)*1440,0)</f>
      </c>
      <c r="R99" s="3" t="str">
        <v>08:30 - 17:30</v>
      </c>
      <c r="S99" s="98">
        <f>TIMEVALUE(LEFT(R99,5))</f>
      </c>
      <c r="T99" s="98">
        <f>TIMEVALUE(RIGHT(R99,5))</f>
      </c>
      <c r="U99" s="1">
        <f>IF(IF(T99&lt;S99,(T99+1-S99)*24,(T99-S99)*24)&lt;=6,5,8)</f>
      </c>
      <c r="V99" s="3">
        <f>IF(OR(LEFT(E99,2)="BM",LEFT(E99,2)="DW"),Q99,0)</f>
      </c>
      <c r="W99" s="3">
        <f>(AA99/U99)/60*V99</f>
      </c>
      <c r="X99" s="103">
        <f>IF(D99&lt;T99,(T99-D99)*24*60,0)</f>
      </c>
      <c r="Y99" s="1">
        <f>(AA99/U99)/60</f>
      </c>
      <c r="Z99" s="105">
        <f>X99*Y99</f>
      </c>
      <c r="AA99" s="3">
        <f>IF(AND(T99&gt;=S99, S99&gt;=TIME(9,0,0), T99&lt;=TIME(15,0,0)),IF(LEFT(TRIM(E99:E$208),2)="DW",500,500),500)</f>
      </c>
      <c r="AB99" s="98"/>
      <c r="AC99" s="3"/>
      <c r="AD99" s="3"/>
      <c r="AE99" s="3"/>
      <c r="AF99" s="3">
        <f>+AC99+AE99</f>
      </c>
      <c r="AG99" s="101">
        <f>(AA99/U99)*1.5*AF99</f>
      </c>
      <c r="AH99" s="107">
        <f>(AA99-W99-Z99-AI99-AJ99)+AG99</f>
      </c>
      <c r="AI99" s="32"/>
      <c r="AJ99" s="32"/>
      <c r="AK99" s="32"/>
      <c r="AL99" s="32"/>
      <c r="AM99" s="32"/>
    </row>
    <row r="100">
      <c r="A100" s="32"/>
      <c r="B100" s="32"/>
      <c r="C100" s="32"/>
      <c r="D100" s="108"/>
      <c r="E100" s="32"/>
      <c r="F100" s="32"/>
      <c r="G100" s="104">
        <f>IFERROR(VLOOKUP(B100,Members!$B:$G,3,0),"")</f>
      </c>
      <c r="H100" s="3">
        <f>IFERROR(VLOOKUP(B100,Members!$B:$G,4,0),"")</f>
      </c>
      <c r="I100" s="3">
        <f>IFERROR(VLOOKUP(B100,Members!$B:$G,5,0),"")</f>
      </c>
      <c r="J100" s="3">
        <f>IFERROR(VLOOKUP(B100,Members!$B:$G,6,0),"")</f>
      </c>
      <c r="K100" s="32"/>
      <c r="L100" s="8">
        <f>IF(ISNUMBER(SEARCH("BM", E100)),IFERROR(VLOOKUP(B100, Members!$B:$H, 7, FALSE), ""),"")</f>
      </c>
      <c r="M100" s="98">
        <f>IFERROR(IF(D100&lt;T100,"ออกก่อน "&amp;TEXT((T100-D100)*24*60,"0")&amp;" นาที",""),"")</f>
      </c>
      <c r="N100" s="98">
        <f>TEXT(C100,"hh:mm:ss")</f>
      </c>
      <c r="O100" s="98">
        <f>TIMEVALUE(LEFT(N100,5))</f>
      </c>
      <c r="P100" s="10">
        <f>IFERROR(IF(MOD(S100,1)&gt;=MOD(O100,1),"ตรงเวลา","มาสาย "&amp;ROUND((MOD(O100,1)-MOD(S100,1))*1440,0)&amp;" นาที"),"")</f>
      </c>
      <c r="Q100" s="3">
        <f>IF(S100&lt;=O100,(O100-S100)*1440,0)</f>
      </c>
      <c r="R100" s="3" t="str">
        <v>08:30 - 17:30</v>
      </c>
      <c r="S100" s="98">
        <f>TIMEVALUE(LEFT(R100,5))</f>
      </c>
      <c r="T100" s="98">
        <f>TIMEVALUE(RIGHT(R100,5))</f>
      </c>
      <c r="U100" s="1">
        <f>IF(IF(T100&lt;S100,(T100+1-S100)*24,(T100-S100)*24)&lt;=6,5,8)</f>
      </c>
      <c r="V100" s="3">
        <f>IF(OR(LEFT(E100,2)="BM",LEFT(E100,2)="DW"),Q100,0)</f>
      </c>
      <c r="W100" s="3">
        <f>(AA100/U100)/60*V100</f>
      </c>
      <c r="X100" s="103">
        <f>IF(D100&lt;T100,(T100-D100)*24*60,0)</f>
      </c>
      <c r="Y100" s="1">
        <f>(AA100/U100)/60</f>
      </c>
      <c r="Z100" s="105">
        <f>X100*Y100</f>
      </c>
      <c r="AA100" s="3">
        <f>IF(AND(T100&gt;=S100, S100&gt;=TIME(9,0,0), T100&lt;=TIME(15,0,0)),IF(LEFT(TRIM(E100:E$208),2)="DW",500,500),500)</f>
      </c>
      <c r="AB100" s="98"/>
      <c r="AC100" s="3"/>
      <c r="AD100" s="3"/>
      <c r="AE100" s="3"/>
      <c r="AF100" s="3">
        <f>+AC100+AE100</f>
      </c>
      <c r="AG100" s="101">
        <f>(AA100/U100)*1.5*AF100</f>
      </c>
      <c r="AH100" s="107">
        <f>(AA100-W100-Z100-AI100-AJ100)+AG100</f>
      </c>
      <c r="AI100" s="32"/>
      <c r="AJ100" s="32"/>
      <c r="AK100" s="32"/>
      <c r="AL100" s="32"/>
      <c r="AM100" s="32"/>
    </row>
    <row r="101">
      <c r="A101" s="32"/>
      <c r="B101" s="32"/>
      <c r="C101" s="32"/>
      <c r="D101" s="108"/>
      <c r="E101" s="32"/>
      <c r="F101" s="32"/>
      <c r="G101" s="104">
        <f>IFERROR(VLOOKUP(B101,Members!$B:$G,3,0),"")</f>
      </c>
      <c r="H101" s="3">
        <f>IFERROR(VLOOKUP(B101,Members!$B:$G,4,0),"")</f>
      </c>
      <c r="I101" s="3">
        <f>IFERROR(VLOOKUP(B101,Members!$B:$G,5,0),"")</f>
      </c>
      <c r="J101" s="3">
        <f>IFERROR(VLOOKUP(B101,Members!$B:$G,6,0),"")</f>
      </c>
      <c r="K101" s="32"/>
      <c r="L101" s="8">
        <f>IF(ISNUMBER(SEARCH("BM", E101)),IFERROR(VLOOKUP(B101, Members!$B:$H, 7, FALSE), ""),"")</f>
      </c>
      <c r="M101" s="98">
        <f>IFERROR(IF(D101&lt;T101,"ออกก่อน "&amp;TEXT((T101-D101)*24*60,"0")&amp;" นาที",""),"")</f>
      </c>
      <c r="N101" s="98">
        <f>TEXT(C101,"hh:mm:ss")</f>
      </c>
      <c r="O101" s="98">
        <f>TIMEVALUE(LEFT(N101,5))</f>
      </c>
      <c r="P101" s="10">
        <f>IFERROR(IF(MOD(S101,1)&gt;=MOD(O101,1),"ตรงเวลา","มาสาย "&amp;ROUND((MOD(O101,1)-MOD(S101,1))*1440,0)&amp;" นาที"),"")</f>
      </c>
      <c r="Q101" s="3">
        <f>IF(S101&lt;=O101,(O101-S101)*1440,0)</f>
      </c>
      <c r="R101" s="3" t="str">
        <v>08:30 - 17:30</v>
      </c>
      <c r="S101" s="98">
        <f>TIMEVALUE(LEFT(R101,5))</f>
      </c>
      <c r="T101" s="98">
        <f>TIMEVALUE(RIGHT(R101,5))</f>
      </c>
      <c r="U101" s="1">
        <f>IF(IF(T101&lt;S101,(T101+1-S101)*24,(T101-S101)*24)&lt;=6,5,8)</f>
      </c>
      <c r="V101" s="3">
        <f>IF(OR(LEFT(E101,2)="BM",LEFT(E101,2)="DW"),Q101,0)</f>
      </c>
      <c r="W101" s="3">
        <f>(AA101/U101)/60*V101</f>
      </c>
      <c r="X101" s="103">
        <f>IF(D101&lt;T101,(T101-D101)*24*60,0)</f>
      </c>
      <c r="Y101" s="1">
        <f>(AA101/U101)/60</f>
      </c>
      <c r="Z101" s="105">
        <f>X101*Y101</f>
      </c>
      <c r="AA101" s="3">
        <f>IF(AND(T101&gt;=S101, S101&gt;=TIME(9,0,0), T101&lt;=TIME(15,0,0)),IF(LEFT(TRIM(E101:E$208),2)="DW",500,500),500)</f>
      </c>
      <c r="AB101" s="98"/>
      <c r="AC101" s="3"/>
      <c r="AD101" s="3"/>
      <c r="AE101" s="3"/>
      <c r="AF101" s="3">
        <f>+AC101+AE101</f>
      </c>
      <c r="AG101" s="101">
        <f>(AA101/U101)*1.5*AF101</f>
      </c>
      <c r="AH101" s="107">
        <f>(AA101-W101-Z101-AI101-AJ101)+AG101</f>
      </c>
      <c r="AI101" s="32"/>
      <c r="AJ101" s="32"/>
      <c r="AK101" s="32"/>
      <c r="AL101" s="32"/>
      <c r="AM101" s="32"/>
    </row>
    <row r="102">
      <c r="A102" s="32"/>
      <c r="B102" s="32"/>
      <c r="C102" s="32"/>
      <c r="D102" s="108"/>
      <c r="E102" s="32"/>
      <c r="F102" s="32"/>
      <c r="G102" s="104">
        <f>IFERROR(VLOOKUP(B102,Members!$B:$G,3,0),"")</f>
      </c>
      <c r="H102" s="3">
        <f>IFERROR(VLOOKUP(B102,Members!$B:$G,4,0),"")</f>
      </c>
      <c r="I102" s="3">
        <f>IFERROR(VLOOKUP(B102,Members!$B:$G,5,0),"")</f>
      </c>
      <c r="J102" s="3">
        <f>IFERROR(VLOOKUP(B102,Members!$B:$G,6,0),"")</f>
      </c>
      <c r="K102" s="32"/>
      <c r="L102" s="8">
        <f>IF(ISNUMBER(SEARCH("BM", E102)),IFERROR(VLOOKUP(B102, Members!$B:$H, 7, FALSE), ""),"")</f>
      </c>
      <c r="M102" s="98">
        <f>IFERROR(IF(D102&lt;T102,"ออกก่อน "&amp;TEXT((T102-D102)*24*60,"0")&amp;" นาที",""),"")</f>
      </c>
      <c r="N102" s="98">
        <f>TEXT(C102,"hh:mm:ss")</f>
      </c>
      <c r="O102" s="98">
        <f>TIMEVALUE(LEFT(N102,5))</f>
      </c>
      <c r="P102" s="10">
        <f>IFERROR(IF(MOD(S102,1)&gt;=MOD(O102,1),"ตรงเวลา","มาสาย "&amp;ROUND((MOD(O102,1)-MOD(S102,1))*1440,0)&amp;" นาที"),"")</f>
      </c>
      <c r="Q102" s="3">
        <f>IF(S102&lt;=O102,(O102-S102)*1440,0)</f>
      </c>
      <c r="R102" s="3" t="str">
        <v>08:30 - 17:30</v>
      </c>
      <c r="S102" s="98">
        <f>TIMEVALUE(LEFT(R102,5))</f>
      </c>
      <c r="T102" s="98">
        <f>TIMEVALUE(RIGHT(R102,5))</f>
      </c>
      <c r="U102" s="1">
        <f>IF(IF(T102&lt;S102,(T102+1-S102)*24,(T102-S102)*24)&lt;=6,5,8)</f>
      </c>
      <c r="V102" s="3">
        <f>IF(OR(LEFT(E102,2)="BM",LEFT(E102,2)="DW"),Q102,0)</f>
      </c>
      <c r="W102" s="3">
        <f>(AA102/U102)/60*V102</f>
      </c>
      <c r="X102" s="103">
        <f>IF(D102&lt;T102,(T102-D102)*24*60,0)</f>
      </c>
      <c r="Y102" s="1">
        <f>(AA102/U102)/60</f>
      </c>
      <c r="Z102" s="105">
        <f>X102*Y102</f>
      </c>
      <c r="AA102" s="3">
        <f>IF(AND(T102&gt;=S102, S102&gt;=TIME(9,0,0), T102&lt;=TIME(15,0,0)),IF(LEFT(TRIM(E102:E$208),2)="DW",500,500),500)</f>
      </c>
      <c r="AB102" s="98"/>
      <c r="AC102" s="3"/>
      <c r="AD102" s="3"/>
      <c r="AE102" s="3"/>
      <c r="AF102" s="3">
        <f>+AC102+AE102</f>
      </c>
      <c r="AG102" s="101">
        <f>(AA102/U102)*1.5*AF102</f>
      </c>
      <c r="AH102" s="107">
        <f>(AA102-W102-Z102-AI102-AJ102)+AG102</f>
      </c>
      <c r="AI102" s="32"/>
      <c r="AJ102" s="32"/>
      <c r="AK102" s="32"/>
      <c r="AL102" s="32"/>
      <c r="AM102" s="32"/>
    </row>
    <row r="103">
      <c r="A103" s="32"/>
      <c r="B103" s="32"/>
      <c r="C103" s="32"/>
      <c r="D103" s="108"/>
      <c r="E103" s="32"/>
      <c r="F103" s="32"/>
      <c r="G103" s="104">
        <f>IFERROR(VLOOKUP(B103,Members!$B:$G,3,0),"")</f>
      </c>
      <c r="H103" s="3">
        <f>IFERROR(VLOOKUP(B103,Members!$B:$G,4,0),"")</f>
      </c>
      <c r="I103" s="3">
        <f>IFERROR(VLOOKUP(B103,Members!$B:$G,5,0),"")</f>
      </c>
      <c r="J103" s="3">
        <f>IFERROR(VLOOKUP(B103,Members!$B:$G,6,0),"")</f>
      </c>
      <c r="K103" s="32"/>
      <c r="L103" s="8">
        <f>IF(ISNUMBER(SEARCH("BM", E103)),IFERROR(VLOOKUP(B103, Members!$B:$H, 7, FALSE), ""),"")</f>
      </c>
      <c r="M103" s="98">
        <f>IFERROR(IF(D103&lt;T103,"ออกก่อน "&amp;TEXT((T103-D103)*24*60,"0")&amp;" นาที",""),"")</f>
      </c>
      <c r="N103" s="98">
        <f>TEXT(C103,"hh:mm:ss")</f>
      </c>
      <c r="O103" s="98">
        <f>TIMEVALUE(LEFT(N103,5))</f>
      </c>
      <c r="P103" s="10">
        <f>IFERROR(IF(MOD(S103,1)&gt;=MOD(O103,1),"ตรงเวลา","มาสาย "&amp;ROUND((MOD(O103,1)-MOD(S103,1))*1440,0)&amp;" นาที"),"")</f>
      </c>
      <c r="Q103" s="3">
        <f>IF(S103&lt;=O103,(O103-S103)*1440,0)</f>
      </c>
      <c r="R103" s="3" t="str">
        <v>08:30 - 17:30</v>
      </c>
      <c r="S103" s="98">
        <f>TIMEVALUE(LEFT(R103,5))</f>
      </c>
      <c r="T103" s="98">
        <f>TIMEVALUE(RIGHT(R103,5))</f>
      </c>
      <c r="U103" s="1">
        <f>IF(IF(T103&lt;S103,(T103+1-S103)*24,(T103-S103)*24)&lt;=6,5,8)</f>
      </c>
      <c r="V103" s="3">
        <f>IF(OR(LEFT(E103,2)="BM",LEFT(E103,2)="DW"),Q103,0)</f>
      </c>
      <c r="W103" s="3">
        <f>(AA103/U103)/60*V103</f>
      </c>
      <c r="X103" s="103">
        <f>IF(D103&lt;T103,(T103-D103)*24*60,0)</f>
      </c>
      <c r="Y103" s="1">
        <f>(AA103/U103)/60</f>
      </c>
      <c r="Z103" s="105">
        <f>X103*Y103</f>
      </c>
      <c r="AA103" s="3">
        <f>IF(AND(T103&gt;=S103, S103&gt;=TIME(9,0,0), T103&lt;=TIME(15,0,0)),IF(LEFT(TRIM(E103:E$208),2)="DW",500,500),500)</f>
      </c>
      <c r="AB103" s="98"/>
      <c r="AC103" s="3"/>
      <c r="AD103" s="3"/>
      <c r="AE103" s="3"/>
      <c r="AF103" s="3">
        <f>+AC103+AE103</f>
      </c>
      <c r="AG103" s="101">
        <f>(AA103/U103)*1.5*AF103</f>
      </c>
      <c r="AH103" s="107">
        <f>(AA103-W103-Z103-AI103-AJ103)+AG103</f>
      </c>
      <c r="AI103" s="32"/>
      <c r="AJ103" s="32"/>
      <c r="AK103" s="32"/>
      <c r="AL103" s="32"/>
      <c r="AM103" s="32"/>
    </row>
    <row r="104">
      <c r="A104" s="32"/>
      <c r="B104" s="32"/>
      <c r="C104" s="32"/>
      <c r="D104" s="108"/>
      <c r="E104" s="32"/>
      <c r="F104" s="32"/>
      <c r="G104" s="104">
        <f>IFERROR(VLOOKUP(B104,Members!$B:$G,3,0),"")</f>
      </c>
      <c r="H104" s="3">
        <f>IFERROR(VLOOKUP(B104,Members!$B:$G,4,0),"")</f>
      </c>
      <c r="I104" s="3">
        <f>IFERROR(VLOOKUP(B104,Members!$B:$G,5,0),"")</f>
      </c>
      <c r="J104" s="3">
        <f>IFERROR(VLOOKUP(B104,Members!$B:$G,6,0),"")</f>
      </c>
      <c r="K104" s="32"/>
      <c r="L104" s="8">
        <f>IF(ISNUMBER(SEARCH("BM", E104)),IFERROR(VLOOKUP(B104, Members!$B:$H, 7, FALSE), ""),"")</f>
      </c>
      <c r="M104" s="98">
        <f>IFERROR(IF(D104&lt;T104,"ออกก่อน "&amp;TEXT((T104-D104)*24*60,"0")&amp;" นาที",""),"")</f>
      </c>
      <c r="N104" s="98">
        <f>TEXT(C104,"hh:mm:ss")</f>
      </c>
      <c r="O104" s="98">
        <f>TIMEVALUE(LEFT(N104,5))</f>
      </c>
      <c r="P104" s="10">
        <f>IFERROR(IF(MOD(S104,1)&gt;=MOD(O104,1),"ตรงเวลา","มาสาย "&amp;ROUND((MOD(O104,1)-MOD(S104,1))*1440,0)&amp;" นาที"),"")</f>
      </c>
      <c r="Q104" s="3">
        <f>IF(S104&lt;=O104,(O104-S104)*1440,0)</f>
      </c>
      <c r="R104" s="3" t="str">
        <v>08:30 - 17:30</v>
      </c>
      <c r="S104" s="98">
        <f>TIMEVALUE(LEFT(R104,5))</f>
      </c>
      <c r="T104" s="98">
        <f>TIMEVALUE(RIGHT(R104,5))</f>
      </c>
      <c r="U104" s="1">
        <f>IF(IF(T104&lt;S104,(T104+1-S104)*24,(T104-S104)*24)&lt;=6,5,8)</f>
      </c>
      <c r="V104" s="3">
        <f>IF(OR(LEFT(E104,2)="BM",LEFT(E104,2)="DW"),Q104,0)</f>
      </c>
      <c r="W104" s="3">
        <f>(AA104/U104)/60*V104</f>
      </c>
      <c r="X104" s="103">
        <f>IF(D104&lt;T104,(T104-D104)*24*60,0)</f>
      </c>
      <c r="Y104" s="1">
        <f>(AA104/U104)/60</f>
      </c>
      <c r="Z104" s="105">
        <f>X104*Y104</f>
      </c>
      <c r="AA104" s="3">
        <f>IF(AND(T104&gt;=S104, S104&gt;=TIME(9,0,0), T104&lt;=TIME(15,0,0)),IF(LEFT(TRIM(E104:E$208),2)="DW",500,500),500)</f>
      </c>
      <c r="AB104" s="98"/>
      <c r="AC104" s="3"/>
      <c r="AD104" s="3"/>
      <c r="AE104" s="3"/>
      <c r="AF104" s="3">
        <f>+AC104+AE104</f>
      </c>
      <c r="AG104" s="101">
        <f>(AA104/U104)*1.5*AF104</f>
      </c>
      <c r="AH104" s="107">
        <f>(AA104-W104-Z104-AI104-AJ104)+AG104</f>
      </c>
      <c r="AI104" s="32"/>
      <c r="AJ104" s="32"/>
      <c r="AK104" s="32"/>
      <c r="AL104" s="32"/>
      <c r="AM104" s="32"/>
    </row>
  </sheetData>
  <mergeCells>
    <mergeCell ref="Z1:AA1"/>
    <mergeCell ref="X1:Y1"/>
    <mergeCell ref="V1:W1"/>
    <mergeCell ref="AF1:AG1"/>
    <mergeCell ref="AD1:AE1"/>
    <mergeCell ref="AD8:AE8"/>
    <mergeCell ref="AB8:AC8"/>
    <mergeCell ref="S1:T1"/>
    <mergeCell ref="Z3:AA7"/>
    <mergeCell ref="Z2:AA2"/>
    <mergeCell ref="D1:E1"/>
    <mergeCell ref="A1:B1"/>
    <mergeCell ref="V2:W2"/>
    <mergeCell ref="X2:Y2"/>
    <mergeCell ref="V3:W3"/>
    <mergeCell ref="X3:Y3"/>
    <mergeCell ref="V4:W4"/>
    <mergeCell ref="X4:Y4"/>
    <mergeCell ref="V5:W5"/>
    <mergeCell ref="X5:Y5"/>
    <mergeCell ref="V6:W6"/>
    <mergeCell ref="X6:Y6"/>
    <mergeCell ref="V7:W7"/>
    <mergeCell ref="X7:Y7"/>
  </mergeCells>
  <conditionalFormatting sqref="L9:L104">
    <cfRule dxfId="144" priority="2" stopIfTrue="true" type="expression">
      <formula>AND(ISNUMBER(SEARCH("BM",$E9)),$E9&lt;&gt;$L9)</formula>
    </cfRule>
  </conditionalFormatting>
  <conditionalFormatting sqref="B1:B1048576">
    <cfRule dxfId="145" priority="3" stopIfTrue="true" type="duplicateValues"/>
  </conditionalFormatting>
  <conditionalFormatting sqref="L1:M1048576">
    <cfRule dxfId="146" operator="containsText" priority="4" stopIfTrue="true" text="ออกก่อน" type="containsText">
      <formula>NOT(ISERROR(SEARCH("ออกก่อน",L1)))</formula>
    </cfRule>
  </conditionalFormatting>
  <conditionalFormatting sqref="A1:F1048576">
    <cfRule dxfId="147" priority="5" stopIfTrue="true" type="expression">
      <formula>ISNUMBER(SEARCH("มาสาย",$P1))</formula>
    </cfRule>
  </conditionalFormatting>
  <conditionalFormatting sqref="P1:P1048576">
    <cfRule dxfId="148" operator="containsText" priority="6" stopIfTrue="true" text="มาสาย" type="containsText">
      <formula>NOT(ISERROR(SEARCH("มาสาย",P1)))</formula>
    </cfRule>
  </conditionalFormatting>
  <dataValidations count="1">
    <dataValidation allowBlank="true" errorStyle="stop" showErrorMessage="true" sqref="R9:R104" type="list">
      <formula1>"08:30 - 17:30,17:00 - 02:00,07:00 - 16:00,09:00 - 15:00,09:00 - 18:00"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