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oao/Documents/GitHub/swen90014-2019-bi-bilby/src/ExcelSheetIO/"/>
    </mc:Choice>
  </mc:AlternateContent>
  <xr:revisionPtr revIDLastSave="0" documentId="13_ncr:1_{47C27F0A-676D-3847-93E2-23426C73E3EF}" xr6:coauthVersionLast="45" xr6:coauthVersionMax="45" xr10:uidLastSave="{00000000-0000-0000-0000-000000000000}"/>
  <bookViews>
    <workbookView xWindow="0" yWindow="6480" windowWidth="33600" windowHeight="20540" activeTab="4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9" i="2"/>
  <c r="K11" i="2" l="1"/>
  <c r="K22" i="2"/>
  <c r="L22" i="2"/>
  <c r="M22" i="2"/>
  <c r="O8" i="2"/>
  <c r="L10" i="8" s="1"/>
  <c r="M35" i="2"/>
  <c r="L35" i="2"/>
  <c r="K35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1" i="2"/>
  <c r="L21" i="2"/>
  <c r="K21" i="2"/>
  <c r="M20" i="2"/>
  <c r="L20" i="2"/>
  <c r="K20" i="2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 s="1"/>
  <c r="A9" i="8" s="1"/>
  <c r="A10" i="8" s="1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D15" i="7" s="1"/>
  <c r="E30" i="7"/>
  <c r="E14" i="7" s="1"/>
  <c r="F30" i="7"/>
  <c r="F14" i="7" s="1"/>
  <c r="G30" i="7"/>
  <c r="G14" i="7" s="1"/>
  <c r="H30" i="7"/>
  <c r="H14" i="7" s="1"/>
  <c r="I30" i="7"/>
  <c r="I14" i="7" s="1"/>
  <c r="I15" i="7" s="1"/>
  <c r="J30" i="7"/>
  <c r="J14" i="7" s="1"/>
  <c r="J15" i="7" s="1"/>
  <c r="K30" i="7"/>
  <c r="K14" i="7" s="1"/>
  <c r="K15" i="7" s="1"/>
  <c r="L30" i="7"/>
  <c r="L14" i="7" s="1"/>
  <c r="L15" i="7" s="1"/>
  <c r="M30" i="7"/>
  <c r="M14" i="7" s="1"/>
  <c r="N30" i="7"/>
  <c r="N14" i="7" s="1"/>
  <c r="B20" i="7"/>
  <c r="B4" i="7" s="1"/>
  <c r="O4" i="7" s="1"/>
  <c r="B21" i="7"/>
  <c r="O21" i="7" s="1"/>
  <c r="B22" i="7"/>
  <c r="B6" i="7" s="1"/>
  <c r="O6" i="7" s="1"/>
  <c r="B23" i="7"/>
  <c r="B7" i="7" s="1"/>
  <c r="O7" i="7" s="1"/>
  <c r="B24" i="7"/>
  <c r="B8" i="7" s="1"/>
  <c r="B25" i="7"/>
  <c r="O25" i="7" s="1"/>
  <c r="B26" i="7"/>
  <c r="O26" i="7" s="1"/>
  <c r="B27" i="7"/>
  <c r="O27" i="7" s="1"/>
  <c r="B28" i="7"/>
  <c r="B12" i="7" s="1"/>
  <c r="O12" i="7" s="1"/>
  <c r="B29" i="7"/>
  <c r="B13" i="7" s="1"/>
  <c r="O13" i="7" s="1"/>
  <c r="B30" i="7"/>
  <c r="B19" i="7"/>
  <c r="B3" i="7" s="1"/>
  <c r="O3" i="7" s="1"/>
  <c r="I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C15" i="7"/>
  <c r="E15" i="7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H8" i="7"/>
  <c r="G8" i="7"/>
  <c r="F15" i="7"/>
  <c r="A11" i="8"/>
  <c r="A12" i="8"/>
  <c r="A13" i="8"/>
  <c r="A14" i="8" s="1"/>
  <c r="F11" i="8" l="1"/>
  <c r="M12" i="8"/>
  <c r="K6" i="8"/>
  <c r="J12" i="8"/>
  <c r="L6" i="8"/>
  <c r="O10" i="8"/>
  <c r="D14" i="8"/>
  <c r="F7" i="8"/>
  <c r="E13" i="8"/>
  <c r="E11" i="8"/>
  <c r="B7" i="8"/>
  <c r="N7" i="8"/>
  <c r="M13" i="8"/>
  <c r="O12" i="8"/>
  <c r="B11" i="8"/>
  <c r="F6" i="8"/>
  <c r="E9" i="8"/>
  <c r="N6" i="8"/>
  <c r="D6" i="8"/>
  <c r="E6" i="8"/>
  <c r="H6" i="8"/>
  <c r="I13" i="8"/>
  <c r="F12" i="8"/>
  <c r="M11" i="8"/>
  <c r="N8" i="8"/>
  <c r="G6" i="8"/>
  <c r="M6" i="8"/>
  <c r="H10" i="8"/>
  <c r="J6" i="8"/>
  <c r="O6" i="8"/>
  <c r="I6" i="8"/>
  <c r="B6" i="8"/>
  <c r="B10" i="8"/>
  <c r="C6" i="8"/>
  <c r="G14" i="8"/>
  <c r="C13" i="8"/>
  <c r="G12" i="8"/>
  <c r="L12" i="8"/>
  <c r="O11" i="8"/>
  <c r="D11" i="8"/>
  <c r="J10" i="8"/>
  <c r="B8" i="8"/>
  <c r="B9" i="8"/>
  <c r="H8" i="8"/>
  <c r="C10" i="8"/>
  <c r="N13" i="8"/>
  <c r="K13" i="8"/>
  <c r="E12" i="8"/>
  <c r="I12" i="8"/>
  <c r="N11" i="8"/>
  <c r="C9" i="8"/>
  <c r="M10" i="8"/>
  <c r="I10" i="8"/>
  <c r="L13" i="8"/>
  <c r="H13" i="8"/>
  <c r="K12" i="8"/>
  <c r="C12" i="8"/>
  <c r="G11" i="8"/>
  <c r="L7" i="8"/>
  <c r="G10" i="8"/>
  <c r="K9" i="8"/>
  <c r="B13" i="8"/>
  <c r="F13" i="8"/>
  <c r="D12" i="8"/>
  <c r="H11" i="8"/>
  <c r="I11" i="8"/>
  <c r="E10" i="8"/>
  <c r="G9" i="8"/>
  <c r="M7" i="8"/>
  <c r="O13" i="8"/>
  <c r="G13" i="8"/>
  <c r="D13" i="8"/>
  <c r="J13" i="8"/>
  <c r="H12" i="8"/>
  <c r="N12" i="8"/>
  <c r="B12" i="8"/>
  <c r="C11" i="8"/>
  <c r="J11" i="8"/>
  <c r="K11" i="8"/>
  <c r="L11" i="8"/>
  <c r="K7" i="8"/>
  <c r="D10" i="8"/>
  <c r="N10" i="8"/>
  <c r="M8" i="8"/>
  <c r="I7" i="8"/>
  <c r="D8" i="8"/>
  <c r="N9" i="8"/>
  <c r="C7" i="8"/>
  <c r="E7" i="8"/>
  <c r="H7" i="8"/>
  <c r="J8" i="8"/>
  <c r="L8" i="8"/>
  <c r="J7" i="8"/>
  <c r="K10" i="8"/>
  <c r="H9" i="8"/>
  <c r="F10" i="8"/>
  <c r="K8" i="8"/>
  <c r="G7" i="8"/>
  <c r="F9" i="8"/>
  <c r="F8" i="8"/>
  <c r="J9" i="8"/>
  <c r="G8" i="8"/>
  <c r="L9" i="8"/>
  <c r="M9" i="8"/>
  <c r="D7" i="8"/>
  <c r="I8" i="8"/>
  <c r="C8" i="8"/>
  <c r="E8" i="8"/>
  <c r="O9" i="8"/>
  <c r="O7" i="8"/>
  <c r="D9" i="8"/>
  <c r="O8" i="8"/>
  <c r="I9" i="8"/>
  <c r="H15" i="7"/>
  <c r="K31" i="7"/>
  <c r="G31" i="7"/>
  <c r="O20" i="7"/>
  <c r="G15" i="7"/>
  <c r="M15" i="7"/>
  <c r="O28" i="7"/>
  <c r="N31" i="7"/>
  <c r="B5" i="7"/>
  <c r="O5" i="7" s="1"/>
  <c r="H31" i="7"/>
  <c r="O8" i="7"/>
  <c r="O23" i="7"/>
  <c r="B10" i="7"/>
  <c r="O10" i="7" s="1"/>
  <c r="O19" i="7"/>
  <c r="O29" i="7"/>
  <c r="B11" i="7"/>
  <c r="O11" i="7" s="1"/>
  <c r="O24" i="7"/>
  <c r="B31" i="7"/>
  <c r="F31" i="7"/>
  <c r="L31" i="7"/>
  <c r="O22" i="7"/>
  <c r="O14" i="8"/>
  <c r="A15" i="8"/>
  <c r="E14" i="8"/>
  <c r="M14" i="8"/>
  <c r="F14" i="8"/>
  <c r="K14" i="8"/>
  <c r="H14" i="8"/>
  <c r="C14" i="8"/>
  <c r="N14" i="8"/>
  <c r="B14" i="8"/>
  <c r="L14" i="8"/>
  <c r="J14" i="8"/>
  <c r="I14" i="8"/>
  <c r="B14" i="7"/>
  <c r="O14" i="7" s="1"/>
  <c r="O30" i="7"/>
  <c r="B9" i="7"/>
  <c r="O9" i="7" s="1"/>
  <c r="N15" i="7"/>
  <c r="D31" i="7"/>
  <c r="J31" i="7"/>
  <c r="O31" i="7" l="1"/>
  <c r="O15" i="7"/>
  <c r="B15" i="7"/>
  <c r="G15" i="8"/>
  <c r="I15" i="8"/>
  <c r="O15" i="8"/>
  <c r="K15" i="8"/>
  <c r="F15" i="8"/>
  <c r="J15" i="8"/>
  <c r="E15" i="8"/>
  <c r="C15" i="8"/>
  <c r="H15" i="8"/>
  <c r="A16" i="8"/>
  <c r="N15" i="8"/>
  <c r="D15" i="8"/>
  <c r="B15" i="8"/>
  <c r="L15" i="8"/>
  <c r="M15" i="8"/>
  <c r="H16" i="8" l="1"/>
  <c r="I16" i="8"/>
  <c r="J16" i="8"/>
  <c r="E16" i="8"/>
  <c r="G16" i="8"/>
  <c r="O16" i="8"/>
  <c r="D16" i="8"/>
  <c r="A17" i="8"/>
  <c r="C16" i="8"/>
  <c r="N16" i="8"/>
  <c r="B16" i="8"/>
  <c r="F16" i="8"/>
  <c r="L16" i="8"/>
  <c r="M16" i="8"/>
  <c r="K16" i="8"/>
  <c r="O17" i="8" l="1"/>
  <c r="G17" i="8"/>
  <c r="B17" i="8"/>
  <c r="C17" i="8"/>
  <c r="J17" i="8"/>
  <c r="M17" i="8"/>
  <c r="L17" i="8"/>
  <c r="E17" i="8"/>
  <c r="I17" i="8"/>
  <c r="F17" i="8"/>
  <c r="H17" i="8"/>
  <c r="D17" i="8"/>
  <c r="A18" i="8"/>
  <c r="K17" i="8"/>
  <c r="N17" i="8"/>
  <c r="O18" i="8" l="1"/>
  <c r="F18" i="8"/>
  <c r="I18" i="8"/>
  <c r="B18" i="8"/>
  <c r="H18" i="8"/>
  <c r="N18" i="8"/>
  <c r="D18" i="8"/>
  <c r="M18" i="8"/>
  <c r="G18" i="8"/>
  <c r="J18" i="8"/>
  <c r="L18" i="8"/>
  <c r="A19" i="8"/>
  <c r="E18" i="8"/>
  <c r="K18" i="8"/>
  <c r="C18" i="8"/>
  <c r="C19" i="8" l="1"/>
  <c r="H19" i="8"/>
  <c r="D19" i="8"/>
  <c r="A20" i="8"/>
  <c r="K19" i="8"/>
  <c r="G19" i="8"/>
  <c r="F19" i="8"/>
  <c r="L19" i="8"/>
  <c r="O19" i="8"/>
  <c r="M19" i="8"/>
  <c r="J19" i="8"/>
  <c r="N19" i="8"/>
  <c r="E19" i="8"/>
  <c r="I19" i="8"/>
  <c r="B19" i="8"/>
  <c r="G20" i="8" l="1"/>
  <c r="A21" i="8"/>
  <c r="M20" i="8"/>
  <c r="L20" i="8"/>
  <c r="I20" i="8"/>
  <c r="H20" i="8"/>
  <c r="O20" i="8"/>
  <c r="B20" i="8"/>
  <c r="F20" i="8"/>
  <c r="J20" i="8"/>
  <c r="C20" i="8"/>
  <c r="N20" i="8"/>
  <c r="K20" i="8"/>
  <c r="E20" i="8"/>
  <c r="D20" i="8"/>
  <c r="A22" i="8" l="1"/>
  <c r="N21" i="8"/>
  <c r="J21" i="8"/>
  <c r="I21" i="8"/>
  <c r="B21" i="8"/>
  <c r="L21" i="8"/>
  <c r="C21" i="8"/>
  <c r="K21" i="8"/>
  <c r="G21" i="8"/>
  <c r="D21" i="8"/>
  <c r="F21" i="8"/>
  <c r="H21" i="8"/>
  <c r="E21" i="8"/>
  <c r="M21" i="8"/>
  <c r="O21" i="8"/>
  <c r="C22" i="8" l="1"/>
  <c r="H22" i="8"/>
  <c r="O22" i="8"/>
  <c r="L22" i="8"/>
  <c r="E22" i="8"/>
  <c r="N22" i="8"/>
  <c r="J22" i="8"/>
  <c r="F22" i="8"/>
  <c r="B22" i="8"/>
  <c r="I22" i="8"/>
  <c r="A23" i="8"/>
  <c r="K22" i="8"/>
  <c r="D22" i="8"/>
  <c r="G22" i="8"/>
  <c r="M22" i="8"/>
  <c r="C23" i="8" l="1"/>
  <c r="M23" i="8"/>
  <c r="L23" i="8"/>
  <c r="B23" i="8"/>
  <c r="K23" i="8"/>
  <c r="E23" i="8"/>
  <c r="I23" i="8"/>
  <c r="H23" i="8"/>
  <c r="O23" i="8"/>
  <c r="A24" i="8"/>
  <c r="J23" i="8"/>
  <c r="D23" i="8"/>
  <c r="N23" i="8"/>
  <c r="F23" i="8"/>
  <c r="G23" i="8"/>
  <c r="H24" i="8" l="1"/>
  <c r="L24" i="8"/>
  <c r="E24" i="8"/>
  <c r="G24" i="8"/>
  <c r="F24" i="8"/>
  <c r="O24" i="8"/>
  <c r="C24" i="8"/>
  <c r="A25" i="8"/>
  <c r="N24" i="8"/>
  <c r="I24" i="8"/>
  <c r="D24" i="8"/>
  <c r="B24" i="8"/>
  <c r="K24" i="8"/>
  <c r="J24" i="8"/>
  <c r="M24" i="8"/>
  <c r="D25" i="8" l="1"/>
  <c r="F25" i="8"/>
  <c r="C25" i="8"/>
  <c r="G25" i="8"/>
  <c r="J25" i="8"/>
  <c r="B25" i="8"/>
  <c r="A26" i="8"/>
  <c r="K25" i="8"/>
  <c r="L25" i="8"/>
  <c r="H25" i="8"/>
  <c r="I25" i="8"/>
  <c r="N25" i="8"/>
  <c r="E25" i="8"/>
  <c r="M25" i="8"/>
  <c r="O25" i="8"/>
  <c r="I26" i="8" l="1"/>
  <c r="F26" i="8"/>
  <c r="J26" i="8"/>
  <c r="K26" i="8"/>
  <c r="D26" i="8"/>
  <c r="C26" i="8"/>
  <c r="G26" i="8"/>
  <c r="L26" i="8"/>
  <c r="H26" i="8"/>
  <c r="A27" i="8"/>
  <c r="O26" i="8"/>
  <c r="M26" i="8"/>
  <c r="N26" i="8"/>
  <c r="B26" i="8"/>
  <c r="E26" i="8"/>
  <c r="M27" i="8" l="1"/>
  <c r="B27" i="8"/>
  <c r="J27" i="8"/>
  <c r="A28" i="8"/>
  <c r="E27" i="8"/>
  <c r="H27" i="8"/>
  <c r="D27" i="8"/>
  <c r="G27" i="8"/>
  <c r="C27" i="8"/>
  <c r="K27" i="8"/>
  <c r="I27" i="8"/>
  <c r="L27" i="8"/>
  <c r="N27" i="8"/>
  <c r="F27" i="8"/>
  <c r="O27" i="8"/>
  <c r="I28" i="8" l="1"/>
  <c r="A29" i="8"/>
  <c r="D28" i="8"/>
  <c r="G28" i="8"/>
  <c r="H28" i="8"/>
  <c r="L28" i="8"/>
  <c r="J28" i="8"/>
  <c r="E28" i="8"/>
  <c r="O28" i="8"/>
  <c r="N28" i="8"/>
  <c r="M28" i="8"/>
  <c r="F28" i="8"/>
  <c r="C28" i="8"/>
  <c r="B28" i="8"/>
  <c r="K28" i="8"/>
  <c r="A30" i="8" l="1"/>
  <c r="H29" i="8"/>
  <c r="F29" i="8"/>
  <c r="M29" i="8"/>
  <c r="J29" i="8"/>
  <c r="I29" i="8"/>
  <c r="L29" i="8"/>
  <c r="B29" i="8"/>
  <c r="N29" i="8"/>
  <c r="G29" i="8"/>
  <c r="K29" i="8"/>
  <c r="O29" i="8"/>
  <c r="D29" i="8"/>
  <c r="C29" i="8"/>
  <c r="E29" i="8"/>
  <c r="L30" i="8" l="1"/>
  <c r="D30" i="8"/>
  <c r="K30" i="8"/>
  <c r="I30" i="8"/>
  <c r="O30" i="8"/>
  <c r="M30" i="8"/>
  <c r="E30" i="8"/>
  <c r="C30" i="8"/>
  <c r="G30" i="8"/>
  <c r="N30" i="8"/>
  <c r="A31" i="8"/>
  <c r="H30" i="8"/>
  <c r="J30" i="8"/>
  <c r="B30" i="8"/>
  <c r="F30" i="8"/>
  <c r="C31" i="8" l="1"/>
  <c r="I31" i="8"/>
  <c r="E31" i="8"/>
  <c r="K31" i="8"/>
  <c r="F31" i="8"/>
  <c r="N31" i="8"/>
  <c r="J31" i="8"/>
  <c r="O31" i="8"/>
  <c r="B31" i="8"/>
  <c r="M31" i="8"/>
  <c r="L31" i="8"/>
  <c r="G31" i="8"/>
  <c r="A32" i="8"/>
  <c r="D31" i="8"/>
  <c r="H31" i="8"/>
  <c r="I32" i="8" l="1"/>
  <c r="C32" i="8"/>
  <c r="F32" i="8"/>
  <c r="M32" i="8"/>
  <c r="K32" i="8"/>
  <c r="E32" i="8"/>
  <c r="N32" i="8"/>
  <c r="A33" i="8"/>
  <c r="J32" i="8"/>
  <c r="D32" i="8"/>
  <c r="O32" i="8"/>
  <c r="L32" i="8"/>
  <c r="B32" i="8"/>
  <c r="H32" i="8"/>
  <c r="G32" i="8"/>
  <c r="L33" i="8" l="1"/>
  <c r="D33" i="8"/>
  <c r="E33" i="8"/>
  <c r="B33" i="8"/>
  <c r="M33" i="8"/>
  <c r="G33" i="8"/>
  <c r="A34" i="8"/>
  <c r="O33" i="8"/>
  <c r="J33" i="8"/>
  <c r="I33" i="8"/>
  <c r="H33" i="8"/>
  <c r="N33" i="8"/>
  <c r="C33" i="8"/>
  <c r="K33" i="8"/>
  <c r="F33" i="8"/>
  <c r="D34" i="8" l="1"/>
  <c r="K34" i="8"/>
  <c r="F34" i="8"/>
  <c r="C34" i="8"/>
  <c r="L34" i="8"/>
  <c r="I34" i="8"/>
  <c r="G34" i="8"/>
  <c r="M34" i="8"/>
  <c r="O34" i="8"/>
  <c r="H34" i="8"/>
  <c r="J34" i="8"/>
  <c r="A35" i="8"/>
  <c r="E34" i="8"/>
  <c r="N34" i="8"/>
  <c r="B34" i="8"/>
  <c r="F35" i="8" l="1"/>
  <c r="M35" i="8"/>
  <c r="E35" i="8"/>
  <c r="L35" i="8"/>
  <c r="A36" i="8"/>
  <c r="C35" i="8"/>
  <c r="O35" i="8"/>
  <c r="H35" i="8"/>
  <c r="K35" i="8"/>
  <c r="N35" i="8"/>
  <c r="D35" i="8"/>
  <c r="G35" i="8"/>
  <c r="I35" i="8"/>
  <c r="B35" i="8"/>
  <c r="J35" i="8"/>
  <c r="K36" i="8" l="1"/>
  <c r="A37" i="8"/>
  <c r="D36" i="8"/>
  <c r="J36" i="8"/>
  <c r="M36" i="8"/>
  <c r="I36" i="8"/>
  <c r="L36" i="8"/>
  <c r="B36" i="8"/>
  <c r="C36" i="8"/>
  <c r="E36" i="8"/>
  <c r="F36" i="8"/>
  <c r="N36" i="8"/>
  <c r="H36" i="8"/>
  <c r="G36" i="8"/>
  <c r="O36" i="8"/>
  <c r="A38" i="8" l="1"/>
  <c r="B37" i="8"/>
  <c r="K37" i="8"/>
  <c r="I37" i="8"/>
  <c r="E37" i="8"/>
  <c r="F37" i="8"/>
  <c r="H37" i="8"/>
  <c r="J37" i="8"/>
  <c r="G37" i="8"/>
  <c r="C37" i="8"/>
  <c r="D37" i="8"/>
  <c r="L37" i="8"/>
  <c r="O37" i="8"/>
  <c r="M37" i="8"/>
  <c r="N37" i="8"/>
  <c r="B38" i="8" l="1"/>
  <c r="O38" i="8"/>
  <c r="D38" i="8"/>
  <c r="H38" i="8"/>
  <c r="K38" i="8"/>
  <c r="J38" i="8"/>
  <c r="L38" i="8"/>
  <c r="G38" i="8"/>
  <c r="C38" i="8"/>
  <c r="N38" i="8"/>
  <c r="I38" i="8"/>
  <c r="M38" i="8"/>
  <c r="A39" i="8"/>
  <c r="F38" i="8"/>
  <c r="E38" i="8"/>
  <c r="D39" i="8" l="1"/>
  <c r="F39" i="8"/>
  <c r="B39" i="8"/>
  <c r="E39" i="8"/>
  <c r="I39" i="8"/>
  <c r="K39" i="8"/>
  <c r="M39" i="8"/>
  <c r="C39" i="8"/>
  <c r="L39" i="8"/>
  <c r="A40" i="8"/>
  <c r="J39" i="8"/>
  <c r="N39" i="8"/>
  <c r="H39" i="8"/>
  <c r="O39" i="8"/>
  <c r="G39" i="8"/>
  <c r="I40" i="8" l="1"/>
  <c r="L40" i="8"/>
  <c r="G40" i="8"/>
  <c r="N40" i="8"/>
  <c r="O40" i="8"/>
  <c r="M40" i="8"/>
  <c r="B40" i="8"/>
  <c r="A41" i="8"/>
  <c r="E40" i="8"/>
  <c r="D40" i="8"/>
  <c r="F40" i="8"/>
  <c r="J40" i="8"/>
  <c r="C40" i="8"/>
  <c r="K40" i="8"/>
  <c r="H40" i="8"/>
  <c r="I41" i="8" l="1"/>
  <c r="M41" i="8"/>
  <c r="F41" i="8"/>
  <c r="B41" i="8"/>
  <c r="C41" i="8"/>
  <c r="K41" i="8"/>
  <c r="A42" i="8"/>
  <c r="N41" i="8"/>
  <c r="J41" i="8"/>
  <c r="H41" i="8"/>
  <c r="L41" i="8"/>
  <c r="D41" i="8"/>
  <c r="E41" i="8"/>
  <c r="G41" i="8"/>
  <c r="O41" i="8"/>
  <c r="H42" i="8" l="1"/>
  <c r="F42" i="8"/>
  <c r="O42" i="8"/>
  <c r="L42" i="8"/>
  <c r="N42" i="8"/>
  <c r="D42" i="8"/>
  <c r="M42" i="8"/>
  <c r="E42" i="8"/>
  <c r="B42" i="8"/>
  <c r="A43" i="8"/>
  <c r="C42" i="8"/>
  <c r="K42" i="8"/>
  <c r="J42" i="8"/>
  <c r="I42" i="8"/>
  <c r="G42" i="8"/>
  <c r="F43" i="8" l="1"/>
  <c r="I43" i="8"/>
  <c r="L43" i="8"/>
  <c r="A44" i="8"/>
  <c r="N43" i="8"/>
  <c r="J43" i="8"/>
  <c r="H43" i="8"/>
  <c r="D43" i="8"/>
  <c r="E43" i="8"/>
  <c r="O43" i="8"/>
  <c r="M43" i="8"/>
  <c r="G43" i="8"/>
  <c r="K43" i="8"/>
  <c r="B43" i="8"/>
  <c r="C43" i="8"/>
  <c r="J44" i="8" l="1"/>
  <c r="A45" i="8"/>
  <c r="G44" i="8"/>
  <c r="M44" i="8"/>
  <c r="D44" i="8"/>
  <c r="L44" i="8"/>
  <c r="K44" i="8"/>
  <c r="N44" i="8"/>
  <c r="O44" i="8"/>
  <c r="C44" i="8"/>
  <c r="F44" i="8"/>
  <c r="I44" i="8"/>
  <c r="E44" i="8"/>
  <c r="B44" i="8"/>
  <c r="H44" i="8"/>
  <c r="A46" i="8" l="1"/>
  <c r="I45" i="8"/>
  <c r="L45" i="8"/>
  <c r="H45" i="8"/>
  <c r="N45" i="8"/>
  <c r="B45" i="8"/>
  <c r="C45" i="8"/>
  <c r="O45" i="8"/>
  <c r="D45" i="8"/>
  <c r="F45" i="8"/>
  <c r="M45" i="8"/>
  <c r="E45" i="8"/>
  <c r="K45" i="8"/>
  <c r="J45" i="8"/>
  <c r="G45" i="8"/>
  <c r="G46" i="8" l="1"/>
  <c r="E46" i="8"/>
  <c r="D46" i="8"/>
  <c r="C46" i="8"/>
  <c r="B46" i="8"/>
  <c r="N46" i="8"/>
  <c r="F46" i="8"/>
  <c r="H46" i="8"/>
  <c r="K46" i="8"/>
  <c r="O46" i="8"/>
  <c r="I46" i="8"/>
  <c r="L46" i="8"/>
  <c r="J46" i="8"/>
  <c r="M46" i="8"/>
</calcChain>
</file>

<file path=xl/sharedStrings.xml><?xml version="1.0" encoding="utf-8"?>
<sst xmlns="http://schemas.openxmlformats.org/spreadsheetml/2006/main" count="607" uniqueCount="186">
  <si>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</si>
  <si>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</si>
  <si>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</si>
  <si>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</si>
  <si>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</si>
  <si>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</si>
  <si>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</si>
  <si>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</si>
  <si>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</si>
  <si>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</si>
  <si>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</si>
  <si>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</si>
  <si>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</si>
  <si>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</si>
  <si>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</si>
  <si>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</si>
  <si>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</si>
  <si>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</si>
  <si>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</si>
  <si>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</si>
  <si>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</si>
  <si>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</si>
  <si>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</si>
  <si>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</si>
  <si>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</si>
  <si>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</si>
  <si>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</si>
  <si>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</si>
  <si>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</si>
  <si>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</si>
  <si>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</si>
  <si>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</si>
  <si>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</si>
  <si>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</si>
  <si>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</si>
  <si>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</si>
  <si>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</si>
  <si>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</si>
  <si>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</si>
  <si>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</si>
  <si>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</si>
  <si>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</si>
  <si>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</si>
  <si>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</si>
  <si>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</si>
  <si>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</si>
  <si>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</si>
  <si>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</si>
  <si>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</si>
  <si>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</si>
  <si>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</si>
  <si>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</si>
  <si>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</si>
  <si>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</si>
  <si>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</si>
  <si>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</si>
  <si>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</si>
  <si>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</si>
  <si>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</si>
  <si>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</si>
  <si>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</si>
  <si>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</si>
  <si>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</si>
  <si>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</si>
  <si>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</si>
  <si>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</si>
  <si>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</si>
  <si>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</si>
  <si>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</si>
  <si>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</si>
  <si>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</si>
  <si>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</si>
  <si>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</si>
  <si>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</si>
  <si>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</si>
  <si>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</si>
  <si>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</si>
  <si>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</si>
  <si>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</si>
  <si>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</si>
  <si>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</si>
  <si>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</si>
  <si>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</si>
  <si>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</si>
  <si>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</si>
  <si>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</si>
  <si>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</si>
  <si>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</si>
  <si>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</si>
  <si>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</si>
  <si>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</si>
  <si>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</si>
  <si>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</si>
  <si>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</si>
  <si>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</si>
  <si>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</si>
  <si>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</si>
  <si>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</si>
  <si>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</si>
  <si>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</si>
  <si>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</si>
  <si>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</si>
  <si>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</si>
  <si>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</si>
  <si>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</si>
  <si>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</si>
  <si>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</si>
  <si>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</si>
  <si>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</si>
  <si>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</si>
  <si>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</si>
  <si>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</si>
  <si>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</si>
  <si>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</si>
  <si>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</si>
  <si>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</si>
  <si>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</si>
  <si>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</si>
  <si>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</si>
  <si>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</si>
  <si>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</si>
  <si>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</si>
  <si>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</si>
  <si>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</si>
  <si>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</si>
  <si>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</si>
  <si>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</si>
  <si>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</si>
  <si>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</si>
  <si>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</si>
  <si>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</si>
  <si>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</si>
  <si>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</si>
  <si>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</si>
  <si>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</si>
  <si>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</si>
  <si>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</si>
  <si>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</si>
  <si>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</si>
  <si>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</si>
  <si>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</si>
  <si>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</si>
  <si>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</si>
  <si>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</si>
  <si>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</si>
  <si>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</si>
  <si>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</si>
  <si>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</si>
  <si>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</si>
  <si>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</si>
  <si>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</si>
  <si>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</si>
  <si>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</si>
  <si>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</si>
  <si>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</si>
  <si>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</si>
  <si>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</si>
  <si>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</si>
  <si>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</si>
  <si>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</si>
  <si>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</si>
  <si>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1-6</t>
  </si>
  <si>
    <t>Melb Uni</t>
  </si>
  <si>
    <t>CAE417</t>
  </si>
  <si>
    <t>Yes</t>
  </si>
  <si>
    <t>No</t>
  </si>
  <si>
    <t>ddddddd</t>
  </si>
  <si>
    <t xml:space="preserve">Workshop </t>
  </si>
  <si>
    <t>Facilitator Required</t>
  </si>
  <si>
    <t>Guest Speaker Required</t>
  </si>
  <si>
    <t>www.www@sss.com</t>
  </si>
  <si>
    <t>Steve</t>
  </si>
  <si>
    <t>Mitchell</t>
  </si>
  <si>
    <t>Tim</t>
  </si>
  <si>
    <t>Smith</t>
  </si>
  <si>
    <t>Richard</t>
  </si>
  <si>
    <t>Seb</t>
  </si>
  <si>
    <t>Coutney</t>
  </si>
  <si>
    <t>H</t>
  </si>
  <si>
    <t>Max</t>
  </si>
  <si>
    <t>Sarah</t>
  </si>
  <si>
    <t>Jessie</t>
  </si>
  <si>
    <t>Deborah</t>
  </si>
  <si>
    <t>Andrew</t>
  </si>
  <si>
    <t>Martin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</si>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</sst>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ww@sss.com" TargetMode="External"/><Relationship Id="rId2" Type="http://schemas.openxmlformats.org/officeDocument/2006/relationships/hyperlink" Target="http://www.www@sss.com" TargetMode="External"/><Relationship Id="rId1" Type="http://schemas.openxmlformats.org/officeDocument/2006/relationships/hyperlink" Target="http://www.www@sss.com" TargetMode="External"/><Relationship Id="rId4" Type="http://schemas.openxmlformats.org/officeDocument/2006/relationships/hyperlink" Target="http://www.www@s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83</v>
      </c>
    </row>
    <row r="2" spans="1:15" x14ac:dyDescent="0.2">
      <c r="A2" s="12" t="s">
        <v>26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  <c r="O2" s="12" t="s">
        <v>84</v>
      </c>
    </row>
    <row r="3" spans="1:15" x14ac:dyDescent="0.2">
      <c r="A3" s="13" t="s">
        <v>27</v>
      </c>
      <c r="B3" s="14">
        <f>B19+B35+B51</f>
        <v>0</v>
      </c>
      <c r="C3" s="14">
        <f t="shared" ref="C3:N3" si="0">C19+C35+C51</f>
        <v>0</v>
      </c>
      <c r="D3" s="14">
        <f t="shared" si="0"/>
        <v>0</v>
      </c>
      <c r="E3" s="14">
        <f t="shared" si="0"/>
        <v>0</v>
      </c>
      <c r="F3" s="14">
        <f t="shared" si="0"/>
        <v>0</v>
      </c>
      <c r="G3" s="14">
        <f t="shared" si="0"/>
        <v>0</v>
      </c>
      <c r="H3" s="14">
        <f t="shared" si="0"/>
        <v>0</v>
      </c>
      <c r="I3" s="14">
        <f t="shared" si="0"/>
        <v>0</v>
      </c>
      <c r="J3" s="14">
        <f t="shared" si="0"/>
        <v>0</v>
      </c>
      <c r="K3" s="14">
        <f t="shared" si="0"/>
        <v>0</v>
      </c>
      <c r="L3" s="14">
        <f t="shared" si="0"/>
        <v>0</v>
      </c>
      <c r="M3" s="14">
        <f t="shared" si="0"/>
        <v>0</v>
      </c>
      <c r="N3" s="14">
        <f t="shared" si="0"/>
        <v>0</v>
      </c>
      <c r="O3" s="14">
        <f>SUM(B3:N3)</f>
        <v>0</v>
      </c>
    </row>
    <row r="4" spans="1:15" x14ac:dyDescent="0.2">
      <c r="A4" s="13" t="s">
        <v>28</v>
      </c>
      <c r="B4" s="14">
        <f t="shared" ref="B4:N14" si="1">B20+B36+B52</f>
        <v>0</v>
      </c>
      <c r="C4" s="14">
        <f t="shared" si="1"/>
        <v>0</v>
      </c>
      <c r="D4" s="14">
        <f t="shared" si="1"/>
        <v>0</v>
      </c>
      <c r="E4" s="14">
        <f t="shared" si="1"/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f t="shared" si="1"/>
        <v>0</v>
      </c>
      <c r="M4" s="14">
        <f t="shared" si="1"/>
        <v>0</v>
      </c>
      <c r="N4" s="14">
        <f t="shared" si="1"/>
        <v>0</v>
      </c>
      <c r="O4" s="14">
        <f t="shared" ref="O4:O14" si="2">SUM(B4:N4)</f>
        <v>0</v>
      </c>
    </row>
    <row r="5" spans="1:15" x14ac:dyDescent="0.2">
      <c r="A5" s="13" t="s">
        <v>29</v>
      </c>
      <c r="B5" s="14">
        <f t="shared" si="1"/>
        <v>0</v>
      </c>
      <c r="C5" s="14">
        <f t="shared" si="1"/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2"/>
        <v>0</v>
      </c>
    </row>
    <row r="6" spans="1:15" x14ac:dyDescent="0.2">
      <c r="A6" s="14" t="s">
        <v>30</v>
      </c>
      <c r="B6" s="14">
        <f t="shared" si="1"/>
        <v>0</v>
      </c>
      <c r="C6" s="14">
        <f t="shared" si="1"/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  <c r="N6" s="14">
        <f t="shared" si="1"/>
        <v>0</v>
      </c>
      <c r="O6" s="14">
        <f t="shared" si="2"/>
        <v>0</v>
      </c>
    </row>
    <row r="7" spans="1:15" x14ac:dyDescent="0.2">
      <c r="A7" s="13" t="s">
        <v>31</v>
      </c>
      <c r="B7" s="14">
        <f t="shared" si="1"/>
        <v>0</v>
      </c>
      <c r="C7" s="14">
        <f t="shared" si="1"/>
        <v>0</v>
      </c>
      <c r="D7" s="14">
        <f t="shared" si="1"/>
        <v>0</v>
      </c>
      <c r="E7" s="14">
        <f t="shared" si="1"/>
        <v>0</v>
      </c>
      <c r="F7" s="14">
        <f t="shared" si="1"/>
        <v>0</v>
      </c>
      <c r="G7" s="14">
        <f t="shared" si="1"/>
        <v>0</v>
      </c>
      <c r="H7" s="14">
        <f t="shared" si="1"/>
        <v>0</v>
      </c>
      <c r="I7" s="14">
        <f t="shared" si="1"/>
        <v>0</v>
      </c>
      <c r="J7" s="14">
        <f t="shared" si="1"/>
        <v>0</v>
      </c>
      <c r="K7" s="14">
        <f t="shared" si="1"/>
        <v>0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2"/>
        <v>0</v>
      </c>
    </row>
    <row r="8" spans="1:15" x14ac:dyDescent="0.2">
      <c r="A8" s="13" t="s">
        <v>32</v>
      </c>
      <c r="B8" s="14">
        <f t="shared" si="1"/>
        <v>0</v>
      </c>
      <c r="C8" s="14">
        <f t="shared" si="1"/>
        <v>0</v>
      </c>
      <c r="D8" s="14">
        <f t="shared" si="1"/>
        <v>0</v>
      </c>
      <c r="E8" s="14">
        <f t="shared" si="1"/>
        <v>0</v>
      </c>
      <c r="F8" s="14">
        <f t="shared" si="1"/>
        <v>0</v>
      </c>
      <c r="G8" s="14">
        <f t="shared" si="1"/>
        <v>0</v>
      </c>
      <c r="H8" s="14">
        <f t="shared" si="1"/>
        <v>0</v>
      </c>
      <c r="I8" s="14">
        <f t="shared" si="1"/>
        <v>0</v>
      </c>
      <c r="J8" s="14">
        <f t="shared" si="1"/>
        <v>0</v>
      </c>
      <c r="K8" s="14">
        <f t="shared" si="1"/>
        <v>0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2"/>
        <v>0</v>
      </c>
    </row>
    <row r="9" spans="1:15" x14ac:dyDescent="0.2">
      <c r="A9" s="13" t="s">
        <v>33</v>
      </c>
      <c r="B9" s="14">
        <f t="shared" si="1"/>
        <v>0</v>
      </c>
      <c r="C9" s="14">
        <f t="shared" si="1"/>
        <v>0</v>
      </c>
      <c r="D9" s="14">
        <f t="shared" si="1"/>
        <v>0</v>
      </c>
      <c r="E9" s="14">
        <f t="shared" si="1"/>
        <v>0</v>
      </c>
      <c r="F9" s="14">
        <f t="shared" si="1"/>
        <v>0</v>
      </c>
      <c r="G9" s="14">
        <f t="shared" si="1"/>
        <v>0</v>
      </c>
      <c r="H9" s="14">
        <f t="shared" si="1"/>
        <v>0</v>
      </c>
      <c r="I9" s="14">
        <f t="shared" si="1"/>
        <v>0</v>
      </c>
      <c r="J9" s="14">
        <f t="shared" si="1"/>
        <v>0</v>
      </c>
      <c r="K9" s="14">
        <f t="shared" si="1"/>
        <v>0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2"/>
        <v>0</v>
      </c>
    </row>
    <row r="10" spans="1:15" x14ac:dyDescent="0.2">
      <c r="A10" s="13" t="s">
        <v>34</v>
      </c>
      <c r="B10" s="14">
        <f t="shared" si="1"/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2"/>
        <v>0</v>
      </c>
    </row>
    <row r="11" spans="1:15" x14ac:dyDescent="0.2">
      <c r="A11" s="15" t="s">
        <v>35</v>
      </c>
      <c r="B11" s="14">
        <f t="shared" si="1"/>
        <v>0</v>
      </c>
      <c r="C11" s="14">
        <f t="shared" si="1"/>
        <v>0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2"/>
        <v>0</v>
      </c>
    </row>
    <row r="12" spans="1:15" x14ac:dyDescent="0.2">
      <c r="A12" s="15" t="s">
        <v>36</v>
      </c>
      <c r="B12" s="14">
        <f t="shared" si="1"/>
        <v>0</v>
      </c>
      <c r="C12" s="14">
        <f t="shared" si="1"/>
        <v>0</v>
      </c>
      <c r="D12" s="14">
        <f t="shared" si="1"/>
        <v>0</v>
      </c>
      <c r="E12" s="14">
        <f t="shared" si="1"/>
        <v>0</v>
      </c>
      <c r="F12" s="14">
        <f t="shared" si="1"/>
        <v>0</v>
      </c>
      <c r="G12" s="14">
        <f t="shared" si="1"/>
        <v>0</v>
      </c>
      <c r="H12" s="14">
        <f t="shared" si="1"/>
        <v>0</v>
      </c>
      <c r="I12" s="14">
        <f t="shared" si="1"/>
        <v>0</v>
      </c>
      <c r="J12" s="14">
        <f t="shared" si="1"/>
        <v>0</v>
      </c>
      <c r="K12" s="14">
        <f t="shared" si="1"/>
        <v>0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2"/>
        <v>0</v>
      </c>
    </row>
    <row r="13" spans="1:15" x14ac:dyDescent="0.2">
      <c r="A13" s="15" t="s">
        <v>37</v>
      </c>
      <c r="B13" s="14">
        <f t="shared" si="1"/>
        <v>0</v>
      </c>
      <c r="C13" s="14">
        <f t="shared" si="1"/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4">
        <f t="shared" si="1"/>
        <v>0</v>
      </c>
      <c r="I13" s="14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2"/>
        <v>0</v>
      </c>
    </row>
    <row r="14" spans="1:15" x14ac:dyDescent="0.2">
      <c r="A14" s="15" t="s">
        <v>38</v>
      </c>
      <c r="B14" s="14">
        <f t="shared" si="1"/>
        <v>0</v>
      </c>
      <c r="C14" s="14">
        <f t="shared" si="1"/>
        <v>0</v>
      </c>
      <c r="D14" s="14">
        <f t="shared" si="1"/>
        <v>0</v>
      </c>
      <c r="E14" s="14">
        <f t="shared" si="1"/>
        <v>0</v>
      </c>
      <c r="F14" s="14">
        <f t="shared" si="1"/>
        <v>0</v>
      </c>
      <c r="G14" s="14">
        <f t="shared" si="1"/>
        <v>0</v>
      </c>
      <c r="H14" s="14">
        <f t="shared" si="1"/>
        <v>0</v>
      </c>
      <c r="I14" s="14">
        <f t="shared" si="1"/>
        <v>0</v>
      </c>
      <c r="J14" s="14">
        <f t="shared" si="1"/>
        <v>0</v>
      </c>
      <c r="K14" s="14">
        <f t="shared" si="1"/>
        <v>0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2"/>
        <v>0</v>
      </c>
    </row>
    <row r="15" spans="1:15" x14ac:dyDescent="0.2">
      <c r="A15" s="12" t="s">
        <v>85</v>
      </c>
      <c r="B15" s="12">
        <f>SUM(B3:B14)</f>
        <v>0</v>
      </c>
      <c r="C15" s="12">
        <f t="shared" ref="C15:H15" si="3">SUM(C3:C14)</f>
        <v>0</v>
      </c>
      <c r="D15" s="12">
        <f t="shared" si="3"/>
        <v>0</v>
      </c>
      <c r="E15" s="12">
        <f t="shared" si="3"/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>SUM(I3:I14)</f>
        <v>0</v>
      </c>
      <c r="J15" s="12">
        <f t="shared" ref="J15:O15" si="4">SUM(J3:J14)</f>
        <v>0</v>
      </c>
      <c r="K15" s="12">
        <f t="shared" si="4"/>
        <v>0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</row>
    <row r="16" spans="1:15" x14ac:dyDescent="0.2"/>
    <row r="17" spans="1:15" x14ac:dyDescent="0.2">
      <c r="A17" s="15" t="s">
        <v>3</v>
      </c>
    </row>
    <row r="18" spans="1:15" x14ac:dyDescent="0.2">
      <c r="A18" s="12" t="s">
        <v>26</v>
      </c>
      <c r="B18" s="12" t="s">
        <v>13</v>
      </c>
      <c r="C18" s="12" t="s">
        <v>14</v>
      </c>
      <c r="D18" s="12" t="s">
        <v>15</v>
      </c>
      <c r="E18" s="12" t="s">
        <v>16</v>
      </c>
      <c r="F18" s="12" t="s">
        <v>17</v>
      </c>
      <c r="G18" s="12" t="s">
        <v>18</v>
      </c>
      <c r="H18" s="12" t="s">
        <v>19</v>
      </c>
      <c r="I18" s="12" t="s">
        <v>20</v>
      </c>
      <c r="J18" s="12" t="s">
        <v>21</v>
      </c>
      <c r="K18" s="12" t="s">
        <v>22</v>
      </c>
      <c r="L18" s="12" t="s">
        <v>23</v>
      </c>
      <c r="M18" s="12" t="s">
        <v>24</v>
      </c>
      <c r="N18" s="12" t="s">
        <v>25</v>
      </c>
      <c r="O18" s="12" t="s">
        <v>84</v>
      </c>
    </row>
    <row r="19" spans="1:15" x14ac:dyDescent="0.2">
      <c r="A19" s="13" t="s">
        <v>27</v>
      </c>
      <c r="B19" s="14">
        <f>COUNTIFS(Melbourne!$B:$B,'Summary - Cities'!$A19,Melbourne!$G:$G,'Summary - Cities'!B$18)</f>
        <v>0</v>
      </c>
      <c r="C19" s="14">
        <f>COUNTIFS(Melbourne!$B:$B,'Summary - Cities'!$A19,Melbourne!$G:$G,'Summary - Cities'!C$18)</f>
        <v>0</v>
      </c>
      <c r="D19" s="14">
        <f>COUNTIFS(Melbourne!$B:$B,'Summary - Cities'!$A19,Melbourne!$G:$G,'Summary - Cities'!D$18)</f>
        <v>0</v>
      </c>
      <c r="E19" s="14">
        <f>COUNTIFS(Melbourne!$B:$B,'Summary - Cities'!$A19,Melbourne!$G:$G,'Summary - Cities'!E$18)</f>
        <v>0</v>
      </c>
      <c r="F19" s="14">
        <f>COUNTIFS(Melbourne!$B:$B,'Summary - Cities'!$A19,Melbourne!$G:$G,'Summary - Cities'!F$18)</f>
        <v>0</v>
      </c>
      <c r="G19" s="14">
        <f>COUNTIFS(Melbourne!$B:$B,'Summary - Cities'!$A19,Melbourne!$G:$G,'Summary - Cities'!G$18)</f>
        <v>0</v>
      </c>
      <c r="H19" s="14">
        <f>COUNTIFS(Melbourne!$B:$B,'Summary - Cities'!$A19,Melbourne!$G:$G,'Summary - Cities'!H$18)</f>
        <v>0</v>
      </c>
      <c r="I19" s="14">
        <f>COUNTIFS(Melbourne!$B:$B,'Summary - Cities'!$A19,Melbourne!$G:$G,'Summary - Cities'!I$18)</f>
        <v>0</v>
      </c>
      <c r="J19" s="14">
        <f>COUNTIFS(Melbourne!$B:$B,'Summary - Cities'!$A19,Melbourne!$G:$G,'Summary - Cities'!J$18)</f>
        <v>0</v>
      </c>
      <c r="K19" s="14">
        <f>COUNTIFS(Melbourne!$B:$B,'Summary - Cities'!$A19,Melbourne!$G:$G,'Summary - Cities'!K$18)</f>
        <v>0</v>
      </c>
      <c r="L19" s="14">
        <f>COUNTIFS(Melbourne!$B:$B,'Summary - Cities'!$A19,Melbourne!$G:$G,'Summary - Cities'!L$18)</f>
        <v>0</v>
      </c>
      <c r="M19" s="14">
        <f>COUNTIFS(Melbourne!$B:$B,'Summary - Cities'!$A19,Melbourne!$G:$G,'Summary - Cities'!M$18)</f>
        <v>0</v>
      </c>
      <c r="N19" s="14">
        <f>COUNTIFS(Melbourne!$B:$B,'Summary - Cities'!$A19,Melbourne!$G:$G,'Summary - Cities'!N$18)</f>
        <v>0</v>
      </c>
      <c r="O19" s="14">
        <f>SUM(B19:N19)</f>
        <v>0</v>
      </c>
    </row>
    <row r="20" spans="1:15" x14ac:dyDescent="0.2">
      <c r="A20" s="13" t="s">
        <v>28</v>
      </c>
      <c r="B20" s="14">
        <f>COUNTIFS(Melbourne!$B:$B,'Summary - Cities'!$A20,Melbourne!$G:$G,'Summary - Cities'!B$18)</f>
        <v>0</v>
      </c>
      <c r="C20" s="14">
        <f>COUNTIFS(Melbourne!$B:$B,'Summary - Cities'!$A20,Melbourne!$G:$G,'Summary - Cities'!C$18)</f>
        <v>0</v>
      </c>
      <c r="D20" s="14">
        <f>COUNTIFS(Melbourne!$B:$B,'Summary - Cities'!$A20,Melbourne!$G:$G,'Summary - Cities'!D$18)</f>
        <v>0</v>
      </c>
      <c r="E20" s="14">
        <f>COUNTIFS(Melbourne!$B:$B,'Summary - Cities'!$A20,Melbourne!$G:$G,'Summary - Cities'!E$18)</f>
        <v>0</v>
      </c>
      <c r="F20" s="14">
        <f>COUNTIFS(Melbourne!$B:$B,'Summary - Cities'!$A20,Melbourne!$G:$G,'Summary - Cities'!F$18)</f>
        <v>0</v>
      </c>
      <c r="G20" s="14">
        <f>COUNTIFS(Melbourne!$B:$B,'Summary - Cities'!$A20,Melbourne!$G:$G,'Summary - Cities'!G$18)</f>
        <v>0</v>
      </c>
      <c r="H20" s="14">
        <f>COUNTIFS(Melbourne!$B:$B,'Summary - Cities'!$A20,Melbourne!$G:$G,'Summary - Cities'!H$18)</f>
        <v>0</v>
      </c>
      <c r="I20" s="14">
        <f>COUNTIFS(Melbourne!$B:$B,'Summary - Cities'!$A20,Melbourne!$G:$G,'Summary - Cities'!I$18)</f>
        <v>0</v>
      </c>
      <c r="J20" s="14">
        <f>COUNTIFS(Melbourne!$B:$B,'Summary - Cities'!$A20,Melbourne!$G:$G,'Summary - Cities'!J$18)</f>
        <v>0</v>
      </c>
      <c r="K20" s="14">
        <f>COUNTIFS(Melbourne!$B:$B,'Summary - Cities'!$A20,Melbourne!$G:$G,'Summary - Cities'!K$18)</f>
        <v>0</v>
      </c>
      <c r="L20" s="14">
        <f>COUNTIFS(Melbourne!$B:$B,'Summary - Cities'!$A20,Melbourne!$G:$G,'Summary - Cities'!L$18)</f>
        <v>0</v>
      </c>
      <c r="M20" s="14">
        <f>COUNTIFS(Melbourne!$B:$B,'Summary - Cities'!$A20,Melbourne!$G:$G,'Summary - Cities'!M$18)</f>
        <v>0</v>
      </c>
      <c r="N20" s="14">
        <f>COUNTIFS(Melbourne!$B:$B,'Summary - Cities'!$A20,Melbourne!$G:$G,'Summary - Cities'!N$18)</f>
        <v>0</v>
      </c>
      <c r="O20" s="14">
        <f t="shared" ref="O20:O30" si="5">SUM(B20:N20)</f>
        <v>0</v>
      </c>
    </row>
    <row r="21" spans="1:15" x14ac:dyDescent="0.2">
      <c r="A21" s="13" t="s">
        <v>29</v>
      </c>
      <c r="B21" s="14">
        <f>COUNTIFS(Melbourne!$B:$B,'Summary - Cities'!$A21,Melbourne!$G:$G,'Summary - Cities'!B$18)</f>
        <v>0</v>
      </c>
      <c r="C21" s="14">
        <f>COUNTIFS(Melbourne!$B:$B,'Summary - Cities'!$A21,Melbourne!$G:$G,'Summary - Cities'!C$18)</f>
        <v>0</v>
      </c>
      <c r="D21" s="14">
        <f>COUNTIFS(Melbourne!$B:$B,'Summary - Cities'!$A21,Melbourne!$G:$G,'Summary - Cities'!D$18)</f>
        <v>0</v>
      </c>
      <c r="E21" s="14">
        <f>COUNTIFS(Melbourne!$B:$B,'Summary - Cities'!$A21,Melbourne!$G:$G,'Summary - Cities'!E$18)</f>
        <v>0</v>
      </c>
      <c r="F21" s="14">
        <f>COUNTIFS(Melbourne!$B:$B,'Summary - Cities'!$A21,Melbourne!$G:$G,'Summary - Cities'!F$18)</f>
        <v>0</v>
      </c>
      <c r="G21" s="14">
        <f>COUNTIFS(Melbourne!$B:$B,'Summary - Cities'!$A21,Melbourne!$G:$G,'Summary - Cities'!G$18)</f>
        <v>0</v>
      </c>
      <c r="H21" s="14">
        <f>COUNTIFS(Melbourne!$B:$B,'Summary - Cities'!$A21,Melbourne!$G:$G,'Summary - Cities'!H$18)</f>
        <v>0</v>
      </c>
      <c r="I21" s="14">
        <f>COUNTIFS(Melbourne!$B:$B,'Summary - Cities'!$A21,Melbourne!$G:$G,'Summary - Cities'!I$18)</f>
        <v>0</v>
      </c>
      <c r="J21" s="14">
        <f>COUNTIFS(Melbourne!$B:$B,'Summary - Cities'!$A21,Melbourne!$G:$G,'Summary - Cities'!J$18)</f>
        <v>0</v>
      </c>
      <c r="K21" s="14">
        <f>COUNTIFS(Melbourne!$B:$B,'Summary - Cities'!$A21,Melbourne!$G:$G,'Summary - Cities'!K$18)</f>
        <v>0</v>
      </c>
      <c r="L21" s="14">
        <f>COUNTIFS(Melbourne!$B:$B,'Summary - Cities'!$A21,Melbourne!$G:$G,'Summary - Cities'!L$18)</f>
        <v>0</v>
      </c>
      <c r="M21" s="14">
        <f>COUNTIFS(Melbourne!$B:$B,'Summary - Cities'!$A21,Melbourne!$G:$G,'Summary - Cities'!M$18)</f>
        <v>0</v>
      </c>
      <c r="N21" s="14">
        <f>COUNTIFS(Melbourne!$B:$B,'Summary - Cities'!$A21,Melbourne!$G:$G,'Summary - Cities'!N$18)</f>
        <v>0</v>
      </c>
      <c r="O21" s="14">
        <f t="shared" si="5"/>
        <v>0</v>
      </c>
    </row>
    <row r="22" spans="1:15" x14ac:dyDescent="0.2">
      <c r="A22" s="14" t="s">
        <v>30</v>
      </c>
      <c r="B22" s="14">
        <f>COUNTIFS(Melbourne!$B:$B,'Summary - Cities'!$A22,Melbourne!$G:$G,'Summary - Cities'!B$18)</f>
        <v>0</v>
      </c>
      <c r="C22" s="14">
        <f>COUNTIFS(Melbourne!$B:$B,'Summary - Cities'!$A22,Melbourne!$G:$G,'Summary - Cities'!C$18)</f>
        <v>0</v>
      </c>
      <c r="D22" s="14">
        <f>COUNTIFS(Melbourne!$B:$B,'Summary - Cities'!$A22,Melbourne!$G:$G,'Summary - Cities'!D$18)</f>
        <v>0</v>
      </c>
      <c r="E22" s="14">
        <f>COUNTIFS(Melbourne!$B:$B,'Summary - Cities'!$A22,Melbourne!$G:$G,'Summary - Cities'!E$18)</f>
        <v>0</v>
      </c>
      <c r="F22" s="14">
        <f>COUNTIFS(Melbourne!$B:$B,'Summary - Cities'!$A22,Melbourne!$G:$G,'Summary - Cities'!F$18)</f>
        <v>0</v>
      </c>
      <c r="G22" s="14">
        <f>COUNTIFS(Melbourne!$B:$B,'Summary - Cities'!$A22,Melbourne!$G:$G,'Summary - Cities'!G$18)</f>
        <v>0</v>
      </c>
      <c r="H22" s="14">
        <f>COUNTIFS(Melbourne!$B:$B,'Summary - Cities'!$A22,Melbourne!$G:$G,'Summary - Cities'!H$18)</f>
        <v>0</v>
      </c>
      <c r="I22" s="14">
        <f>COUNTIFS(Melbourne!$B:$B,'Summary - Cities'!$A22,Melbourne!$G:$G,'Summary - Cities'!I$18)</f>
        <v>0</v>
      </c>
      <c r="J22" s="14">
        <f>COUNTIFS(Melbourne!$B:$B,'Summary - Cities'!$A22,Melbourne!$G:$G,'Summary - Cities'!J$18)</f>
        <v>0</v>
      </c>
      <c r="K22" s="14">
        <f>COUNTIFS(Melbourne!$B:$B,'Summary - Cities'!$A22,Melbourne!$G:$G,'Summary - Cities'!K$18)</f>
        <v>0</v>
      </c>
      <c r="L22" s="14">
        <f>COUNTIFS(Melbourne!$B:$B,'Summary - Cities'!$A22,Melbourne!$G:$G,'Summary - Cities'!L$18)</f>
        <v>0</v>
      </c>
      <c r="M22" s="14">
        <f>COUNTIFS(Melbourne!$B:$B,'Summary - Cities'!$A22,Melbourne!$G:$G,'Summary - Cities'!M$18)</f>
        <v>0</v>
      </c>
      <c r="N22" s="14">
        <f>COUNTIFS(Melbourne!$B:$B,'Summary - Cities'!$A22,Melbourne!$G:$G,'Summary - Cities'!N$18)</f>
        <v>0</v>
      </c>
      <c r="O22" s="14">
        <f t="shared" si="5"/>
        <v>0</v>
      </c>
    </row>
    <row r="23" spans="1:15" x14ac:dyDescent="0.2">
      <c r="A23" s="13" t="s">
        <v>31</v>
      </c>
      <c r="B23" s="14">
        <f>COUNTIFS(Melbourne!$B:$B,'Summary - Cities'!$A23,Melbourne!$G:$G,'Summary - Cities'!B$18)</f>
        <v>0</v>
      </c>
      <c r="C23" s="14">
        <f>COUNTIFS(Melbourne!$B:$B,'Summary - Cities'!$A23,Melbourne!$G:$G,'Summary - Cities'!C$18)</f>
        <v>0</v>
      </c>
      <c r="D23" s="14">
        <f>COUNTIFS(Melbourne!$B:$B,'Summary - Cities'!$A23,Melbourne!$G:$G,'Summary - Cities'!D$18)</f>
        <v>0</v>
      </c>
      <c r="E23" s="14">
        <f>COUNTIFS(Melbourne!$B:$B,'Summary - Cities'!$A23,Melbourne!$G:$G,'Summary - Cities'!E$18)</f>
        <v>0</v>
      </c>
      <c r="F23" s="14">
        <f>COUNTIFS(Melbourne!$B:$B,'Summary - Cities'!$A23,Melbourne!$G:$G,'Summary - Cities'!F$18)</f>
        <v>0</v>
      </c>
      <c r="G23" s="14">
        <f>COUNTIFS(Melbourne!$B:$B,'Summary - Cities'!$A23,Melbourne!$G:$G,'Summary - Cities'!G$18)</f>
        <v>0</v>
      </c>
      <c r="H23" s="14">
        <f>COUNTIFS(Melbourne!$B:$B,'Summary - Cities'!$A23,Melbourne!$G:$G,'Summary - Cities'!H$18)</f>
        <v>0</v>
      </c>
      <c r="I23" s="14">
        <f>COUNTIFS(Melbourne!$B:$B,'Summary - Cities'!$A23,Melbourne!$G:$G,'Summary - Cities'!I$18)</f>
        <v>0</v>
      </c>
      <c r="J23" s="14">
        <f>COUNTIFS(Melbourne!$B:$B,'Summary - Cities'!$A23,Melbourne!$G:$G,'Summary - Cities'!J$18)</f>
        <v>0</v>
      </c>
      <c r="K23" s="14">
        <f>COUNTIFS(Melbourne!$B:$B,'Summary - Cities'!$A23,Melbourne!$G:$G,'Summary - Cities'!K$18)</f>
        <v>0</v>
      </c>
      <c r="L23" s="14">
        <f>COUNTIFS(Melbourne!$B:$B,'Summary - Cities'!$A23,Melbourne!$G:$G,'Summary - Cities'!L$18)</f>
        <v>0</v>
      </c>
      <c r="M23" s="14">
        <f>COUNTIFS(Melbourne!$B:$B,'Summary - Cities'!$A23,Melbourne!$G:$G,'Summary - Cities'!M$18)</f>
        <v>0</v>
      </c>
      <c r="N23" s="14">
        <f>COUNTIFS(Melbourne!$B:$B,'Summary - Cities'!$A23,Melbourne!$G:$G,'Summary - Cities'!N$18)</f>
        <v>0</v>
      </c>
      <c r="O23" s="14">
        <f t="shared" si="5"/>
        <v>0</v>
      </c>
    </row>
    <row r="24" spans="1:15" x14ac:dyDescent="0.2">
      <c r="A24" s="13" t="s">
        <v>32</v>
      </c>
      <c r="B24" s="14">
        <f>COUNTIFS(Melbourne!$B:$B,'Summary - Cities'!$A24,Melbourne!$G:$G,'Summary - Cities'!B$18)</f>
        <v>0</v>
      </c>
      <c r="C24" s="14">
        <f>COUNTIFS(Melbourne!$B:$B,'Summary - Cities'!$A24,Melbourne!$G:$G,'Summary - Cities'!C$18)</f>
        <v>0</v>
      </c>
      <c r="D24" s="14">
        <f>COUNTIFS(Melbourne!$B:$B,'Summary - Cities'!$A24,Melbourne!$G:$G,'Summary - Cities'!D$18)</f>
        <v>0</v>
      </c>
      <c r="E24" s="14">
        <f>COUNTIFS(Melbourne!$B:$B,'Summary - Cities'!$A24,Melbourne!$G:$G,'Summary - Cities'!E$18)</f>
        <v>0</v>
      </c>
      <c r="F24" s="14">
        <f>COUNTIFS(Melbourne!$B:$B,'Summary - Cities'!$A24,Melbourne!$G:$G,'Summary - Cities'!F$18)</f>
        <v>0</v>
      </c>
      <c r="G24" s="14">
        <f>COUNTIFS(Melbourne!$B:$B,'Summary - Cities'!$A24,Melbourne!$G:$G,'Summary - Cities'!G$18)</f>
        <v>0</v>
      </c>
      <c r="H24" s="14">
        <f>COUNTIFS(Melbourne!$B:$B,'Summary - Cities'!$A24,Melbourne!$G:$G,'Summary - Cities'!H$18)</f>
        <v>0</v>
      </c>
      <c r="I24" s="14">
        <f>COUNTIFS(Melbourne!$B:$B,'Summary - Cities'!$A24,Melbourne!$G:$G,'Summary - Cities'!I$18)</f>
        <v>0</v>
      </c>
      <c r="J24" s="14">
        <f>COUNTIFS(Melbourne!$B:$B,'Summary - Cities'!$A24,Melbourne!$G:$G,'Summary - Cities'!J$18)</f>
        <v>0</v>
      </c>
      <c r="K24" s="14">
        <f>COUNTIFS(Melbourne!$B:$B,'Summary - Cities'!$A24,Melbourne!$G:$G,'Summary - Cities'!K$18)</f>
        <v>0</v>
      </c>
      <c r="L24" s="14">
        <f>COUNTIFS(Melbourne!$B:$B,'Summary - Cities'!$A24,Melbourne!$G:$G,'Summary - Cities'!L$18)</f>
        <v>0</v>
      </c>
      <c r="M24" s="14">
        <f>COUNTIFS(Melbourne!$B:$B,'Summary - Cities'!$A24,Melbourne!$G:$G,'Summary - Cities'!M$18)</f>
        <v>0</v>
      </c>
      <c r="N24" s="14">
        <f>COUNTIFS(Melbourne!$B:$B,'Summary - Cities'!$A24,Melbourne!$G:$G,'Summary - Cities'!N$18)</f>
        <v>0</v>
      </c>
      <c r="O24" s="14">
        <f t="shared" si="5"/>
        <v>0</v>
      </c>
    </row>
    <row r="25" spans="1:15" x14ac:dyDescent="0.2">
      <c r="A25" s="13" t="s">
        <v>33</v>
      </c>
      <c r="B25" s="14">
        <f>COUNTIFS(Melbourne!$B:$B,'Summary - Cities'!$A25,Melbourne!$G:$G,'Summary - Cities'!B$18)</f>
        <v>0</v>
      </c>
      <c r="C25" s="14">
        <f>COUNTIFS(Melbourne!$B:$B,'Summary - Cities'!$A25,Melbourne!$G:$G,'Summary - Cities'!C$18)</f>
        <v>0</v>
      </c>
      <c r="D25" s="14">
        <f>COUNTIFS(Melbourne!$B:$B,'Summary - Cities'!$A25,Melbourne!$G:$G,'Summary - Cities'!D$18)</f>
        <v>0</v>
      </c>
      <c r="E25" s="14">
        <f>COUNTIFS(Melbourne!$B:$B,'Summary - Cities'!$A25,Melbourne!$G:$G,'Summary - Cities'!E$18)</f>
        <v>0</v>
      </c>
      <c r="F25" s="14">
        <f>COUNTIFS(Melbourne!$B:$B,'Summary - Cities'!$A25,Melbourne!$G:$G,'Summary - Cities'!F$18)</f>
        <v>0</v>
      </c>
      <c r="G25" s="14">
        <f>COUNTIFS(Melbourne!$B:$B,'Summary - Cities'!$A25,Melbourne!$G:$G,'Summary - Cities'!G$18)</f>
        <v>0</v>
      </c>
      <c r="H25" s="14">
        <f>COUNTIFS(Melbourne!$B:$B,'Summary - Cities'!$A25,Melbourne!$G:$G,'Summary - Cities'!H$18)</f>
        <v>0</v>
      </c>
      <c r="I25" s="14">
        <f>COUNTIFS(Melbourne!$B:$B,'Summary - Cities'!$A25,Melbourne!$G:$G,'Summary - Cities'!I$18)</f>
        <v>0</v>
      </c>
      <c r="J25" s="14">
        <f>COUNTIFS(Melbourne!$B:$B,'Summary - Cities'!$A25,Melbourne!$G:$G,'Summary - Cities'!J$18)</f>
        <v>0</v>
      </c>
      <c r="K25" s="14">
        <f>COUNTIFS(Melbourne!$B:$B,'Summary - Cities'!$A25,Melbourne!$G:$G,'Summary - Cities'!K$18)</f>
        <v>0</v>
      </c>
      <c r="L25" s="14">
        <f>COUNTIFS(Melbourne!$B:$B,'Summary - Cities'!$A25,Melbourne!$G:$G,'Summary - Cities'!L$18)</f>
        <v>0</v>
      </c>
      <c r="M25" s="14">
        <f>COUNTIFS(Melbourne!$B:$B,'Summary - Cities'!$A25,Melbourne!$G:$G,'Summary - Cities'!M$18)</f>
        <v>0</v>
      </c>
      <c r="N25" s="14">
        <f>COUNTIFS(Melbourne!$B:$B,'Summary - Cities'!$A25,Melbourne!$G:$G,'Summary - Cities'!N$18)</f>
        <v>0</v>
      </c>
      <c r="O25" s="14">
        <f t="shared" si="5"/>
        <v>0</v>
      </c>
    </row>
    <row r="26" spans="1:15" x14ac:dyDescent="0.2">
      <c r="A26" s="13" t="s">
        <v>34</v>
      </c>
      <c r="B26" s="14">
        <f>COUNTIFS(Melbourne!$B:$B,'Summary - Cities'!$A26,Melbourne!$G:$G,'Summary - Cities'!B$18)</f>
        <v>0</v>
      </c>
      <c r="C26" s="14">
        <f>COUNTIFS(Melbourne!$B:$B,'Summary - Cities'!$A26,Melbourne!$G:$G,'Summary - Cities'!C$18)</f>
        <v>0</v>
      </c>
      <c r="D26" s="14">
        <f>COUNTIFS(Melbourne!$B:$B,'Summary - Cities'!$A26,Melbourne!$G:$G,'Summary - Cities'!D$18)</f>
        <v>0</v>
      </c>
      <c r="E26" s="14">
        <f>COUNTIFS(Melbourne!$B:$B,'Summary - Cities'!$A26,Melbourne!$G:$G,'Summary - Cities'!E$18)</f>
        <v>0</v>
      </c>
      <c r="F26" s="14">
        <f>COUNTIFS(Melbourne!$B:$B,'Summary - Cities'!$A26,Melbourne!$G:$G,'Summary - Cities'!F$18)</f>
        <v>0</v>
      </c>
      <c r="G26" s="14">
        <f>COUNTIFS(Melbourne!$B:$B,'Summary - Cities'!$A26,Melbourne!$G:$G,'Summary - Cities'!G$18)</f>
        <v>0</v>
      </c>
      <c r="H26" s="14">
        <f>COUNTIFS(Melbourne!$B:$B,'Summary - Cities'!$A26,Melbourne!$G:$G,'Summary - Cities'!H$18)</f>
        <v>0</v>
      </c>
      <c r="I26" s="14">
        <f>COUNTIFS(Melbourne!$B:$B,'Summary - Cities'!$A26,Melbourne!$G:$G,'Summary - Cities'!I$18)</f>
        <v>0</v>
      </c>
      <c r="J26" s="14">
        <f>COUNTIFS(Melbourne!$B:$B,'Summary - Cities'!$A26,Melbourne!$G:$G,'Summary - Cities'!J$18)</f>
        <v>0</v>
      </c>
      <c r="K26" s="14">
        <f>COUNTIFS(Melbourne!$B:$B,'Summary - Cities'!$A26,Melbourne!$G:$G,'Summary - Cities'!K$18)</f>
        <v>0</v>
      </c>
      <c r="L26" s="14">
        <f>COUNTIFS(Melbourne!$B:$B,'Summary - Cities'!$A26,Melbourne!$G:$G,'Summary - Cities'!L$18)</f>
        <v>0</v>
      </c>
      <c r="M26" s="14">
        <f>COUNTIFS(Melbourne!$B:$B,'Summary - Cities'!$A26,Melbourne!$G:$G,'Summary - Cities'!M$18)</f>
        <v>0</v>
      </c>
      <c r="N26" s="14">
        <f>COUNTIFS(Melbourne!$B:$B,'Summary - Cities'!$A26,Melbourne!$G:$G,'Summary - Cities'!N$18)</f>
        <v>0</v>
      </c>
      <c r="O26" s="14">
        <f t="shared" si="5"/>
        <v>0</v>
      </c>
    </row>
    <row r="27" spans="1:15" x14ac:dyDescent="0.2">
      <c r="A27" s="15" t="s">
        <v>35</v>
      </c>
      <c r="B27" s="14">
        <f>COUNTIFS(Melbourne!$B:$B,'Summary - Cities'!$A27,Melbourne!$G:$G,'Summary - Cities'!B$18)</f>
        <v>0</v>
      </c>
      <c r="C27" s="14">
        <f>COUNTIFS(Melbourne!$B:$B,'Summary - Cities'!$A27,Melbourne!$G:$G,'Summary - Cities'!C$18)</f>
        <v>0</v>
      </c>
      <c r="D27" s="14">
        <f>COUNTIFS(Melbourne!$B:$B,'Summary - Cities'!$A27,Melbourne!$G:$G,'Summary - Cities'!D$18)</f>
        <v>0</v>
      </c>
      <c r="E27" s="14">
        <f>COUNTIFS(Melbourne!$B:$B,'Summary - Cities'!$A27,Melbourne!$G:$G,'Summary - Cities'!E$18)</f>
        <v>0</v>
      </c>
      <c r="F27" s="14">
        <f>COUNTIFS(Melbourne!$B:$B,'Summary - Cities'!$A27,Melbourne!$G:$G,'Summary - Cities'!F$18)</f>
        <v>0</v>
      </c>
      <c r="G27" s="14">
        <f>COUNTIFS(Melbourne!$B:$B,'Summary - Cities'!$A27,Melbourne!$G:$G,'Summary - Cities'!G$18)</f>
        <v>0</v>
      </c>
      <c r="H27" s="14">
        <f>COUNTIFS(Melbourne!$B:$B,'Summary - Cities'!$A27,Melbourne!$G:$G,'Summary - Cities'!H$18)</f>
        <v>0</v>
      </c>
      <c r="I27" s="14">
        <f>COUNTIFS(Melbourne!$B:$B,'Summary - Cities'!$A27,Melbourne!$G:$G,'Summary - Cities'!I$18)</f>
        <v>0</v>
      </c>
      <c r="J27" s="14">
        <f>COUNTIFS(Melbourne!$B:$B,'Summary - Cities'!$A27,Melbourne!$G:$G,'Summary - Cities'!J$18)</f>
        <v>0</v>
      </c>
      <c r="K27" s="14">
        <f>COUNTIFS(Melbourne!$B:$B,'Summary - Cities'!$A27,Melbourne!$G:$G,'Summary - Cities'!K$18)</f>
        <v>0</v>
      </c>
      <c r="L27" s="14">
        <f>COUNTIFS(Melbourne!$B:$B,'Summary - Cities'!$A27,Melbourne!$G:$G,'Summary - Cities'!L$18)</f>
        <v>0</v>
      </c>
      <c r="M27" s="14">
        <f>COUNTIFS(Melbourne!$B:$B,'Summary - Cities'!$A27,Melbourne!$G:$G,'Summary - Cities'!M$18)</f>
        <v>0</v>
      </c>
      <c r="N27" s="14">
        <f>COUNTIFS(Melbourne!$B:$B,'Summary - Cities'!$A27,Melbourne!$G:$G,'Summary - Cities'!N$18)</f>
        <v>0</v>
      </c>
      <c r="O27" s="14">
        <f t="shared" si="5"/>
        <v>0</v>
      </c>
    </row>
    <row r="28" spans="1:15" x14ac:dyDescent="0.2">
      <c r="A28" s="15" t="s">
        <v>36</v>
      </c>
      <c r="B28" s="14">
        <f>COUNTIFS(Melbourne!$B:$B,'Summary - Cities'!$A28,Melbourne!$G:$G,'Summary - Cities'!B$18)</f>
        <v>0</v>
      </c>
      <c r="C28" s="14">
        <f>COUNTIFS(Melbourne!$B:$B,'Summary - Cities'!$A28,Melbourne!$G:$G,'Summary - Cities'!C$18)</f>
        <v>0</v>
      </c>
      <c r="D28" s="14">
        <f>COUNTIFS(Melbourne!$B:$B,'Summary - Cities'!$A28,Melbourne!$G:$G,'Summary - Cities'!D$18)</f>
        <v>0</v>
      </c>
      <c r="E28" s="14">
        <f>COUNTIFS(Melbourne!$B:$B,'Summary - Cities'!$A28,Melbourne!$G:$G,'Summary - Cities'!E$18)</f>
        <v>0</v>
      </c>
      <c r="F28" s="14">
        <f>COUNTIFS(Melbourne!$B:$B,'Summary - Cities'!$A28,Melbourne!$G:$G,'Summary - Cities'!F$18)</f>
        <v>0</v>
      </c>
      <c r="G28" s="14">
        <f>COUNTIFS(Melbourne!$B:$B,'Summary - Cities'!$A28,Melbourne!$G:$G,'Summary - Cities'!G$18)</f>
        <v>0</v>
      </c>
      <c r="H28" s="14">
        <f>COUNTIFS(Melbourne!$B:$B,'Summary - Cities'!$A28,Melbourne!$G:$G,'Summary - Cities'!H$18)</f>
        <v>0</v>
      </c>
      <c r="I28" s="14">
        <f>COUNTIFS(Melbourne!$B:$B,'Summary - Cities'!$A28,Melbourne!$G:$G,'Summary - Cities'!I$18)</f>
        <v>0</v>
      </c>
      <c r="J28" s="14">
        <f>COUNTIFS(Melbourne!$B:$B,'Summary - Cities'!$A28,Melbourne!$G:$G,'Summary - Cities'!J$18)</f>
        <v>0</v>
      </c>
      <c r="K28" s="14">
        <f>COUNTIFS(Melbourne!$B:$B,'Summary - Cities'!$A28,Melbourne!$G:$G,'Summary - Cities'!K$18)</f>
        <v>0</v>
      </c>
      <c r="L28" s="14">
        <f>COUNTIFS(Melbourne!$B:$B,'Summary - Cities'!$A28,Melbourne!$G:$G,'Summary - Cities'!L$18)</f>
        <v>0</v>
      </c>
      <c r="M28" s="14">
        <f>COUNTIFS(Melbourne!$B:$B,'Summary - Cities'!$A28,Melbourne!$G:$G,'Summary - Cities'!M$18)</f>
        <v>0</v>
      </c>
      <c r="N28" s="14">
        <f>COUNTIFS(Melbourne!$B:$B,'Summary - Cities'!$A28,Melbourne!$G:$G,'Summary - Cities'!N$18)</f>
        <v>0</v>
      </c>
      <c r="O28" s="14">
        <f t="shared" si="5"/>
        <v>0</v>
      </c>
    </row>
    <row r="29" spans="1:15" x14ac:dyDescent="0.2">
      <c r="A29" s="15" t="s">
        <v>37</v>
      </c>
      <c r="B29" s="14">
        <f>COUNTIFS(Melbourne!$B:$B,'Summary - Cities'!$A29,Melbourne!$G:$G,'Summary - Cities'!B$18)</f>
        <v>0</v>
      </c>
      <c r="C29" s="14">
        <f>COUNTIFS(Melbourne!$B:$B,'Summary - Cities'!$A29,Melbourne!$G:$G,'Summary - Cities'!C$18)</f>
        <v>0</v>
      </c>
      <c r="D29" s="14">
        <f>COUNTIFS(Melbourne!$B:$B,'Summary - Cities'!$A29,Melbourne!$G:$G,'Summary - Cities'!D$18)</f>
        <v>0</v>
      </c>
      <c r="E29" s="14">
        <f>COUNTIFS(Melbourne!$B:$B,'Summary - Cities'!$A29,Melbourne!$G:$G,'Summary - Cities'!E$18)</f>
        <v>0</v>
      </c>
      <c r="F29" s="14">
        <f>COUNTIFS(Melbourne!$B:$B,'Summary - Cities'!$A29,Melbourne!$G:$G,'Summary - Cities'!F$18)</f>
        <v>0</v>
      </c>
      <c r="G29" s="14">
        <f>COUNTIFS(Melbourne!$B:$B,'Summary - Cities'!$A29,Melbourne!$G:$G,'Summary - Cities'!G$18)</f>
        <v>0</v>
      </c>
      <c r="H29" s="14">
        <f>COUNTIFS(Melbourne!$B:$B,'Summary - Cities'!$A29,Melbourne!$G:$G,'Summary - Cities'!H$18)</f>
        <v>0</v>
      </c>
      <c r="I29" s="14">
        <f>COUNTIFS(Melbourne!$B:$B,'Summary - Cities'!$A29,Melbourne!$G:$G,'Summary - Cities'!I$18)</f>
        <v>0</v>
      </c>
      <c r="J29" s="14">
        <f>COUNTIFS(Melbourne!$B:$B,'Summary - Cities'!$A29,Melbourne!$G:$G,'Summary - Cities'!J$18)</f>
        <v>0</v>
      </c>
      <c r="K29" s="14">
        <f>COUNTIFS(Melbourne!$B:$B,'Summary - Cities'!$A29,Melbourne!$G:$G,'Summary - Cities'!K$18)</f>
        <v>0</v>
      </c>
      <c r="L29" s="14">
        <f>COUNTIFS(Melbourne!$B:$B,'Summary - Cities'!$A29,Melbourne!$G:$G,'Summary - Cities'!L$18)</f>
        <v>0</v>
      </c>
      <c r="M29" s="14">
        <f>COUNTIFS(Melbourne!$B:$B,'Summary - Cities'!$A29,Melbourne!$G:$G,'Summary - Cities'!M$18)</f>
        <v>0</v>
      </c>
      <c r="N29" s="14">
        <f>COUNTIFS(Melbourne!$B:$B,'Summary - Cities'!$A29,Melbourne!$G:$G,'Summary - Cities'!N$18)</f>
        <v>0</v>
      </c>
      <c r="O29" s="14">
        <f t="shared" si="5"/>
        <v>0</v>
      </c>
    </row>
    <row r="30" spans="1:15" x14ac:dyDescent="0.2">
      <c r="A30" s="15" t="s">
        <v>38</v>
      </c>
      <c r="B30" s="14">
        <f>COUNTIFS(Melbourne!$B:$B,'Summary - Cities'!$A30,Melbourne!$G:$G,'Summary - Cities'!B$18)</f>
        <v>0</v>
      </c>
      <c r="C30" s="14">
        <f>COUNTIFS(Melbourne!$B:$B,'Summary - Cities'!$A30,Melbourne!$G:$G,'Summary - Cities'!C$18)</f>
        <v>0</v>
      </c>
      <c r="D30" s="14">
        <f>COUNTIFS(Melbourne!$B:$B,'Summary - Cities'!$A30,Melbourne!$G:$G,'Summary - Cities'!D$18)</f>
        <v>0</v>
      </c>
      <c r="E30" s="14">
        <f>COUNTIFS(Melbourne!$B:$B,'Summary - Cities'!$A30,Melbourne!$G:$G,'Summary - Cities'!E$18)</f>
        <v>0</v>
      </c>
      <c r="F30" s="14">
        <f>COUNTIFS(Melbourne!$B:$B,'Summary - Cities'!$A30,Melbourne!$G:$G,'Summary - Cities'!F$18)</f>
        <v>0</v>
      </c>
      <c r="G30" s="14">
        <f>COUNTIFS(Melbourne!$B:$B,'Summary - Cities'!$A30,Melbourne!$G:$G,'Summary - Cities'!G$18)</f>
        <v>0</v>
      </c>
      <c r="H30" s="14">
        <f>COUNTIFS(Melbourne!$B:$B,'Summary - Cities'!$A30,Melbourne!$G:$G,'Summary - Cities'!H$18)</f>
        <v>0</v>
      </c>
      <c r="I30" s="14">
        <f>COUNTIFS(Melbourne!$B:$B,'Summary - Cities'!$A30,Melbourne!$G:$G,'Summary - Cities'!I$18)</f>
        <v>0</v>
      </c>
      <c r="J30" s="14">
        <f>COUNTIFS(Melbourne!$B:$B,'Summary - Cities'!$A30,Melbourne!$G:$G,'Summary - Cities'!J$18)</f>
        <v>0</v>
      </c>
      <c r="K30" s="14">
        <f>COUNTIFS(Melbourne!$B:$B,'Summary - Cities'!$A30,Melbourne!$G:$G,'Summary - Cities'!K$18)</f>
        <v>0</v>
      </c>
      <c r="L30" s="14">
        <f>COUNTIFS(Melbourne!$B:$B,'Summary - Cities'!$A30,Melbourne!$G:$G,'Summary - Cities'!L$18)</f>
        <v>0</v>
      </c>
      <c r="M30" s="14">
        <f>COUNTIFS(Melbourne!$B:$B,'Summary - Cities'!$A30,Melbourne!$G:$G,'Summary - Cities'!M$18)</f>
        <v>0</v>
      </c>
      <c r="N30" s="14">
        <f>COUNTIFS(Melbourne!$B:$B,'Summary - Cities'!$A30,Melbourne!$G:$G,'Summary - Cities'!N$18)</f>
        <v>0</v>
      </c>
      <c r="O30" s="14">
        <f t="shared" si="5"/>
        <v>0</v>
      </c>
    </row>
    <row r="31" spans="1:15" x14ac:dyDescent="0.2">
      <c r="A31" s="12" t="s">
        <v>85</v>
      </c>
      <c r="B31" s="12">
        <f>SUM(B19:B30)</f>
        <v>0</v>
      </c>
      <c r="C31" s="12">
        <f t="shared" ref="C31:H31" si="6">SUM(C19:C30)</f>
        <v>0</v>
      </c>
      <c r="D31" s="12">
        <f t="shared" si="6"/>
        <v>0</v>
      </c>
      <c r="E31" s="12">
        <f t="shared" si="6"/>
        <v>0</v>
      </c>
      <c r="F31" s="12">
        <f t="shared" si="6"/>
        <v>0</v>
      </c>
      <c r="G31" s="12">
        <f t="shared" si="6"/>
        <v>0</v>
      </c>
      <c r="H31" s="12">
        <f t="shared" si="6"/>
        <v>0</v>
      </c>
      <c r="I31" s="12">
        <f>SUM(I19:I30)</f>
        <v>0</v>
      </c>
      <c r="J31" s="12">
        <f t="shared" ref="J31:O31" si="7">SUM(J19:J30)</f>
        <v>0</v>
      </c>
      <c r="K31" s="12">
        <f t="shared" si="7"/>
        <v>0</v>
      </c>
      <c r="L31" s="12">
        <f t="shared" si="7"/>
        <v>0</v>
      </c>
      <c r="M31" s="12">
        <f t="shared" si="7"/>
        <v>0</v>
      </c>
      <c r="N31" s="12">
        <f t="shared" si="7"/>
        <v>0</v>
      </c>
      <c r="O31" s="12">
        <f t="shared" si="7"/>
        <v>0</v>
      </c>
    </row>
    <row r="32" spans="1:15" x14ac:dyDescent="0.2"/>
    <row r="33" spans="1:15" x14ac:dyDescent="0.2">
      <c r="A33" s="15" t="s">
        <v>4</v>
      </c>
    </row>
    <row r="34" spans="1:15" x14ac:dyDescent="0.2">
      <c r="A34" s="12" t="s">
        <v>26</v>
      </c>
      <c r="B34" s="12" t="s">
        <v>13</v>
      </c>
      <c r="C34" s="12" t="s">
        <v>14</v>
      </c>
      <c r="D34" s="12" t="s">
        <v>15</v>
      </c>
      <c r="E34" s="12" t="s">
        <v>16</v>
      </c>
      <c r="F34" s="12" t="s">
        <v>17</v>
      </c>
      <c r="G34" s="12" t="s">
        <v>18</v>
      </c>
      <c r="H34" s="12" t="s">
        <v>19</v>
      </c>
      <c r="I34" s="12" t="s">
        <v>20</v>
      </c>
      <c r="J34" s="12" t="s">
        <v>21</v>
      </c>
      <c r="K34" s="12" t="s">
        <v>22</v>
      </c>
      <c r="L34" s="12" t="s">
        <v>23</v>
      </c>
      <c r="M34" s="12" t="s">
        <v>24</v>
      </c>
      <c r="N34" s="12" t="s">
        <v>25</v>
      </c>
      <c r="O34" s="12" t="s">
        <v>84</v>
      </c>
    </row>
    <row r="35" spans="1:15" x14ac:dyDescent="0.2">
      <c r="A35" s="13" t="s">
        <v>27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 x14ac:dyDescent="0.2">
      <c r="A36" s="13" t="s">
        <v>28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 x14ac:dyDescent="0.2">
      <c r="A37" s="13" t="s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 x14ac:dyDescent="0.2">
      <c r="A38" s="14" t="s">
        <v>30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 x14ac:dyDescent="0.2">
      <c r="A39" s="13" t="s">
        <v>31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 x14ac:dyDescent="0.2">
      <c r="A40" s="13" t="s">
        <v>32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 x14ac:dyDescent="0.2">
      <c r="A41" s="13" t="s">
        <v>33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 x14ac:dyDescent="0.2">
      <c r="A42" s="13" t="s">
        <v>34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 x14ac:dyDescent="0.2">
      <c r="A43" s="15" t="s">
        <v>35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 x14ac:dyDescent="0.2">
      <c r="A44" s="15" t="s">
        <v>36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 x14ac:dyDescent="0.2">
      <c r="A45" s="15" t="s">
        <v>37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 x14ac:dyDescent="0.2">
      <c r="A46" s="15" t="s">
        <v>38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 x14ac:dyDescent="0.2">
      <c r="A47" s="12" t="s">
        <v>85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 x14ac:dyDescent="0.2"/>
    <row r="49" spans="1:15" x14ac:dyDescent="0.2">
      <c r="A49" s="15" t="s">
        <v>5</v>
      </c>
    </row>
    <row r="50" spans="1:15" x14ac:dyDescent="0.2">
      <c r="A50" s="12" t="s">
        <v>26</v>
      </c>
      <c r="B50" s="12" t="s">
        <v>13</v>
      </c>
      <c r="C50" s="12" t="s">
        <v>14</v>
      </c>
      <c r="D50" s="12" t="s">
        <v>15</v>
      </c>
      <c r="E50" s="12" t="s">
        <v>16</v>
      </c>
      <c r="F50" s="12" t="s">
        <v>17</v>
      </c>
      <c r="G50" s="12" t="s">
        <v>18</v>
      </c>
      <c r="H50" s="12" t="s">
        <v>19</v>
      </c>
      <c r="I50" s="12" t="s">
        <v>20</v>
      </c>
      <c r="J50" s="12" t="s">
        <v>21</v>
      </c>
      <c r="K50" s="12" t="s">
        <v>22</v>
      </c>
      <c r="L50" s="12" t="s">
        <v>23</v>
      </c>
      <c r="M50" s="12" t="s">
        <v>24</v>
      </c>
      <c r="N50" s="12" t="s">
        <v>25</v>
      </c>
      <c r="O50" s="12" t="s">
        <v>84</v>
      </c>
    </row>
    <row r="51" spans="1:15" x14ac:dyDescent="0.2">
      <c r="A51" s="13" t="s">
        <v>27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 x14ac:dyDescent="0.2">
      <c r="A52" s="13" t="s">
        <v>28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 x14ac:dyDescent="0.2">
      <c r="A53" s="13" t="s">
        <v>29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 x14ac:dyDescent="0.2">
      <c r="A54" s="14" t="s">
        <v>30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 x14ac:dyDescent="0.2">
      <c r="A55" s="13" t="s">
        <v>31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 x14ac:dyDescent="0.2">
      <c r="A56" s="13" t="s">
        <v>32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 x14ac:dyDescent="0.2">
      <c r="A57" s="13" t="s">
        <v>33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 x14ac:dyDescent="0.2">
      <c r="A58" s="13" t="s">
        <v>34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 x14ac:dyDescent="0.2">
      <c r="A59" s="15" t="s">
        <v>35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 x14ac:dyDescent="0.2">
      <c r="A60" s="15" t="s">
        <v>36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 x14ac:dyDescent="0.2">
      <c r="A61" s="15" t="s">
        <v>37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 x14ac:dyDescent="0.2">
      <c r="A62" s="15" t="s">
        <v>38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 x14ac:dyDescent="0.2">
      <c r="A63" s="12" t="s">
        <v>85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C11" sqref="C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35" t="s">
        <v>3</v>
      </c>
      <c r="C1" s="35"/>
    </row>
    <row r="2" spans="1:15" x14ac:dyDescent="0.2">
      <c r="B2" s="16" t="s">
        <v>86</v>
      </c>
      <c r="C2" s="1" t="s">
        <v>6</v>
      </c>
    </row>
    <row r="3" spans="1:15" x14ac:dyDescent="0.2">
      <c r="B3" s="16" t="s">
        <v>90</v>
      </c>
      <c r="C3" s="34">
        <v>43683</v>
      </c>
    </row>
    <row r="5" spans="1:15" x14ac:dyDescent="0.2">
      <c r="B5" s="17" t="s">
        <v>0</v>
      </c>
      <c r="C5" s="17" t="s">
        <v>11</v>
      </c>
      <c r="D5" s="17" t="s">
        <v>12</v>
      </c>
      <c r="E5" s="17" t="s">
        <v>1</v>
      </c>
      <c r="F5" s="17" t="s">
        <v>40</v>
      </c>
      <c r="G5" s="17" t="s">
        <v>10</v>
      </c>
      <c r="H5" s="17" t="s">
        <v>55</v>
      </c>
      <c r="I5" s="17" t="s">
        <v>56</v>
      </c>
      <c r="J5" s="17" t="s">
        <v>41</v>
      </c>
      <c r="K5" s="17" t="s">
        <v>39</v>
      </c>
      <c r="L5" s="17" t="s">
        <v>43</v>
      </c>
      <c r="M5" s="17" t="s">
        <v>44</v>
      </c>
      <c r="N5" s="17" t="s">
        <v>45</v>
      </c>
      <c r="O5" s="17" t="s">
        <v>46</v>
      </c>
    </row>
    <row r="6" spans="1:15" x14ac:dyDescent="0.2">
      <c r="A6">
        <v>1</v>
      </c>
      <c r="B6" s="31">
        <f>IFERROR(INDEX(Melbourne!$B$8:$N$107,MATCH($A6,Melbourne!$O$8:$O$107,0),MATCH('Summary - Melbourne'!B$5,Melbourne!$B$7:$N$7,0)),"")</f>
        <v>43683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DHD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31">
        <f>IFERROR(INDEX(Melbourne!$B$8:$N$107,MATCH($A7,Melbourne!$O$8:$O$107,0),MATCH('Summary - Melbourne'!B$5,Melbourne!$B$7:$N$7,0)),"")</f>
        <v>43683</v>
      </c>
      <c r="C7" s="9">
        <f>IFERROR(INDEX(Melbourne!$B$8:$N$107,MATCH($A7,Melbourne!$O$8:$O$107,0),MATCH('Summary - Melbourne'!C$5,Melbourne!$B$7:$N$7,0)),"")</f>
        <v>0.5</v>
      </c>
      <c r="D7" s="9">
        <f>IFERROR(INDEX(Melbourne!$B$8:$N$107,MATCH($A7,Melbourne!$O$8:$O$107,0),MATCH('Summary - Melbourne'!D$5,Melbourne!$B$7:$N$7,0)),"")</f>
        <v>0.54166666666666663</v>
      </c>
      <c r="E7" s="6" t="str">
        <f>IFERROR(INDEX(Melbourne!$B$8:$N$107,MATCH($A7,Melbourne!$O$8:$O$107,0),MATCH('Summary - Melbourne'!E$5,Melbourne!$B$7:$N$7,0)),"")</f>
        <v>Collins Street</v>
      </c>
      <c r="F7" s="6" t="str">
        <f>IFERROR(INDEX(Melbourne!$B$8:$N$107,MATCH($A7,Melbourne!$O$8:$O$107,0),MATCH('Summary - Melbourne'!F$5,Melbourne!$B$7:$N$7,0)),"")</f>
        <v>n.a</v>
      </c>
      <c r="G7" s="6" t="str">
        <f>IFERROR(INDEX(Melbourne!$B$8:$N$107,MATCH($A7,Melbourne!$O$8:$O$107,0),MATCH('Summary - Melbourne'!G$5,Melbourne!$B$7:$N$7,0)),"")</f>
        <v>DHD</v>
      </c>
      <c r="H7" s="6">
        <f>IFERROR(INDEX(Melbourne!$B$8:$N$107,MATCH($A7,Melbourne!$O$8:$O$107,0),MATCH('Summary - Melbourne'!H$5,Melbourne!$B$7:$N$7,0)),"")</f>
        <v>20</v>
      </c>
      <c r="I7" s="6" t="str">
        <f>IFERROR(INDEX(Melbourne!$B$8:$N$107,MATCH($A7,Melbourne!$O$8:$O$107,0),MATCH('Summary - Melbourne'!I$5,Melbourne!$B$7:$N$7,0)),"")</f>
        <v>VCAL</v>
      </c>
      <c r="J7" s="6" t="str">
        <f>IFERROR(INDEX(Melbourne!$B$8:$N$107,MATCH($A7,Melbourne!$O$8:$O$107,0),MATCH('Summary - Melbourne'!J$5,Melbourne!$B$7:$N$7,0)),"")</f>
        <v>Trevor Barry</v>
      </c>
      <c r="K7" s="6" t="str">
        <f>IFERROR(INDEX(Melbourne!$B$8:$N$107,MATCH($A7,Melbourne!$O$8:$O$107,0),MATCH('Summary - Melbourne'!K$5,Melbourne!$B$7:$N$7,0)),"")</f>
        <v>Noble Park Secondary College</v>
      </c>
      <c r="L7" s="6" t="str">
        <f>IFERROR(INDEX(Melbourne!$B$8:$N$107,MATCH($A7,Melbourne!$O$8:$O$107,0),MATCH('Summary - Melbourne'!L$5,Melbourne!$B$7:$N$7,0)),"")</f>
        <v>barry.trevor.m@edumail.vic.gov.au</v>
      </c>
      <c r="M7" s="6">
        <f>IFERROR(INDEX(Melbourne!$B$8:$N$107,MATCH($A7,Melbourne!$O$8:$O$107,0),MATCH('Summary - Melbourne'!M$5,Melbourne!$B$7:$N$7,0)),"")</f>
        <v>423624108</v>
      </c>
      <c r="N7" s="6" t="str">
        <f>IFERROR(INDEX(Melbourne!$B$8:$N$107,MATCH($A7,Melbourne!$O$8:$O$107,0),MATCH('Summary - Melbourne'!N$5,Melbourne!$B$7:$N$7,0)),"")</f>
        <v/>
      </c>
      <c r="O7" s="6">
        <f>IFERROR(INDEX(Melbourne!$B$8:$N$107,MATCH($A7,Melbourne!$O$8:$O$107,0),MATCH('Summary - Melbourne'!O$5,Melbourne!$B$7:$N$7,0)),"")</f>
        <v>0</v>
      </c>
    </row>
    <row r="8" spans="1:15" x14ac:dyDescent="0.2">
      <c r="A8">
        <f t="shared" ref="A8:A46" si="0">A7+1</f>
        <v>3</v>
      </c>
      <c r="B8" s="31">
        <f>IFERROR(INDEX(Melbourne!$B$8:$N$107,MATCH($A8,Melbourne!$O$8:$O$107,0),MATCH('Summary - Melbourne'!B$5,Melbourne!$B$7:$N$7,0)),"")</f>
        <v>43683</v>
      </c>
      <c r="C8" s="9">
        <f>IFERROR(INDEX(Melbourne!$B$8:$N$107,MATCH($A8,Melbourne!$O$8:$O$107,0),MATCH('Summary - Melbourne'!C$5,Melbourne!$B$7:$N$7,0)),"")</f>
        <v>0.54166666666666663</v>
      </c>
      <c r="D8" s="9">
        <f>IFERROR(INDEX(Melbourne!$B$8:$N$107,MATCH($A8,Melbourne!$O$8:$O$107,0),MATCH('Summary - Melbourne'!D$5,Melbourne!$B$7:$N$7,0)),"")</f>
        <v>0.58333333333333337</v>
      </c>
      <c r="E8" s="6" t="str">
        <f>IFERROR(INDEX(Melbourne!$B$8:$N$107,MATCH($A8,Melbourne!$O$8:$O$107,0),MATCH('Summary - Melbourne'!E$5,Melbourne!$B$7:$N$7,0)),"")</f>
        <v>Collins Street</v>
      </c>
      <c r="F8" s="6" t="str">
        <f>IFERROR(INDEX(Melbourne!$B$8:$N$107,MATCH($A8,Melbourne!$O$8:$O$107,0),MATCH('Summary - Melbourne'!F$5,Melbourne!$B$7:$N$7,0)),"")</f>
        <v>n.a</v>
      </c>
      <c r="G8" s="6" t="str">
        <f>IFERROR(INDEX(Melbourne!$B$8:$N$107,MATCH($A8,Melbourne!$O$8:$O$107,0),MATCH('Summary - Melbourne'!G$5,Melbourne!$B$7:$N$7,0)),"")</f>
        <v>DHD</v>
      </c>
      <c r="H8" s="6">
        <f>IFERROR(INDEX(Melbourne!$B$8:$N$107,MATCH($A8,Melbourne!$O$8:$O$107,0),MATCH('Summary - Melbourne'!H$5,Melbourne!$B$7:$N$7,0)),"")</f>
        <v>25</v>
      </c>
      <c r="I8" s="6">
        <f>IFERROR(INDEX(Melbourne!$B$8:$N$107,MATCH($A8,Melbourne!$O$8:$O$107,0),MATCH('Summary - Melbourne'!I$5,Melbourne!$B$7:$N$7,0)),"")</f>
        <v>9</v>
      </c>
      <c r="J8" s="6" t="str">
        <f>IFERROR(INDEX(Melbourne!$B$8:$N$107,MATCH($A8,Melbourne!$O$8:$O$107,0),MATCH('Summary - Melbourne'!J$5,Melbourne!$B$7:$N$7,0)),"")</f>
        <v>Andrew Barker(2)</v>
      </c>
      <c r="K8" s="6" t="str">
        <f>IFERROR(INDEX(Melbourne!$B$8:$N$107,MATCH($A8,Melbourne!$O$8:$O$107,0),MATCH('Summary - Melbourne'!K$5,Melbourne!$B$7:$N$7,0)),"")</f>
        <v>City Cite - Plenty Valley Christian College</v>
      </c>
      <c r="L8" s="6" t="str">
        <f>IFERROR(INDEX(Melbourne!$B$8:$N$107,MATCH($A8,Melbourne!$O$8:$O$107,0),MATCH('Summary - Melbourne'!L$5,Melbourne!$B$7:$N$7,0)),"")</f>
        <v>ABarker@citycite.vic.edu.au</v>
      </c>
      <c r="M8" s="6">
        <f>IFERROR(INDEX(Melbourne!$B$8:$N$107,MATCH($A8,Melbourne!$O$8:$O$107,0),MATCH('Summary - Melbourne'!M$5,Melbourne!$B$7:$N$7,0)),"")</f>
        <v>86606703</v>
      </c>
      <c r="N8" s="6" t="str">
        <f>IFERROR(INDEX(Melbourne!$B$8:$N$107,MATCH($A8,Melbourne!$O$8:$O$107,0),MATCH('Summary - Melbourne'!N$5,Melbourne!$B$7:$N$7,0)),"")</f>
        <v/>
      </c>
      <c r="O8" s="6">
        <f>IFERROR(INDEX(Melbourne!$B$8:$N$107,MATCH($A8,Melbourne!$O$8:$O$107,0),MATCH('Summary - Melbourne'!O$5,Melbourne!$B$7:$N$7,0)),"")</f>
        <v>0</v>
      </c>
    </row>
    <row r="9" spans="1:15" x14ac:dyDescent="0.2">
      <c r="A9">
        <f t="shared" si="0"/>
        <v>4</v>
      </c>
      <c r="B9" s="31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31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31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31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31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31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31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31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31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31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31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31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31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31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31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31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31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31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31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31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31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31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31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31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31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31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31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31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31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31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31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31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31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31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31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31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31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19" t="str">
        <f>IFERROR(INDEX(Melbourne!$B$8:$N$107,MATCH($A46,Melbourne!$O$8:$O$107,0),MATCH('Summary - Melbourne'!B$5,Melbourne!$B$7:$N$7,0)),"")</f>
        <v/>
      </c>
      <c r="C46" s="20" t="str">
        <f>IFERROR(INDEX(Melbourne!$B$8:$N$107,MATCH($A46,Melbourne!$O$8:$O$107,0),MATCH('Summary - Melbourne'!C$5,Melbourne!$B$7:$N$7,0)),"")</f>
        <v/>
      </c>
      <c r="D46" s="20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G24"/>
  <sheetViews>
    <sheetView showGridLines="0" view="pageBreakPreview" workbookViewId="0">
      <pane ySplit="2" topLeftCell="A3" activePane="bottomLeft" state="frozen"/>
      <selection pane="bottomLeft" activeCell="F36" sqref="F36"/>
    </sheetView>
  </sheetViews>
  <sheetFormatPr baseColWidth="10" defaultColWidth="11" defaultRowHeight="16" x14ac:dyDescent="0.2"/>
  <cols>
    <col min="1" max="3" width="35" customWidth="1"/>
    <col min="4" max="4" width="3.83203125" customWidth="1"/>
    <col min="5" max="7" width="30.83203125" customWidth="1"/>
  </cols>
  <sheetData>
    <row r="1" spans="1:7" x14ac:dyDescent="0.2">
      <c r="A1" s="36" t="s">
        <v>2</v>
      </c>
      <c r="B1" s="36"/>
      <c r="C1" s="36"/>
      <c r="E1" s="37" t="s">
        <v>9</v>
      </c>
      <c r="F1" s="38"/>
      <c r="G1" s="38"/>
    </row>
    <row r="2" spans="1:7" ht="17" x14ac:dyDescent="0.2">
      <c r="A2" s="23" t="s">
        <v>3</v>
      </c>
      <c r="B2" s="23" t="s">
        <v>4</v>
      </c>
      <c r="C2" s="23" t="s">
        <v>5</v>
      </c>
      <c r="D2" s="18"/>
      <c r="E2" s="23" t="s">
        <v>167</v>
      </c>
      <c r="F2" s="23" t="s">
        <v>168</v>
      </c>
      <c r="G2" s="23" t="s">
        <v>169</v>
      </c>
    </row>
    <row r="3" spans="1:7" x14ac:dyDescent="0.2">
      <c r="A3" s="2" t="s">
        <v>6</v>
      </c>
      <c r="B3" s="2" t="s">
        <v>58</v>
      </c>
      <c r="C3" s="2" t="s">
        <v>58</v>
      </c>
      <c r="D3" s="18"/>
      <c r="E3" s="3" t="s">
        <v>13</v>
      </c>
      <c r="F3" s="3" t="b">
        <v>1</v>
      </c>
      <c r="G3" s="3" t="b">
        <v>1</v>
      </c>
    </row>
    <row r="4" spans="1:7" x14ac:dyDescent="0.2">
      <c r="A4" s="3" t="s">
        <v>7</v>
      </c>
      <c r="B4" s="3" t="s">
        <v>57</v>
      </c>
      <c r="C4" s="3" t="s">
        <v>57</v>
      </c>
      <c r="D4" s="18"/>
      <c r="E4" s="3" t="s">
        <v>14</v>
      </c>
      <c r="F4" s="3" t="b">
        <v>1</v>
      </c>
      <c r="G4" s="3" t="b">
        <v>1</v>
      </c>
    </row>
    <row r="5" spans="1:7" x14ac:dyDescent="0.2">
      <c r="A5" s="3" t="s">
        <v>59</v>
      </c>
      <c r="B5" s="3" t="s">
        <v>59</v>
      </c>
      <c r="C5" s="3" t="s">
        <v>59</v>
      </c>
      <c r="D5" s="18"/>
      <c r="E5" s="3" t="s">
        <v>15</v>
      </c>
      <c r="F5" s="3" t="b">
        <v>1</v>
      </c>
      <c r="G5" s="3" t="b">
        <v>1</v>
      </c>
    </row>
    <row r="6" spans="1:7" x14ac:dyDescent="0.2">
      <c r="A6" s="3" t="s">
        <v>8</v>
      </c>
      <c r="B6" s="3"/>
      <c r="C6" s="3"/>
      <c r="D6" s="18"/>
      <c r="E6" s="3" t="s">
        <v>16</v>
      </c>
      <c r="F6" s="3" t="b">
        <v>1</v>
      </c>
      <c r="G6" s="3" t="b">
        <v>1</v>
      </c>
    </row>
    <row r="7" spans="1:7" x14ac:dyDescent="0.2">
      <c r="A7" s="3"/>
      <c r="B7" s="3"/>
      <c r="C7" s="3"/>
      <c r="D7" s="18"/>
      <c r="E7" s="3" t="s">
        <v>17</v>
      </c>
      <c r="F7" s="3" t="b">
        <v>1</v>
      </c>
      <c r="G7" s="3" t="b">
        <v>1</v>
      </c>
    </row>
    <row r="8" spans="1:7" x14ac:dyDescent="0.2">
      <c r="A8" s="3"/>
      <c r="B8" s="3"/>
      <c r="C8" s="3"/>
      <c r="D8" s="18"/>
      <c r="E8" s="3" t="s">
        <v>18</v>
      </c>
      <c r="F8" s="3" t="b">
        <v>1</v>
      </c>
      <c r="G8" s="3" t="b">
        <v>1</v>
      </c>
    </row>
    <row r="9" spans="1:7" x14ac:dyDescent="0.2">
      <c r="A9" s="3"/>
      <c r="B9" s="3"/>
      <c r="C9" s="3"/>
      <c r="D9" s="18"/>
      <c r="E9" s="3" t="s">
        <v>19</v>
      </c>
      <c r="F9" s="3" t="b">
        <v>1</v>
      </c>
      <c r="G9" s="3" t="b">
        <v>1</v>
      </c>
    </row>
    <row r="10" spans="1:7" x14ac:dyDescent="0.2">
      <c r="A10" s="3"/>
      <c r="B10" s="3"/>
      <c r="C10" s="3"/>
      <c r="D10" s="18"/>
      <c r="E10" s="3" t="s">
        <v>20</v>
      </c>
      <c r="F10" s="3" t="b">
        <v>1</v>
      </c>
      <c r="G10" s="3" t="b">
        <v>1</v>
      </c>
    </row>
    <row r="11" spans="1:7" x14ac:dyDescent="0.2">
      <c r="A11" s="3"/>
      <c r="B11" s="3"/>
      <c r="C11" s="3"/>
      <c r="D11" s="18"/>
      <c r="E11" s="3" t="s">
        <v>21</v>
      </c>
      <c r="F11" s="3" t="b">
        <v>1</v>
      </c>
      <c r="G11" s="3" t="b">
        <v>1</v>
      </c>
    </row>
    <row r="12" spans="1:7" x14ac:dyDescent="0.2">
      <c r="A12" s="3"/>
      <c r="B12" s="3"/>
      <c r="C12" s="3"/>
      <c r="D12" s="18"/>
      <c r="E12" s="3" t="s">
        <v>22</v>
      </c>
      <c r="F12" s="3" t="b">
        <v>1</v>
      </c>
      <c r="G12" s="3" t="b">
        <v>1</v>
      </c>
    </row>
    <row r="13" spans="1:7" x14ac:dyDescent="0.2">
      <c r="A13" s="3"/>
      <c r="B13" s="3"/>
      <c r="C13" s="3"/>
      <c r="D13" s="18"/>
      <c r="E13" s="3" t="s">
        <v>23</v>
      </c>
      <c r="F13" s="3" t="b">
        <v>1</v>
      </c>
      <c r="G13" s="3" t="b">
        <v>1</v>
      </c>
    </row>
    <row r="14" spans="1:7" x14ac:dyDescent="0.2">
      <c r="A14" s="3"/>
      <c r="B14" s="3"/>
      <c r="C14" s="3"/>
      <c r="D14" s="18"/>
      <c r="E14" s="3" t="s">
        <v>24</v>
      </c>
      <c r="F14" s="3" t="b">
        <v>1</v>
      </c>
      <c r="G14" s="3" t="b">
        <v>1</v>
      </c>
    </row>
    <row r="15" spans="1:7" x14ac:dyDescent="0.2">
      <c r="A15" s="3"/>
      <c r="B15" s="3"/>
      <c r="C15" s="3"/>
      <c r="D15" s="18"/>
      <c r="E15" s="3" t="s">
        <v>25</v>
      </c>
      <c r="F15" s="3" t="b">
        <v>1</v>
      </c>
      <c r="G15" s="3" t="b">
        <v>1</v>
      </c>
    </row>
    <row r="16" spans="1:7" x14ac:dyDescent="0.2">
      <c r="A16" s="3"/>
      <c r="B16" s="3"/>
      <c r="C16" s="3"/>
      <c r="D16" s="18"/>
      <c r="E16" s="3"/>
      <c r="F16" s="3"/>
      <c r="G16" s="3"/>
    </row>
    <row r="17" spans="1:7" x14ac:dyDescent="0.2">
      <c r="A17" s="3"/>
      <c r="B17" s="3"/>
      <c r="C17" s="3"/>
      <c r="D17" s="18"/>
      <c r="E17" s="3"/>
      <c r="F17" s="3"/>
      <c r="G17" s="3"/>
    </row>
    <row r="18" spans="1:7" x14ac:dyDescent="0.2">
      <c r="A18" s="3"/>
      <c r="B18" s="3"/>
      <c r="C18" s="3"/>
      <c r="D18" s="18"/>
      <c r="E18" s="3"/>
      <c r="F18" s="3"/>
      <c r="G18" s="3"/>
    </row>
    <row r="19" spans="1:7" x14ac:dyDescent="0.2">
      <c r="A19" s="3"/>
      <c r="B19" s="3"/>
      <c r="C19" s="3"/>
      <c r="D19" s="18"/>
      <c r="E19" s="3"/>
      <c r="F19" s="3"/>
      <c r="G19" s="3"/>
    </row>
    <row r="20" spans="1:7" x14ac:dyDescent="0.2">
      <c r="A20" s="3"/>
      <c r="B20" s="3"/>
      <c r="C20" s="3"/>
      <c r="D20" s="18"/>
      <c r="E20" s="3"/>
      <c r="F20" s="3"/>
      <c r="G20" s="3"/>
    </row>
    <row r="21" spans="1:7" x14ac:dyDescent="0.2">
      <c r="A21" s="3"/>
      <c r="B21" s="3"/>
      <c r="C21" s="3"/>
      <c r="D21" s="18"/>
      <c r="E21" s="3"/>
      <c r="F21" s="3"/>
      <c r="G21" s="3"/>
    </row>
    <row r="22" spans="1:7" x14ac:dyDescent="0.2">
      <c r="A22" s="3"/>
      <c r="B22" s="3"/>
      <c r="C22" s="3"/>
      <c r="D22" s="18"/>
      <c r="E22" s="3"/>
      <c r="F22" s="3"/>
      <c r="G22" s="3"/>
    </row>
    <row r="23" spans="1:7" x14ac:dyDescent="0.2">
      <c r="A23" s="3"/>
      <c r="B23" s="3"/>
      <c r="C23" s="3"/>
      <c r="D23" s="18"/>
      <c r="E23" s="3"/>
      <c r="F23" s="3"/>
      <c r="G23" s="3"/>
    </row>
    <row r="24" spans="1:7" x14ac:dyDescent="0.2">
      <c r="A24" s="4"/>
      <c r="B24" s="4"/>
      <c r="C24" s="4"/>
      <c r="D24" s="18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 xr:uid="{00000000-0002-0000-0200-000000000000}">
      <formula1>"True,False"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39" t="s">
        <v>60</v>
      </c>
      <c r="B1" s="40"/>
      <c r="C1" s="40"/>
      <c r="D1" s="40"/>
      <c r="E1" s="40"/>
    </row>
    <row r="2" spans="1:5" ht="17" x14ac:dyDescent="0.2">
      <c r="A2" s="23" t="s">
        <v>42</v>
      </c>
      <c r="B2" s="23" t="s">
        <v>53</v>
      </c>
      <c r="C2" s="23" t="s">
        <v>39</v>
      </c>
      <c r="D2" s="23" t="s">
        <v>43</v>
      </c>
      <c r="E2" s="23" t="s">
        <v>44</v>
      </c>
    </row>
    <row r="3" spans="1:5" x14ac:dyDescent="0.2">
      <c r="A3" s="3" t="s">
        <v>158</v>
      </c>
      <c r="B3" s="3" t="s">
        <v>3</v>
      </c>
      <c r="C3" s="3" t="s">
        <v>92</v>
      </c>
      <c r="D3" s="10" t="s">
        <v>91</v>
      </c>
      <c r="E3" s="3">
        <v>86606702</v>
      </c>
    </row>
    <row r="4" spans="1:5" x14ac:dyDescent="0.2">
      <c r="A4" s="3" t="s">
        <v>93</v>
      </c>
      <c r="B4" s="3" t="s">
        <v>3</v>
      </c>
      <c r="C4" s="3" t="s">
        <v>95</v>
      </c>
      <c r="D4" s="10" t="s">
        <v>94</v>
      </c>
      <c r="E4" s="3">
        <v>90468200</v>
      </c>
    </row>
    <row r="5" spans="1:5" x14ac:dyDescent="0.2">
      <c r="A5" s="3" t="s">
        <v>96</v>
      </c>
      <c r="B5" s="3" t="s">
        <v>3</v>
      </c>
      <c r="C5" s="3" t="s">
        <v>98</v>
      </c>
      <c r="D5" s="25" t="s">
        <v>97</v>
      </c>
      <c r="E5" s="3">
        <v>97887664</v>
      </c>
    </row>
    <row r="6" spans="1:5" x14ac:dyDescent="0.2">
      <c r="A6" s="3" t="s">
        <v>99</v>
      </c>
      <c r="B6" s="3" t="s">
        <v>3</v>
      </c>
      <c r="C6" s="3" t="s">
        <v>101</v>
      </c>
      <c r="D6" s="10" t="s">
        <v>100</v>
      </c>
      <c r="E6" s="30">
        <v>423624108</v>
      </c>
    </row>
    <row r="7" spans="1:5" x14ac:dyDescent="0.2">
      <c r="A7" s="3" t="s">
        <v>159</v>
      </c>
      <c r="B7" s="3" t="s">
        <v>3</v>
      </c>
      <c r="C7" s="3" t="s">
        <v>102</v>
      </c>
      <c r="D7" s="10" t="s">
        <v>103</v>
      </c>
      <c r="E7" s="30">
        <v>86606703</v>
      </c>
    </row>
    <row r="8" spans="1:5" x14ac:dyDescent="0.2">
      <c r="A8" s="3" t="s">
        <v>104</v>
      </c>
      <c r="B8" s="3" t="s">
        <v>3</v>
      </c>
      <c r="C8" s="3" t="s">
        <v>106</v>
      </c>
      <c r="D8" s="10" t="s">
        <v>105</v>
      </c>
      <c r="E8" s="30">
        <v>423737490</v>
      </c>
    </row>
    <row r="9" spans="1:5" x14ac:dyDescent="0.2">
      <c r="A9" s="26" t="s">
        <v>107</v>
      </c>
      <c r="B9" s="3" t="s">
        <v>3</v>
      </c>
      <c r="C9" s="3" t="s">
        <v>108</v>
      </c>
      <c r="D9" s="10" t="s">
        <v>109</v>
      </c>
      <c r="E9" s="30" t="s">
        <v>110</v>
      </c>
    </row>
    <row r="10" spans="1:5" x14ac:dyDescent="0.2">
      <c r="A10" s="3" t="s">
        <v>111</v>
      </c>
      <c r="B10" s="3" t="s">
        <v>3</v>
      </c>
      <c r="C10" s="3" t="s">
        <v>113</v>
      </c>
      <c r="D10" s="10" t="s">
        <v>112</v>
      </c>
      <c r="E10" s="30">
        <v>431277766</v>
      </c>
    </row>
    <row r="11" spans="1:5" x14ac:dyDescent="0.2">
      <c r="A11" s="3" t="s">
        <v>114</v>
      </c>
      <c r="B11" s="3" t="s">
        <v>3</v>
      </c>
      <c r="C11" s="3" t="s">
        <v>115</v>
      </c>
      <c r="D11" s="3"/>
      <c r="E11" s="30"/>
    </row>
    <row r="12" spans="1:5" x14ac:dyDescent="0.2">
      <c r="A12" s="3" t="s">
        <v>116</v>
      </c>
      <c r="B12" s="3" t="s">
        <v>3</v>
      </c>
      <c r="C12" s="3" t="s">
        <v>117</v>
      </c>
      <c r="D12" s="10" t="s">
        <v>118</v>
      </c>
      <c r="E12" s="30">
        <v>417108341</v>
      </c>
    </row>
    <row r="13" spans="1:5" x14ac:dyDescent="0.2">
      <c r="A13" s="3" t="s">
        <v>119</v>
      </c>
      <c r="B13" s="3" t="s">
        <v>3</v>
      </c>
      <c r="C13" s="3" t="s">
        <v>120</v>
      </c>
      <c r="D13" s="10" t="s">
        <v>121</v>
      </c>
      <c r="E13" s="30">
        <v>439631177</v>
      </c>
    </row>
    <row r="14" spans="1:5" x14ac:dyDescent="0.2">
      <c r="A14" s="3" t="s">
        <v>122</v>
      </c>
      <c r="B14" s="3" t="s">
        <v>3</v>
      </c>
      <c r="C14" s="3" t="s">
        <v>123</v>
      </c>
      <c r="D14" s="10" t="s">
        <v>124</v>
      </c>
      <c r="E14" s="30" t="s">
        <v>125</v>
      </c>
    </row>
    <row r="15" spans="1:5" x14ac:dyDescent="0.2">
      <c r="A15" s="3" t="s">
        <v>126</v>
      </c>
      <c r="B15" s="3" t="s">
        <v>3</v>
      </c>
      <c r="C15" s="3" t="s">
        <v>127</v>
      </c>
      <c r="D15" s="10" t="s">
        <v>128</v>
      </c>
      <c r="E15" s="30">
        <v>475414701</v>
      </c>
    </row>
    <row r="16" spans="1:5" x14ac:dyDescent="0.2">
      <c r="A16" s="3" t="s">
        <v>129</v>
      </c>
      <c r="B16" s="3" t="s">
        <v>3</v>
      </c>
      <c r="C16" s="3" t="s">
        <v>130</v>
      </c>
      <c r="D16" s="10" t="s">
        <v>131</v>
      </c>
      <c r="E16" s="30">
        <v>416864965</v>
      </c>
    </row>
    <row r="17" spans="1:5" x14ac:dyDescent="0.2">
      <c r="A17" s="3" t="s">
        <v>132</v>
      </c>
      <c r="B17" s="3" t="s">
        <v>3</v>
      </c>
      <c r="C17" s="3" t="s">
        <v>133</v>
      </c>
      <c r="D17" s="10" t="s">
        <v>134</v>
      </c>
      <c r="E17" s="30">
        <v>431747640</v>
      </c>
    </row>
    <row r="18" spans="1:5" x14ac:dyDescent="0.2">
      <c r="A18" s="3" t="s">
        <v>135</v>
      </c>
      <c r="B18" s="3" t="s">
        <v>3</v>
      </c>
      <c r="C18" s="3" t="s">
        <v>136</v>
      </c>
      <c r="D18" s="10" t="s">
        <v>137</v>
      </c>
      <c r="E18" s="30">
        <v>93971899</v>
      </c>
    </row>
    <row r="19" spans="1:5" x14ac:dyDescent="0.2">
      <c r="A19" s="3" t="s">
        <v>138</v>
      </c>
      <c r="B19" s="3" t="s">
        <v>3</v>
      </c>
      <c r="C19" s="3" t="s">
        <v>140</v>
      </c>
      <c r="D19" s="10" t="s">
        <v>139</v>
      </c>
      <c r="E19" s="30">
        <v>432801338</v>
      </c>
    </row>
    <row r="20" spans="1:5" x14ac:dyDescent="0.2">
      <c r="A20" s="3"/>
      <c r="B20" s="3"/>
      <c r="C20" s="3"/>
      <c r="D20" s="3"/>
      <c r="E20" s="30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3"/>
  <sheetViews>
    <sheetView showGridLines="0" tabSelected="1" view="pageBreakPreview" zoomScale="92" zoomScaleSheetLayoutView="5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I24" sqref="I24"/>
    </sheetView>
  </sheetViews>
  <sheetFormatPr baseColWidth="10" defaultColWidth="11" defaultRowHeight="16" x14ac:dyDescent="0.2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4" customFormat="1" ht="45" customHeight="1" x14ac:dyDescent="0.2">
      <c r="A1" s="23" t="s">
        <v>54</v>
      </c>
      <c r="B1" s="23" t="s">
        <v>50</v>
      </c>
      <c r="C1" s="23" t="s">
        <v>51</v>
      </c>
      <c r="D1" s="23" t="s">
        <v>43</v>
      </c>
      <c r="E1" s="23" t="s">
        <v>52</v>
      </c>
      <c r="F1" s="23" t="s">
        <v>53</v>
      </c>
      <c r="G1" s="23" t="s">
        <v>87</v>
      </c>
      <c r="H1" s="23" t="s">
        <v>88</v>
      </c>
      <c r="I1" s="23" t="s">
        <v>62</v>
      </c>
      <c r="J1" s="23" t="s">
        <v>75</v>
      </c>
      <c r="K1" s="23" t="s">
        <v>63</v>
      </c>
      <c r="L1" s="23" t="s">
        <v>69</v>
      </c>
      <c r="M1" s="23" t="s">
        <v>64</v>
      </c>
      <c r="N1" s="23" t="s">
        <v>70</v>
      </c>
      <c r="O1" s="23" t="s">
        <v>65</v>
      </c>
      <c r="P1" s="23" t="s">
        <v>71</v>
      </c>
      <c r="Q1" s="23" t="s">
        <v>66</v>
      </c>
      <c r="R1" s="23" t="s">
        <v>72</v>
      </c>
      <c r="S1" s="23" t="s">
        <v>67</v>
      </c>
      <c r="T1" s="23" t="s">
        <v>73</v>
      </c>
      <c r="U1" s="23" t="s">
        <v>68</v>
      </c>
      <c r="V1" s="23" t="s">
        <v>74</v>
      </c>
      <c r="W1" s="23" t="s">
        <v>76</v>
      </c>
      <c r="X1" s="23" t="s">
        <v>77</v>
      </c>
      <c r="Y1" s="23" t="s">
        <v>78</v>
      </c>
      <c r="Z1" s="23" t="s">
        <v>77</v>
      </c>
      <c r="AA1" s="23" t="s">
        <v>79</v>
      </c>
      <c r="AB1" s="23" t="s">
        <v>77</v>
      </c>
      <c r="AC1" s="23" t="s">
        <v>80</v>
      </c>
      <c r="AD1" s="23" t="s">
        <v>77</v>
      </c>
      <c r="AE1" s="23" t="s">
        <v>81</v>
      </c>
      <c r="AF1" s="23" t="s">
        <v>77</v>
      </c>
      <c r="AG1" s="23" t="s">
        <v>82</v>
      </c>
      <c r="AH1" s="23" t="s">
        <v>77</v>
      </c>
    </row>
    <row r="2" spans="1:34" x14ac:dyDescent="0.2">
      <c r="A2" s="3" t="s">
        <v>49</v>
      </c>
      <c r="B2" s="3" t="s">
        <v>141</v>
      </c>
      <c r="C2" s="3"/>
      <c r="D2" s="10" t="s">
        <v>170</v>
      </c>
      <c r="E2" s="3"/>
      <c r="F2" s="3" t="s">
        <v>3</v>
      </c>
      <c r="G2" s="3" t="s">
        <v>164</v>
      </c>
      <c r="H2" s="3" t="s">
        <v>165</v>
      </c>
      <c r="I2" s="11">
        <v>0.66666666666666663</v>
      </c>
      <c r="J2" s="11">
        <v>0.70833333333333337</v>
      </c>
      <c r="K2" s="11">
        <v>0.4375</v>
      </c>
      <c r="L2" s="11">
        <v>0.60416666666666663</v>
      </c>
      <c r="M2" s="11">
        <v>0.47916666666666669</v>
      </c>
      <c r="N2" s="11">
        <v>0.5625</v>
      </c>
      <c r="O2" s="11">
        <v>0.41666666666666669</v>
      </c>
      <c r="P2" s="11">
        <v>0.54166666666666663</v>
      </c>
      <c r="Q2" s="11">
        <v>0.5</v>
      </c>
      <c r="R2" s="11">
        <v>0.625</v>
      </c>
      <c r="S2" s="11"/>
      <c r="T2" s="11"/>
      <c r="U2" s="3"/>
      <c r="V2" s="3"/>
      <c r="W2" s="11">
        <v>0.6875</v>
      </c>
      <c r="X2" s="3" t="s">
        <v>166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">
      <c r="A3" s="3" t="s">
        <v>49</v>
      </c>
      <c r="B3" s="3" t="s">
        <v>142</v>
      </c>
      <c r="C3" s="3" t="s">
        <v>143</v>
      </c>
      <c r="D3" s="10" t="s">
        <v>170</v>
      </c>
      <c r="E3" s="3"/>
      <c r="F3" s="3" t="s">
        <v>3</v>
      </c>
      <c r="G3" s="3" t="s">
        <v>165</v>
      </c>
      <c r="H3" s="3" t="s">
        <v>164</v>
      </c>
      <c r="I3" s="11">
        <v>0.47916666666666669</v>
      </c>
      <c r="J3" s="27">
        <v>0.60416666666666663</v>
      </c>
      <c r="K3" s="3"/>
      <c r="L3" s="3"/>
      <c r="M3" s="11">
        <v>0.39583333333333331</v>
      </c>
      <c r="N3" s="11">
        <v>0.47916666666666669</v>
      </c>
      <c r="O3" s="11">
        <v>0.375</v>
      </c>
      <c r="P3" s="11">
        <v>0.625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">
      <c r="A4" s="3" t="s">
        <v>49</v>
      </c>
      <c r="B4" s="3" t="s">
        <v>144</v>
      </c>
      <c r="C4" s="3"/>
      <c r="D4" s="10" t="s">
        <v>170</v>
      </c>
      <c r="E4" s="3"/>
      <c r="F4" s="3" t="s">
        <v>3</v>
      </c>
      <c r="G4" s="3" t="s">
        <v>164</v>
      </c>
      <c r="H4" s="3" t="s">
        <v>164</v>
      </c>
      <c r="I4" s="11"/>
      <c r="J4" s="11"/>
      <c r="K4" s="11">
        <v>0.47916666666666669</v>
      </c>
      <c r="L4" s="11">
        <v>0.58333333333333337</v>
      </c>
      <c r="M4" s="11">
        <v>0.52083333333333337</v>
      </c>
      <c r="N4" s="11">
        <v>0.60416666666666663</v>
      </c>
      <c r="O4" s="3"/>
      <c r="P4" s="3"/>
      <c r="Q4" s="11">
        <v>0.375</v>
      </c>
      <c r="R4" s="11">
        <v>0.54166666666666663</v>
      </c>
      <c r="S4" s="11">
        <v>0.41666666666666669</v>
      </c>
      <c r="T4" s="11">
        <v>0.58333333333333337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">
      <c r="A5" s="3" t="s">
        <v>49</v>
      </c>
      <c r="B5" s="3" t="s">
        <v>145</v>
      </c>
      <c r="C5" s="3"/>
      <c r="D5" s="10" t="s">
        <v>170</v>
      </c>
      <c r="E5" s="3"/>
      <c r="F5" s="3" t="s">
        <v>3</v>
      </c>
      <c r="G5" s="3" t="s">
        <v>164</v>
      </c>
      <c r="H5" s="3" t="s">
        <v>164</v>
      </c>
      <c r="I5" s="11"/>
      <c r="J5" s="11"/>
      <c r="K5" s="11"/>
      <c r="L5" s="11"/>
      <c r="M5" s="11">
        <v>0.41666666666666669</v>
      </c>
      <c r="N5" s="11">
        <v>0.58333333333333337</v>
      </c>
      <c r="O5" s="11"/>
      <c r="P5" s="11"/>
      <c r="Q5" s="11">
        <v>0.52083333333333337</v>
      </c>
      <c r="R5" s="11">
        <v>0.58333333333333337</v>
      </c>
      <c r="S5" s="11">
        <v>0.375</v>
      </c>
      <c r="T5" s="11">
        <v>0.70833333333333337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A6" s="3" t="s">
        <v>49</v>
      </c>
      <c r="B6" s="3" t="s">
        <v>146</v>
      </c>
      <c r="C6" s="3"/>
      <c r="D6" s="10" t="s">
        <v>170</v>
      </c>
      <c r="E6" s="3"/>
      <c r="F6" s="3" t="s">
        <v>3</v>
      </c>
      <c r="G6" s="3" t="s">
        <v>164</v>
      </c>
      <c r="H6" s="3" t="s">
        <v>164</v>
      </c>
      <c r="I6" s="11">
        <v>0.39583333333333331</v>
      </c>
      <c r="J6" s="11">
        <v>0.52083333333333337</v>
      </c>
      <c r="K6" s="11"/>
      <c r="L6" s="11"/>
      <c r="M6" s="11">
        <v>0.45833333333333331</v>
      </c>
      <c r="N6" s="11">
        <v>0.60416666666666663</v>
      </c>
      <c r="O6" s="11">
        <v>0.45833333333333331</v>
      </c>
      <c r="P6" s="11">
        <v>0.60416666666666663</v>
      </c>
      <c r="Q6" s="3"/>
      <c r="R6" s="3"/>
      <c r="S6" s="11">
        <v>0.375</v>
      </c>
      <c r="T6" s="11">
        <v>0.70833333333333337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A7" s="3" t="s">
        <v>49</v>
      </c>
      <c r="B7" s="3" t="s">
        <v>147</v>
      </c>
      <c r="C7" s="3" t="s">
        <v>148</v>
      </c>
      <c r="D7" s="10" t="s">
        <v>170</v>
      </c>
      <c r="E7" s="3"/>
      <c r="F7" s="3" t="s">
        <v>3</v>
      </c>
      <c r="G7" s="3" t="s">
        <v>164</v>
      </c>
      <c r="H7" s="3" t="s">
        <v>164</v>
      </c>
      <c r="I7" s="11"/>
      <c r="J7" s="11"/>
      <c r="K7" s="11">
        <v>0.39583333333333331</v>
      </c>
      <c r="L7" s="11">
        <v>0.47916666666666669</v>
      </c>
      <c r="M7" s="11">
        <v>0.39583333333333331</v>
      </c>
      <c r="N7" s="11">
        <v>0.47916666666666669</v>
      </c>
      <c r="O7" s="11"/>
      <c r="P7" s="11"/>
      <c r="Q7" s="11">
        <v>0.45833333333333331</v>
      </c>
      <c r="R7" s="11">
        <v>0.60416666666666663</v>
      </c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A8" s="3" t="s">
        <v>49</v>
      </c>
      <c r="B8" s="3" t="s">
        <v>149</v>
      </c>
      <c r="C8" s="3"/>
      <c r="D8" s="10" t="s">
        <v>170</v>
      </c>
      <c r="E8" s="3"/>
      <c r="F8" s="3" t="s">
        <v>3</v>
      </c>
      <c r="G8" s="3" t="s">
        <v>164</v>
      </c>
      <c r="H8" s="3" t="s">
        <v>164</v>
      </c>
      <c r="I8" s="11">
        <v>0.58333333333333337</v>
      </c>
      <c r="J8" s="11">
        <v>0.66666666666666663</v>
      </c>
      <c r="K8" s="11"/>
      <c r="L8" s="11"/>
      <c r="M8" s="11"/>
      <c r="N8" s="11"/>
      <c r="O8" s="11">
        <v>0.35416666666666669</v>
      </c>
      <c r="P8" s="11">
        <v>0.47916666666666669</v>
      </c>
      <c r="Q8" s="3"/>
      <c r="R8" s="3"/>
      <c r="S8" s="11">
        <v>0.39583333333333331</v>
      </c>
      <c r="T8" s="11">
        <v>0.47916666666666669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A9" s="3" t="s">
        <v>49</v>
      </c>
      <c r="B9" s="3" t="s">
        <v>150</v>
      </c>
      <c r="C9" s="3"/>
      <c r="D9" s="10" t="s">
        <v>170</v>
      </c>
      <c r="E9" s="3"/>
      <c r="F9" s="3" t="s">
        <v>3</v>
      </c>
      <c r="G9" s="3" t="s">
        <v>164</v>
      </c>
      <c r="H9" s="3" t="s">
        <v>164</v>
      </c>
      <c r="I9" s="11"/>
      <c r="J9" s="11"/>
      <c r="K9" s="11">
        <v>0.39583333333333331</v>
      </c>
      <c r="L9" s="11">
        <v>0.52083333333333337</v>
      </c>
      <c r="M9" s="11">
        <v>0.39583333333333331</v>
      </c>
      <c r="N9" s="11">
        <v>0.47916666666666669</v>
      </c>
      <c r="O9" s="11">
        <v>0.375</v>
      </c>
      <c r="P9" s="11">
        <v>0.58333333333333337</v>
      </c>
      <c r="Q9" s="3"/>
      <c r="R9" s="3"/>
      <c r="S9" s="11">
        <v>0.39583333333333331</v>
      </c>
      <c r="T9" s="11">
        <v>0.60416666666666663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A10" s="3" t="s">
        <v>48</v>
      </c>
      <c r="B10" s="3" t="s">
        <v>151</v>
      </c>
      <c r="C10" s="3"/>
      <c r="D10" s="10" t="s">
        <v>170</v>
      </c>
      <c r="E10" s="3"/>
      <c r="F10" s="3" t="s">
        <v>3</v>
      </c>
      <c r="G10" s="3" t="s">
        <v>164</v>
      </c>
      <c r="H10" s="3" t="s">
        <v>164</v>
      </c>
      <c r="I10" s="3"/>
      <c r="J10" s="3"/>
      <c r="K10" s="11">
        <v>0.39583333333333331</v>
      </c>
      <c r="L10" s="11">
        <v>0.5625</v>
      </c>
      <c r="M10" s="11">
        <v>0.39583333333333331</v>
      </c>
      <c r="N10" s="11">
        <v>0.60416666666666663</v>
      </c>
      <c r="O10" s="3"/>
      <c r="P10" s="3"/>
      <c r="Q10" s="11">
        <v>0.375</v>
      </c>
      <c r="R10" s="11">
        <v>0.5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A11" s="3" t="s">
        <v>48</v>
      </c>
      <c r="B11" s="3" t="s">
        <v>152</v>
      </c>
      <c r="C11" s="3"/>
      <c r="D11" s="10" t="s">
        <v>170</v>
      </c>
      <c r="E11" s="3"/>
      <c r="F11" s="3" t="s">
        <v>3</v>
      </c>
      <c r="G11" s="3" t="s">
        <v>164</v>
      </c>
      <c r="H11" s="3" t="s">
        <v>164</v>
      </c>
      <c r="I11" s="11">
        <v>0.39583333333333331</v>
      </c>
      <c r="J11" s="11">
        <v>0.52083333333333337</v>
      </c>
      <c r="K11" s="11">
        <v>0.5</v>
      </c>
      <c r="L11" s="11">
        <v>0.625</v>
      </c>
      <c r="M11" s="3"/>
      <c r="N11" s="3"/>
      <c r="O11" s="11">
        <v>0.35416666666666669</v>
      </c>
      <c r="P11" s="11">
        <v>0.5625</v>
      </c>
      <c r="Q11" s="3"/>
      <c r="R11" s="3"/>
      <c r="S11" s="11">
        <v>0.375</v>
      </c>
      <c r="T11" s="11">
        <v>0.70833333333333337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A12" s="3" t="s">
        <v>48</v>
      </c>
      <c r="B12" s="3" t="s">
        <v>153</v>
      </c>
      <c r="C12" s="3"/>
      <c r="D12" s="10" t="s">
        <v>170</v>
      </c>
      <c r="E12" s="3"/>
      <c r="F12" s="3" t="s">
        <v>3</v>
      </c>
      <c r="G12" s="3" t="s">
        <v>164</v>
      </c>
      <c r="H12" s="3" t="s">
        <v>164</v>
      </c>
      <c r="I12" s="11">
        <v>0.47916666666666669</v>
      </c>
      <c r="J12" s="11">
        <v>0.60416666666666663</v>
      </c>
      <c r="K12" s="3"/>
      <c r="L12" s="3"/>
      <c r="M12" s="11">
        <v>0.39583333333333331</v>
      </c>
      <c r="N12" s="11">
        <v>0.58333333333333337</v>
      </c>
      <c r="O12" s="11">
        <v>0.45833333333333331</v>
      </c>
      <c r="P12" s="11">
        <v>0.60416666666666663</v>
      </c>
      <c r="Q12" s="11">
        <v>0.45833333333333331</v>
      </c>
      <c r="R12" s="11">
        <v>0.58333333333333337</v>
      </c>
      <c r="S12" s="11">
        <v>0.375</v>
      </c>
      <c r="T12" s="11">
        <v>0.70833333333333337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A13" s="3" t="s">
        <v>48</v>
      </c>
      <c r="B13" s="3" t="s">
        <v>154</v>
      </c>
      <c r="C13" s="3"/>
      <c r="D13" s="10" t="s">
        <v>170</v>
      </c>
      <c r="E13" s="3"/>
      <c r="F13" s="3" t="s">
        <v>3</v>
      </c>
      <c r="G13" s="3" t="s">
        <v>164</v>
      </c>
      <c r="H13" s="3" t="s">
        <v>164</v>
      </c>
      <c r="I13" s="3"/>
      <c r="J13" s="3"/>
      <c r="K13" s="11">
        <v>0.39583333333333331</v>
      </c>
      <c r="L13" s="11">
        <v>0.52083333333333337</v>
      </c>
      <c r="M13" s="11">
        <v>0.39583333333333331</v>
      </c>
      <c r="N13" s="11">
        <v>0.60416666666666663</v>
      </c>
      <c r="O13" s="11">
        <v>0.375</v>
      </c>
      <c r="P13" s="11">
        <v>0.5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A14" s="3" t="s">
        <v>48</v>
      </c>
      <c r="B14" s="3" t="s">
        <v>155</v>
      </c>
      <c r="C14" s="3"/>
      <c r="D14" s="10" t="s">
        <v>170</v>
      </c>
      <c r="E14" s="3"/>
      <c r="F14" s="3" t="s">
        <v>3</v>
      </c>
      <c r="G14" s="3" t="s">
        <v>164</v>
      </c>
      <c r="H14" s="3" t="s">
        <v>164</v>
      </c>
      <c r="I14" s="11">
        <v>0.4375</v>
      </c>
      <c r="J14" s="11">
        <v>0.6875</v>
      </c>
      <c r="K14" s="11">
        <v>0.58333333333333337</v>
      </c>
      <c r="L14" s="11">
        <v>0.6875</v>
      </c>
      <c r="M14" s="3"/>
      <c r="N14" s="3"/>
      <c r="O14" s="11">
        <v>0.35416666666666669</v>
      </c>
      <c r="P14" s="11">
        <v>0.45833333333333331</v>
      </c>
      <c r="Q14" s="11">
        <v>0.54166666666666663</v>
      </c>
      <c r="R14" s="11">
        <v>0.58333333333333337</v>
      </c>
      <c r="S14" s="11">
        <v>0.41666666666666669</v>
      </c>
      <c r="T14" s="11">
        <v>0.58333333333333337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A15" s="3" t="s">
        <v>48</v>
      </c>
      <c r="B15" s="3" t="s">
        <v>156</v>
      </c>
      <c r="C15" s="3"/>
      <c r="D15" s="10" t="s">
        <v>170</v>
      </c>
      <c r="E15" s="3"/>
      <c r="F15" s="3" t="s">
        <v>3</v>
      </c>
      <c r="G15" s="3" t="s">
        <v>164</v>
      </c>
      <c r="H15" s="3" t="s">
        <v>164</v>
      </c>
      <c r="I15" s="11"/>
      <c r="J15" s="11"/>
      <c r="K15" s="11"/>
      <c r="L15" s="11"/>
      <c r="M15" s="11">
        <v>0.41666666666666669</v>
      </c>
      <c r="N15" s="11">
        <v>0.58333333333333337</v>
      </c>
      <c r="O15" s="11"/>
      <c r="P15" s="11"/>
      <c r="Q15" s="11">
        <v>0.52083333333333337</v>
      </c>
      <c r="R15" s="11">
        <v>0.58333333333333337</v>
      </c>
      <c r="S15" s="11">
        <v>0.45833333333333331</v>
      </c>
      <c r="T15" s="11">
        <v>0.60416666666666663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A16" s="3" t="s">
        <v>48</v>
      </c>
      <c r="B16" s="3" t="s">
        <v>171</v>
      </c>
      <c r="C16" s="3"/>
      <c r="D16" s="10" t="s">
        <v>170</v>
      </c>
      <c r="E16" s="3"/>
      <c r="F16" s="3" t="s">
        <v>3</v>
      </c>
      <c r="G16" s="3" t="s">
        <v>164</v>
      </c>
      <c r="H16" s="3" t="s">
        <v>165</v>
      </c>
      <c r="I16" s="11">
        <v>0.39583333333333331</v>
      </c>
      <c r="J16" s="11">
        <v>0.52083333333333337</v>
      </c>
      <c r="K16" s="11"/>
      <c r="L16" s="11"/>
      <c r="M16" s="11">
        <v>0.45833333333333331</v>
      </c>
      <c r="N16" s="11">
        <v>0.60416666666666663</v>
      </c>
      <c r="O16" s="11">
        <v>0.45833333333333331</v>
      </c>
      <c r="P16" s="11">
        <v>0.60416666666666663</v>
      </c>
      <c r="Q16" s="3"/>
      <c r="R16" s="3"/>
      <c r="S16" s="11">
        <v>0.39583333333333331</v>
      </c>
      <c r="T16" s="11">
        <v>0.47916666666666669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">
      <c r="A17" s="3" t="s">
        <v>48</v>
      </c>
      <c r="B17" s="3" t="s">
        <v>172</v>
      </c>
      <c r="C17" s="3"/>
      <c r="D17" s="10" t="s">
        <v>170</v>
      </c>
      <c r="E17" s="3"/>
      <c r="F17" s="3" t="s">
        <v>3</v>
      </c>
      <c r="G17" s="3" t="s">
        <v>165</v>
      </c>
      <c r="H17" s="3" t="s">
        <v>164</v>
      </c>
      <c r="I17" s="11"/>
      <c r="J17" s="11"/>
      <c r="K17" s="11">
        <v>0.39583333333333331</v>
      </c>
      <c r="L17" s="11">
        <v>0.47916666666666669</v>
      </c>
      <c r="M17" s="11">
        <v>0.39583333333333331</v>
      </c>
      <c r="N17" s="11">
        <v>0.47916666666666669</v>
      </c>
      <c r="O17" s="11"/>
      <c r="P17" s="11"/>
      <c r="Q17" s="11">
        <v>0.45833333333333331</v>
      </c>
      <c r="R17" s="11">
        <v>0.60416666666666663</v>
      </c>
      <c r="S17" s="11">
        <v>0.375</v>
      </c>
      <c r="T17" s="11">
        <v>0.70833333333333337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">
      <c r="A18" s="3" t="s">
        <v>48</v>
      </c>
      <c r="B18" s="3" t="s">
        <v>173</v>
      </c>
      <c r="C18" s="3"/>
      <c r="D18" s="10" t="s">
        <v>170</v>
      </c>
      <c r="E18" s="3"/>
      <c r="F18" s="3" t="s">
        <v>3</v>
      </c>
      <c r="G18" s="3" t="s">
        <v>164</v>
      </c>
      <c r="H18" s="3" t="s">
        <v>164</v>
      </c>
      <c r="I18" s="11">
        <v>0.58333333333333337</v>
      </c>
      <c r="J18" s="11">
        <v>0.66666666666666663</v>
      </c>
      <c r="K18" s="11"/>
      <c r="L18" s="11"/>
      <c r="M18" s="11">
        <v>0.375</v>
      </c>
      <c r="N18" s="11">
        <v>0.70833333333333337</v>
      </c>
      <c r="O18" s="11">
        <v>0.35416666666666669</v>
      </c>
      <c r="P18" s="11">
        <v>0.47916666666666669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">
      <c r="A19" s="3" t="s">
        <v>48</v>
      </c>
      <c r="B19" s="3" t="s">
        <v>147</v>
      </c>
      <c r="C19" s="3"/>
      <c r="D19" s="10" t="s">
        <v>170</v>
      </c>
      <c r="E19" s="3"/>
      <c r="F19" s="3" t="s">
        <v>3</v>
      </c>
      <c r="G19" s="3" t="s">
        <v>164</v>
      </c>
      <c r="H19" s="3" t="s">
        <v>164</v>
      </c>
      <c r="I19" s="11">
        <v>0.41666666666666669</v>
      </c>
      <c r="J19" s="11">
        <v>0.5</v>
      </c>
      <c r="K19" s="11">
        <v>0.45833333333333331</v>
      </c>
      <c r="L19" s="11">
        <v>0.54166666666666663</v>
      </c>
      <c r="M19" s="3"/>
      <c r="N19" s="3"/>
      <c r="O19" s="11">
        <v>0.375</v>
      </c>
      <c r="P19" s="11">
        <v>0.54166666666666663</v>
      </c>
      <c r="Q19" s="11">
        <v>0.41666666666666669</v>
      </c>
      <c r="R19" s="11">
        <v>0.58333333333333337</v>
      </c>
      <c r="S19" s="11">
        <v>0.375</v>
      </c>
      <c r="T19" s="11">
        <v>0.70833333333333337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">
      <c r="A20" s="3" t="s">
        <v>49</v>
      </c>
      <c r="B20" s="3" t="s">
        <v>174</v>
      </c>
      <c r="C20" s="3"/>
      <c r="D20" s="10" t="s">
        <v>170</v>
      </c>
      <c r="E20" s="3"/>
      <c r="F20" s="3" t="s">
        <v>3</v>
      </c>
      <c r="G20" s="3" t="s">
        <v>164</v>
      </c>
      <c r="H20" s="3" t="s">
        <v>164</v>
      </c>
      <c r="I20" s="11">
        <v>0.41666666666666669</v>
      </c>
      <c r="J20" s="11">
        <v>0.5</v>
      </c>
      <c r="K20" s="3"/>
      <c r="L20" s="3"/>
      <c r="M20" s="11">
        <v>0.375</v>
      </c>
      <c r="N20" s="11">
        <v>0.70833333333333337</v>
      </c>
      <c r="O20" s="3"/>
      <c r="P20" s="3"/>
      <c r="Q20" s="11">
        <v>0.45833333333333331</v>
      </c>
      <c r="R20" s="11">
        <v>0.60416666666666663</v>
      </c>
      <c r="S20" s="11">
        <v>0.375</v>
      </c>
      <c r="T20" s="11">
        <v>0.70833333333333337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">
      <c r="A21" s="3" t="s">
        <v>49</v>
      </c>
      <c r="B21" s="3" t="s">
        <v>175</v>
      </c>
      <c r="C21" s="3"/>
      <c r="D21" s="10" t="s">
        <v>170</v>
      </c>
      <c r="E21" s="3"/>
      <c r="F21" s="3" t="s">
        <v>3</v>
      </c>
      <c r="G21" s="3" t="s">
        <v>164</v>
      </c>
      <c r="H21" s="3" t="s">
        <v>164</v>
      </c>
      <c r="I21" s="3"/>
      <c r="J21" s="3"/>
      <c r="K21" s="11">
        <v>0.45833333333333331</v>
      </c>
      <c r="L21" s="11">
        <v>0.54166666666666663</v>
      </c>
      <c r="M21" s="3"/>
      <c r="N21" s="3"/>
      <c r="O21" s="11">
        <v>0.375</v>
      </c>
      <c r="P21" s="11">
        <v>0.54166666666666663</v>
      </c>
      <c r="Q21" s="11">
        <v>0.375</v>
      </c>
      <c r="R21" s="11">
        <v>0.70833333333333337</v>
      </c>
      <c r="S21" s="11">
        <v>0.375</v>
      </c>
      <c r="T21" s="11">
        <v>0.70833333333333337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">
      <c r="A22" s="3" t="s">
        <v>49</v>
      </c>
      <c r="B22" s="3" t="s">
        <v>176</v>
      </c>
      <c r="C22" s="3"/>
      <c r="D22" s="10" t="s">
        <v>170</v>
      </c>
      <c r="E22" s="3"/>
      <c r="F22" s="3" t="s">
        <v>3</v>
      </c>
      <c r="G22" s="3" t="s">
        <v>164</v>
      </c>
      <c r="H22" s="3" t="s">
        <v>164</v>
      </c>
      <c r="I22" s="3"/>
      <c r="J22" s="3"/>
      <c r="K22" s="3"/>
      <c r="L22" s="3"/>
      <c r="M22" s="11">
        <v>0.41666666666666669</v>
      </c>
      <c r="N22" s="11">
        <v>0.58333333333333337</v>
      </c>
      <c r="O22" s="11">
        <v>0.35416666666666669</v>
      </c>
      <c r="P22" s="11">
        <v>0.5625</v>
      </c>
      <c r="Q22" s="11">
        <v>0.375</v>
      </c>
      <c r="R22" s="11">
        <v>0.70833333333333337</v>
      </c>
      <c r="S22" s="11">
        <v>0.45833333333333331</v>
      </c>
      <c r="T22" s="11">
        <v>0.60416666666666663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">
      <c r="A23" s="3" t="s">
        <v>49</v>
      </c>
      <c r="B23" s="3" t="s">
        <v>177</v>
      </c>
      <c r="C23" s="3"/>
      <c r="D23" s="10" t="s">
        <v>170</v>
      </c>
      <c r="E23" s="3"/>
      <c r="F23" s="3" t="s">
        <v>3</v>
      </c>
      <c r="G23" s="3" t="s">
        <v>164</v>
      </c>
      <c r="H23" s="3" t="s">
        <v>164</v>
      </c>
      <c r="I23" s="11">
        <v>0.39583333333333331</v>
      </c>
      <c r="J23" s="11">
        <v>0.5625</v>
      </c>
      <c r="K23" s="11">
        <v>0.5</v>
      </c>
      <c r="L23" s="11">
        <v>0.58333333333333337</v>
      </c>
      <c r="M23" s="11">
        <v>0.45833333333333331</v>
      </c>
      <c r="N23" s="11">
        <v>0.60416666666666663</v>
      </c>
      <c r="O23" s="11">
        <v>0.45833333333333331</v>
      </c>
      <c r="P23" s="11">
        <v>0.60416666666666663</v>
      </c>
      <c r="Q23" s="11">
        <v>0.41666666666666669</v>
      </c>
      <c r="R23" s="11">
        <v>0.58333333333333337</v>
      </c>
      <c r="S23" s="11">
        <v>0.375</v>
      </c>
      <c r="T23" s="11">
        <v>0.70833333333333337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">
      <c r="A24" s="3" t="s">
        <v>49</v>
      </c>
      <c r="B24" s="3" t="s">
        <v>173</v>
      </c>
      <c r="C24" s="3" t="s">
        <v>178</v>
      </c>
      <c r="D24" s="10" t="s">
        <v>170</v>
      </c>
      <c r="E24" s="3"/>
      <c r="F24" s="3" t="s">
        <v>3</v>
      </c>
      <c r="G24" s="3" t="s">
        <v>165</v>
      </c>
      <c r="H24" s="3" t="s">
        <v>164</v>
      </c>
      <c r="I24" s="3"/>
      <c r="J24" s="3"/>
      <c r="K24" s="11">
        <v>0.41666666666666669</v>
      </c>
      <c r="L24" s="11">
        <v>0.58333333333333337</v>
      </c>
      <c r="M24" s="11">
        <v>0.375</v>
      </c>
      <c r="N24" s="11">
        <v>0.70833333333333337</v>
      </c>
      <c r="O24" s="11">
        <v>0.375</v>
      </c>
      <c r="P24" s="11">
        <v>0.54166666666666663</v>
      </c>
      <c r="Q24" s="11">
        <v>0.45833333333333331</v>
      </c>
      <c r="R24" s="11">
        <v>0.60416666666666663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3" t="s">
        <v>49</v>
      </c>
      <c r="B25" s="3" t="s">
        <v>179</v>
      </c>
      <c r="C25" s="3"/>
      <c r="D25" s="10" t="s">
        <v>170</v>
      </c>
      <c r="E25" s="3"/>
      <c r="F25" s="3" t="s">
        <v>3</v>
      </c>
      <c r="G25" s="3" t="s">
        <v>164</v>
      </c>
      <c r="H25" s="3" t="s">
        <v>164</v>
      </c>
      <c r="I25" s="11">
        <v>0.39583333333333331</v>
      </c>
      <c r="J25" s="11">
        <v>0.58333333333333337</v>
      </c>
      <c r="K25" s="11">
        <v>0.45833333333333331</v>
      </c>
      <c r="L25" s="11">
        <v>0.60416666666666663</v>
      </c>
      <c r="M25" s="3"/>
      <c r="N25" s="3"/>
      <c r="O25" s="11">
        <v>0.35416666666666669</v>
      </c>
      <c r="P25" s="11">
        <v>0.5625</v>
      </c>
      <c r="Q25" s="3"/>
      <c r="R25" s="3"/>
      <c r="S25" s="11">
        <v>0.375</v>
      </c>
      <c r="T25" s="11">
        <v>0.70833333333333337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">
      <c r="A26" s="3" t="s">
        <v>49</v>
      </c>
      <c r="B26" s="3" t="s">
        <v>180</v>
      </c>
      <c r="C26" s="3"/>
      <c r="D26" s="10" t="s">
        <v>170</v>
      </c>
      <c r="E26" s="3"/>
      <c r="F26" s="3" t="s">
        <v>3</v>
      </c>
      <c r="G26" s="3" t="s">
        <v>164</v>
      </c>
      <c r="H26" s="3" t="s">
        <v>165</v>
      </c>
      <c r="I26" s="11">
        <v>0.39583333333333331</v>
      </c>
      <c r="J26" s="11">
        <v>0.60416666666666663</v>
      </c>
      <c r="K26" s="3"/>
      <c r="L26" s="3"/>
      <c r="M26" s="11">
        <v>0.375</v>
      </c>
      <c r="N26" s="11">
        <v>0.70833333333333337</v>
      </c>
      <c r="O26" s="11">
        <v>0.45833333333333331</v>
      </c>
      <c r="P26" s="11">
        <v>0.60416666666666663</v>
      </c>
      <c r="Q26" s="11">
        <v>0.45833333333333331</v>
      </c>
      <c r="R26" s="11">
        <v>0.60416666666666663</v>
      </c>
      <c r="S26" s="11">
        <v>0.41666666666666669</v>
      </c>
      <c r="T26" s="11">
        <v>0.58333333333333337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">
      <c r="A27" s="3" t="s">
        <v>49</v>
      </c>
      <c r="B27" s="3" t="s">
        <v>181</v>
      </c>
      <c r="C27" s="3"/>
      <c r="D27" s="10" t="s">
        <v>170</v>
      </c>
      <c r="E27" s="3"/>
      <c r="F27" s="3" t="s">
        <v>3</v>
      </c>
      <c r="G27" s="3" t="s">
        <v>164</v>
      </c>
      <c r="H27" s="3" t="s">
        <v>164</v>
      </c>
      <c r="I27" s="11">
        <v>0.625</v>
      </c>
      <c r="J27" s="11">
        <v>0.70833333333333337</v>
      </c>
      <c r="K27" s="11">
        <v>0.5</v>
      </c>
      <c r="L27" s="11">
        <v>0.58333333333333337</v>
      </c>
      <c r="M27" s="11">
        <v>0.41666666666666669</v>
      </c>
      <c r="N27" s="11">
        <v>0.58333333333333337</v>
      </c>
      <c r="O27" s="11">
        <v>0.375</v>
      </c>
      <c r="P27" s="11">
        <v>0.54166666666666663</v>
      </c>
      <c r="Q27" s="11">
        <v>0.375</v>
      </c>
      <c r="R27" s="11">
        <v>0.54166666666666663</v>
      </c>
      <c r="S27" s="11">
        <v>0.45833333333333331</v>
      </c>
      <c r="T27" s="11">
        <v>0.60416666666666663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">
      <c r="A28" s="3" t="s">
        <v>48</v>
      </c>
      <c r="B28" s="3" t="s">
        <v>183</v>
      </c>
      <c r="C28" s="3"/>
      <c r="D28" s="10" t="s">
        <v>170</v>
      </c>
      <c r="E28" s="3"/>
      <c r="F28" s="3" t="s">
        <v>3</v>
      </c>
      <c r="G28" s="3" t="s">
        <v>164</v>
      </c>
      <c r="H28" s="3" t="s">
        <v>164</v>
      </c>
      <c r="I28" s="11">
        <v>0.625</v>
      </c>
      <c r="J28" s="11">
        <v>0.70833333333333337</v>
      </c>
      <c r="K28" s="3"/>
      <c r="L28" s="3"/>
      <c r="M28" s="11">
        <v>0.45833333333333331</v>
      </c>
      <c r="N28" s="11">
        <v>0.60416666666666663</v>
      </c>
      <c r="O28" s="3"/>
      <c r="P28" s="3"/>
      <c r="Q28" s="11">
        <v>0.35416666666666669</v>
      </c>
      <c r="R28" s="11">
        <v>0.5625</v>
      </c>
      <c r="S28" s="11">
        <v>0.375</v>
      </c>
      <c r="T28" s="11">
        <v>0.70833333333333337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">
      <c r="A29" s="3" t="s">
        <v>48</v>
      </c>
      <c r="B29" s="3" t="s">
        <v>182</v>
      </c>
      <c r="C29" s="3"/>
      <c r="D29" s="10" t="s">
        <v>170</v>
      </c>
      <c r="E29" s="3"/>
      <c r="F29" s="3" t="s">
        <v>3</v>
      </c>
      <c r="G29" s="3" t="s">
        <v>164</v>
      </c>
      <c r="H29" s="3" t="s">
        <v>164</v>
      </c>
      <c r="I29" s="11">
        <v>0.45833333333333331</v>
      </c>
      <c r="J29" s="11">
        <v>0.60416666666666663</v>
      </c>
      <c r="K29" s="3"/>
      <c r="L29" s="3"/>
      <c r="M29" s="11">
        <v>0.375</v>
      </c>
      <c r="N29" s="11">
        <v>0.70833333333333337</v>
      </c>
      <c r="O29" s="11">
        <v>0.375</v>
      </c>
      <c r="P29" s="11">
        <v>0.54166666666666663</v>
      </c>
      <c r="Q29" s="3"/>
      <c r="R29" s="3"/>
      <c r="S29" s="11">
        <v>0.375</v>
      </c>
      <c r="T29" s="11">
        <v>0.70833333333333337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">
      <c r="A30" s="3" t="s">
        <v>48</v>
      </c>
      <c r="B30" s="3" t="s">
        <v>184</v>
      </c>
      <c r="C30" s="3"/>
      <c r="D30" s="10" t="s">
        <v>170</v>
      </c>
      <c r="E30" s="3"/>
      <c r="F30" s="3" t="s">
        <v>3</v>
      </c>
      <c r="G30" s="3" t="s">
        <v>164</v>
      </c>
      <c r="H30" s="3" t="s">
        <v>164</v>
      </c>
      <c r="I30" s="11">
        <v>0.375</v>
      </c>
      <c r="J30" s="11">
        <v>0.5</v>
      </c>
      <c r="K30" s="11">
        <v>0.5</v>
      </c>
      <c r="L30" s="11">
        <v>0.58333333333333337</v>
      </c>
      <c r="M30" s="11">
        <v>0.375</v>
      </c>
      <c r="N30" s="11">
        <v>0.70833333333333337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">
      <c r="A31" s="3" t="s">
        <v>48</v>
      </c>
      <c r="B31" s="3" t="s">
        <v>147</v>
      </c>
      <c r="C31" s="3" t="s">
        <v>185</v>
      </c>
      <c r="D31" s="10" t="s">
        <v>170</v>
      </c>
      <c r="E31" s="3"/>
      <c r="F31" s="3" t="s">
        <v>3</v>
      </c>
      <c r="G31" s="3" t="s">
        <v>164</v>
      </c>
      <c r="H31" s="3" t="s">
        <v>164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W2 I2:J2 I3 K2:N43 Q2:R24 Q27:R27 P25:P26 J29:J30 I4:J28 I31:J43 O19:P21 P22:P23 O24:P24 O27:P43 P2:P18 R25:R26 R28:R43 S2:V43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G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O25:O26 Q1 O2:O18 I29:I30 O22:O23 Q25:Q26 Q28:Q1048576" xr:uid="{00000000-0002-0000-0400-000004000000}">
      <formula1>0.354166666666667</formula1>
      <formula2>0.708333333333333</formula2>
    </dataValidation>
  </dataValidations>
  <hyperlinks>
    <hyperlink ref="D2" r:id="rId1" xr:uid="{00000000-0004-0000-0400-000000000000}"/>
    <hyperlink ref="D3:D15" r:id="rId2" display="www.www@sss.com" xr:uid="{00000000-0004-0000-0400-000001000000}"/>
    <hyperlink ref="D16:D19" r:id="rId3" display="www.www@sss.com" xr:uid="{91A819ED-5F05-FF40-AA7F-E35CB324AF90}"/>
    <hyperlink ref="D20:D31" r:id="rId4" display="www.www@sss.com" xr:uid="{1A864674-0472-2447-A451-D2A1B3AC7BDC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C29" sqref="C29"/>
    </sheetView>
  </sheetViews>
  <sheetFormatPr baseColWidth="10" defaultColWidth="0" defaultRowHeight="16" x14ac:dyDescent="0.2"/>
  <cols>
    <col min="1" max="1" width="5.1640625" bestFit="1" customWidth="1"/>
    <col min="2" max="2" width="36.5" style="33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41" t="s">
        <v>89</v>
      </c>
      <c r="D2" s="41"/>
      <c r="E2" s="41"/>
      <c r="F2" s="41"/>
      <c r="G2" s="41"/>
      <c r="H2" s="41"/>
      <c r="I2" s="41"/>
      <c r="J2" s="41"/>
      <c r="K2" s="41"/>
      <c r="N2" s="42">
        <f ca="1">TODAY()</f>
        <v>43740</v>
      </c>
    </row>
    <row r="3" spans="1:15" x14ac:dyDescent="0.2">
      <c r="B3"/>
      <c r="C3" s="41"/>
      <c r="D3" s="41"/>
      <c r="E3" s="41"/>
      <c r="F3" s="41"/>
      <c r="G3" s="41"/>
      <c r="H3" s="41"/>
      <c r="I3" s="41"/>
      <c r="J3" s="41"/>
      <c r="K3" s="41"/>
      <c r="N3" s="43"/>
    </row>
    <row r="4" spans="1:15" x14ac:dyDescent="0.2">
      <c r="B4"/>
      <c r="C4" s="41"/>
      <c r="D4" s="41"/>
      <c r="E4" s="41"/>
      <c r="F4" s="41"/>
      <c r="G4" s="41"/>
      <c r="H4" s="41"/>
      <c r="I4" s="41"/>
      <c r="J4" s="41"/>
      <c r="K4" s="41"/>
      <c r="N4" s="43"/>
    </row>
    <row r="5" spans="1:15" ht="17" thickBot="1" x14ac:dyDescent="0.25">
      <c r="B5"/>
      <c r="C5" s="41"/>
      <c r="D5" s="41"/>
      <c r="E5" s="41"/>
      <c r="F5" s="41"/>
      <c r="G5" s="41"/>
      <c r="H5" s="41"/>
      <c r="I5" s="41"/>
      <c r="J5" s="41"/>
      <c r="K5" s="41"/>
      <c r="N5" s="44"/>
    </row>
    <row r="6" spans="1:15" x14ac:dyDescent="0.2">
      <c r="B6"/>
    </row>
    <row r="7" spans="1:15" ht="21" x14ac:dyDescent="0.25">
      <c r="A7" t="s">
        <v>47</v>
      </c>
      <c r="B7" s="21" t="s">
        <v>0</v>
      </c>
      <c r="C7" s="21" t="s">
        <v>11</v>
      </c>
      <c r="D7" s="21" t="s">
        <v>12</v>
      </c>
      <c r="E7" s="21" t="s">
        <v>1</v>
      </c>
      <c r="F7" s="21" t="s">
        <v>40</v>
      </c>
      <c r="G7" s="21" t="s">
        <v>10</v>
      </c>
      <c r="H7" s="21" t="s">
        <v>55</v>
      </c>
      <c r="I7" s="21" t="s">
        <v>56</v>
      </c>
      <c r="J7" s="21" t="s">
        <v>41</v>
      </c>
      <c r="K7" s="21" t="s">
        <v>39</v>
      </c>
      <c r="L7" s="21" t="s">
        <v>43</v>
      </c>
      <c r="M7" s="21" t="s">
        <v>44</v>
      </c>
      <c r="N7" s="21" t="s">
        <v>46</v>
      </c>
    </row>
    <row r="8" spans="1:15" x14ac:dyDescent="0.2">
      <c r="A8" s="22">
        <v>1</v>
      </c>
      <c r="B8" s="31">
        <v>43682</v>
      </c>
      <c r="C8" s="9">
        <v>0.41666666666666669</v>
      </c>
      <c r="D8" s="9">
        <v>0.45833333333333331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158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2">
        <f>A8+1</f>
        <v>2</v>
      </c>
      <c r="B9" s="31">
        <v>43682</v>
      </c>
      <c r="C9" s="9">
        <v>0.45833333333333331</v>
      </c>
      <c r="D9" s="9">
        <v>0.5</v>
      </c>
      <c r="E9" s="6" t="s">
        <v>6</v>
      </c>
      <c r="F9" s="6" t="s">
        <v>61</v>
      </c>
      <c r="G9" s="6" t="s">
        <v>14</v>
      </c>
      <c r="H9" s="6">
        <v>27</v>
      </c>
      <c r="I9" s="28" t="s">
        <v>157</v>
      </c>
      <c r="J9" t="s">
        <v>93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Melbourne'!$C$2),O8+1,0)</f>
        <v>0</v>
      </c>
    </row>
    <row r="10" spans="1:15" x14ac:dyDescent="0.2">
      <c r="A10" s="22">
        <f t="shared" ref="A10:A73" si="0">A9+1</f>
        <v>3</v>
      </c>
      <c r="B10" s="31">
        <v>43682</v>
      </c>
      <c r="C10" s="9">
        <v>0.625</v>
      </c>
      <c r="D10" s="9">
        <v>0.66666666666666663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96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Melbourne'!$C$2),O9+1,0)</f>
        <v>0</v>
      </c>
    </row>
    <row r="11" spans="1:15" x14ac:dyDescent="0.2">
      <c r="A11" s="22">
        <f t="shared" si="0"/>
        <v>4</v>
      </c>
      <c r="B11" s="31">
        <v>43683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15</v>
      </c>
      <c r="H11" s="6">
        <v>25</v>
      </c>
      <c r="I11" s="6">
        <v>9</v>
      </c>
      <c r="J11" s="6" t="s">
        <v>159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Melbourne'!$C$2),O10+1,0)</f>
        <v>1</v>
      </c>
    </row>
    <row r="12" spans="1:15" x14ac:dyDescent="0.2">
      <c r="A12" s="22">
        <f t="shared" si="0"/>
        <v>5</v>
      </c>
      <c r="B12" s="31">
        <v>43683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160</v>
      </c>
      <c r="J12" s="6" t="s">
        <v>99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Melbourne'!$C$2),O11+1,0)</f>
        <v>2</v>
      </c>
    </row>
    <row r="13" spans="1:15" x14ac:dyDescent="0.2">
      <c r="A13" s="22">
        <f t="shared" si="0"/>
        <v>6</v>
      </c>
      <c r="B13" s="31">
        <v>43683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159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Melbourne'!$C$2),O12+1,0)</f>
        <v>3</v>
      </c>
    </row>
    <row r="14" spans="1:15" x14ac:dyDescent="0.2">
      <c r="A14" s="22">
        <f t="shared" si="0"/>
        <v>7</v>
      </c>
      <c r="B14" s="31">
        <v>43684</v>
      </c>
      <c r="C14" s="9">
        <v>0.41666666666666669</v>
      </c>
      <c r="D14" s="29">
        <v>0.45833333333333331</v>
      </c>
      <c r="E14" s="6" t="s">
        <v>6</v>
      </c>
      <c r="F14" s="6" t="s">
        <v>61</v>
      </c>
      <c r="G14" s="6" t="s">
        <v>15</v>
      </c>
      <c r="H14" s="6">
        <v>17</v>
      </c>
      <c r="I14" s="6">
        <v>10</v>
      </c>
      <c r="J14" s="6" t="s">
        <v>104</v>
      </c>
      <c r="K14" s="6" t="str">
        <f>IFERROR(INDEX('Contact Information'!$A$3:$E$625,MATCH(Melbourne!$J14,'Contact Information'!$A$3:$A$625,0),MATCH(K$7,'Contact Information'!$A$2:$E$2,0)),"")</f>
        <v>Mount Clear College</v>
      </c>
      <c r="L14" s="6" t="str">
        <f>IFERROR(INDEX('Contact Information'!$A$3:$E$625,MATCH(Melbourne!$J14,'Contact Information'!$A$3:$A$625,0),MATCH(L$7,'Contact Information'!$A$2:$E$2,0)),"")</f>
        <v>bawden.cassandra.j@edumail.vic.gov.au</v>
      </c>
      <c r="M14" s="6">
        <f>IFERROR(INDEX('Contact Information'!$A$3:$E$625,MATCH(Melbourne!$J14,'Contact Information'!$A$3:$A$625,0),MATCH(M$7,'Contact Information'!$A$2:$E$2,0)),"")</f>
        <v>423737490</v>
      </c>
      <c r="N14" s="6"/>
      <c r="O14">
        <f>IF(AND(B14='Summary - Melbourne'!$C$3,Melbourne!E14='Summary - Melbourne'!$C$2),O13+1,0)</f>
        <v>0</v>
      </c>
    </row>
    <row r="15" spans="1:15" x14ac:dyDescent="0.2">
      <c r="A15" s="22">
        <f t="shared" si="0"/>
        <v>8</v>
      </c>
      <c r="B15" s="31">
        <v>43684</v>
      </c>
      <c r="C15" s="9">
        <v>0.41666666666666669</v>
      </c>
      <c r="D15" s="29">
        <v>0.45833333333333331</v>
      </c>
      <c r="E15" s="6" t="s">
        <v>7</v>
      </c>
      <c r="F15" s="6" t="s">
        <v>61</v>
      </c>
      <c r="G15" s="6" t="s">
        <v>15</v>
      </c>
      <c r="H15" s="6"/>
      <c r="I15" s="6">
        <v>8</v>
      </c>
      <c r="J15" s="6" t="s">
        <v>107</v>
      </c>
      <c r="K15" s="6" t="str">
        <f>IFERROR(INDEX('Contact Information'!$A$3:$E$625,MATCH(Melbourne!$J15,'Contact Information'!$A$3:$A$625,0),MATCH(K$7,'Contact Information'!$A$2:$E$2,0)),"")</f>
        <v>Carey Baptist Grammar</v>
      </c>
      <c r="L15" s="6" t="str">
        <f>IFERROR(INDEX('Contact Information'!$A$3:$E$625,MATCH(Melbourne!$J15,'Contact Information'!$A$3:$A$625,0),MATCH(L$7,'Contact Information'!$A$2:$E$2,0)),"")</f>
        <v>geoff.trevaskis@carey.com.au"</v>
      </c>
      <c r="M15" s="6" t="str">
        <f>IFERROR(INDEX('Contact Information'!$A$3:$E$625,MATCH(Melbourne!$J15,'Contact Information'!$A$3:$A$625,0),MATCH(M$7,'Contact Information'!$A$2:$E$2,0)),"")</f>
        <v>9816 1563</v>
      </c>
      <c r="N15" s="6"/>
      <c r="O15">
        <f>IF(AND(B15='Summary - Melbourne'!$C$3,Melbourne!E15='Summary - Melbourne'!$C$2),O14+1,0)</f>
        <v>0</v>
      </c>
    </row>
    <row r="16" spans="1:15" x14ac:dyDescent="0.2">
      <c r="A16" s="22">
        <f t="shared" si="0"/>
        <v>9</v>
      </c>
      <c r="B16" s="31">
        <v>43684</v>
      </c>
      <c r="C16" s="29">
        <v>0.45833333333333331</v>
      </c>
      <c r="D16" s="9">
        <v>0.5</v>
      </c>
      <c r="E16" s="6" t="s">
        <v>7</v>
      </c>
      <c r="F16" s="6" t="s">
        <v>61</v>
      </c>
      <c r="G16" s="6" t="s">
        <v>15</v>
      </c>
      <c r="H16" s="6"/>
      <c r="I16" s="6">
        <v>8</v>
      </c>
      <c r="J16" s="6" t="s">
        <v>107</v>
      </c>
      <c r="K16" s="6" t="str">
        <f>IFERROR(INDEX('Contact Information'!$A$3:$E$625,MATCH(Melbourne!$J16,'Contact Information'!$A$3:$A$625,0),MATCH(K$7,'Contact Information'!$A$2:$E$2,0)),"")</f>
        <v>Carey Baptist Grammar</v>
      </c>
      <c r="L16" s="6" t="str">
        <f>IFERROR(INDEX('Contact Information'!$A$3:$E$625,MATCH(Melbourne!$J16,'Contact Information'!$A$3:$A$625,0),MATCH(L$7,'Contact Information'!$A$2:$E$2,0)),"")</f>
        <v>geoff.trevaskis@carey.com.au"</v>
      </c>
      <c r="M16" s="6" t="str">
        <f>IFERROR(INDEX('Contact Information'!$A$3:$E$625,MATCH(Melbourne!$J16,'Contact Information'!$A$3:$A$625,0),MATCH(M$7,'Contact Information'!$A$2:$E$2,0)),"")</f>
        <v>9816 1563</v>
      </c>
      <c r="N16" s="6"/>
      <c r="O16">
        <f>IF(AND(B16='Summary - Melbourne'!$C$3,Melbourne!E16='Summary - Melbourne'!$C$2),O15+1,0)</f>
        <v>0</v>
      </c>
    </row>
    <row r="17" spans="1:15" x14ac:dyDescent="0.2">
      <c r="A17" s="22">
        <f t="shared" si="0"/>
        <v>10</v>
      </c>
      <c r="B17" s="31">
        <v>43684</v>
      </c>
      <c r="C17" s="29">
        <v>0.45833333333333331</v>
      </c>
      <c r="D17" s="9">
        <v>0.5</v>
      </c>
      <c r="E17" s="6" t="s">
        <v>6</v>
      </c>
      <c r="F17" s="6" t="s">
        <v>61</v>
      </c>
      <c r="G17" s="6" t="s">
        <v>15</v>
      </c>
      <c r="H17" s="6">
        <v>25</v>
      </c>
      <c r="I17" s="6">
        <v>9</v>
      </c>
      <c r="J17" s="6" t="s">
        <v>159</v>
      </c>
      <c r="K17" s="6" t="str">
        <f>IFERROR(INDEX('Contact Information'!$A$3:$E$625,MATCH(Melbourne!$J17,'Contact Information'!$A$3:$A$625,0),MATCH(K$7,'Contact Information'!$A$2:$E$2,0)),"")</f>
        <v>City Cite - Plenty Valley Christian College</v>
      </c>
      <c r="L17" s="6" t="str">
        <f>IFERROR(INDEX('Contact Information'!$A$3:$E$625,MATCH(Melbourne!$J17,'Contact Information'!$A$3:$A$625,0),MATCH(L$7,'Contact Information'!$A$2:$E$2,0)),"")</f>
        <v>ABarker@citycite.vic.edu.au</v>
      </c>
      <c r="M17" s="6">
        <f>IFERROR(INDEX('Contact Information'!$A$3:$E$625,MATCH(Melbourne!$J17,'Contact Information'!$A$3:$A$625,0),MATCH(M$7,'Contact Information'!$A$2:$E$2,0)),"")</f>
        <v>86606703</v>
      </c>
      <c r="N17" s="6"/>
      <c r="O17">
        <f>IF(AND(B17='Summary - Melbourne'!$C$3,Melbourne!E17='Summary - Melbourne'!$C$2),O16+1,0)</f>
        <v>0</v>
      </c>
    </row>
    <row r="18" spans="1:15" x14ac:dyDescent="0.2">
      <c r="A18" s="22">
        <f t="shared" si="0"/>
        <v>11</v>
      </c>
      <c r="B18" s="31">
        <v>43684</v>
      </c>
      <c r="C18" s="29">
        <v>0.5</v>
      </c>
      <c r="D18" s="9">
        <v>0.54166666666666663</v>
      </c>
      <c r="E18" s="6" t="s">
        <v>7</v>
      </c>
      <c r="F18" s="6" t="s">
        <v>61</v>
      </c>
      <c r="G18" s="6" t="s">
        <v>14</v>
      </c>
      <c r="H18" s="6">
        <v>13</v>
      </c>
      <c r="I18" s="28" t="s">
        <v>161</v>
      </c>
      <c r="J18" s="6" t="s">
        <v>111</v>
      </c>
      <c r="K18" s="6" t="str">
        <f>IFERROR(INDEX('Contact Information'!$A$3:$E$625,MATCH(Melbourne!$J18,'Contact Information'!$A$3:$A$625,0),MATCH(K$7,'Contact Information'!$A$2:$E$2,0)),"")</f>
        <v>Buxton Primary School</v>
      </c>
      <c r="L18" s="6" t="str">
        <f>IFERROR(INDEX('Contact Information'!$A$3:$E$625,MATCH(Melbourne!$J18,'Contact Information'!$A$3:$A$625,0),MATCH(L$7,'Contact Information'!$A$2:$E$2,0)),"")</f>
        <v>bagnall.andrew.a@edumail.vic.gov.au</v>
      </c>
      <c r="M18" s="6">
        <f>IFERROR(INDEX('Contact Information'!$A$3:$E$625,MATCH(Melbourne!$J18,'Contact Information'!$A$3:$A$625,0),MATCH(M$7,'Contact Information'!$A$2:$E$2,0)),"")</f>
        <v>431277766</v>
      </c>
      <c r="N18" s="6"/>
      <c r="O18">
        <f>IF(AND(B18='Summary - Melbourne'!$C$3,Melbourne!E18='Summary - Melbourne'!$C$2),O17+1,0)</f>
        <v>0</v>
      </c>
    </row>
    <row r="19" spans="1:15" x14ac:dyDescent="0.2">
      <c r="A19" s="22">
        <f t="shared" si="0"/>
        <v>12</v>
      </c>
      <c r="B19" s="31">
        <v>43685</v>
      </c>
      <c r="C19" s="9">
        <v>0.41666666666666669</v>
      </c>
      <c r="D19" s="9">
        <v>0.45833333333333331</v>
      </c>
      <c r="E19" s="6" t="s">
        <v>8</v>
      </c>
      <c r="F19" s="6" t="s">
        <v>162</v>
      </c>
      <c r="G19" s="6" t="s">
        <v>23</v>
      </c>
      <c r="H19" s="6"/>
      <c r="I19" s="28"/>
      <c r="J19" s="6" t="s">
        <v>114</v>
      </c>
      <c r="K19" s="6" t="str">
        <f>IFERROR(INDEX('Contact Information'!$A$3:$E$625,MATCH(Melbourne!$J19,'Contact Information'!$A$3:$A$625,0),MATCH(K$7,'Contact Information'!$A$2:$E$2,0)),"")</f>
        <v>Melbourne Uni – Big Idea</v>
      </c>
      <c r="L19" s="6">
        <f>IFERROR(INDEX('Contact Information'!$A$3:$E$625,MATCH(Melbourne!$J19,'Contact Information'!$A$3:$A$625,0),MATCH(L$7,'Contact Information'!$A$2:$E$2,0)),"")</f>
        <v>0</v>
      </c>
      <c r="M19" s="6">
        <f>IFERROR(INDEX('Contact Information'!$A$3:$E$625,MATCH(Melbourne!$J19,'Contact Information'!$A$3:$A$625,0),MATCH(M$7,'Contact Information'!$A$2:$E$2,0)),"")</f>
        <v>0</v>
      </c>
      <c r="N19" s="6"/>
      <c r="O19">
        <f>IF(AND(B19='Summary - Melbourne'!$C$3,Melbourne!E19='Summary - Melbourne'!$C$2),O18+1,0)</f>
        <v>0</v>
      </c>
    </row>
    <row r="20" spans="1:15" x14ac:dyDescent="0.2">
      <c r="A20" s="22">
        <f t="shared" si="0"/>
        <v>13</v>
      </c>
      <c r="B20" s="31">
        <v>43685</v>
      </c>
      <c r="C20" s="9">
        <v>0.41666666666666669</v>
      </c>
      <c r="D20" s="29">
        <v>0.45833333333333331</v>
      </c>
      <c r="E20" s="6" t="s">
        <v>6</v>
      </c>
      <c r="F20" s="6" t="s">
        <v>61</v>
      </c>
      <c r="G20" s="6" t="s">
        <v>15</v>
      </c>
      <c r="H20" s="6">
        <v>25</v>
      </c>
      <c r="I20" s="6">
        <v>9</v>
      </c>
      <c r="J20" s="6" t="s">
        <v>96</v>
      </c>
      <c r="K20" s="6" t="str">
        <f>IFERROR(INDEX('Contact Information'!$A$3:$E$625,MATCH(Melbourne!$J20,'Contact Information'!$A$3:$A$625,0),MATCH(K$7,'Contact Information'!$A$2:$E$2,0)),"")</f>
        <v>Peninsula Grammar</v>
      </c>
      <c r="L20" s="6" t="str">
        <f>IFERROR(INDEX('Contact Information'!$A$3:$E$625,MATCH(Melbourne!$J20,'Contact Information'!$A$3:$A$625,0),MATCH(L$7,'Contact Information'!$A$2:$E$2,0)),"")</f>
        <v>lhickey@peninsulagrammar.vic.edu.au</v>
      </c>
      <c r="M20" s="6">
        <f>IFERROR(INDEX('Contact Information'!$A$3:$E$625,MATCH(Melbourne!$J20,'Contact Information'!$A$3:$A$625,0),MATCH(M$7,'Contact Information'!$A$2:$E$2,0)),"")</f>
        <v>97887664</v>
      </c>
      <c r="N20" s="6"/>
      <c r="O20">
        <f>IF(AND(B20='Summary - Melbourne'!$C$3,Melbourne!E20='Summary - Melbourne'!$C$2),O19+1,0)</f>
        <v>0</v>
      </c>
    </row>
    <row r="21" spans="1:15" x14ac:dyDescent="0.2">
      <c r="A21" s="22">
        <f t="shared" si="0"/>
        <v>14</v>
      </c>
      <c r="B21" s="31">
        <v>43685</v>
      </c>
      <c r="C21" s="9">
        <v>0.41666666666666669</v>
      </c>
      <c r="D21" s="29">
        <v>0.45833333333333331</v>
      </c>
      <c r="E21" s="6" t="s">
        <v>7</v>
      </c>
      <c r="F21" s="6" t="s">
        <v>61</v>
      </c>
      <c r="G21" s="6" t="s">
        <v>15</v>
      </c>
      <c r="H21" s="6">
        <v>20</v>
      </c>
      <c r="I21" s="6" t="s">
        <v>160</v>
      </c>
      <c r="J21" s="6" t="s">
        <v>116</v>
      </c>
      <c r="K21" s="6" t="str">
        <f>IFERROR(INDEX('Contact Information'!$A$3:$E$625,MATCH(Melbourne!$J21,'Contact Information'!$A$3:$A$625,0),MATCH(K$7,'Contact Information'!$A$2:$E$2,0)),"")</f>
        <v>St Francis Xavier College</v>
      </c>
      <c r="L21" s="6" t="str">
        <f>IFERROR(INDEX('Contact Information'!$A$3:$E$625,MATCH(Melbourne!$J21,'Contact Information'!$A$3:$A$625,0),MATCH(L$7,'Contact Information'!$A$2:$E$2,0)),"")</f>
        <v>klittle@sfx.vic.edu.au</v>
      </c>
      <c r="M21" s="6">
        <f>IFERROR(INDEX('Contact Information'!$A$3:$E$625,MATCH(Melbourne!$J21,'Contact Information'!$A$3:$A$625,0),MATCH(M$7,'Contact Information'!$A$2:$E$2,0)),"")</f>
        <v>417108341</v>
      </c>
      <c r="N21" s="6"/>
      <c r="O21">
        <f>IF(AND(B21='Summary - Melbourne'!$C$3,Melbourne!E21='Summary - Melbourne'!$C$2),O20+1,0)</f>
        <v>0</v>
      </c>
    </row>
    <row r="22" spans="1:15" x14ac:dyDescent="0.2">
      <c r="A22" s="22">
        <f t="shared" si="0"/>
        <v>15</v>
      </c>
      <c r="B22" s="31">
        <v>43685</v>
      </c>
      <c r="C22" s="9">
        <v>0.41666666666666669</v>
      </c>
      <c r="D22" s="29">
        <v>0.45833333333333331</v>
      </c>
      <c r="E22" s="6" t="s">
        <v>8</v>
      </c>
      <c r="F22" s="6" t="s">
        <v>163</v>
      </c>
      <c r="G22" s="6" t="s">
        <v>15</v>
      </c>
      <c r="H22" s="6">
        <v>20</v>
      </c>
      <c r="I22" s="6" t="s">
        <v>160</v>
      </c>
      <c r="J22" s="6" t="s">
        <v>116</v>
      </c>
      <c r="K22" s="6" t="str">
        <f>IFERROR(INDEX('Contact Information'!$A$3:$E$625,MATCH(Melbourne!$J22,'Contact Information'!$A$3:$A$625,0),MATCH(K$7,'Contact Information'!$A$2:$E$2,0)),"")</f>
        <v>St Francis Xavier College</v>
      </c>
      <c r="L22" s="6" t="str">
        <f>IFERROR(INDEX('Contact Information'!$A$3:$E$625,MATCH(Melbourne!$J22,'Contact Information'!$A$3:$A$625,0),MATCH(L$7,'Contact Information'!$A$2:$E$2,0)),"")</f>
        <v>klittle@sfx.vic.edu.au</v>
      </c>
      <c r="M22" s="6">
        <f>IFERROR(INDEX('Contact Information'!$A$3:$E$625,MATCH(Melbourne!$J22,'Contact Information'!$A$3:$A$625,0),MATCH(M$7,'Contact Information'!$A$2:$E$2,0)),"")</f>
        <v>417108341</v>
      </c>
      <c r="N22" s="6"/>
      <c r="O22">
        <f>IF(AND(B22='Summary - Melbourne'!$C$3,Melbourne!E22='Summary - Melbourne'!$C$2),O21+1,0)</f>
        <v>0</v>
      </c>
    </row>
    <row r="23" spans="1:15" x14ac:dyDescent="0.2">
      <c r="A23" s="22">
        <f>A22+1</f>
        <v>16</v>
      </c>
      <c r="B23" s="31">
        <v>43685</v>
      </c>
      <c r="C23" s="9">
        <v>0.45833333333333331</v>
      </c>
      <c r="D23" s="29">
        <v>0.5</v>
      </c>
      <c r="E23" s="6" t="s">
        <v>6</v>
      </c>
      <c r="F23" s="6" t="s">
        <v>61</v>
      </c>
      <c r="G23" s="6" t="s">
        <v>15</v>
      </c>
      <c r="H23" s="6">
        <v>20</v>
      </c>
      <c r="I23" s="6">
        <v>7</v>
      </c>
      <c r="J23" s="6" t="s">
        <v>119</v>
      </c>
      <c r="K23" s="6" t="str">
        <f>IFERROR(INDEX('Contact Information'!$A$3:$E$625,MATCH(Melbourne!$J23,'Contact Information'!$A$3:$A$625,0),MATCH(K$7,'Contact Information'!$A$2:$E$2,0)),"")</f>
        <v>Eltham High School</v>
      </c>
      <c r="L23" s="6" t="str">
        <f>IFERROR(INDEX('Contact Information'!$A$3:$E$625,MATCH(Melbourne!$J23,'Contact Information'!$A$3:$A$625,0),MATCH(L$7,'Contact Information'!$A$2:$E$2,0)),"")</f>
        <v>huh@elthamhs.vic.edu.au</v>
      </c>
      <c r="M23" s="6">
        <f>IFERROR(INDEX('Contact Information'!$A$3:$E$625,MATCH(Melbourne!$J23,'Contact Information'!$A$3:$A$625,0),MATCH(M$7,'Contact Information'!$A$2:$E$2,0)),"")</f>
        <v>439631177</v>
      </c>
      <c r="N23" s="6"/>
      <c r="O23">
        <f>IF(AND(B23='Summary - Melbourne'!$C$3,Melbourne!E23='Summary - Melbourne'!$C$2),O22+1,0)</f>
        <v>0</v>
      </c>
    </row>
    <row r="24" spans="1:15" x14ac:dyDescent="0.2">
      <c r="A24" s="22">
        <f t="shared" si="0"/>
        <v>17</v>
      </c>
      <c r="B24" s="31">
        <v>43685</v>
      </c>
      <c r="C24" s="9">
        <v>0.45833333333333331</v>
      </c>
      <c r="D24" s="29">
        <v>0.5</v>
      </c>
      <c r="E24" s="6" t="s">
        <v>7</v>
      </c>
      <c r="F24" s="6" t="s">
        <v>61</v>
      </c>
      <c r="G24" s="6" t="s">
        <v>15</v>
      </c>
      <c r="H24" s="6">
        <v>14</v>
      </c>
      <c r="I24" s="6" t="s">
        <v>160</v>
      </c>
      <c r="J24" s="6" t="s">
        <v>122</v>
      </c>
      <c r="K24" s="6" t="str">
        <f>IFERROR(INDEX('Contact Information'!$A$3:$E$625,MATCH(Melbourne!$J24,'Contact Information'!$A$3:$A$625,0),MATCH(K$7,'Contact Information'!$A$2:$E$2,0)),"")</f>
        <v>Whittlesea Secondary College</v>
      </c>
      <c r="L24" s="6" t="str">
        <f>IFERROR(INDEX('Contact Information'!$A$3:$E$625,MATCH(Melbourne!$J24,'Contact Information'!$A$3:$A$625,0),MATCH(L$7,'Contact Information'!$A$2:$E$2,0)),"")</f>
        <v>elovaris.janet.j@edumail.vic.gov.au</v>
      </c>
      <c r="M24" s="6" t="str">
        <f>IFERROR(INDEX('Contact Information'!$A$3:$E$625,MATCH(Melbourne!$J24,'Contact Information'!$A$3:$A$625,0),MATCH(M$7,'Contact Information'!$A$2:$E$2,0)),"")</f>
        <v>Sarah Perry - 0466090784</v>
      </c>
      <c r="N24" s="6"/>
      <c r="O24">
        <f>IF(AND(B24='Summary - Melbourne'!$C$3,Melbourne!E24='Summary - Melbourne'!$C$2),O23+1,0)</f>
        <v>0</v>
      </c>
    </row>
    <row r="25" spans="1:15" x14ac:dyDescent="0.2">
      <c r="A25" s="22">
        <f t="shared" si="0"/>
        <v>18</v>
      </c>
      <c r="B25" s="31">
        <v>43685</v>
      </c>
      <c r="C25" s="29">
        <v>0.5</v>
      </c>
      <c r="D25" s="29">
        <v>0.54166666666666663</v>
      </c>
      <c r="E25" s="6" t="s">
        <v>7</v>
      </c>
      <c r="F25" s="6" t="s">
        <v>61</v>
      </c>
      <c r="G25" s="6" t="s">
        <v>15</v>
      </c>
      <c r="H25" s="6">
        <v>30</v>
      </c>
      <c r="I25" s="6">
        <v>9</v>
      </c>
      <c r="J25" s="6" t="s">
        <v>126</v>
      </c>
      <c r="K25" s="6" t="str">
        <f>IFERROR(INDEX('Contact Information'!$A$3:$E$625,MATCH(Melbourne!$J25,'Contact Information'!$A$3:$A$625,0),MATCH(K$7,'Contact Information'!$A$2:$E$2,0)),"")</f>
        <v>Albert Park College</v>
      </c>
      <c r="L25" s="6" t="str">
        <f>IFERROR(INDEX('Contact Information'!$A$3:$E$625,MATCH(Melbourne!$J25,'Contact Information'!$A$3:$A$625,0),MATCH(L$7,'Contact Information'!$A$2:$E$2,0)),"")</f>
        <v>chloelemerle@albertparkcollege.vic.edu.au</v>
      </c>
      <c r="M25" s="6">
        <f>IFERROR(INDEX('Contact Information'!$A$3:$E$625,MATCH(Melbourne!$J25,'Contact Information'!$A$3:$A$625,0),MATCH(M$7,'Contact Information'!$A$2:$E$2,0)),"")</f>
        <v>475414701</v>
      </c>
      <c r="N25" s="6"/>
      <c r="O25">
        <f>IF(AND(B25='Summary - Melbourne'!$C$3,Melbourne!E25='Summary - Melbourne'!$C$2),O24+1,0)</f>
        <v>0</v>
      </c>
    </row>
    <row r="26" spans="1:15" x14ac:dyDescent="0.2">
      <c r="A26" s="22">
        <f t="shared" si="0"/>
        <v>19</v>
      </c>
      <c r="B26" s="31">
        <v>43685</v>
      </c>
      <c r="C26" s="29">
        <v>0.5</v>
      </c>
      <c r="D26" s="29">
        <v>0.54166666666666663</v>
      </c>
      <c r="E26" s="6" t="s">
        <v>8</v>
      </c>
      <c r="F26" s="6" t="s">
        <v>163</v>
      </c>
      <c r="G26" s="6" t="s">
        <v>15</v>
      </c>
      <c r="H26" s="6">
        <v>25</v>
      </c>
      <c r="I26" s="6">
        <v>9</v>
      </c>
      <c r="J26" s="6" t="s">
        <v>129</v>
      </c>
      <c r="K26" s="6" t="str">
        <f>IFERROR(INDEX('Contact Information'!$A$3:$E$625,MATCH(Melbourne!$J26,'Contact Information'!$A$3:$A$625,0),MATCH(K$7,'Contact Information'!$A$2:$E$2,0)),"")</f>
        <v>Copperfield College</v>
      </c>
      <c r="L26" s="6" t="str">
        <f>IFERROR(INDEX('Contact Information'!$A$3:$E$625,MATCH(Melbourne!$J26,'Contact Information'!$A$3:$A$625,0),MATCH(L$7,'Contact Information'!$A$2:$E$2,0)),"")</f>
        <v>lane.tanya.t@edumail.vic.gov.au</v>
      </c>
      <c r="M26" s="6">
        <f>IFERROR(INDEX('Contact Information'!$A$3:$E$625,MATCH(Melbourne!$J26,'Contact Information'!$A$3:$A$625,0),MATCH(M$7,'Contact Information'!$A$2:$E$2,0)),"")</f>
        <v>416864965</v>
      </c>
      <c r="N26" s="6"/>
      <c r="O26">
        <f>IF(AND(B26='Summary - Melbourne'!$C$3,Melbourne!E26='Summary - Melbourne'!$C$2),O25+1,0)</f>
        <v>0</v>
      </c>
    </row>
    <row r="27" spans="1:15" x14ac:dyDescent="0.2">
      <c r="A27" s="22">
        <f t="shared" si="0"/>
        <v>20</v>
      </c>
      <c r="B27" s="31">
        <v>43685</v>
      </c>
      <c r="C27" s="29">
        <v>0.52083333333333337</v>
      </c>
      <c r="D27" s="29">
        <v>0.5625</v>
      </c>
      <c r="E27" s="6" t="s">
        <v>6</v>
      </c>
      <c r="F27" s="6" t="s">
        <v>61</v>
      </c>
      <c r="G27" s="6" t="s">
        <v>15</v>
      </c>
      <c r="H27" s="6">
        <v>20</v>
      </c>
      <c r="I27" s="6">
        <v>7</v>
      </c>
      <c r="J27" s="6" t="s">
        <v>119</v>
      </c>
      <c r="K27" s="6" t="str">
        <f>IFERROR(INDEX('Contact Information'!$A$3:$E$625,MATCH(Melbourne!$J27,'Contact Information'!$A$3:$A$625,0),MATCH(K$7,'Contact Information'!$A$2:$E$2,0)),"")</f>
        <v>Eltham High School</v>
      </c>
      <c r="L27" s="6" t="str">
        <f>IFERROR(INDEX('Contact Information'!$A$3:$E$625,MATCH(Melbourne!$J27,'Contact Information'!$A$3:$A$625,0),MATCH(L$7,'Contact Information'!$A$2:$E$2,0)),"")</f>
        <v>huh@elthamhs.vic.edu.au</v>
      </c>
      <c r="M27" s="6">
        <f>IFERROR(INDEX('Contact Information'!$A$3:$E$625,MATCH(Melbourne!$J27,'Contact Information'!$A$3:$A$625,0),MATCH(M$7,'Contact Information'!$A$2:$E$2,0)),"")</f>
        <v>439631177</v>
      </c>
      <c r="N27" s="6"/>
      <c r="O27">
        <f>IF(AND(B27='Summary - Melbourne'!$C$3,Melbourne!E27='Summary - Melbourne'!$C$2),O26+1,0)</f>
        <v>0</v>
      </c>
    </row>
    <row r="28" spans="1:15" x14ac:dyDescent="0.2">
      <c r="A28" s="22">
        <f t="shared" si="0"/>
        <v>21</v>
      </c>
      <c r="B28" s="31">
        <v>43685</v>
      </c>
      <c r="C28" s="29">
        <v>0.54166666666666663</v>
      </c>
      <c r="D28" s="29">
        <v>0.58333333333333337</v>
      </c>
      <c r="E28" s="6" t="s">
        <v>7</v>
      </c>
      <c r="F28" s="6" t="s">
        <v>61</v>
      </c>
      <c r="G28" s="6" t="s">
        <v>15</v>
      </c>
      <c r="H28" s="6">
        <v>20</v>
      </c>
      <c r="I28" s="6" t="s">
        <v>160</v>
      </c>
      <c r="J28" s="6" t="s">
        <v>116</v>
      </c>
      <c r="K28" s="6" t="str">
        <f>IFERROR(INDEX('Contact Information'!$A$3:$E$625,MATCH(Melbourne!$J28,'Contact Information'!$A$3:$A$625,0),MATCH(K$7,'Contact Information'!$A$2:$E$2,0)),"")</f>
        <v>St Francis Xavier College</v>
      </c>
      <c r="L28" s="6" t="str">
        <f>IFERROR(INDEX('Contact Information'!$A$3:$E$625,MATCH(Melbourne!$J28,'Contact Information'!$A$3:$A$625,0),MATCH(L$7,'Contact Information'!$A$2:$E$2,0)),"")</f>
        <v>klittle@sfx.vic.edu.au</v>
      </c>
      <c r="M28" s="6">
        <f>IFERROR(INDEX('Contact Information'!$A$3:$E$625,MATCH(Melbourne!$J28,'Contact Information'!$A$3:$A$625,0),MATCH(M$7,'Contact Information'!$A$2:$E$2,0)),"")</f>
        <v>417108341</v>
      </c>
      <c r="N28" s="6"/>
      <c r="O28">
        <f>IF(AND(B28='Summary - Melbourne'!$C$3,Melbourne!E28='Summary - Melbourne'!$C$2),O27+1,0)</f>
        <v>0</v>
      </c>
    </row>
    <row r="29" spans="1:15" x14ac:dyDescent="0.2">
      <c r="A29" s="22">
        <f t="shared" si="0"/>
        <v>22</v>
      </c>
      <c r="B29" s="31">
        <v>43685</v>
      </c>
      <c r="C29" s="29">
        <v>0.54166666666666663</v>
      </c>
      <c r="D29" s="29">
        <v>0.58333333333333337</v>
      </c>
      <c r="E29" s="6" t="s">
        <v>8</v>
      </c>
      <c r="F29" s="6" t="s">
        <v>163</v>
      </c>
      <c r="G29" s="6" t="s">
        <v>15</v>
      </c>
      <c r="H29" s="6">
        <v>20</v>
      </c>
      <c r="I29" s="6" t="s">
        <v>160</v>
      </c>
      <c r="J29" s="6" t="s">
        <v>116</v>
      </c>
      <c r="K29" s="6" t="str">
        <f>IFERROR(INDEX('Contact Information'!$A$3:$E$625,MATCH(Melbourne!$J29,'Contact Information'!$A$3:$A$625,0),MATCH(K$7,'Contact Information'!$A$2:$E$2,0)),"")</f>
        <v>St Francis Xavier College</v>
      </c>
      <c r="L29" s="6" t="str">
        <f>IFERROR(INDEX('Contact Information'!$A$3:$E$625,MATCH(Melbourne!$J29,'Contact Information'!$A$3:$A$625,0),MATCH(L$7,'Contact Information'!$A$2:$E$2,0)),"")</f>
        <v>klittle@sfx.vic.edu.au</v>
      </c>
      <c r="M29" s="6">
        <f>IFERROR(INDEX('Contact Information'!$A$3:$E$625,MATCH(Melbourne!$J29,'Contact Information'!$A$3:$A$625,0),MATCH(M$7,'Contact Information'!$A$2:$E$2,0)),"")</f>
        <v>417108341</v>
      </c>
      <c r="N29" s="6"/>
      <c r="O29">
        <f>IF(AND(B29='Summary - Melbourne'!$C$3,Melbourne!E29='Summary - Melbourne'!$C$2),O28+1,0)</f>
        <v>0</v>
      </c>
    </row>
    <row r="30" spans="1:15" x14ac:dyDescent="0.2">
      <c r="A30" s="22">
        <f t="shared" si="0"/>
        <v>23</v>
      </c>
      <c r="B30" s="31">
        <v>43686</v>
      </c>
      <c r="C30" s="9">
        <v>0.375</v>
      </c>
      <c r="D30" s="9">
        <v>0.41666666666666669</v>
      </c>
      <c r="E30" s="6" t="s">
        <v>6</v>
      </c>
      <c r="F30" s="6" t="s">
        <v>61</v>
      </c>
      <c r="G30" s="6" t="s">
        <v>15</v>
      </c>
      <c r="H30" s="6">
        <v>18</v>
      </c>
      <c r="I30" s="6">
        <v>9</v>
      </c>
      <c r="J30" s="6" t="s">
        <v>132</v>
      </c>
      <c r="K30" s="6" t="str">
        <f>IFERROR(INDEX('Contact Information'!$A$3:$E$625,MATCH(Melbourne!$J30,'Contact Information'!$A$3:$A$625,0),MATCH(K$7,'Contact Information'!$A$2:$E$2,0)),"")</f>
        <v>Mentone Grammar</v>
      </c>
      <c r="L30" s="6" t="str">
        <f>IFERROR(INDEX('Contact Information'!$A$3:$E$625,MATCH(Melbourne!$J30,'Contact Information'!$A$3:$A$625,0),MATCH(L$7,'Contact Information'!$A$2:$E$2,0)),"")</f>
        <v>tfd@mentonegrammar.net</v>
      </c>
      <c r="M30" s="6">
        <f>IFERROR(INDEX('Contact Information'!$A$3:$E$625,MATCH(Melbourne!$J30,'Contact Information'!$A$3:$A$625,0),MATCH(M$7,'Contact Information'!$A$2:$E$2,0)),"")</f>
        <v>431747640</v>
      </c>
      <c r="N30" s="6"/>
      <c r="O30">
        <f>IF(AND(B30='Summary - Melbourne'!$C$3,Melbourne!E30='Summary - Melbourne'!$C$2),O29+1,0)</f>
        <v>0</v>
      </c>
    </row>
    <row r="31" spans="1:15" x14ac:dyDescent="0.2">
      <c r="A31" s="22">
        <f t="shared" si="0"/>
        <v>24</v>
      </c>
      <c r="B31" s="31">
        <v>43686</v>
      </c>
      <c r="C31" s="9">
        <v>0.41666666666666669</v>
      </c>
      <c r="D31" s="29">
        <v>0.45833333333333331</v>
      </c>
      <c r="E31" s="6" t="s">
        <v>6</v>
      </c>
      <c r="F31" s="6" t="s">
        <v>61</v>
      </c>
      <c r="G31" s="6" t="s">
        <v>15</v>
      </c>
      <c r="H31" s="6">
        <v>25</v>
      </c>
      <c r="I31" s="6">
        <v>9</v>
      </c>
      <c r="J31" s="6" t="s">
        <v>135</v>
      </c>
      <c r="K31" s="6" t="str">
        <f>IFERROR(INDEX('Contact Information'!$A$3:$E$625,MATCH(Melbourne!$J31,'Contact Information'!$A$3:$A$625,0),MATCH(K$7,'Contact Information'!$A$2:$E$2,0)),"")</f>
        <v>Williamstown High School</v>
      </c>
      <c r="L31" s="6" t="str">
        <f>IFERROR(INDEX('Contact Information'!$A$3:$E$625,MATCH(Melbourne!$J31,'Contact Information'!$A$3:$A$625,0),MATCH(L$7,'Contact Information'!$A$2:$E$2,0)),"")</f>
        <v>clifford.gavin.c@edumail.vic.gov.au</v>
      </c>
      <c r="M31" s="6">
        <f>IFERROR(INDEX('Contact Information'!$A$3:$E$625,MATCH(Melbourne!$J31,'Contact Information'!$A$3:$A$625,0),MATCH(M$7,'Contact Information'!$A$2:$E$2,0)),"")</f>
        <v>93971899</v>
      </c>
      <c r="N31" s="6"/>
      <c r="O31">
        <f>IF(AND(B31='Summary - Melbourne'!$C$3,Melbourne!E31='Summary - Melbourne'!$C$2),O30+1,0)</f>
        <v>0</v>
      </c>
    </row>
    <row r="32" spans="1:15" x14ac:dyDescent="0.2">
      <c r="A32" s="22">
        <f t="shared" si="0"/>
        <v>25</v>
      </c>
      <c r="B32" s="31">
        <v>43686</v>
      </c>
      <c r="C32" s="29">
        <v>0.45833333333333331</v>
      </c>
      <c r="D32" s="29">
        <v>0.5</v>
      </c>
      <c r="E32" s="6" t="s">
        <v>6</v>
      </c>
      <c r="F32" s="6" t="s">
        <v>61</v>
      </c>
      <c r="G32" s="6" t="s">
        <v>15</v>
      </c>
      <c r="H32" s="6">
        <v>20</v>
      </c>
      <c r="I32" s="6">
        <v>7</v>
      </c>
      <c r="J32" s="6" t="s">
        <v>119</v>
      </c>
      <c r="K32" s="6" t="str">
        <f>IFERROR(INDEX('Contact Information'!$A$3:$E$625,MATCH(Melbourne!$J32,'Contact Information'!$A$3:$A$625,0),MATCH(K$7,'Contact Information'!$A$2:$E$2,0)),"")</f>
        <v>Eltham High School</v>
      </c>
      <c r="L32" s="6" t="str">
        <f>IFERROR(INDEX('Contact Information'!$A$3:$E$625,MATCH(Melbourne!$J32,'Contact Information'!$A$3:$A$625,0),MATCH(L$7,'Contact Information'!$A$2:$E$2,0)),"")</f>
        <v>huh@elthamhs.vic.edu.au</v>
      </c>
      <c r="M32" s="6">
        <f>IFERROR(INDEX('Contact Information'!$A$3:$E$625,MATCH(Melbourne!$J32,'Contact Information'!$A$3:$A$625,0),MATCH(M$7,'Contact Information'!$A$2:$E$2,0)),"")</f>
        <v>439631177</v>
      </c>
      <c r="N32" s="6"/>
      <c r="O32">
        <f>IF(AND(B32='Summary - Melbourne'!$C$3,Melbourne!E32='Summary - Melbourne'!$C$2),O31+1,0)</f>
        <v>0</v>
      </c>
    </row>
    <row r="33" spans="1:15" x14ac:dyDescent="0.2">
      <c r="A33" s="22">
        <f t="shared" si="0"/>
        <v>26</v>
      </c>
      <c r="B33" s="31">
        <v>43686</v>
      </c>
      <c r="C33" s="29">
        <v>0.5</v>
      </c>
      <c r="D33" s="29">
        <v>0.54166666666666663</v>
      </c>
      <c r="E33" s="6" t="s">
        <v>6</v>
      </c>
      <c r="F33" s="6" t="s">
        <v>61</v>
      </c>
      <c r="G33" s="6" t="s">
        <v>15</v>
      </c>
      <c r="H33" s="6">
        <v>20</v>
      </c>
      <c r="I33" s="6">
        <v>7</v>
      </c>
      <c r="J33" s="6" t="s">
        <v>119</v>
      </c>
      <c r="K33" s="6" t="str">
        <f>IFERROR(INDEX('Contact Information'!$A$3:$E$625,MATCH(Melbourne!$J33,'Contact Information'!$A$3:$A$625,0),MATCH(K$7,'Contact Information'!$A$2:$E$2,0)),"")</f>
        <v>Eltham High School</v>
      </c>
      <c r="L33" s="6" t="str">
        <f>IFERROR(INDEX('Contact Information'!$A$3:$E$625,MATCH(Melbourne!$J33,'Contact Information'!$A$3:$A$625,0),MATCH(L$7,'Contact Information'!$A$2:$E$2,0)),"")</f>
        <v>huh@elthamhs.vic.edu.au</v>
      </c>
      <c r="M33" s="6">
        <f>IFERROR(INDEX('Contact Information'!$A$3:$E$625,MATCH(Melbourne!$J33,'Contact Information'!$A$3:$A$625,0),MATCH(M$7,'Contact Information'!$A$2:$E$2,0)),"")</f>
        <v>439631177</v>
      </c>
      <c r="N33" s="6"/>
      <c r="O33">
        <f>IF(AND(B33='Summary - Melbourne'!$C$3,Melbourne!E33='Summary - Melbourne'!$C$2),O32+1,0)</f>
        <v>0</v>
      </c>
    </row>
    <row r="34" spans="1:15" x14ac:dyDescent="0.2">
      <c r="A34" s="22">
        <f t="shared" si="0"/>
        <v>27</v>
      </c>
      <c r="B34" s="31">
        <v>43686</v>
      </c>
      <c r="C34" s="29">
        <v>0.54166666666666663</v>
      </c>
      <c r="D34" s="29">
        <v>0.58333333333333337</v>
      </c>
      <c r="E34" s="6" t="s">
        <v>6</v>
      </c>
      <c r="F34" s="6" t="s">
        <v>61</v>
      </c>
      <c r="G34" s="6" t="s">
        <v>15</v>
      </c>
      <c r="H34" s="6" t="s">
        <v>160</v>
      </c>
      <c r="I34" s="6">
        <v>15</v>
      </c>
      <c r="J34" s="6" t="s">
        <v>138</v>
      </c>
      <c r="K34" s="6" t="str">
        <f>IFERROR(INDEX('Contact Information'!$A$3:$E$625,MATCH(Melbourne!$J34,'Contact Information'!$A$3:$A$625,0),MATCH(K$7,'Contact Information'!$A$2:$E$2,0)),"")</f>
        <v>Lakeview Senior College</v>
      </c>
      <c r="L34" s="6" t="str">
        <f>IFERROR(INDEX('Contact Information'!$A$3:$E$625,MATCH(Melbourne!$J34,'Contact Information'!$A$3:$A$625,0),MATCH(L$7,'Contact Information'!$A$2:$E$2,0)),"")</f>
        <v>charper.katharine.v@edumail.vic.gov.au</v>
      </c>
      <c r="M34" s="6">
        <f>IFERROR(INDEX('Contact Information'!$A$3:$E$625,MATCH(Melbourne!$J34,'Contact Information'!$A$3:$A$625,0),MATCH(M$7,'Contact Information'!$A$2:$E$2,0)),"")</f>
        <v>432801338</v>
      </c>
      <c r="N34" s="6"/>
      <c r="O34">
        <f>IF(AND(B34='Summary - Melbourne'!$C$3,Melbourne!E34='Summary - Melbourne'!$C$2),O33+1,0)</f>
        <v>0</v>
      </c>
    </row>
    <row r="35" spans="1:15" x14ac:dyDescent="0.2">
      <c r="A35" s="22">
        <f t="shared" si="0"/>
        <v>28</v>
      </c>
      <c r="B35" s="31">
        <v>43686</v>
      </c>
      <c r="C35" s="29">
        <v>0.54166666666666663</v>
      </c>
      <c r="D35" s="29">
        <v>0.58333333333333337</v>
      </c>
      <c r="E35" s="6" t="s">
        <v>7</v>
      </c>
      <c r="F35" s="6" t="s">
        <v>61</v>
      </c>
      <c r="G35" s="6" t="s">
        <v>15</v>
      </c>
      <c r="H35" s="6">
        <v>25</v>
      </c>
      <c r="I35" s="6">
        <v>9</v>
      </c>
      <c r="J35" s="6" t="s">
        <v>135</v>
      </c>
      <c r="K35" s="6" t="str">
        <f>IFERROR(INDEX('Contact Information'!$A$3:$E$625,MATCH(Melbourne!$J35,'Contact Information'!$A$3:$A$625,0),MATCH(K$7,'Contact Information'!$A$2:$E$2,0)),"")</f>
        <v>Williamstown High School</v>
      </c>
      <c r="L35" s="6" t="str">
        <f>IFERROR(INDEX('Contact Information'!$A$3:$E$625,MATCH(Melbourne!$J35,'Contact Information'!$A$3:$A$625,0),MATCH(L$7,'Contact Information'!$A$2:$E$2,0)),"")</f>
        <v>clifford.gavin.c@edumail.vic.gov.au</v>
      </c>
      <c r="M35" s="6">
        <f>IFERROR(INDEX('Contact Information'!$A$3:$E$625,MATCH(Melbourne!$J35,'Contact Information'!$A$3:$A$625,0),MATCH(M$7,'Contact Information'!$A$2:$E$2,0)),"")</f>
        <v>93971899</v>
      </c>
      <c r="N35" s="6"/>
      <c r="O35">
        <f>IF(AND(B35='Summary - Melbourne'!$C$3,Melbourne!E35='Summary - Melbourne'!$C$2),O34+1,0)</f>
        <v>0</v>
      </c>
    </row>
    <row r="36" spans="1:15" x14ac:dyDescent="0.2">
      <c r="A36" s="22">
        <f t="shared" si="0"/>
        <v>29</v>
      </c>
      <c r="B36" s="31">
        <v>43687</v>
      </c>
      <c r="C36" s="9">
        <v>0.625</v>
      </c>
      <c r="D36" s="9">
        <v>0.66666666666666663</v>
      </c>
      <c r="E36" s="6" t="s">
        <v>7</v>
      </c>
      <c r="F36" s="6" t="s">
        <v>61</v>
      </c>
      <c r="G36" s="6" t="s">
        <v>17</v>
      </c>
      <c r="H36" s="6">
        <v>25</v>
      </c>
      <c r="I36" s="6">
        <v>9</v>
      </c>
      <c r="J36" s="6" t="s">
        <v>96</v>
      </c>
      <c r="K36" s="6" t="str">
        <f>IFERROR(INDEX('Contact Information'!$A$3:$E$625,MATCH(Melbourne!$J36,'Contact Information'!$A$3:$A$625,0),MATCH(K$7,'Contact Information'!$A$2:$E$2,0)),"")</f>
        <v>Peninsula Grammar</v>
      </c>
      <c r="L36" s="6" t="str">
        <f>IFERROR(INDEX('Contact Information'!$A$3:$E$625,MATCH(Melbourne!$J36,'Contact Information'!$A$3:$A$625,0),MATCH(L$7,'Contact Information'!$A$2:$E$2,0)),"")</f>
        <v>lhickey@peninsulagrammar.vic.edu.au</v>
      </c>
      <c r="M36" s="6">
        <f>IFERROR(INDEX('Contact Information'!$A$3:$E$625,MATCH(Melbourne!$J36,'Contact Information'!$A$3:$A$625,0),MATCH(M$7,'Contact Information'!$A$2:$E$2,0)),"")</f>
        <v>97887664</v>
      </c>
      <c r="N36" s="6"/>
      <c r="O36">
        <f>IF(AND(B36='Summary - Melbourne'!$C$3,Melbourne!E36='Summary - Melbourne'!$C$2),O35+1,0)</f>
        <v>0</v>
      </c>
    </row>
    <row r="37" spans="1:15" x14ac:dyDescent="0.2">
      <c r="A37" s="22">
        <f t="shared" si="0"/>
        <v>30</v>
      </c>
      <c r="B37" s="31">
        <v>43687</v>
      </c>
      <c r="C37" s="29">
        <v>0.45833333333333331</v>
      </c>
      <c r="D37" s="29">
        <v>0.5</v>
      </c>
      <c r="E37" s="6" t="s">
        <v>8</v>
      </c>
      <c r="F37" s="6" t="s">
        <v>61</v>
      </c>
      <c r="G37" s="6" t="s">
        <v>17</v>
      </c>
      <c r="H37" s="6">
        <v>25</v>
      </c>
      <c r="I37" s="6">
        <v>7</v>
      </c>
      <c r="J37" s="6" t="s">
        <v>93</v>
      </c>
      <c r="K37" s="6" t="str">
        <f>IFERROR(INDEX('Contact Information'!$A$3:$E$625,MATCH(Melbourne!$J37,'Contact Information'!$A$3:$A$625,0),MATCH(K$7,'Contact Information'!$A$2:$E$2,0)),"")</f>
        <v>Doxa - Lumen Christi School</v>
      </c>
      <c r="L37" s="6" t="str">
        <f>IFERROR(INDEX('Contact Information'!$A$3:$E$625,MATCH(Melbourne!$J37,'Contact Information'!$A$3:$A$625,0),MATCH(L$7,'Contact Information'!$A$2:$E$2,0)),"")</f>
        <v>tmcinerney@doxa.org.au</v>
      </c>
      <c r="M37" s="6">
        <f>IFERROR(INDEX('Contact Information'!$A$3:$E$625,MATCH(Melbourne!$J37,'Contact Information'!$A$3:$A$625,0),MATCH(M$7,'Contact Information'!$A$2:$E$2,0)),"")</f>
        <v>90468200</v>
      </c>
      <c r="N37" s="6"/>
      <c r="O37">
        <f>IF(AND(B37='Summary - Melbourne'!$C$3,Melbourne!E37='Summary - Melbourne'!$C$2),O36+1,0)</f>
        <v>0</v>
      </c>
    </row>
    <row r="38" spans="1:15" x14ac:dyDescent="0.2">
      <c r="A38" s="22">
        <f t="shared" si="0"/>
        <v>31</v>
      </c>
      <c r="B38" s="31">
        <v>43687</v>
      </c>
      <c r="C38" s="29">
        <v>0.5</v>
      </c>
      <c r="D38" s="29">
        <v>0.54166666666666663</v>
      </c>
      <c r="E38" s="6" t="s">
        <v>6</v>
      </c>
      <c r="F38" s="6" t="s">
        <v>61</v>
      </c>
      <c r="G38" s="6" t="s">
        <v>17</v>
      </c>
      <c r="H38" s="6">
        <v>25</v>
      </c>
      <c r="I38" s="6">
        <v>7</v>
      </c>
      <c r="J38" s="6" t="s">
        <v>116</v>
      </c>
      <c r="K38" s="6" t="str">
        <f>IFERROR(INDEX('Contact Information'!$A$3:$E$625,MATCH(Melbourne!$J38,'Contact Information'!$A$3:$A$625,0),MATCH(K$7,'Contact Information'!$A$2:$E$2,0)),"")</f>
        <v>St Francis Xavier College</v>
      </c>
      <c r="L38" s="6" t="str">
        <f>IFERROR(INDEX('Contact Information'!$A$3:$E$625,MATCH(Melbourne!$J38,'Contact Information'!$A$3:$A$625,0),MATCH(L$7,'Contact Information'!$A$2:$E$2,0)),"")</f>
        <v>klittle@sfx.vic.edu.au</v>
      </c>
      <c r="M38" s="6">
        <f>IFERROR(INDEX('Contact Information'!$A$3:$E$625,MATCH(Melbourne!$J38,'Contact Information'!$A$3:$A$625,0),MATCH(M$7,'Contact Information'!$A$2:$E$2,0)),"")</f>
        <v>417108341</v>
      </c>
      <c r="N38" s="6"/>
      <c r="O38">
        <f>IF(AND(B38='Summary - Melbourne'!$C$3,Melbourne!E38='Summary - Melbourne'!$C$2),O37+1,0)</f>
        <v>0</v>
      </c>
    </row>
    <row r="39" spans="1:15" x14ac:dyDescent="0.2">
      <c r="A39" s="22">
        <f t="shared" si="0"/>
        <v>32</v>
      </c>
      <c r="B39" s="31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Melbourne'!$C$2),O38+1,0)</f>
        <v>0</v>
      </c>
    </row>
    <row r="40" spans="1:15" x14ac:dyDescent="0.2">
      <c r="A40" s="22">
        <f t="shared" si="0"/>
        <v>33</v>
      </c>
      <c r="B40" s="31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Melbourne'!$C$2),O39+1,0)</f>
        <v>0</v>
      </c>
    </row>
    <row r="41" spans="1:15" x14ac:dyDescent="0.2">
      <c r="A41" s="22">
        <f t="shared" si="0"/>
        <v>34</v>
      </c>
      <c r="B41" s="31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Melbourne'!$C$2),O40+1,0)</f>
        <v>0</v>
      </c>
    </row>
    <row r="42" spans="1:15" x14ac:dyDescent="0.2">
      <c r="A42" s="22">
        <f t="shared" si="0"/>
        <v>35</v>
      </c>
      <c r="B42" s="31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Melbourne'!$C$2),O41+1,0)</f>
        <v>0</v>
      </c>
    </row>
    <row r="43" spans="1:15" x14ac:dyDescent="0.2">
      <c r="A43" s="22">
        <f t="shared" si="0"/>
        <v>36</v>
      </c>
      <c r="B43" s="31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Melbourne'!$C$2),O42+1,0)</f>
        <v>0</v>
      </c>
    </row>
    <row r="44" spans="1:15" x14ac:dyDescent="0.2">
      <c r="A44" s="22">
        <f t="shared" si="0"/>
        <v>37</v>
      </c>
      <c r="B44" s="31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Melbourne'!$C$2),O43+1,0)</f>
        <v>0</v>
      </c>
    </row>
    <row r="45" spans="1:15" x14ac:dyDescent="0.2">
      <c r="A45" s="22">
        <f t="shared" si="0"/>
        <v>38</v>
      </c>
      <c r="B45" s="31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Melbourne'!$C$2),O44+1,0)</f>
        <v>0</v>
      </c>
    </row>
    <row r="46" spans="1:15" x14ac:dyDescent="0.2">
      <c r="A46" s="22">
        <f t="shared" si="0"/>
        <v>39</v>
      </c>
      <c r="B46" s="31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Melbourne'!$C$2),O45+1,0)</f>
        <v>0</v>
      </c>
    </row>
    <row r="47" spans="1:15" x14ac:dyDescent="0.2">
      <c r="A47" s="22">
        <f t="shared" si="0"/>
        <v>40</v>
      </c>
      <c r="B47" s="31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Melbourne'!$C$2),O46+1,0)</f>
        <v>0</v>
      </c>
    </row>
    <row r="48" spans="1:15" x14ac:dyDescent="0.2">
      <c r="A48" s="22">
        <f t="shared" si="0"/>
        <v>41</v>
      </c>
      <c r="B48" s="31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Melbourne'!$C$2),O47+1,0)</f>
        <v>0</v>
      </c>
    </row>
    <row r="49" spans="1:15" x14ac:dyDescent="0.2">
      <c r="A49" s="22">
        <f t="shared" si="0"/>
        <v>42</v>
      </c>
      <c r="B49" s="31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Melbourne'!$C$2),O48+1,0)</f>
        <v>0</v>
      </c>
    </row>
    <row r="50" spans="1:15" x14ac:dyDescent="0.2">
      <c r="A50" s="22">
        <f t="shared" si="0"/>
        <v>43</v>
      </c>
      <c r="B50" s="31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Melbourne'!$C$2),O49+1,0)</f>
        <v>0</v>
      </c>
    </row>
    <row r="51" spans="1:15" x14ac:dyDescent="0.2">
      <c r="A51" s="22">
        <f t="shared" si="0"/>
        <v>44</v>
      </c>
      <c r="B51" s="31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Melbourne'!$C$2),O50+1,0)</f>
        <v>0</v>
      </c>
    </row>
    <row r="52" spans="1:15" x14ac:dyDescent="0.2">
      <c r="A52" s="22">
        <f t="shared" si="0"/>
        <v>45</v>
      </c>
      <c r="B52" s="31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Melbourne'!$C$2),O51+1,0)</f>
        <v>0</v>
      </c>
    </row>
    <row r="53" spans="1:15" x14ac:dyDescent="0.2">
      <c r="A53" s="22">
        <f t="shared" si="0"/>
        <v>46</v>
      </c>
      <c r="B53" s="31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Melbourne'!$C$2),O52+1,0)</f>
        <v>0</v>
      </c>
    </row>
    <row r="54" spans="1:15" x14ac:dyDescent="0.2">
      <c r="A54" s="22">
        <f t="shared" si="0"/>
        <v>47</v>
      </c>
      <c r="B54" s="31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Melbourne'!$C$2),O53+1,0)</f>
        <v>0</v>
      </c>
    </row>
    <row r="55" spans="1:15" x14ac:dyDescent="0.2">
      <c r="A55" s="22">
        <f t="shared" si="0"/>
        <v>48</v>
      </c>
      <c r="B55" s="31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Melbourne'!$C$2),O54+1,0)</f>
        <v>0</v>
      </c>
    </row>
    <row r="56" spans="1:15" x14ac:dyDescent="0.2">
      <c r="A56" s="22">
        <f t="shared" si="0"/>
        <v>49</v>
      </c>
      <c r="B56" s="31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Melbourne'!$C$2),O55+1,0)</f>
        <v>0</v>
      </c>
    </row>
    <row r="57" spans="1:15" x14ac:dyDescent="0.2">
      <c r="A57" s="22">
        <f t="shared" si="0"/>
        <v>50</v>
      </c>
      <c r="B57" s="31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Melbourne'!$C$2),O56+1,0)</f>
        <v>0</v>
      </c>
    </row>
    <row r="58" spans="1:15" x14ac:dyDescent="0.2">
      <c r="A58" s="22">
        <f t="shared" si="0"/>
        <v>51</v>
      </c>
      <c r="B58" s="31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Melbourne'!$C$2),O57+1,0)</f>
        <v>0</v>
      </c>
    </row>
    <row r="59" spans="1:15" x14ac:dyDescent="0.2">
      <c r="A59" s="22">
        <f t="shared" si="0"/>
        <v>52</v>
      </c>
      <c r="B59" s="31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Melbourne'!$C$2),O58+1,0)</f>
        <v>0</v>
      </c>
    </row>
    <row r="60" spans="1:15" x14ac:dyDescent="0.2">
      <c r="A60" s="22">
        <f t="shared" si="0"/>
        <v>53</v>
      </c>
      <c r="B60" s="31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Melbourne'!$C$2),O59+1,0)</f>
        <v>0</v>
      </c>
    </row>
    <row r="61" spans="1:15" x14ac:dyDescent="0.2">
      <c r="A61" s="22">
        <f t="shared" si="0"/>
        <v>54</v>
      </c>
      <c r="B61" s="31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Melbourne'!$C$2),O60+1,0)</f>
        <v>0</v>
      </c>
    </row>
    <row r="62" spans="1:15" x14ac:dyDescent="0.2">
      <c r="A62" s="22">
        <f t="shared" si="0"/>
        <v>55</v>
      </c>
      <c r="B62" s="31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Melbourne'!$C$2),O61+1,0)</f>
        <v>0</v>
      </c>
    </row>
    <row r="63" spans="1:15" x14ac:dyDescent="0.2">
      <c r="A63" s="22">
        <f t="shared" si="0"/>
        <v>56</v>
      </c>
      <c r="B63" s="31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Melbourne'!$C$2),O62+1,0)</f>
        <v>0</v>
      </c>
    </row>
    <row r="64" spans="1:15" x14ac:dyDescent="0.2">
      <c r="A64" s="22">
        <f t="shared" si="0"/>
        <v>57</v>
      </c>
      <c r="B64" s="31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Melbourne'!$C$2),O63+1,0)</f>
        <v>0</v>
      </c>
    </row>
    <row r="65" spans="1:15" x14ac:dyDescent="0.2">
      <c r="A65" s="22">
        <f t="shared" si="0"/>
        <v>58</v>
      </c>
      <c r="B65" s="31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Melbourne'!$C$2),O64+1,0)</f>
        <v>0</v>
      </c>
    </row>
    <row r="66" spans="1:15" x14ac:dyDescent="0.2">
      <c r="A66" s="22">
        <f t="shared" si="0"/>
        <v>59</v>
      </c>
      <c r="B66" s="31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Melbourne'!$C$2),O65+1,0)</f>
        <v>0</v>
      </c>
    </row>
    <row r="67" spans="1:15" x14ac:dyDescent="0.2">
      <c r="A67" s="22">
        <f t="shared" si="0"/>
        <v>60</v>
      </c>
      <c r="B67" s="31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Melbourne'!$C$2),O66+1,0)</f>
        <v>0</v>
      </c>
    </row>
    <row r="68" spans="1:15" x14ac:dyDescent="0.2">
      <c r="A68" s="22">
        <f t="shared" si="0"/>
        <v>61</v>
      </c>
      <c r="B68" s="31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Melbourne'!$C$2),O67+1,0)</f>
        <v>0</v>
      </c>
    </row>
    <row r="69" spans="1:15" x14ac:dyDescent="0.2">
      <c r="A69" s="22">
        <f t="shared" si="0"/>
        <v>62</v>
      </c>
      <c r="B69" s="31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Melbourne'!$C$2),O68+1,0)</f>
        <v>0</v>
      </c>
    </row>
    <row r="70" spans="1:15" x14ac:dyDescent="0.2">
      <c r="A70" s="22">
        <f t="shared" si="0"/>
        <v>63</v>
      </c>
      <c r="B70" s="31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Melbourne'!$C$2),O69+1,0)</f>
        <v>0</v>
      </c>
    </row>
    <row r="71" spans="1:15" x14ac:dyDescent="0.2">
      <c r="A71" s="22">
        <f t="shared" si="0"/>
        <v>64</v>
      </c>
      <c r="B71" s="31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Melbourne'!$C$2),O70+1,0)</f>
        <v>0</v>
      </c>
    </row>
    <row r="72" spans="1:15" x14ac:dyDescent="0.2">
      <c r="A72" s="22">
        <f t="shared" si="0"/>
        <v>65</v>
      </c>
      <c r="B72" s="31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Melbourne'!$C$2),O71+1,0)</f>
        <v>0</v>
      </c>
    </row>
    <row r="73" spans="1:15" x14ac:dyDescent="0.2">
      <c r="A73" s="22">
        <f t="shared" si="0"/>
        <v>66</v>
      </c>
      <c r="B73" s="31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Melbourne'!$C$2),O72+1,0)</f>
        <v>0</v>
      </c>
    </row>
    <row r="74" spans="1:15" x14ac:dyDescent="0.2">
      <c r="A74" s="22">
        <f t="shared" ref="A74:A137" si="1">A73+1</f>
        <v>67</v>
      </c>
      <c r="B74" s="31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Melbourne'!$C$2),O73+1,0)</f>
        <v>0</v>
      </c>
    </row>
    <row r="75" spans="1:15" x14ac:dyDescent="0.2">
      <c r="A75" s="22">
        <f t="shared" si="1"/>
        <v>68</v>
      </c>
      <c r="B75" s="31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Melbourne'!$C$2),O74+1,0)</f>
        <v>0</v>
      </c>
    </row>
    <row r="76" spans="1:15" x14ac:dyDescent="0.2">
      <c r="A76" s="22">
        <f t="shared" si="1"/>
        <v>69</v>
      </c>
      <c r="B76" s="31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Melbourne'!$C$2),O75+1,0)</f>
        <v>0</v>
      </c>
    </row>
    <row r="77" spans="1:15" x14ac:dyDescent="0.2">
      <c r="A77" s="22">
        <f t="shared" si="1"/>
        <v>70</v>
      </c>
      <c r="B77" s="31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Melbourne'!$C$2),O76+1,0)</f>
        <v>0</v>
      </c>
    </row>
    <row r="78" spans="1:15" x14ac:dyDescent="0.2">
      <c r="A78" s="22">
        <f t="shared" si="1"/>
        <v>71</v>
      </c>
      <c r="B78" s="31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Melbourne'!$C$2),O77+1,0)</f>
        <v>0</v>
      </c>
    </row>
    <row r="79" spans="1:15" x14ac:dyDescent="0.2">
      <c r="A79" s="22">
        <f t="shared" si="1"/>
        <v>72</v>
      </c>
      <c r="B79" s="31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Melbourne'!$C$2),O78+1,0)</f>
        <v>0</v>
      </c>
    </row>
    <row r="80" spans="1:15" x14ac:dyDescent="0.2">
      <c r="A80" s="22">
        <f t="shared" si="1"/>
        <v>73</v>
      </c>
      <c r="B80" s="31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Melbourne'!$C$2),O79+1,0)</f>
        <v>0</v>
      </c>
    </row>
    <row r="81" spans="1:15" x14ac:dyDescent="0.2">
      <c r="A81" s="22">
        <f t="shared" si="1"/>
        <v>74</v>
      </c>
      <c r="B81" s="31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Melbourne'!$C$2),O80+1,0)</f>
        <v>0</v>
      </c>
    </row>
    <row r="82" spans="1:15" x14ac:dyDescent="0.2">
      <c r="A82" s="22">
        <f t="shared" si="1"/>
        <v>75</v>
      </c>
      <c r="B82" s="31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Melbourne'!$C$2),O81+1,0)</f>
        <v>0</v>
      </c>
    </row>
    <row r="83" spans="1:15" x14ac:dyDescent="0.2">
      <c r="A83" s="22">
        <f t="shared" si="1"/>
        <v>76</v>
      </c>
      <c r="B83" s="31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Melbourne'!$C$2),O82+1,0)</f>
        <v>0</v>
      </c>
    </row>
    <row r="84" spans="1:15" x14ac:dyDescent="0.2">
      <c r="A84" s="22">
        <f t="shared" si="1"/>
        <v>77</v>
      </c>
      <c r="B84" s="31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Melbourne'!$C$2),O83+1,0)</f>
        <v>0</v>
      </c>
    </row>
    <row r="85" spans="1:15" x14ac:dyDescent="0.2">
      <c r="A85" s="22">
        <f t="shared" si="1"/>
        <v>78</v>
      </c>
      <c r="B85" s="31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Melbourne'!$C$2),O84+1,0)</f>
        <v>0</v>
      </c>
    </row>
    <row r="86" spans="1:15" x14ac:dyDescent="0.2">
      <c r="A86" s="22">
        <f t="shared" si="1"/>
        <v>79</v>
      </c>
      <c r="B86" s="31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Melbourne'!$C$2),O85+1,0)</f>
        <v>0</v>
      </c>
    </row>
    <row r="87" spans="1:15" x14ac:dyDescent="0.2">
      <c r="A87" s="22">
        <f t="shared" si="1"/>
        <v>80</v>
      </c>
      <c r="B87" s="31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Melbourne'!$C$2),O86+1,0)</f>
        <v>0</v>
      </c>
    </row>
    <row r="88" spans="1:15" x14ac:dyDescent="0.2">
      <c r="A88" s="22">
        <f t="shared" si="1"/>
        <v>81</v>
      </c>
      <c r="B88" s="31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Melbourne'!$C$2),O87+1,0)</f>
        <v>0</v>
      </c>
    </row>
    <row r="89" spans="1:15" x14ac:dyDescent="0.2">
      <c r="A89" s="22">
        <f t="shared" si="1"/>
        <v>82</v>
      </c>
      <c r="B89" s="31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Melbourne'!$C$2),O88+1,0)</f>
        <v>0</v>
      </c>
    </row>
    <row r="90" spans="1:15" x14ac:dyDescent="0.2">
      <c r="A90" s="22">
        <f t="shared" si="1"/>
        <v>83</v>
      </c>
      <c r="B90" s="31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Melbourne'!$C$2),O89+1,0)</f>
        <v>0</v>
      </c>
    </row>
    <row r="91" spans="1:15" x14ac:dyDescent="0.2">
      <c r="A91" s="22">
        <f t="shared" si="1"/>
        <v>84</v>
      </c>
      <c r="B91" s="31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Melbourne'!$C$2),O90+1,0)</f>
        <v>0</v>
      </c>
    </row>
    <row r="92" spans="1:15" x14ac:dyDescent="0.2">
      <c r="A92" s="22">
        <f t="shared" si="1"/>
        <v>85</v>
      </c>
      <c r="B92" s="31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Melbourne'!$C$2),O91+1,0)</f>
        <v>0</v>
      </c>
    </row>
    <row r="93" spans="1:15" x14ac:dyDescent="0.2">
      <c r="A93" s="22">
        <f t="shared" si="1"/>
        <v>86</v>
      </c>
      <c r="B93" s="31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Melbourne'!$C$2),O92+1,0)</f>
        <v>0</v>
      </c>
    </row>
    <row r="94" spans="1:15" x14ac:dyDescent="0.2">
      <c r="A94" s="22">
        <f t="shared" si="1"/>
        <v>87</v>
      </c>
      <c r="B94" s="31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Melbourne'!$C$2),O93+1,0)</f>
        <v>0</v>
      </c>
    </row>
    <row r="95" spans="1:15" x14ac:dyDescent="0.2">
      <c r="A95" s="22">
        <f t="shared" si="1"/>
        <v>88</v>
      </c>
      <c r="B95" s="31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Melbourne'!$C$2),O94+1,0)</f>
        <v>0</v>
      </c>
    </row>
    <row r="96" spans="1:15" x14ac:dyDescent="0.2">
      <c r="A96" s="22">
        <f t="shared" si="1"/>
        <v>89</v>
      </c>
      <c r="B96" s="31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Melbourne'!$C$2),O95+1,0)</f>
        <v>0</v>
      </c>
    </row>
    <row r="97" spans="1:15" x14ac:dyDescent="0.2">
      <c r="A97" s="22">
        <f t="shared" si="1"/>
        <v>90</v>
      </c>
      <c r="B97" s="31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Melbourne'!$C$2),O96+1,0)</f>
        <v>0</v>
      </c>
    </row>
    <row r="98" spans="1:15" x14ac:dyDescent="0.2">
      <c r="A98" s="22">
        <f t="shared" si="1"/>
        <v>91</v>
      </c>
      <c r="B98" s="31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Melbourne'!$C$2),O97+1,0)</f>
        <v>0</v>
      </c>
    </row>
    <row r="99" spans="1:15" x14ac:dyDescent="0.2">
      <c r="A99" s="22">
        <f t="shared" si="1"/>
        <v>92</v>
      </c>
      <c r="B99" s="31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Melbourne'!$C$2),O98+1,0)</f>
        <v>0</v>
      </c>
    </row>
    <row r="100" spans="1:15" x14ac:dyDescent="0.2">
      <c r="A100" s="22">
        <f t="shared" si="1"/>
        <v>93</v>
      </c>
      <c r="B100" s="31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Melbourne'!$C$2),O99+1,0)</f>
        <v>0</v>
      </c>
    </row>
    <row r="101" spans="1:15" x14ac:dyDescent="0.2">
      <c r="A101" s="22">
        <f t="shared" si="1"/>
        <v>94</v>
      </c>
      <c r="B101" s="31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Melbourne'!$C$2),O100+1,0)</f>
        <v>0</v>
      </c>
    </row>
    <row r="102" spans="1:15" x14ac:dyDescent="0.2">
      <c r="A102" s="22">
        <f t="shared" si="1"/>
        <v>95</v>
      </c>
      <c r="B102" s="31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Melbourne'!$C$2),O101+1,0)</f>
        <v>0</v>
      </c>
    </row>
    <row r="103" spans="1:15" x14ac:dyDescent="0.2">
      <c r="A103" s="22">
        <f t="shared" si="1"/>
        <v>96</v>
      </c>
      <c r="B103" s="31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Melbourne'!$C$2),O102+1,0)</f>
        <v>0</v>
      </c>
    </row>
    <row r="104" spans="1:15" x14ac:dyDescent="0.2">
      <c r="A104" s="22">
        <f t="shared" si="1"/>
        <v>97</v>
      </c>
      <c r="B104" s="31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Melbourne'!$C$2),O103+1,0)</f>
        <v>0</v>
      </c>
    </row>
    <row r="105" spans="1:15" x14ac:dyDescent="0.2">
      <c r="A105" s="22">
        <f t="shared" si="1"/>
        <v>98</v>
      </c>
      <c r="B105" s="31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Melbourne'!$C$2),O104+1,0)</f>
        <v>0</v>
      </c>
    </row>
    <row r="106" spans="1:15" x14ac:dyDescent="0.2">
      <c r="A106" s="22">
        <f t="shared" si="1"/>
        <v>99</v>
      </c>
      <c r="B106" s="31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Melbourne'!$C$2),O105+1,0)</f>
        <v>0</v>
      </c>
    </row>
    <row r="107" spans="1:15" x14ac:dyDescent="0.2">
      <c r="A107" s="22">
        <f t="shared" si="1"/>
        <v>100</v>
      </c>
      <c r="B107" s="31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Melbourne'!$C$2),O106+1,0)</f>
        <v>0</v>
      </c>
    </row>
    <row r="108" spans="1:15" x14ac:dyDescent="0.2">
      <c r="A108">
        <f t="shared" si="1"/>
        <v>101</v>
      </c>
      <c r="B108" s="31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31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31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31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31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31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31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31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31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31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31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31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31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31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31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31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31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31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31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31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31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31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31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31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31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31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31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31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31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31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31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31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31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31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31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31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31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31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31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31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31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31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31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31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31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31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31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31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31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31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31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31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31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31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31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31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31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31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31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31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31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31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31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31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31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31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31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31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31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31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31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31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31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31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31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31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31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31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31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31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31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31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31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31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31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31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31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31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31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31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31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31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31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31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31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31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31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31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31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31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31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31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31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31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31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31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31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31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31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31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31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31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31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31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31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31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31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31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31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31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31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31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31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31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31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31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31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31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31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31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31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31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31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31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31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31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31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31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31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31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31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31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31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31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31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31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31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31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31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31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31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31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31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31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31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31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31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31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31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31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31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31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31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31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31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31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31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31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31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31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31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31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31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31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31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31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31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31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31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31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31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31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31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31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31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31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31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31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31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31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31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31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31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31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31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31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31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31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31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31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31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31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31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31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31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31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31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31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31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31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31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31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31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31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31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31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31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31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31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31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31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31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31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31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31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31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31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31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31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31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31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31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31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31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31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31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31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31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31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31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31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31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31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31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31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31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31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31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31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31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31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31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31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31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31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31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31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31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31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31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31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31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31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31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31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31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31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31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31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31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31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31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31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31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31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31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31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31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31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31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31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31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31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31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31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31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31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31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31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31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31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31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31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31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31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31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31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31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31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31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31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31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31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31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31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31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31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31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31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31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31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31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31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31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31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31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31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31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31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31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31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31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31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31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31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31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31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31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31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31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31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31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31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31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31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31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31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31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31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31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31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31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31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31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31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31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31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31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31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31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31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31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31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31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31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31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31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31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31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31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31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31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31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31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31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31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31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31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31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31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31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31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31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31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31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31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31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31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31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31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31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31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31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31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31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31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31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31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31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31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31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31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31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31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31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31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31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31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31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31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31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31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31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31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31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31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31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31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31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31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31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31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31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31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31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31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31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31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31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31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31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31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31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31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31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31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31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31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31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31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31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31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31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31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31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31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31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31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31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31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31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31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31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31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31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31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31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31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31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31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31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31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31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31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31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31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31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31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31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31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31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31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31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31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31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31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31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31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31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31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31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31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31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31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31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31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31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31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31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31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31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31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31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31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31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31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31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31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31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31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31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31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31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31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31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31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31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31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31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31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31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31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31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31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31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31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31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31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31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31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31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31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31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31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31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31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31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31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31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31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31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31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31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31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31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31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31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31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31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31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31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31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31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31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31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31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31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31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31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31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31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31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31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31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31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31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31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31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31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31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31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31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31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31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31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31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31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31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31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31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31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31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31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31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31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31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31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31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31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31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31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31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31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31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31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31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31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31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31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31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31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31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31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31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31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31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31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31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31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31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31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31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31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31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31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31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31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31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31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31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31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31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31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31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31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31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31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31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31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31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31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31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31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31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31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31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31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31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31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31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31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31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31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31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31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31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31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31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31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31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31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31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31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31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31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31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31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31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31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31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31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31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31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31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31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31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31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31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31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31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31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31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31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31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31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31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31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31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31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31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31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31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31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31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31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31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31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31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31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31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31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31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31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31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31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31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31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31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31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31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31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31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31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31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31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31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31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31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31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31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31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31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31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31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31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31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31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31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31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31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31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31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31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31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31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31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31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31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31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31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31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31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31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31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31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31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31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31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31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31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31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31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31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31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31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31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31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31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31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31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31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31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31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31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31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31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31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31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31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31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31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31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31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31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31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31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31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31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31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31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31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31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31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31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31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31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31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31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31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31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31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31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31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31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31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31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31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31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31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31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31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31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31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31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31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31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31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31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31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31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31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31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31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31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31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31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31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31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31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31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31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31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31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31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31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31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31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31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31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31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31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31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31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31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31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31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31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31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31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31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31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31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31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31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31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31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31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31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31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31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31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31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31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31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31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31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31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31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31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31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31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31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31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31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31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31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31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31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31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31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31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31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31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31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31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31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31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31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31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31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31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31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31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31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31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31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31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31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31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31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31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31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31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31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31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31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31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31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31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31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31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31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31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31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31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31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31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31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31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31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31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31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31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31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31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31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31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31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31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31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31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31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31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31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31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31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31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31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31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31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31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31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31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31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31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31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31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31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31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31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31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31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31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31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31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31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31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31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31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31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31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31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31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31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31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31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31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31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31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31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31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31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31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31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31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31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31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31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31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31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31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31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31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31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31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31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31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31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31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31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31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31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31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31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31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31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31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31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31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31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31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31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31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31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31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31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31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31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31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31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31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31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31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31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31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31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31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31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31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31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31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31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31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31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31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31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31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31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31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31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31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31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31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31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31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31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31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31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31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31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31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31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31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31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31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31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31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31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31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31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31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31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31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31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31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31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31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31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31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31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31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31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31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31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31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31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31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31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31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31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31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31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31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31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31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31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31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31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31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31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31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31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31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31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31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31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31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31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31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31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31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31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31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31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31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31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31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31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31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31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31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31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31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31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31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31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31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31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31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31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31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31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31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31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31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31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31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31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31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31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31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31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31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31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31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31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31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31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31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31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31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31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31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31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31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31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31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31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31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32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1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2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Pereira</cp:lastModifiedBy>
  <dcterms:created xsi:type="dcterms:W3CDTF">2019-09-02T00:47:39Z</dcterms:created>
  <dcterms:modified xsi:type="dcterms:W3CDTF">2019-10-02T00:29:30Z</dcterms:modified>
</cp:coreProperties>
</file>