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 INTERNSHIP PROJECT\Indivisual Dashboards\"/>
    </mc:Choice>
  </mc:AlternateContent>
  <xr:revisionPtr revIDLastSave="0" documentId="13_ncr:1_{49C6A018-7BDA-4F34-929E-99C9F52E280A}" xr6:coauthVersionLast="47" xr6:coauthVersionMax="47" xr10:uidLastSave="{00000000-0000-0000-0000-000000000000}"/>
  <bookViews>
    <workbookView xWindow="-108" yWindow="-108" windowWidth="23256" windowHeight="12456" xr2:uid="{DB4914E9-F1D4-465B-BCD1-2F7B442E1AE2}"/>
  </bookViews>
  <sheets>
    <sheet name="UHPFnoyield" sheetId="8" r:id="rId1"/>
    <sheet name="UHPFyield" sheetId="2" r:id="rId2"/>
    <sheet name="CONnoyield" sheetId="3" r:id="rId3"/>
    <sheet name="CONyield" sheetId="4" r:id="rId4"/>
    <sheet name="LRFnoyield" sheetId="5" r:id="rId5"/>
    <sheet name="LRF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F14" i="6"/>
  <c r="H14" i="6" s="1"/>
  <c r="F15" i="6"/>
  <c r="H15" i="6" s="1"/>
  <c r="I15" i="6" s="1"/>
  <c r="F16" i="6"/>
  <c r="H16" i="6" s="1"/>
  <c r="F17" i="6"/>
  <c r="H17" i="6" s="1"/>
  <c r="F18" i="6"/>
  <c r="H18" i="6" s="1"/>
  <c r="I18" i="6" s="1"/>
  <c r="F19" i="6"/>
  <c r="H19" i="6" s="1"/>
  <c r="I19" i="6" s="1"/>
  <c r="F20" i="6"/>
  <c r="H20" i="6" s="1"/>
  <c r="I20" i="6" s="1"/>
  <c r="F21" i="6"/>
  <c r="H21" i="6" s="1"/>
  <c r="I21" i="6" s="1"/>
  <c r="F22" i="6"/>
  <c r="H22" i="6" s="1"/>
  <c r="I22" i="6" s="1"/>
  <c r="F23" i="6"/>
  <c r="F24" i="6"/>
  <c r="H24" i="6" s="1"/>
  <c r="F25" i="6"/>
  <c r="H25" i="6" s="1"/>
  <c r="I25" i="6" s="1"/>
  <c r="F26" i="6"/>
  <c r="H26" i="6" s="1"/>
  <c r="F27" i="6"/>
  <c r="H27" i="6" s="1"/>
  <c r="I27" i="6" s="1"/>
  <c r="H23" i="6"/>
  <c r="I23" i="6" s="1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L14" i="6"/>
  <c r="L15" i="6"/>
  <c r="L16" i="6"/>
  <c r="L17" i="6"/>
  <c r="N17" i="6" s="1"/>
  <c r="L18" i="6"/>
  <c r="L19" i="6"/>
  <c r="L20" i="6"/>
  <c r="L21" i="6"/>
  <c r="L22" i="6"/>
  <c r="L23" i="6"/>
  <c r="N23" i="6" s="1"/>
  <c r="L24" i="6"/>
  <c r="L25" i="6"/>
  <c r="L26" i="6"/>
  <c r="L27" i="6"/>
  <c r="M14" i="6"/>
  <c r="N14" i="6" s="1"/>
  <c r="M15" i="6"/>
  <c r="N15" i="6" s="1"/>
  <c r="M16" i="6"/>
  <c r="N16" i="6" s="1"/>
  <c r="M17" i="6"/>
  <c r="M18" i="6"/>
  <c r="M19" i="6"/>
  <c r="M20" i="6"/>
  <c r="M21" i="6"/>
  <c r="N21" i="6" s="1"/>
  <c r="M22" i="6"/>
  <c r="M23" i="6"/>
  <c r="M24" i="6"/>
  <c r="N24" i="6" s="1"/>
  <c r="M25" i="6"/>
  <c r="M26" i="6"/>
  <c r="N26" i="6" s="1"/>
  <c r="M27" i="6"/>
  <c r="N27" i="6" s="1"/>
  <c r="N18" i="6"/>
  <c r="N19" i="6"/>
  <c r="N20" i="6"/>
  <c r="N22" i="6"/>
  <c r="N25" i="6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F14" i="5"/>
  <c r="H14" i="5" s="1"/>
  <c r="F15" i="5"/>
  <c r="H15" i="5" s="1"/>
  <c r="F16" i="5"/>
  <c r="F17" i="5"/>
  <c r="F18" i="5"/>
  <c r="H18" i="5" s="1"/>
  <c r="I18" i="5" s="1"/>
  <c r="F19" i="5"/>
  <c r="H19" i="5" s="1"/>
  <c r="F20" i="5"/>
  <c r="F21" i="5"/>
  <c r="F22" i="5"/>
  <c r="H22" i="5" s="1"/>
  <c r="I22" i="5" s="1"/>
  <c r="F23" i="5"/>
  <c r="H23" i="5" s="1"/>
  <c r="I23" i="5" s="1"/>
  <c r="F24" i="5"/>
  <c r="H24" i="5" s="1"/>
  <c r="I24" i="5" s="1"/>
  <c r="F25" i="5"/>
  <c r="H25" i="5" s="1"/>
  <c r="I25" i="5" s="1"/>
  <c r="F26" i="5"/>
  <c r="H26" i="5" s="1"/>
  <c r="F27" i="5"/>
  <c r="H27" i="5" s="1"/>
  <c r="H16" i="5"/>
  <c r="H17" i="5"/>
  <c r="H20" i="5"/>
  <c r="I20" i="5" s="1"/>
  <c r="H21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H3" i="2"/>
  <c r="H4" i="2"/>
  <c r="H5" i="2"/>
  <c r="H6" i="2"/>
  <c r="H7" i="2"/>
  <c r="H8" i="2"/>
  <c r="H9" i="2"/>
  <c r="H10" i="2"/>
  <c r="H11" i="2"/>
  <c r="H12" i="2"/>
  <c r="H13" i="2"/>
  <c r="L12" i="2"/>
  <c r="L13" i="2"/>
  <c r="J11" i="2"/>
  <c r="J13" i="2"/>
  <c r="L2" i="4"/>
  <c r="K2" i="4"/>
  <c r="J2" i="4"/>
  <c r="L2" i="2"/>
  <c r="K2" i="2"/>
  <c r="J2" i="2"/>
  <c r="D2" i="8"/>
  <c r="F2" i="8"/>
  <c r="H2" i="8"/>
  <c r="D3" i="8"/>
  <c r="F3" i="8"/>
  <c r="H3" i="8"/>
  <c r="I3" i="8" s="1"/>
  <c r="J3" i="8"/>
  <c r="J3" i="2" s="1"/>
  <c r="K3" i="8"/>
  <c r="K3" i="2" s="1"/>
  <c r="L3" i="8"/>
  <c r="L3" i="2" s="1"/>
  <c r="D4" i="8"/>
  <c r="F4" i="8"/>
  <c r="H4" i="8"/>
  <c r="I4" i="8" s="1"/>
  <c r="J4" i="8"/>
  <c r="J4" i="2" s="1"/>
  <c r="K4" i="8"/>
  <c r="K4" i="2" s="1"/>
  <c r="L4" i="8"/>
  <c r="L4" i="2" s="1"/>
  <c r="D5" i="8"/>
  <c r="F5" i="8"/>
  <c r="H5" i="8"/>
  <c r="I5" i="8" s="1"/>
  <c r="J5" i="8"/>
  <c r="J5" i="2" s="1"/>
  <c r="K5" i="8"/>
  <c r="K5" i="2" s="1"/>
  <c r="L5" i="8"/>
  <c r="L5" i="2" s="1"/>
  <c r="D6" i="8"/>
  <c r="F6" i="8"/>
  <c r="H6" i="8"/>
  <c r="J6" i="8"/>
  <c r="J6" i="2" s="1"/>
  <c r="K6" i="8"/>
  <c r="K6" i="2" s="1"/>
  <c r="L6" i="8"/>
  <c r="L6" i="2" s="1"/>
  <c r="D7" i="8"/>
  <c r="F7" i="8"/>
  <c r="H7" i="8" s="1"/>
  <c r="J7" i="8"/>
  <c r="J7" i="2" s="1"/>
  <c r="K7" i="8"/>
  <c r="K7" i="2" s="1"/>
  <c r="L7" i="8"/>
  <c r="L7" i="2" s="1"/>
  <c r="D8" i="8"/>
  <c r="F8" i="8"/>
  <c r="H8" i="8"/>
  <c r="J8" i="8"/>
  <c r="J8" i="2" s="1"/>
  <c r="K8" i="8"/>
  <c r="K8" i="2" s="1"/>
  <c r="L8" i="8"/>
  <c r="L8" i="2" s="1"/>
  <c r="D9" i="8"/>
  <c r="F9" i="8"/>
  <c r="H9" i="8"/>
  <c r="I9" i="8"/>
  <c r="J9" i="8"/>
  <c r="J9" i="2" s="1"/>
  <c r="K9" i="8"/>
  <c r="K9" i="2" s="1"/>
  <c r="L9" i="8"/>
  <c r="L9" i="2" s="1"/>
  <c r="D10" i="8"/>
  <c r="F10" i="8"/>
  <c r="H10" i="8"/>
  <c r="I10" i="8" s="1"/>
  <c r="J10" i="8"/>
  <c r="J10" i="2" s="1"/>
  <c r="K10" i="8"/>
  <c r="K10" i="2" s="1"/>
  <c r="L10" i="8"/>
  <c r="L10" i="2" s="1"/>
  <c r="D11" i="8"/>
  <c r="F11" i="8"/>
  <c r="H11" i="8" s="1"/>
  <c r="I11" i="8" s="1"/>
  <c r="J11" i="8"/>
  <c r="K11" i="8"/>
  <c r="K11" i="2" s="1"/>
  <c r="L11" i="8"/>
  <c r="L11" i="2" s="1"/>
  <c r="D12" i="8"/>
  <c r="F12" i="8"/>
  <c r="H12" i="8" s="1"/>
  <c r="J12" i="8"/>
  <c r="J12" i="2" s="1"/>
  <c r="K12" i="8"/>
  <c r="K12" i="2" s="1"/>
  <c r="L12" i="8"/>
  <c r="D13" i="8"/>
  <c r="F13" i="8"/>
  <c r="H13" i="8" s="1"/>
  <c r="J13" i="8"/>
  <c r="K13" i="8"/>
  <c r="K13" i="2" s="1"/>
  <c r="L13" i="8"/>
  <c r="D13" i="6"/>
  <c r="F13" i="6"/>
  <c r="H13" i="6" s="1"/>
  <c r="I13" i="6" s="1"/>
  <c r="D13" i="5"/>
  <c r="F13" i="5"/>
  <c r="H13" i="5"/>
  <c r="D10" i="4"/>
  <c r="F10" i="4"/>
  <c r="H10" i="4" s="1"/>
  <c r="D2" i="3"/>
  <c r="D3" i="3"/>
  <c r="D4" i="3"/>
  <c r="D5" i="3"/>
  <c r="D6" i="3"/>
  <c r="D7" i="3"/>
  <c r="D8" i="3"/>
  <c r="D9" i="3"/>
  <c r="D10" i="3"/>
  <c r="F2" i="3"/>
  <c r="H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I17" i="6" l="1"/>
  <c r="I26" i="6"/>
  <c r="I14" i="6"/>
  <c r="I24" i="6"/>
  <c r="I16" i="6"/>
  <c r="I19" i="5"/>
  <c r="I27" i="5"/>
  <c r="I15" i="5"/>
  <c r="I26" i="5"/>
  <c r="I14" i="5"/>
  <c r="I21" i="5"/>
  <c r="I17" i="5"/>
  <c r="I16" i="5"/>
  <c r="I3" i="3"/>
  <c r="I8" i="8"/>
  <c r="I2" i="8"/>
  <c r="I7" i="3"/>
  <c r="I6" i="3"/>
  <c r="I12" i="8"/>
  <c r="I6" i="8"/>
  <c r="I13" i="8"/>
  <c r="I7" i="8"/>
  <c r="I13" i="5"/>
  <c r="I10" i="4"/>
  <c r="I4" i="3"/>
  <c r="I8" i="3"/>
  <c r="I5" i="3"/>
  <c r="I10" i="3"/>
  <c r="I9" i="3"/>
  <c r="I2" i="3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H2" i="2" s="1"/>
  <c r="D2" i="2"/>
  <c r="M2" i="6" l="1"/>
  <c r="M2" i="4"/>
  <c r="I8" i="4"/>
  <c r="I9" i="4"/>
  <c r="M7" i="2"/>
  <c r="M13" i="2"/>
  <c r="M2" i="2"/>
  <c r="M5" i="2"/>
  <c r="M8" i="2"/>
  <c r="M11" i="2"/>
  <c r="M10" i="2"/>
  <c r="M4" i="2"/>
  <c r="M3" i="2"/>
  <c r="M6" i="2"/>
  <c r="M9" i="2"/>
  <c r="M12" i="2"/>
  <c r="I7" i="5"/>
  <c r="I7" i="4"/>
  <c r="I3" i="4"/>
  <c r="I4" i="2"/>
  <c r="I6" i="2"/>
  <c r="I11" i="2"/>
  <c r="I2" i="2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13" i="2"/>
  <c r="I5" i="2"/>
  <c r="I9" i="2"/>
  <c r="I12" i="2"/>
  <c r="I7" i="2"/>
  <c r="I10" i="2"/>
  <c r="I3" i="2"/>
  <c r="I8" i="2"/>
  <c r="I10" i="5" l="1"/>
  <c r="D2" i="7"/>
  <c r="N2" i="4"/>
  <c r="I10" i="6"/>
  <c r="J6" i="3" l="1"/>
  <c r="J6" i="4" s="1"/>
  <c r="J8" i="3"/>
  <c r="J8" i="4" s="1"/>
  <c r="J7" i="3"/>
  <c r="J7" i="4" s="1"/>
  <c r="J4" i="3"/>
  <c r="J4" i="4" s="1"/>
  <c r="J9" i="3"/>
  <c r="J9" i="4" s="1"/>
  <c r="J3" i="3"/>
  <c r="J3" i="4" s="1"/>
  <c r="J10" i="3"/>
  <c r="J10" i="4" s="1"/>
  <c r="J5" i="3"/>
  <c r="J5" i="4" s="1"/>
  <c r="K7" i="3"/>
  <c r="K7" i="4" s="1"/>
  <c r="K9" i="3"/>
  <c r="K9" i="4" s="1"/>
  <c r="K10" i="3"/>
  <c r="K10" i="4" s="1"/>
  <c r="K3" i="3"/>
  <c r="K3" i="4" s="1"/>
  <c r="K5" i="3"/>
  <c r="K5" i="4" s="1"/>
  <c r="K4" i="3"/>
  <c r="K4" i="4" s="1"/>
  <c r="K8" i="3"/>
  <c r="K8" i="4" s="1"/>
  <c r="K6" i="3"/>
  <c r="K6" i="4" s="1"/>
  <c r="L8" i="3"/>
  <c r="L8" i="4" s="1"/>
  <c r="L4" i="3"/>
  <c r="L4" i="4" s="1"/>
  <c r="L5" i="3"/>
  <c r="L5" i="4" s="1"/>
  <c r="L7" i="3"/>
  <c r="L7" i="4" s="1"/>
  <c r="L3" i="3"/>
  <c r="L3" i="4" s="1"/>
  <c r="L6" i="3"/>
  <c r="L6" i="4" s="1"/>
  <c r="L10" i="3"/>
  <c r="L10" i="4" s="1"/>
  <c r="L9" i="3"/>
  <c r="L9" i="4" s="1"/>
  <c r="K6" i="5"/>
  <c r="K6" i="6" s="1"/>
  <c r="K7" i="5"/>
  <c r="K7" i="6" s="1"/>
  <c r="K4" i="5"/>
  <c r="K4" i="6" s="1"/>
  <c r="K9" i="6"/>
  <c r="K9" i="5"/>
  <c r="K10" i="5"/>
  <c r="K10" i="6" s="1"/>
  <c r="K11" i="5"/>
  <c r="K11" i="6" s="1"/>
  <c r="K3" i="5"/>
  <c r="K3" i="6" s="1"/>
  <c r="K13" i="6"/>
  <c r="K13" i="5"/>
  <c r="K8" i="5"/>
  <c r="K8" i="6" s="1"/>
  <c r="K2" i="6"/>
  <c r="K5" i="5"/>
  <c r="K5" i="6" s="1"/>
  <c r="K12" i="5"/>
  <c r="K12" i="6"/>
  <c r="L6" i="5"/>
  <c r="L6" i="6" s="1"/>
  <c r="L3" i="5"/>
  <c r="L3" i="6" s="1"/>
  <c r="L12" i="6"/>
  <c r="L12" i="5"/>
  <c r="L13" i="6"/>
  <c r="L13" i="5"/>
  <c r="L7" i="6"/>
  <c r="L7" i="5"/>
  <c r="L9" i="5"/>
  <c r="L9" i="6" s="1"/>
  <c r="L10" i="5"/>
  <c r="L10" i="6" s="1"/>
  <c r="L11" i="5"/>
  <c r="L11" i="6" s="1"/>
  <c r="L4" i="5"/>
  <c r="L4" i="6" s="1"/>
  <c r="L2" i="6"/>
  <c r="A2" i="7" s="1"/>
  <c r="L8" i="5"/>
  <c r="L8" i="6" s="1"/>
  <c r="L5" i="5"/>
  <c r="L5" i="6"/>
  <c r="J5" i="5"/>
  <c r="J5" i="6" s="1"/>
  <c r="J4" i="5"/>
  <c r="J4" i="6" s="1"/>
  <c r="J13" i="5"/>
  <c r="J13" i="6" s="1"/>
  <c r="J12" i="6"/>
  <c r="J12" i="5"/>
  <c r="J11" i="5"/>
  <c r="J11" i="6" s="1"/>
  <c r="J8" i="5"/>
  <c r="J8" i="6" s="1"/>
  <c r="J9" i="6"/>
  <c r="J9" i="5"/>
  <c r="J10" i="5"/>
  <c r="J10" i="6" s="1"/>
  <c r="J7" i="5"/>
  <c r="J7" i="6" s="1"/>
  <c r="J3" i="5"/>
  <c r="J3" i="6" s="1"/>
  <c r="J2" i="6"/>
  <c r="J6" i="5"/>
  <c r="J6" i="6"/>
  <c r="C2" i="7" l="1"/>
  <c r="E2" i="7"/>
  <c r="N2" i="6"/>
</calcChain>
</file>

<file path=xl/sharedStrings.xml><?xml version="1.0" encoding="utf-8"?>
<sst xmlns="http://schemas.openxmlformats.org/spreadsheetml/2006/main" count="367" uniqueCount="48">
  <si>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</si>
  <si>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</si>
  <si>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</si>
  <si>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</si>
  <si>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</si>
  <si>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</si>
  <si>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</si>
  <si>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</si>
  <si>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</si>
  <si>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</si>
  <si>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</si>
  <si>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</si>
  <si>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MT</t>
  </si>
  <si>
    <t>ANTHRESITE COKE FINES, SIZE: 0.5 MM TO 6</t>
  </si>
  <si>
    <t>QUICK LIME</t>
  </si>
  <si>
    <t>DOLOMATIC LIME (SULPHUR FREE)</t>
  </si>
  <si>
    <t>FERRO SILICON</t>
  </si>
  <si>
    <t>KG</t>
  </si>
  <si>
    <t>Yield</t>
  </si>
  <si>
    <t>M S CHILLER SCRAP</t>
  </si>
  <si>
    <t>FERRO CHROME HIGH CARBON LUMPS 10-70 MM</t>
  </si>
  <si>
    <t>Amount added by CON</t>
  </si>
  <si>
    <t>FLOURSPAR POWDER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</si>
  <si>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</si>
  <si>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</si>
  <si>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</si>
  <si>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</si>
  <si>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</si>
  <si>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</si>
  <si>
    <t>LM,304 SERIES</t>
  </si>
  <si>
    <t>N6496</t>
  </si>
  <si>
    <t>174PH SCRAP NI4.25% CR14% CU2.5%</t>
  </si>
  <si>
    <t>NIRESIST-1 (Ni-13.75%, Cu-5.75%)</t>
  </si>
  <si>
    <t>FERRO CHROME HIGH CARBON LUMPS</t>
  </si>
  <si>
    <t>STAINLESS STEEL MELTING SCRAP 310</t>
  </si>
  <si>
    <t>STAINLESS STEEL MELTING SCRAP (NI35%,CR</t>
  </si>
  <si>
    <t>S.S.SHREDDED SCRAP 304 (NI 8%)</t>
  </si>
  <si>
    <t>STAINLESS STEEL MELTING SCRAP 430</t>
  </si>
  <si>
    <t>COPPER SCRAP</t>
  </si>
  <si>
    <t>FERRO NICKEL (Ni - 40.1 to 41%)</t>
  </si>
  <si>
    <t>FERRO NICKEL 14.1% to 15% (LOCAL)</t>
  </si>
  <si>
    <t>LM,SUPER304HR</t>
  </si>
  <si>
    <t>GRAPHITE FINES</t>
  </si>
  <si>
    <t>FERRO NIOBIUM</t>
  </si>
  <si>
    <t>SILICO MANGANESE WITH 2 % MAXIMUM CARBON</t>
  </si>
  <si>
    <t>Forging Flashes Scrap (in the form of</t>
  </si>
  <si>
    <t>FERRO BORON</t>
  </si>
  <si>
    <t>SILICO MANGANESE WITH 0.5% MAXIMUM CARBO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</si>
</sst>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4E944-1CF3-46B0-AD2D-4C781F1C0E4B}" name="UHPFNOYIELD9" displayName="UHPFNOYIELD9" ref="A1:L13" totalsRowShown="0" headerRowDxfId="91" dataDxfId="90">
  <autoFilter ref="A1:L13" xr:uid="{5584E944-1CF3-46B0-AD2D-4C781F1C0E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D77EED0-7294-40D1-87F5-CDF870F0A011}" name="Heat No." dataDxfId="89"/>
    <tableColumn id="2" xr3:uid="{44F171F5-294D-437D-9CB7-D8685FA0719F}" name="Material" dataDxfId="88"/>
    <tableColumn id="3" xr3:uid="{A2BD08B2-CE6A-4903-915E-4EFE425F477B}" name="Actual Amount" dataDxfId="87"/>
    <tableColumn id="5" xr3:uid="{8DA27F90-EA36-47E0-AC72-BDF3D1F27BF8}" name="Amount" dataDxfId="86">
      <calculatedColumnFormula>UHPFNOYIELD9[[#This Row],[Actual Amount]]*-1</calculatedColumnFormula>
    </tableColumn>
    <tableColumn id="7" xr3:uid="{4C6B3C51-2B4D-4BF1-8B9D-FE72EDDE7F33}" name="Actual Quantity" dataDxfId="85"/>
    <tableColumn id="4" xr3:uid="{593EDE30-490E-4D30-97B5-1655C97E3AC1}" name="Quantity" dataDxfId="84">
      <calculatedColumnFormula>UHPFNOYIELD9[[#This Row],[Actual Quantity]]*-1</calculatedColumnFormula>
    </tableColumn>
    <tableColumn id="8" xr3:uid="{89C323F5-012A-4190-9DE4-208DE085B8EE}" name="Unit" dataDxfId="83"/>
    <tableColumn id="9" xr3:uid="{EC0E904E-6157-4A9C-97E5-6E16A0CC593E}" name="Conversion_to_MT" dataDxfId="82">
      <calculatedColumnFormula>IF(UHPFNOYIELD9[[#This Row],[Unit]]="MT",UHPFNOYIELD9[[#This Row],[Quantity]],UHPFNOYIELD9[[#This Row],[Quantity]]/1000)</calculatedColumnFormula>
    </tableColumn>
    <tableColumn id="11" xr3:uid="{AA9AD673-182C-4757-B5A3-6BC2F927C02D}" name="Price per MT" dataDxfId="81">
      <calculatedColumnFormula>UHPFNOYIELD9[[#This Row],[Amount]]/UHPFNOYIELD9[[#This Row],[Conversion_to_MT]]</calculatedColumnFormula>
    </tableColumn>
    <tableColumn id="14" xr3:uid="{E6D361A8-6FF0-412C-BA3B-E880D9AFC2FC}" name="Final Product Name" dataDxfId="80">
      <calculatedColumnFormula>$J$2</calculatedColumnFormula>
    </tableColumn>
    <tableColumn id="16" xr3:uid="{D60FE59D-6896-4C5B-92D4-020E30F8BE11}" name="Final Product Price" dataDxfId="79">
      <calculatedColumnFormula>$K$2</calculatedColumnFormula>
    </tableColumn>
    <tableColumn id="18" xr3:uid="{27AD4A87-11A1-4AAE-9CC7-846724ED9B18}" name="Final Pro. Quantity" dataDxfId="7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3" totalsRowShown="0" headerRowDxfId="77" dataDxfId="76">
  <autoFilter ref="A1:M13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75"/>
    <tableColumn id="2" xr3:uid="{D3BA3226-8C5D-449A-B32D-424830DDECF0}" name="Material" dataDxfId="74"/>
    <tableColumn id="3" xr3:uid="{5AE484C9-EB1A-4CD4-9639-29F2DA1EF697}" name="Actual Amount" dataDxfId="73"/>
    <tableColumn id="5" xr3:uid="{955BD886-DE59-49F5-AAC9-204CFDB95108}" name="Amount" dataDxfId="72">
      <calculatedColumnFormula>UHPFNOYIELD3[[#This Row],[Actual Amount]]*-1</calculatedColumnFormula>
    </tableColumn>
    <tableColumn id="7" xr3:uid="{F4E85C5A-764D-4C57-99F4-C011E8F41A71}" name="Actual Quantity" dataDxfId="71"/>
    <tableColumn id="4" xr3:uid="{165E5D72-4D40-4C41-A18C-70CDBA2E52CE}" name="Quantity" dataDxfId="70">
      <calculatedColumnFormula>UHPFNOYIELD3[[#This Row],[Actual Quantity]]*-1</calculatedColumnFormula>
    </tableColumn>
    <tableColumn id="8" xr3:uid="{F354F7F4-5F6F-4530-98BD-BFF85A705E63}" name="Unit" dataDxfId="69"/>
    <tableColumn id="9" xr3:uid="{77CA6926-275B-41F4-83AC-82918208A1E3}" name="Conversion_to_MT" dataDxfId="6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67">
      <calculatedColumnFormula>UHPFNOYIELD3[[#This Row],[Amount]]/UHPFNOYIELD3[[#This Row],[Conversion_to_MT]]</calculatedColumnFormula>
    </tableColumn>
    <tableColumn id="14" xr3:uid="{6E0552D6-EDE2-4E01-BDD8-B0A1B610F26A}" name="Final Product Name" dataDxfId="66">
      <calculatedColumnFormula>UHPFnoyield!J2</calculatedColumnFormula>
    </tableColumn>
    <tableColumn id="16" xr3:uid="{362DC35D-D417-4C7D-9C78-E82CC4F2E3A5}" name="Final Product Price" dataDxfId="65">
      <calculatedColumnFormula>UHPFnoyield!K2</calculatedColumnFormula>
    </tableColumn>
    <tableColumn id="18" xr3:uid="{E3763FFE-E315-4BC0-A208-FE3E4A0A975B}" name="Final Pro. Quantity" dataDxfId="64">
      <calculatedColumnFormula>UHPFnoyield!L2</calculatedColumnFormula>
    </tableColumn>
    <tableColumn id="6" xr3:uid="{F814C369-68CA-41E0-8CDA-CDA6438DE3CE}" name="Yield" dataDxfId="6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10" totalsRowShown="0" headerRowDxfId="62" dataDxfId="61">
  <autoFilter ref="A1:L10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60"/>
    <tableColumn id="2" xr3:uid="{52A7005E-6A91-4B62-81A7-8611A0140580}" name="Material" dataDxfId="59"/>
    <tableColumn id="3" xr3:uid="{61B859CE-837B-4B23-A0A8-C06D88540FEC}" name="Actual Amount" dataDxfId="58"/>
    <tableColumn id="5" xr3:uid="{E3453362-62B4-47E4-B18A-982E73AAB72C}" name="Amount" dataDxfId="57">
      <calculatedColumnFormula>UHPFNOYIELD5[[#This Row],[Actual Amount]]*-1</calculatedColumnFormula>
    </tableColumn>
    <tableColumn id="7" xr3:uid="{5FF0AEB1-D623-46FA-A85B-78FD045A74CB}" name="Actual Quantity" dataDxfId="56"/>
    <tableColumn id="4" xr3:uid="{B5497AA5-72A8-4F4D-9DEB-22588C1E4568}" name="Quantity" dataDxfId="55">
      <calculatedColumnFormula>UHPFNOYIELD5[[#This Row],[Actual Quantity]]*-1</calculatedColumnFormula>
    </tableColumn>
    <tableColumn id="8" xr3:uid="{06867F15-CC46-4997-AD55-F41B8E7BBE2B}" name="Unit" dataDxfId="54"/>
    <tableColumn id="9" xr3:uid="{BD3C3E4E-34F2-4BA6-B5C2-B6CA473BC823}" name="Conversion_to_MT" dataDxfId="53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2">
      <calculatedColumnFormula>UHPFNOYIELD5[[#This Row],[Amount]]/UHPFNOYIELD5[[#This Row],[Conversion_to_MT]]</calculatedColumnFormula>
    </tableColumn>
    <tableColumn id="14" xr3:uid="{9DB60F0E-2274-4D97-8542-5E34E4205C05}" name="Final Product Name" dataDxfId="51">
      <calculatedColumnFormula>$J$2</calculatedColumnFormula>
    </tableColumn>
    <tableColumn id="16" xr3:uid="{6409CCD3-E085-4805-A84F-B72C4A091566}" name="Final Product Price" dataDxfId="50">
      <calculatedColumnFormula>$K$2</calculatedColumnFormula>
    </tableColumn>
    <tableColumn id="18" xr3:uid="{3508EB6C-005E-4E81-9C05-0C692CACB8F8}" name="Final Pro. Quantity" dataDxfId="4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10" totalsRowShown="0" headerRowDxfId="48" dataDxfId="47">
  <autoFilter ref="A1:N10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46"/>
    <tableColumn id="2" xr3:uid="{80419D6E-22EA-43B4-B622-6E956F8FCE55}" name="Material" dataDxfId="45"/>
    <tableColumn id="3" xr3:uid="{6D85CB7E-BF7D-4B04-B226-54EF078C5B01}" name="Actual Amount" dataDxfId="44"/>
    <tableColumn id="5" xr3:uid="{22FBC06B-446B-4A67-A2C3-C75BBD8DDE80}" name="Amount" dataDxfId="43">
      <calculatedColumnFormula>UHPFNOYIELD56[[#This Row],[Actual Amount]]*-1</calculatedColumnFormula>
    </tableColumn>
    <tableColumn id="7" xr3:uid="{2901A843-78B7-4352-942F-311EB585E009}" name="Actual Quantity" dataDxfId="42"/>
    <tableColumn id="4" xr3:uid="{4993C7B4-7C37-4F27-8F16-880654D51810}" name="Quantity" dataDxfId="41">
      <calculatedColumnFormula>UHPFNOYIELD56[[#This Row],[Actual Quantity]]*-1</calculatedColumnFormula>
    </tableColumn>
    <tableColumn id="8" xr3:uid="{64351CB3-0CD5-4281-ACF9-0AFDB7F25E7E}" name="Unit" dataDxfId="40"/>
    <tableColumn id="9" xr3:uid="{6DA72519-9D2D-4F6E-926F-CAD65FB0A387}" name="Conversion_to_MT" dataDxfId="39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38">
      <calculatedColumnFormula>UHPFNOYIELD56[[#This Row],[Amount]]/UHPFNOYIELD56[[#This Row],[Conversion_to_MT]]</calculatedColumnFormula>
    </tableColumn>
    <tableColumn id="14" xr3:uid="{F31E6329-EF53-471E-B1E2-75214F0D1D84}" name="Final Product Name" dataDxfId="37">
      <calculatedColumnFormula>CONnoyield!J2</calculatedColumnFormula>
    </tableColumn>
    <tableColumn id="16" xr3:uid="{09BED022-B65B-44CA-B885-99556F3B55FE}" name="Final Product Price" dataDxfId="36">
      <calculatedColumnFormula>CONnoyield!K2</calculatedColumnFormula>
    </tableColumn>
    <tableColumn id="18" xr3:uid="{6B8924E5-442E-4D5D-BA05-989BBE891B4D}" name="Final Pro. Quantity" dataDxfId="35">
      <calculatedColumnFormula>CONnoyield!L2</calculatedColumnFormula>
    </tableColumn>
    <tableColumn id="6" xr3:uid="{8A3A2FBF-621F-4A63-9057-11855351B430}" name="Amount added by CON" dataDxfId="34">
      <calculatedColumnFormula>#REF!</calculatedColumnFormula>
    </tableColumn>
    <tableColumn id="10" xr3:uid="{490361B6-2CDD-4461-AC84-CF910A2082D0}" name="Yield" dataDxfId="33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27" totalsRowShown="0" headerRowDxfId="32" dataDxfId="31">
  <autoFilter ref="A1:L27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27" totalsRowShown="0" headerRowDxfId="18" dataDxfId="17">
  <autoFilter ref="A1:N27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LRFnoyield!J2</calculatedColumnFormula>
    </tableColumn>
    <tableColumn id="16" xr3:uid="{9BEA26F4-EEF2-4932-83B3-E0F631CCE0C9}" name="Final Product Price" dataDxfId="6">
      <calculatedColumnFormula>LRFnoyield!K2</calculatedColumnFormula>
    </tableColumn>
    <tableColumn id="18" xr3:uid="{DBBCFFC6-3A6D-4AC1-A9FB-C79E74E3414F}" name="Final Pro. Quantity" dataDxfId="5">
      <calculatedColumnFormula>LRFnoyield!L2</calculatedColumnFormula>
    </tableColumn>
    <tableColumn id="6" xr3:uid="{36B1DB2C-0BF1-417F-A623-F02559748138}" name="Amount added by LRN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LRFyield!L2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154-019C-4E44-967C-EB7CCCC9B67F}">
  <dimension ref="A1:P13"/>
  <sheetViews>
    <sheetView tabSelected="1" workbookViewId="0">
      <selection activeCell="N6" sqref="N6"/>
    </sheetView>
  </sheetViews>
  <sheetFormatPr defaultRowHeight="14.4" x14ac:dyDescent="0.3"/>
  <cols>
    <col min="1" max="12" width="14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41.4" x14ac:dyDescent="0.3">
      <c r="A2" s="2" t="s">
        <v>30</v>
      </c>
      <c r="B2" s="6" t="s">
        <v>31</v>
      </c>
      <c r="C2" s="15">
        <v>-1265671.48</v>
      </c>
      <c r="D2" s="7">
        <f>UHPFNOYIELD9[[#This Row],[Actual Amount]]*-1</f>
        <v>1265671.48</v>
      </c>
      <c r="E2" s="4">
        <v>-3.0419999999999998</v>
      </c>
      <c r="F2" s="8">
        <f>UHPFNOYIELD9[[#This Row],[Actual Quantity]]*-1</f>
        <v>3.0419999999999998</v>
      </c>
      <c r="G2" s="2" t="s">
        <v>12</v>
      </c>
      <c r="H2" s="1">
        <f>IF(UHPFNOYIELD9[[#This Row],[Unit]]="MT",UHPFNOYIELD9[[#This Row],[Quantity]],UHPFNOYIELD9[[#This Row],[Quantity]]/1000)</f>
        <v>3.0419999999999998</v>
      </c>
      <c r="I2" s="1">
        <f>UHPFNOYIELD9[[#This Row],[Amount]]/UHPFNOYIELD9[[#This Row],[Conversion_to_MT]]</f>
        <v>416065.57527942146</v>
      </c>
      <c r="J2" s="2" t="s">
        <v>29</v>
      </c>
      <c r="K2" s="3">
        <v>4762958.62</v>
      </c>
      <c r="L2" s="4">
        <v>42.317</v>
      </c>
      <c r="N2" s="18"/>
      <c r="O2" s="19"/>
      <c r="P2" s="20"/>
    </row>
    <row r="3" spans="1:16" ht="41.4" x14ac:dyDescent="0.3">
      <c r="A3" s="2" t="s">
        <v>30</v>
      </c>
      <c r="B3" s="6" t="s">
        <v>31</v>
      </c>
      <c r="C3" s="15">
        <v>-27610.53</v>
      </c>
      <c r="D3" s="7">
        <f>UHPFNOYIELD9[[#This Row],[Actual Amount]]*-1</f>
        <v>27610.53</v>
      </c>
      <c r="E3" s="4">
        <v>-2.0680000000000001</v>
      </c>
      <c r="F3" s="8">
        <f>UHPFNOYIELD9[[#This Row],[Actual Quantity]]*-1</f>
        <v>2.0680000000000001</v>
      </c>
      <c r="G3" s="2" t="s">
        <v>12</v>
      </c>
      <c r="H3" s="1">
        <f>IF(UHPFNOYIELD9[[#This Row],[Unit]]="MT",UHPFNOYIELD9[[#This Row],[Quantity]],UHPFNOYIELD9[[#This Row],[Quantity]]/1000)</f>
        <v>2.0680000000000001</v>
      </c>
      <c r="I3" s="1">
        <f>UHPFNOYIELD9[[#This Row],[Amount]]/UHPFNOYIELD9[[#This Row],[Conversion_to_MT]]</f>
        <v>13351.320116054158</v>
      </c>
      <c r="J3" s="6" t="str">
        <f t="shared" ref="J3:J13" si="0">$J$2</f>
        <v>LM,304 SERIES</v>
      </c>
      <c r="K3" s="15">
        <f t="shared" ref="K3:K13" si="1">$K$2</f>
        <v>4762958.62</v>
      </c>
      <c r="L3" s="16">
        <f t="shared" ref="L3:L13" si="2">$L$2</f>
        <v>42.317</v>
      </c>
    </row>
    <row r="4" spans="1:16" ht="41.4" x14ac:dyDescent="0.3">
      <c r="A4" s="2" t="s">
        <v>30</v>
      </c>
      <c r="B4" s="6" t="s">
        <v>32</v>
      </c>
      <c r="C4" s="15">
        <v>-1180612.92</v>
      </c>
      <c r="D4" s="7">
        <f>UHPFNOYIELD9[[#This Row],[Actual Amount]]*-1</f>
        <v>1180612.92</v>
      </c>
      <c r="E4" s="4">
        <v>-5.7939999999999996</v>
      </c>
      <c r="F4" s="8">
        <f>UHPFNOYIELD9[[#This Row],[Actual Quantity]]*-1</f>
        <v>5.7939999999999996</v>
      </c>
      <c r="G4" s="2" t="s">
        <v>12</v>
      </c>
      <c r="H4" s="1">
        <f>IF(UHPFNOYIELD9[[#This Row],[Unit]]="MT",UHPFNOYIELD9[[#This Row],[Quantity]],UHPFNOYIELD9[[#This Row],[Quantity]]/1000)</f>
        <v>5.7939999999999996</v>
      </c>
      <c r="I4" s="1">
        <f>UHPFNOYIELD9[[#This Row],[Amount]]/UHPFNOYIELD9[[#This Row],[Conversion_to_MT]]</f>
        <v>203764.74283741802</v>
      </c>
      <c r="J4" s="6" t="str">
        <f t="shared" si="0"/>
        <v>LM,304 SERIES</v>
      </c>
      <c r="K4" s="15">
        <f t="shared" si="1"/>
        <v>4762958.62</v>
      </c>
      <c r="L4" s="16">
        <f t="shared" si="2"/>
        <v>42.317</v>
      </c>
    </row>
    <row r="5" spans="1:16" ht="41.4" x14ac:dyDescent="0.3">
      <c r="A5" s="2" t="s">
        <v>30</v>
      </c>
      <c r="B5" s="6" t="s">
        <v>32</v>
      </c>
      <c r="C5" s="15">
        <v>-14400</v>
      </c>
      <c r="D5" s="7">
        <f>UHPFNOYIELD9[[#This Row],[Actual Amount]]*-1</f>
        <v>14400</v>
      </c>
      <c r="E5" s="4">
        <v>-6.266</v>
      </c>
      <c r="F5" s="8">
        <f>UHPFNOYIELD9[[#This Row],[Actual Quantity]]*-1</f>
        <v>6.266</v>
      </c>
      <c r="G5" s="2" t="s">
        <v>12</v>
      </c>
      <c r="H5" s="1">
        <f>IF(UHPFNOYIELD9[[#This Row],[Unit]]="MT",UHPFNOYIELD9[[#This Row],[Quantity]],UHPFNOYIELD9[[#This Row],[Quantity]]/1000)</f>
        <v>6.266</v>
      </c>
      <c r="I5" s="1">
        <f>UHPFNOYIELD9[[#This Row],[Amount]]/UHPFNOYIELD9[[#This Row],[Conversion_to_MT]]</f>
        <v>2298.1168209383977</v>
      </c>
      <c r="J5" s="6" t="str">
        <f t="shared" si="0"/>
        <v>LM,304 SERIES</v>
      </c>
      <c r="K5" s="15">
        <f t="shared" si="1"/>
        <v>4762958.62</v>
      </c>
      <c r="L5" s="16">
        <f t="shared" si="2"/>
        <v>42.317</v>
      </c>
    </row>
    <row r="6" spans="1:16" ht="41.4" x14ac:dyDescent="0.3">
      <c r="A6" s="2" t="s">
        <v>30</v>
      </c>
      <c r="B6" s="6" t="s">
        <v>33</v>
      </c>
      <c r="C6" s="15">
        <v>-9657.3799999999992</v>
      </c>
      <c r="D6" s="7">
        <f>UHPFNOYIELD9[[#This Row],[Actual Amount]]*-1</f>
        <v>9657.3799999999992</v>
      </c>
      <c r="E6" s="4">
        <v>-5.14</v>
      </c>
      <c r="F6" s="8">
        <f>UHPFNOYIELD9[[#This Row],[Actual Quantity]]*-1</f>
        <v>5.14</v>
      </c>
      <c r="G6" s="2" t="s">
        <v>12</v>
      </c>
      <c r="H6" s="1">
        <f>IF(UHPFNOYIELD9[[#This Row],[Unit]]="MT",UHPFNOYIELD9[[#This Row],[Quantity]],UHPFNOYIELD9[[#This Row],[Quantity]]/1000)</f>
        <v>5.14</v>
      </c>
      <c r="I6" s="1">
        <f>UHPFNOYIELD9[[#This Row],[Amount]]/UHPFNOYIELD9[[#This Row],[Conversion_to_MT]]</f>
        <v>1878.8677042801555</v>
      </c>
      <c r="J6" s="6" t="str">
        <f t="shared" si="0"/>
        <v>LM,304 SERIES</v>
      </c>
      <c r="K6" s="15">
        <f t="shared" si="1"/>
        <v>4762958.62</v>
      </c>
      <c r="L6" s="16">
        <f t="shared" si="2"/>
        <v>42.317</v>
      </c>
    </row>
    <row r="7" spans="1:16" ht="41.4" x14ac:dyDescent="0.3">
      <c r="A7" s="2" t="s">
        <v>30</v>
      </c>
      <c r="B7" s="6" t="s">
        <v>34</v>
      </c>
      <c r="C7" s="15">
        <v>-6838.95</v>
      </c>
      <c r="D7" s="7">
        <f>UHPFNOYIELD9[[#This Row],[Actual Amount]]*-1</f>
        <v>6838.95</v>
      </c>
      <c r="E7" s="4">
        <v>-5.22</v>
      </c>
      <c r="F7" s="8">
        <f>UHPFNOYIELD9[[#This Row],[Actual Quantity]]*-1</f>
        <v>5.22</v>
      </c>
      <c r="G7" s="2" t="s">
        <v>12</v>
      </c>
      <c r="H7" s="1">
        <f>IF(UHPFNOYIELD9[[#This Row],[Unit]]="MT",UHPFNOYIELD9[[#This Row],[Quantity]],UHPFNOYIELD9[[#This Row],[Quantity]]/1000)</f>
        <v>5.22</v>
      </c>
      <c r="I7" s="1">
        <f>UHPFNOYIELD9[[#This Row],[Amount]]/UHPFNOYIELD9[[#This Row],[Conversion_to_MT]]</f>
        <v>1310.1436781609195</v>
      </c>
      <c r="J7" s="6" t="str">
        <f t="shared" si="0"/>
        <v>LM,304 SERIES</v>
      </c>
      <c r="K7" s="15">
        <f t="shared" si="1"/>
        <v>4762958.62</v>
      </c>
      <c r="L7" s="16">
        <f t="shared" si="2"/>
        <v>42.317</v>
      </c>
    </row>
    <row r="8" spans="1:16" ht="41.4" x14ac:dyDescent="0.3">
      <c r="A8" s="2" t="s">
        <v>30</v>
      </c>
      <c r="B8" s="6" t="s">
        <v>35</v>
      </c>
      <c r="C8" s="15">
        <v>-1054726.24</v>
      </c>
      <c r="D8" s="7">
        <f>UHPFNOYIELD9[[#This Row],[Actual Amount]]*-1</f>
        <v>1054726.24</v>
      </c>
      <c r="E8" s="4">
        <v>-1.02</v>
      </c>
      <c r="F8" s="8">
        <f>UHPFNOYIELD9[[#This Row],[Actual Quantity]]*-1</f>
        <v>1.02</v>
      </c>
      <c r="G8" s="2" t="s">
        <v>12</v>
      </c>
      <c r="H8" s="1">
        <f>IF(UHPFNOYIELD9[[#This Row],[Unit]]="MT",UHPFNOYIELD9[[#This Row],[Quantity]],UHPFNOYIELD9[[#This Row],[Quantity]]/1000)</f>
        <v>1.02</v>
      </c>
      <c r="I8" s="1">
        <f>UHPFNOYIELD9[[#This Row],[Amount]]/UHPFNOYIELD9[[#This Row],[Conversion_to_MT]]</f>
        <v>1034045.3333333333</v>
      </c>
      <c r="J8" s="6" t="str">
        <f t="shared" si="0"/>
        <v>LM,304 SERIES</v>
      </c>
      <c r="K8" s="15">
        <f t="shared" si="1"/>
        <v>4762958.62</v>
      </c>
      <c r="L8" s="16">
        <f t="shared" si="2"/>
        <v>42.317</v>
      </c>
    </row>
    <row r="9" spans="1:16" ht="41.4" x14ac:dyDescent="0.3">
      <c r="A9" s="2" t="s">
        <v>30</v>
      </c>
      <c r="B9" s="6" t="s">
        <v>36</v>
      </c>
      <c r="C9" s="15">
        <v>-804086.99</v>
      </c>
      <c r="D9" s="7">
        <f>UHPFNOYIELD9[[#This Row],[Actual Amount]]*-1</f>
        <v>804086.99</v>
      </c>
      <c r="E9" s="4">
        <v>-6.74</v>
      </c>
      <c r="F9" s="8">
        <f>UHPFNOYIELD9[[#This Row],[Actual Quantity]]*-1</f>
        <v>6.74</v>
      </c>
      <c r="G9" s="2" t="s">
        <v>12</v>
      </c>
      <c r="H9" s="1">
        <f>IF(UHPFNOYIELD9[[#This Row],[Unit]]="MT",UHPFNOYIELD9[[#This Row],[Quantity]],UHPFNOYIELD9[[#This Row],[Quantity]]/1000)</f>
        <v>6.74</v>
      </c>
      <c r="I9" s="1">
        <f>UHPFNOYIELD9[[#This Row],[Amount]]/UHPFNOYIELD9[[#This Row],[Conversion_to_MT]]</f>
        <v>119300.74035608309</v>
      </c>
      <c r="J9" s="6" t="str">
        <f t="shared" si="0"/>
        <v>LM,304 SERIES</v>
      </c>
      <c r="K9" s="15">
        <f t="shared" si="1"/>
        <v>4762958.62</v>
      </c>
      <c r="L9" s="16">
        <f t="shared" si="2"/>
        <v>42.317</v>
      </c>
    </row>
    <row r="10" spans="1:16" x14ac:dyDescent="0.3">
      <c r="A10" s="2" t="s">
        <v>30</v>
      </c>
      <c r="B10" s="6" t="s">
        <v>14</v>
      </c>
      <c r="C10" s="15">
        <v>-797282.31</v>
      </c>
      <c r="D10" s="7">
        <f>UHPFNOYIELD9[[#This Row],[Actual Amount]]*-1</f>
        <v>797282.31</v>
      </c>
      <c r="E10" s="4">
        <v>-1</v>
      </c>
      <c r="F10" s="8">
        <f>UHPFNOYIELD9[[#This Row],[Actual Quantity]]*-1</f>
        <v>1</v>
      </c>
      <c r="G10" s="2" t="s">
        <v>12</v>
      </c>
      <c r="H10" s="1">
        <f>IF(UHPFNOYIELD9[[#This Row],[Unit]]="MT",UHPFNOYIELD9[[#This Row],[Quantity]],UHPFNOYIELD9[[#This Row],[Quantity]]/1000)</f>
        <v>1</v>
      </c>
      <c r="I10" s="1">
        <f>UHPFNOYIELD9[[#This Row],[Amount]]/UHPFNOYIELD9[[#This Row],[Conversion_to_MT]]</f>
        <v>797282.31</v>
      </c>
      <c r="J10" s="6" t="str">
        <f t="shared" si="0"/>
        <v>LM,304 SERIES</v>
      </c>
      <c r="K10" s="15">
        <f t="shared" si="1"/>
        <v>4762958.62</v>
      </c>
      <c r="L10" s="16">
        <f t="shared" si="2"/>
        <v>42.317</v>
      </c>
    </row>
    <row r="11" spans="1:16" ht="27.6" x14ac:dyDescent="0.3">
      <c r="A11" s="2" t="s">
        <v>30</v>
      </c>
      <c r="B11" s="6" t="s">
        <v>15</v>
      </c>
      <c r="C11" s="15">
        <v>-11833.08</v>
      </c>
      <c r="D11" s="7">
        <f>UHPFNOYIELD9[[#This Row],[Actual Amount]]*-1</f>
        <v>11833.08</v>
      </c>
      <c r="E11" s="4">
        <v>-0.6</v>
      </c>
      <c r="F11" s="8">
        <f>UHPFNOYIELD9[[#This Row],[Actual Quantity]]*-1</f>
        <v>0.6</v>
      </c>
      <c r="G11" s="2" t="s">
        <v>12</v>
      </c>
      <c r="H11" s="1">
        <f>IF(UHPFNOYIELD9[[#This Row],[Unit]]="MT",UHPFNOYIELD9[[#This Row],[Quantity]],UHPFNOYIELD9[[#This Row],[Quantity]]/1000)</f>
        <v>0.6</v>
      </c>
      <c r="I11" s="1">
        <f>UHPFNOYIELD9[[#This Row],[Amount]]/UHPFNOYIELD9[[#This Row],[Conversion_to_MT]]</f>
        <v>19721.8</v>
      </c>
      <c r="J11" s="6" t="str">
        <f t="shared" si="0"/>
        <v>LM,304 SERIES</v>
      </c>
      <c r="K11" s="15">
        <f t="shared" si="1"/>
        <v>4762958.62</v>
      </c>
      <c r="L11" s="16">
        <f t="shared" si="2"/>
        <v>42.317</v>
      </c>
    </row>
    <row r="12" spans="1:16" ht="41.4" x14ac:dyDescent="0.3">
      <c r="A12" s="2" t="s">
        <v>30</v>
      </c>
      <c r="B12" s="6" t="s">
        <v>37</v>
      </c>
      <c r="C12" s="15">
        <v>-7106.5</v>
      </c>
      <c r="D12" s="7">
        <f>UHPFNOYIELD9[[#This Row],[Actual Amount]]*-1</f>
        <v>7106.5</v>
      </c>
      <c r="E12" s="4">
        <v>-10</v>
      </c>
      <c r="F12" s="8">
        <f>UHPFNOYIELD9[[#This Row],[Actual Quantity]]*-1</f>
        <v>10</v>
      </c>
      <c r="G12" s="2" t="s">
        <v>12</v>
      </c>
      <c r="H12" s="1">
        <f>IF(UHPFNOYIELD9[[#This Row],[Unit]]="MT",UHPFNOYIELD9[[#This Row],[Quantity]],UHPFNOYIELD9[[#This Row],[Quantity]]/1000)</f>
        <v>10</v>
      </c>
      <c r="I12" s="1">
        <f>UHPFNOYIELD9[[#This Row],[Amount]]/UHPFNOYIELD9[[#This Row],[Conversion_to_MT]]</f>
        <v>710.65</v>
      </c>
      <c r="J12" s="6" t="str">
        <f t="shared" si="0"/>
        <v>LM,304 SERIES</v>
      </c>
      <c r="K12" s="15">
        <f t="shared" si="1"/>
        <v>4762958.62</v>
      </c>
      <c r="L12" s="16">
        <f t="shared" si="2"/>
        <v>42.317</v>
      </c>
    </row>
    <row r="13" spans="1:16" ht="41.4" x14ac:dyDescent="0.3">
      <c r="A13" s="2" t="s">
        <v>30</v>
      </c>
      <c r="B13" s="6" t="s">
        <v>13</v>
      </c>
      <c r="C13" s="15">
        <v>-2880</v>
      </c>
      <c r="D13" s="7">
        <f>UHPFNOYIELD9[[#This Row],[Actual Amount]]*-1</f>
        <v>2880</v>
      </c>
      <c r="E13" s="5">
        <v>-200</v>
      </c>
      <c r="F13" s="8">
        <f>UHPFNOYIELD9[[#This Row],[Actual Quantity]]*-1</f>
        <v>200</v>
      </c>
      <c r="G13" s="2" t="s">
        <v>17</v>
      </c>
      <c r="H13" s="1">
        <f>IF(UHPFNOYIELD9[[#This Row],[Unit]]="MT",UHPFNOYIELD9[[#This Row],[Quantity]],UHPFNOYIELD9[[#This Row],[Quantity]]/1000)</f>
        <v>0.2</v>
      </c>
      <c r="I13" s="1">
        <f>UHPFNOYIELD9[[#This Row],[Amount]]/UHPFNOYIELD9[[#This Row],[Conversion_to_MT]]</f>
        <v>14400</v>
      </c>
      <c r="J13" s="6" t="str">
        <f t="shared" si="0"/>
        <v>LM,304 SERIES</v>
      </c>
      <c r="K13" s="15">
        <f t="shared" si="1"/>
        <v>4762958.62</v>
      </c>
      <c r="L13" s="16">
        <f t="shared" si="2"/>
        <v>42.317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3"/>
  <sheetViews>
    <sheetView workbookViewId="0">
      <selection activeCell="H2" sqref="H2:H13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</row>
    <row r="2" spans="1:13" ht="41.4" x14ac:dyDescent="0.3">
      <c r="A2" s="2" t="s">
        <v>30</v>
      </c>
      <c r="B2" s="6" t="s">
        <v>31</v>
      </c>
      <c r="C2" s="15">
        <v>-1265671.48</v>
      </c>
      <c r="D2" s="7">
        <f>UHPFNOYIELD3[[#This Row],[Actual Amount]]*-1</f>
        <v>1265671.48</v>
      </c>
      <c r="E2" s="4">
        <v>-3.0419999999999998</v>
      </c>
      <c r="F2" s="8">
        <f>UHPFNOYIELD3[[#This Row],[Actual Quantity]]*-1</f>
        <v>3.0419999999999998</v>
      </c>
      <c r="G2" s="2" t="s">
        <v>12</v>
      </c>
      <c r="H2" s="1">
        <f>IF(UHPFNOYIELD3[[#This Row],[Unit]]="MT",UHPFNOYIELD3[[#This Row],[Quantity]],UHPFNOYIELD3[[#This Row],[Quantity]]/1000)</f>
        <v>3.0419999999999998</v>
      </c>
      <c r="I2" s="1">
        <f>UHPFNOYIELD3[[#This Row],[Amount]]/UHPFNOYIELD3[[#This Row],[Conversion_to_MT]]</f>
        <v>416065.57527942146</v>
      </c>
      <c r="J2" s="2" t="str">
        <f>UHPFnoyield!J2</f>
        <v>LM,304 SERIES</v>
      </c>
      <c r="K2" s="3">
        <f>UHPFnoyield!K2</f>
        <v>4762958.62</v>
      </c>
      <c r="L2" s="4">
        <f>UHPFnoyield!L2</f>
        <v>42.317</v>
      </c>
      <c r="M2" s="1">
        <f>L2/SUM(UHPFNOYIELD3[Conversion_to_MT])*100</f>
        <v>89.864090040348259</v>
      </c>
    </row>
    <row r="3" spans="1:13" ht="41.4" x14ac:dyDescent="0.3">
      <c r="A3" s="2" t="s">
        <v>30</v>
      </c>
      <c r="B3" s="6" t="s">
        <v>31</v>
      </c>
      <c r="C3" s="15">
        <v>-27610.53</v>
      </c>
      <c r="D3" s="7">
        <f>UHPFNOYIELD3[[#This Row],[Actual Amount]]*-1</f>
        <v>27610.53</v>
      </c>
      <c r="E3" s="4">
        <v>-2.0680000000000001</v>
      </c>
      <c r="F3" s="8">
        <f>UHPFNOYIELD3[[#This Row],[Actual Quantity]]*-1</f>
        <v>2.0680000000000001</v>
      </c>
      <c r="G3" s="2" t="s">
        <v>12</v>
      </c>
      <c r="H3" s="1">
        <f>IF(UHPFNOYIELD3[[#This Row],[Unit]]="MT",UHPFNOYIELD3[[#This Row],[Quantity]],UHPFNOYIELD3[[#This Row],[Quantity]]/1000)</f>
        <v>2.0680000000000001</v>
      </c>
      <c r="I3" s="1">
        <f>UHPFNOYIELD3[[#This Row],[Amount]]/UHPFNOYIELD3[[#This Row],[Conversion_to_MT]]</f>
        <v>13351.320116054158</v>
      </c>
      <c r="J3" s="2" t="str">
        <f>UHPFnoyield!J3</f>
        <v>LM,304 SERIES</v>
      </c>
      <c r="K3" s="3">
        <f>UHPFnoyield!K3</f>
        <v>4762958.62</v>
      </c>
      <c r="L3" s="4">
        <f>UHPFnoyield!L3</f>
        <v>42.317</v>
      </c>
      <c r="M3" s="1">
        <f>L3/SUM(UHPFNOYIELD3[Conversion_to_MT])*100</f>
        <v>89.864090040348259</v>
      </c>
    </row>
    <row r="4" spans="1:13" ht="41.4" x14ac:dyDescent="0.3">
      <c r="A4" s="2" t="s">
        <v>30</v>
      </c>
      <c r="B4" s="6" t="s">
        <v>32</v>
      </c>
      <c r="C4" s="15">
        <v>-1180612.92</v>
      </c>
      <c r="D4" s="7">
        <f>UHPFNOYIELD3[[#This Row],[Actual Amount]]*-1</f>
        <v>1180612.92</v>
      </c>
      <c r="E4" s="4">
        <v>-5.7939999999999996</v>
      </c>
      <c r="F4" s="8">
        <f>UHPFNOYIELD3[[#This Row],[Actual Quantity]]*-1</f>
        <v>5.7939999999999996</v>
      </c>
      <c r="G4" s="2" t="s">
        <v>12</v>
      </c>
      <c r="H4" s="1">
        <f>IF(UHPFNOYIELD3[[#This Row],[Unit]]="MT",UHPFNOYIELD3[[#This Row],[Quantity]],UHPFNOYIELD3[[#This Row],[Quantity]]/1000)</f>
        <v>5.7939999999999996</v>
      </c>
      <c r="I4" s="1">
        <f>UHPFNOYIELD3[[#This Row],[Amount]]/UHPFNOYIELD3[[#This Row],[Conversion_to_MT]]</f>
        <v>203764.74283741802</v>
      </c>
      <c r="J4" s="2" t="str">
        <f>UHPFnoyield!J4</f>
        <v>LM,304 SERIES</v>
      </c>
      <c r="K4" s="3">
        <f>UHPFnoyield!K4</f>
        <v>4762958.62</v>
      </c>
      <c r="L4" s="4">
        <f>UHPFnoyield!L4</f>
        <v>42.317</v>
      </c>
      <c r="M4" s="1">
        <f>L4/SUM(UHPFNOYIELD3[Conversion_to_MT])*100</f>
        <v>89.864090040348259</v>
      </c>
    </row>
    <row r="5" spans="1:13" ht="41.4" x14ac:dyDescent="0.3">
      <c r="A5" s="2" t="s">
        <v>30</v>
      </c>
      <c r="B5" s="6" t="s">
        <v>32</v>
      </c>
      <c r="C5" s="15">
        <v>-14400</v>
      </c>
      <c r="D5" s="7">
        <f>UHPFNOYIELD3[[#This Row],[Actual Amount]]*-1</f>
        <v>14400</v>
      </c>
      <c r="E5" s="4">
        <v>-6.266</v>
      </c>
      <c r="F5" s="8">
        <f>UHPFNOYIELD3[[#This Row],[Actual Quantity]]*-1</f>
        <v>6.266</v>
      </c>
      <c r="G5" s="2" t="s">
        <v>12</v>
      </c>
      <c r="H5" s="1">
        <f>IF(UHPFNOYIELD3[[#This Row],[Unit]]="MT",UHPFNOYIELD3[[#This Row],[Quantity]],UHPFNOYIELD3[[#This Row],[Quantity]]/1000)</f>
        <v>6.266</v>
      </c>
      <c r="I5" s="1">
        <f>UHPFNOYIELD3[[#This Row],[Amount]]/UHPFNOYIELD3[[#This Row],[Conversion_to_MT]]</f>
        <v>2298.1168209383977</v>
      </c>
      <c r="J5" s="2" t="str">
        <f>UHPFnoyield!J5</f>
        <v>LM,304 SERIES</v>
      </c>
      <c r="K5" s="3">
        <f>UHPFnoyield!K5</f>
        <v>4762958.62</v>
      </c>
      <c r="L5" s="4">
        <f>UHPFnoyield!L5</f>
        <v>42.317</v>
      </c>
      <c r="M5" s="1">
        <f>L5/SUM(UHPFNOYIELD3[Conversion_to_MT])*100</f>
        <v>89.864090040348259</v>
      </c>
    </row>
    <row r="6" spans="1:13" ht="41.4" x14ac:dyDescent="0.3">
      <c r="A6" s="2" t="s">
        <v>30</v>
      </c>
      <c r="B6" s="6" t="s">
        <v>33</v>
      </c>
      <c r="C6" s="15">
        <v>-9657.3799999999992</v>
      </c>
      <c r="D6" s="7">
        <f>UHPFNOYIELD3[[#This Row],[Actual Amount]]*-1</f>
        <v>9657.3799999999992</v>
      </c>
      <c r="E6" s="4">
        <v>-5.14</v>
      </c>
      <c r="F6" s="8">
        <f>UHPFNOYIELD3[[#This Row],[Actual Quantity]]*-1</f>
        <v>5.14</v>
      </c>
      <c r="G6" s="2" t="s">
        <v>12</v>
      </c>
      <c r="H6" s="1">
        <f>IF(UHPFNOYIELD3[[#This Row],[Unit]]="MT",UHPFNOYIELD3[[#This Row],[Quantity]],UHPFNOYIELD3[[#This Row],[Quantity]]/1000)</f>
        <v>5.14</v>
      </c>
      <c r="I6" s="1">
        <f>UHPFNOYIELD3[[#This Row],[Amount]]/UHPFNOYIELD3[[#This Row],[Conversion_to_MT]]</f>
        <v>1878.8677042801555</v>
      </c>
      <c r="J6" s="2" t="str">
        <f>UHPFnoyield!J6</f>
        <v>LM,304 SERIES</v>
      </c>
      <c r="K6" s="3">
        <f>UHPFnoyield!K6</f>
        <v>4762958.62</v>
      </c>
      <c r="L6" s="4">
        <f>UHPFnoyield!L6</f>
        <v>42.317</v>
      </c>
      <c r="M6" s="1">
        <f>L6/SUM(UHPFNOYIELD3[Conversion_to_MT])*100</f>
        <v>89.864090040348259</v>
      </c>
    </row>
    <row r="7" spans="1:13" ht="41.4" x14ac:dyDescent="0.3">
      <c r="A7" s="2" t="s">
        <v>30</v>
      </c>
      <c r="B7" s="6" t="s">
        <v>34</v>
      </c>
      <c r="C7" s="15">
        <v>-6838.95</v>
      </c>
      <c r="D7" s="7">
        <f>UHPFNOYIELD3[[#This Row],[Actual Amount]]*-1</f>
        <v>6838.95</v>
      </c>
      <c r="E7" s="4">
        <v>-5.22</v>
      </c>
      <c r="F7" s="8">
        <f>UHPFNOYIELD3[[#This Row],[Actual Quantity]]*-1</f>
        <v>5.22</v>
      </c>
      <c r="G7" s="2" t="s">
        <v>12</v>
      </c>
      <c r="H7" s="1">
        <f>IF(UHPFNOYIELD3[[#This Row],[Unit]]="MT",UHPFNOYIELD3[[#This Row],[Quantity]],UHPFNOYIELD3[[#This Row],[Quantity]]/1000)</f>
        <v>5.22</v>
      </c>
      <c r="I7" s="1">
        <f>UHPFNOYIELD3[[#This Row],[Amount]]/UHPFNOYIELD3[[#This Row],[Conversion_to_MT]]</f>
        <v>1310.1436781609195</v>
      </c>
      <c r="J7" s="2" t="str">
        <f>UHPFnoyield!J7</f>
        <v>LM,304 SERIES</v>
      </c>
      <c r="K7" s="3">
        <f>UHPFnoyield!K7</f>
        <v>4762958.62</v>
      </c>
      <c r="L7" s="4">
        <f>UHPFnoyield!L7</f>
        <v>42.317</v>
      </c>
      <c r="M7" s="1">
        <f>L7/SUM(UHPFNOYIELD3[Conversion_to_MT])*100</f>
        <v>89.864090040348259</v>
      </c>
    </row>
    <row r="8" spans="1:13" ht="41.4" x14ac:dyDescent="0.3">
      <c r="A8" s="2" t="s">
        <v>30</v>
      </c>
      <c r="B8" s="6" t="s">
        <v>35</v>
      </c>
      <c r="C8" s="15">
        <v>-1054726.24</v>
      </c>
      <c r="D8" s="7">
        <f>UHPFNOYIELD3[[#This Row],[Actual Amount]]*-1</f>
        <v>1054726.24</v>
      </c>
      <c r="E8" s="4">
        <v>-1.02</v>
      </c>
      <c r="F8" s="8">
        <f>UHPFNOYIELD3[[#This Row],[Actual Quantity]]*-1</f>
        <v>1.02</v>
      </c>
      <c r="G8" s="2" t="s">
        <v>12</v>
      </c>
      <c r="H8" s="1">
        <f>IF(UHPFNOYIELD3[[#This Row],[Unit]]="MT",UHPFNOYIELD3[[#This Row],[Quantity]],UHPFNOYIELD3[[#This Row],[Quantity]]/1000)</f>
        <v>1.02</v>
      </c>
      <c r="I8" s="1">
        <f>UHPFNOYIELD3[[#This Row],[Amount]]/UHPFNOYIELD3[[#This Row],[Conversion_to_MT]]</f>
        <v>1034045.3333333333</v>
      </c>
      <c r="J8" s="2" t="str">
        <f>UHPFnoyield!J8</f>
        <v>LM,304 SERIES</v>
      </c>
      <c r="K8" s="3">
        <f>UHPFnoyield!K8</f>
        <v>4762958.62</v>
      </c>
      <c r="L8" s="4">
        <f>UHPFnoyield!L8</f>
        <v>42.317</v>
      </c>
      <c r="M8" s="1">
        <f>L8/SUM(UHPFNOYIELD3[Conversion_to_MT])*100</f>
        <v>89.864090040348259</v>
      </c>
    </row>
    <row r="9" spans="1:13" ht="41.4" x14ac:dyDescent="0.3">
      <c r="A9" s="2" t="s">
        <v>30</v>
      </c>
      <c r="B9" s="6" t="s">
        <v>36</v>
      </c>
      <c r="C9" s="15">
        <v>-804086.99</v>
      </c>
      <c r="D9" s="7">
        <f>UHPFNOYIELD3[[#This Row],[Actual Amount]]*-1</f>
        <v>804086.99</v>
      </c>
      <c r="E9" s="4">
        <v>-6.74</v>
      </c>
      <c r="F9" s="8">
        <f>UHPFNOYIELD3[[#This Row],[Actual Quantity]]*-1</f>
        <v>6.74</v>
      </c>
      <c r="G9" s="2" t="s">
        <v>12</v>
      </c>
      <c r="H9" s="1">
        <f>IF(UHPFNOYIELD3[[#This Row],[Unit]]="MT",UHPFNOYIELD3[[#This Row],[Quantity]],UHPFNOYIELD3[[#This Row],[Quantity]]/1000)</f>
        <v>6.74</v>
      </c>
      <c r="I9" s="1">
        <f>UHPFNOYIELD3[[#This Row],[Amount]]/UHPFNOYIELD3[[#This Row],[Conversion_to_MT]]</f>
        <v>119300.74035608309</v>
      </c>
      <c r="J9" s="2" t="str">
        <f>UHPFnoyield!J9</f>
        <v>LM,304 SERIES</v>
      </c>
      <c r="K9" s="3">
        <f>UHPFnoyield!K9</f>
        <v>4762958.62</v>
      </c>
      <c r="L9" s="4">
        <f>UHPFnoyield!L9</f>
        <v>42.317</v>
      </c>
      <c r="M9" s="1">
        <f>L9/SUM(UHPFNOYIELD3[Conversion_to_MT])*100</f>
        <v>89.864090040348259</v>
      </c>
    </row>
    <row r="10" spans="1:13" x14ac:dyDescent="0.3">
      <c r="A10" s="2" t="s">
        <v>30</v>
      </c>
      <c r="B10" s="6" t="s">
        <v>14</v>
      </c>
      <c r="C10" s="15">
        <v>-797282.31</v>
      </c>
      <c r="D10" s="7">
        <f>UHPFNOYIELD3[[#This Row],[Actual Amount]]*-1</f>
        <v>797282.31</v>
      </c>
      <c r="E10" s="4">
        <v>-1</v>
      </c>
      <c r="F10" s="8">
        <f>UHPFNOYIELD3[[#This Row],[Actual Quantity]]*-1</f>
        <v>1</v>
      </c>
      <c r="G10" s="2" t="s">
        <v>12</v>
      </c>
      <c r="H10" s="1">
        <f>IF(UHPFNOYIELD3[[#This Row],[Unit]]="MT",UHPFNOYIELD3[[#This Row],[Quantity]],UHPFNOYIELD3[[#This Row],[Quantity]]/1000)</f>
        <v>1</v>
      </c>
      <c r="I10" s="1">
        <f>UHPFNOYIELD3[[#This Row],[Amount]]/UHPFNOYIELD3[[#This Row],[Conversion_to_MT]]</f>
        <v>797282.31</v>
      </c>
      <c r="J10" s="2" t="str">
        <f>UHPFnoyield!J10</f>
        <v>LM,304 SERIES</v>
      </c>
      <c r="K10" s="3">
        <f>UHPFnoyield!K10</f>
        <v>4762958.62</v>
      </c>
      <c r="L10" s="4">
        <f>UHPFnoyield!L10</f>
        <v>42.317</v>
      </c>
      <c r="M10" s="1">
        <f>L10/SUM(UHPFNOYIELD3[Conversion_to_MT])*100</f>
        <v>89.864090040348259</v>
      </c>
    </row>
    <row r="11" spans="1:13" ht="27.6" x14ac:dyDescent="0.3">
      <c r="A11" s="2" t="s">
        <v>30</v>
      </c>
      <c r="B11" s="6" t="s">
        <v>15</v>
      </c>
      <c r="C11" s="15">
        <v>-11833.08</v>
      </c>
      <c r="D11" s="7">
        <f>UHPFNOYIELD3[[#This Row],[Actual Amount]]*-1</f>
        <v>11833.08</v>
      </c>
      <c r="E11" s="4">
        <v>-0.6</v>
      </c>
      <c r="F11" s="8">
        <f>UHPFNOYIELD3[[#This Row],[Actual Quantity]]*-1</f>
        <v>0.6</v>
      </c>
      <c r="G11" s="2" t="s">
        <v>12</v>
      </c>
      <c r="H11" s="1">
        <f>IF(UHPFNOYIELD3[[#This Row],[Unit]]="MT",UHPFNOYIELD3[[#This Row],[Quantity]],UHPFNOYIELD3[[#This Row],[Quantity]]/1000)</f>
        <v>0.6</v>
      </c>
      <c r="I11" s="1">
        <f>UHPFNOYIELD3[[#This Row],[Amount]]/UHPFNOYIELD3[[#This Row],[Conversion_to_MT]]</f>
        <v>19721.8</v>
      </c>
      <c r="J11" s="2" t="str">
        <f>UHPFnoyield!J11</f>
        <v>LM,304 SERIES</v>
      </c>
      <c r="K11" s="3">
        <f>UHPFnoyield!K11</f>
        <v>4762958.62</v>
      </c>
      <c r="L11" s="4">
        <f>UHPFnoyield!L11</f>
        <v>42.317</v>
      </c>
      <c r="M11" s="1">
        <f>L11/SUM(UHPFNOYIELD3[Conversion_to_MT])*100</f>
        <v>89.864090040348259</v>
      </c>
    </row>
    <row r="12" spans="1:13" ht="41.4" x14ac:dyDescent="0.3">
      <c r="A12" s="2" t="s">
        <v>30</v>
      </c>
      <c r="B12" s="6" t="s">
        <v>37</v>
      </c>
      <c r="C12" s="15">
        <v>-7106.5</v>
      </c>
      <c r="D12" s="7">
        <f>UHPFNOYIELD3[[#This Row],[Actual Amount]]*-1</f>
        <v>7106.5</v>
      </c>
      <c r="E12" s="4">
        <v>-10</v>
      </c>
      <c r="F12" s="8">
        <f>UHPFNOYIELD3[[#This Row],[Actual Quantity]]*-1</f>
        <v>10</v>
      </c>
      <c r="G12" s="2" t="s">
        <v>12</v>
      </c>
      <c r="H12" s="1">
        <f>IF(UHPFNOYIELD3[[#This Row],[Unit]]="MT",UHPFNOYIELD3[[#This Row],[Quantity]],UHPFNOYIELD3[[#This Row],[Quantity]]/1000)</f>
        <v>10</v>
      </c>
      <c r="I12" s="1">
        <f>UHPFNOYIELD3[[#This Row],[Amount]]/UHPFNOYIELD3[[#This Row],[Conversion_to_MT]]</f>
        <v>710.65</v>
      </c>
      <c r="J12" s="2" t="str">
        <f>UHPFnoyield!J12</f>
        <v>LM,304 SERIES</v>
      </c>
      <c r="K12" s="3">
        <f>UHPFnoyield!K12</f>
        <v>4762958.62</v>
      </c>
      <c r="L12" s="4">
        <f>UHPFnoyield!L12</f>
        <v>42.317</v>
      </c>
      <c r="M12" s="1">
        <f>L12/SUM(UHPFNOYIELD3[Conversion_to_MT])*100</f>
        <v>89.864090040348259</v>
      </c>
    </row>
    <row r="13" spans="1:13" ht="41.4" x14ac:dyDescent="0.3">
      <c r="A13" s="2" t="s">
        <v>30</v>
      </c>
      <c r="B13" s="6" t="s">
        <v>13</v>
      </c>
      <c r="C13" s="15">
        <v>-2880</v>
      </c>
      <c r="D13" s="7">
        <f>UHPFNOYIELD3[[#This Row],[Actual Amount]]*-1</f>
        <v>2880</v>
      </c>
      <c r="E13" s="5">
        <v>-200</v>
      </c>
      <c r="F13" s="8">
        <f>UHPFNOYIELD3[[#This Row],[Actual Quantity]]*-1</f>
        <v>200</v>
      </c>
      <c r="G13" s="2" t="s">
        <v>17</v>
      </c>
      <c r="H13" s="1">
        <f>IF(UHPFNOYIELD3[[#This Row],[Unit]]="MT",UHPFNOYIELD3[[#This Row],[Quantity]],UHPFNOYIELD3[[#This Row],[Quantity]]/1000)</f>
        <v>0.2</v>
      </c>
      <c r="I13" s="1">
        <f>UHPFNOYIELD3[[#This Row],[Amount]]/UHPFNOYIELD3[[#This Row],[Conversion_to_MT]]</f>
        <v>14400</v>
      </c>
      <c r="J13" s="2" t="str">
        <f>UHPFnoyield!J13</f>
        <v>LM,304 SERIES</v>
      </c>
      <c r="K13" s="3">
        <f>UHPFnoyield!K13</f>
        <v>4762958.62</v>
      </c>
      <c r="L13" s="4">
        <f>UHPFnoyield!L13</f>
        <v>42.317</v>
      </c>
      <c r="M13" s="1">
        <f>L13/SUM(UHPFNOYIELD3[Conversion_to_MT])*100</f>
        <v>89.864090040348259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10"/>
  <sheetViews>
    <sheetView workbookViewId="0">
      <selection activeCell="E2" sqref="E2:E10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30</v>
      </c>
      <c r="B2" s="6" t="s">
        <v>38</v>
      </c>
      <c r="C2" s="3">
        <v>-434394.19</v>
      </c>
      <c r="D2" s="7">
        <f>UHPFNOYIELD5[[#This Row],[Actual Amount]]*-1</f>
        <v>434394.19</v>
      </c>
      <c r="E2" s="5">
        <v>-510</v>
      </c>
      <c r="F2" s="8">
        <f>UHPFNOYIELD5[[#This Row],[Actual Quantity]]*-1</f>
        <v>510</v>
      </c>
      <c r="G2" s="2" t="s">
        <v>17</v>
      </c>
      <c r="H2" s="1">
        <f>IF(UHPFNOYIELD5[[#This Row],[Unit]]="MT",UHPFNOYIELD5[[#This Row],[Quantity]],UHPFNOYIELD5[[#This Row],[Quantity]]/1000)</f>
        <v>0.51</v>
      </c>
      <c r="I2" s="1">
        <f>UHPFNOYIELD5[[#This Row],[Amount]]/UHPFNOYIELD5[[#This Row],[Conversion_to_MT]]</f>
        <v>851753.31372549024</v>
      </c>
      <c r="J2" s="2" t="s">
        <v>41</v>
      </c>
      <c r="K2" s="3">
        <v>7653189.7000000002</v>
      </c>
      <c r="L2" s="4">
        <v>52.91</v>
      </c>
    </row>
    <row r="3" spans="1:12" x14ac:dyDescent="0.3">
      <c r="A3" s="2" t="s">
        <v>30</v>
      </c>
      <c r="B3" s="6" t="s">
        <v>16</v>
      </c>
      <c r="C3" s="3">
        <v>-108469.94</v>
      </c>
      <c r="D3" s="7">
        <f>UHPFNOYIELD5[[#This Row],[Actual Amount]]*-1</f>
        <v>108469.94</v>
      </c>
      <c r="E3" s="5">
        <v>-1100</v>
      </c>
      <c r="F3" s="8">
        <f>UHPFNOYIELD5[[#This Row],[Actual Quantity]]*-1</f>
        <v>1100</v>
      </c>
      <c r="G3" s="2" t="s">
        <v>17</v>
      </c>
      <c r="H3" s="1">
        <f>IF(UHPFNOYIELD5[[#This Row],[Unit]]="MT",UHPFNOYIELD5[[#This Row],[Quantity]],UHPFNOYIELD5[[#This Row],[Quantity]]/1000)</f>
        <v>1.1000000000000001</v>
      </c>
      <c r="I3" s="1">
        <f>UHPFNOYIELD5[[#This Row],[Amount]]/UHPFNOYIELD5[[#This Row],[Conversion_to_MT]]</f>
        <v>98609.036363636362</v>
      </c>
      <c r="J3" s="2" t="str">
        <f t="shared" ref="J3:J10" si="0">$J$2</f>
        <v>LM,SUPER304HR</v>
      </c>
      <c r="K3" s="3">
        <f t="shared" ref="K3:K10" si="1">$K$2</f>
        <v>7653189.7000000002</v>
      </c>
      <c r="L3" s="4">
        <f t="shared" ref="L3:L10" si="2">$L$2</f>
        <v>52.91</v>
      </c>
    </row>
    <row r="4" spans="1:12" ht="27.6" x14ac:dyDescent="0.3">
      <c r="A4" s="2" t="s">
        <v>30</v>
      </c>
      <c r="B4" s="6" t="s">
        <v>19</v>
      </c>
      <c r="C4" s="3">
        <v>-96918.88</v>
      </c>
      <c r="D4" s="7">
        <f>UHPFNOYIELD5[[#This Row],[Actual Amount]]*-1</f>
        <v>96918.88</v>
      </c>
      <c r="E4" s="5">
        <v>-2300</v>
      </c>
      <c r="F4" s="8">
        <f>UHPFNOYIELD5[[#This Row],[Actual Quantity]]*-1</f>
        <v>2300</v>
      </c>
      <c r="G4" s="2" t="s">
        <v>17</v>
      </c>
      <c r="H4" s="1">
        <f>IF(UHPFNOYIELD5[[#This Row],[Unit]]="MT",UHPFNOYIELD5[[#This Row],[Quantity]],UHPFNOYIELD5[[#This Row],[Quantity]]/1000)</f>
        <v>2.2999999999999998</v>
      </c>
      <c r="I4" s="1">
        <f>UHPFNOYIELD5[[#This Row],[Amount]]/UHPFNOYIELD5[[#This Row],[Conversion_to_MT]]</f>
        <v>42138.643478260878</v>
      </c>
      <c r="J4" s="2" t="str">
        <f t="shared" si="0"/>
        <v>LM,SUPER304HR</v>
      </c>
      <c r="K4" s="3">
        <f t="shared" si="1"/>
        <v>7653189.7000000002</v>
      </c>
      <c r="L4" s="4">
        <f t="shared" si="2"/>
        <v>52.91</v>
      </c>
    </row>
    <row r="5" spans="1:12" ht="55.2" x14ac:dyDescent="0.3">
      <c r="A5" s="2" t="s">
        <v>30</v>
      </c>
      <c r="B5" s="6" t="s">
        <v>20</v>
      </c>
      <c r="C5" s="3">
        <v>-229063.66</v>
      </c>
      <c r="D5" s="7">
        <f>UHPFNOYIELD5[[#This Row],[Actual Amount]]*-1</f>
        <v>229063.66</v>
      </c>
      <c r="E5" s="5">
        <v>-2100</v>
      </c>
      <c r="F5" s="8">
        <f>UHPFNOYIELD5[[#This Row],[Actual Quantity]]*-1</f>
        <v>2100</v>
      </c>
      <c r="G5" s="2" t="s">
        <v>17</v>
      </c>
      <c r="H5" s="1">
        <f>IF(UHPFNOYIELD5[[#This Row],[Unit]]="MT",UHPFNOYIELD5[[#This Row],[Quantity]],UHPFNOYIELD5[[#This Row],[Quantity]]/1000)</f>
        <v>2.1</v>
      </c>
      <c r="I5" s="1">
        <f>UHPFNOYIELD5[[#This Row],[Amount]]/UHPFNOYIELD5[[#This Row],[Conversion_to_MT]]</f>
        <v>109077.93333333333</v>
      </c>
      <c r="J5" s="2" t="str">
        <f t="shared" si="0"/>
        <v>LM,SUPER304HR</v>
      </c>
      <c r="K5" s="3">
        <f t="shared" si="1"/>
        <v>7653189.7000000002</v>
      </c>
      <c r="L5" s="4">
        <f t="shared" si="2"/>
        <v>52.91</v>
      </c>
    </row>
    <row r="6" spans="1:12" ht="41.4" x14ac:dyDescent="0.3">
      <c r="A6" s="2" t="s">
        <v>30</v>
      </c>
      <c r="B6" s="6" t="s">
        <v>39</v>
      </c>
      <c r="C6" s="3">
        <v>-213001.14</v>
      </c>
      <c r="D6" s="7">
        <f>UHPFNOYIELD5[[#This Row],[Actual Amount]]*-1</f>
        <v>213001.14</v>
      </c>
      <c r="E6" s="5">
        <v>-400</v>
      </c>
      <c r="F6" s="8">
        <f>UHPFNOYIELD5[[#This Row],[Actual Quantity]]*-1</f>
        <v>400</v>
      </c>
      <c r="G6" s="2" t="s">
        <v>17</v>
      </c>
      <c r="H6" s="1">
        <f>IF(UHPFNOYIELD5[[#This Row],[Unit]]="MT",UHPFNOYIELD5[[#This Row],[Quantity]],UHPFNOYIELD5[[#This Row],[Quantity]]/1000)</f>
        <v>0.4</v>
      </c>
      <c r="I6" s="1">
        <f>UHPFNOYIELD5[[#This Row],[Amount]]/UHPFNOYIELD5[[#This Row],[Conversion_to_MT]]</f>
        <v>532502.85</v>
      </c>
      <c r="J6" s="2" t="str">
        <f t="shared" si="0"/>
        <v>LM,SUPER304HR</v>
      </c>
      <c r="K6" s="3">
        <f t="shared" si="1"/>
        <v>7653189.7000000002</v>
      </c>
      <c r="L6" s="4">
        <f t="shared" si="2"/>
        <v>52.91</v>
      </c>
    </row>
    <row r="7" spans="1:12" ht="41.4" x14ac:dyDescent="0.3">
      <c r="A7" s="2" t="s">
        <v>30</v>
      </c>
      <c r="B7" s="6" t="s">
        <v>40</v>
      </c>
      <c r="C7" s="3">
        <v>-632422.53</v>
      </c>
      <c r="D7" s="7">
        <f>UHPFNOYIELD5[[#This Row],[Actual Amount]]*-1</f>
        <v>632422.53</v>
      </c>
      <c r="E7" s="5">
        <v>-3798</v>
      </c>
      <c r="F7" s="8">
        <f>UHPFNOYIELD5[[#This Row],[Actual Quantity]]*-1</f>
        <v>3798</v>
      </c>
      <c r="G7" s="2" t="s">
        <v>17</v>
      </c>
      <c r="H7" s="1">
        <f>IF(UHPFNOYIELD5[[#This Row],[Unit]]="MT",UHPFNOYIELD5[[#This Row],[Quantity]],UHPFNOYIELD5[[#This Row],[Quantity]]/1000)</f>
        <v>3.798</v>
      </c>
      <c r="I7" s="1">
        <f>UHPFNOYIELD5[[#This Row],[Amount]]/UHPFNOYIELD5[[#This Row],[Conversion_to_MT]]</f>
        <v>166514.62085308056</v>
      </c>
      <c r="J7" s="2" t="str">
        <f t="shared" si="0"/>
        <v>LM,SUPER304HR</v>
      </c>
      <c r="K7" s="3">
        <f t="shared" si="1"/>
        <v>7653189.7000000002</v>
      </c>
      <c r="L7" s="4">
        <f t="shared" si="2"/>
        <v>52.91</v>
      </c>
    </row>
    <row r="8" spans="1:12" x14ac:dyDescent="0.3">
      <c r="A8" s="2" t="s">
        <v>30</v>
      </c>
      <c r="B8" s="6" t="s">
        <v>14</v>
      </c>
      <c r="C8" s="3">
        <v>-19314.75</v>
      </c>
      <c r="D8" s="7">
        <f>UHPFNOYIELD5[[#This Row],[Actual Amount]]*-1</f>
        <v>19314.75</v>
      </c>
      <c r="E8" s="5">
        <v>-2000</v>
      </c>
      <c r="F8" s="8">
        <f>UHPFNOYIELD5[[#This Row],[Actual Quantity]]*-1</f>
        <v>2000</v>
      </c>
      <c r="G8" s="2" t="s">
        <v>17</v>
      </c>
      <c r="H8" s="1">
        <f>IF(UHPFNOYIELD5[[#This Row],[Unit]]="MT",UHPFNOYIELD5[[#This Row],[Quantity]],UHPFNOYIELD5[[#This Row],[Quantity]]/1000)</f>
        <v>2</v>
      </c>
      <c r="I8" s="1">
        <f>UHPFNOYIELD5[[#This Row],[Amount]]/UHPFNOYIELD5[[#This Row],[Conversion_to_MT]]</f>
        <v>9657.375</v>
      </c>
      <c r="J8" s="2" t="str">
        <f t="shared" si="0"/>
        <v>LM,SUPER304HR</v>
      </c>
      <c r="K8" s="3">
        <f t="shared" si="1"/>
        <v>7653189.7000000002</v>
      </c>
      <c r="L8" s="4">
        <f t="shared" si="2"/>
        <v>52.91</v>
      </c>
    </row>
    <row r="9" spans="1:12" ht="41.4" x14ac:dyDescent="0.3">
      <c r="A9" s="2" t="s">
        <v>30</v>
      </c>
      <c r="B9" s="6" t="s">
        <v>15</v>
      </c>
      <c r="C9" s="3">
        <v>-10919.53</v>
      </c>
      <c r="D9" s="7">
        <f>UHPFNOYIELD5[[#This Row],[Actual Amount]]*-1</f>
        <v>10919.53</v>
      </c>
      <c r="E9" s="5">
        <v>-958</v>
      </c>
      <c r="F9" s="8">
        <f>UHPFNOYIELD5[[#This Row],[Actual Quantity]]*-1</f>
        <v>958</v>
      </c>
      <c r="G9" s="2" t="s">
        <v>17</v>
      </c>
      <c r="H9" s="1">
        <f>IF(UHPFNOYIELD5[[#This Row],[Unit]]="MT",UHPFNOYIELD5[[#This Row],[Quantity]],UHPFNOYIELD5[[#This Row],[Quantity]]/1000)</f>
        <v>0.95799999999999996</v>
      </c>
      <c r="I9" s="1">
        <f>UHPFNOYIELD5[[#This Row],[Amount]]/UHPFNOYIELD5[[#This Row],[Conversion_to_MT]]</f>
        <v>11398.256784968686</v>
      </c>
      <c r="J9" s="2" t="str">
        <f t="shared" si="0"/>
        <v>LM,SUPER304HR</v>
      </c>
      <c r="K9" s="3">
        <f t="shared" si="1"/>
        <v>7653189.7000000002</v>
      </c>
      <c r="L9" s="4">
        <f t="shared" si="2"/>
        <v>52.91</v>
      </c>
    </row>
    <row r="10" spans="1:12" ht="41.4" x14ac:dyDescent="0.3">
      <c r="A10" s="2" t="s">
        <v>30</v>
      </c>
      <c r="B10" s="6" t="s">
        <v>15</v>
      </c>
      <c r="C10" s="3">
        <v>-14726.54</v>
      </c>
      <c r="D10" s="9">
        <f>UHPFNOYIELD5[[#This Row],[Actual Amount]]*-1</f>
        <v>14726.54</v>
      </c>
      <c r="E10" s="5">
        <v>-1292</v>
      </c>
      <c r="F10" s="8">
        <f>UHPFNOYIELD5[[#This Row],[Actual Quantity]]*-1</f>
        <v>1292</v>
      </c>
      <c r="G10" s="2" t="s">
        <v>17</v>
      </c>
      <c r="H10" s="1">
        <f>IF(UHPFNOYIELD5[[#This Row],[Unit]]="MT",UHPFNOYIELD5[[#This Row],[Quantity]],UHPFNOYIELD5[[#This Row],[Quantity]]/1000)</f>
        <v>1.292</v>
      </c>
      <c r="I10" s="1">
        <f>UHPFNOYIELD5[[#This Row],[Amount]]/UHPFNOYIELD5[[#This Row],[Conversion_to_MT]]</f>
        <v>11398.250773993808</v>
      </c>
      <c r="J10" s="2" t="str">
        <f t="shared" si="0"/>
        <v>LM,SUPER304HR</v>
      </c>
      <c r="K10" s="3">
        <f t="shared" si="1"/>
        <v>7653189.7000000002</v>
      </c>
      <c r="L10" s="4">
        <f t="shared" si="2"/>
        <v>52.91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10"/>
  <sheetViews>
    <sheetView workbookViewId="0">
      <selection activeCell="A2" sqref="A2:A27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21</v>
      </c>
      <c r="N1" s="10" t="s">
        <v>18</v>
      </c>
    </row>
    <row r="2" spans="1:14" x14ac:dyDescent="0.3">
      <c r="A2" s="2" t="s">
        <v>30</v>
      </c>
      <c r="B2" s="6" t="s">
        <v>38</v>
      </c>
      <c r="C2" s="3">
        <v>-434394.19</v>
      </c>
      <c r="D2" s="11">
        <f>UHPFNOYIELD56[[#This Row],[Actual Amount]]*-1</f>
        <v>434394.19</v>
      </c>
      <c r="E2" s="5">
        <v>-510</v>
      </c>
      <c r="F2" s="12">
        <f>UHPFNOYIELD56[[#This Row],[Actual Quantity]]*-1</f>
        <v>510</v>
      </c>
      <c r="G2" s="2" t="s">
        <v>17</v>
      </c>
      <c r="H2" s="10">
        <f>IF(UHPFNOYIELD56[[#This Row],[Unit]]="MT",UHPFNOYIELD56[[#This Row],[Quantity]],UHPFNOYIELD56[[#This Row],[Quantity]]/1000)</f>
        <v>0.51</v>
      </c>
      <c r="I2" s="10">
        <f>UHPFNOYIELD56[[#This Row],[Amount]]/UHPFNOYIELD56[[#This Row],[Conversion_to_MT]]</f>
        <v>851753.31372549024</v>
      </c>
      <c r="J2" s="2" t="str">
        <f>CONnoyield!J2</f>
        <v>LM,SUPER304HR</v>
      </c>
      <c r="K2" s="3">
        <f>CONnoyield!K2</f>
        <v>7653189.7000000002</v>
      </c>
      <c r="L2" s="4">
        <f>CONnoyield!L2</f>
        <v>52.91</v>
      </c>
      <c r="M2" s="10">
        <f>SUM(UHPFNOYIELD56[Conversion_to_MT])</f>
        <v>10.208</v>
      </c>
      <c r="N2" s="10">
        <f>UHPFNOYIELD56[[#This Row],[Final Pro. Quantity]]/(UHPFyield!L2+CONyield!M2+LRFyield!M2)*100</f>
        <v>98.181480794210415</v>
      </c>
    </row>
    <row r="3" spans="1:14" x14ac:dyDescent="0.3">
      <c r="A3" s="2" t="s">
        <v>30</v>
      </c>
      <c r="B3" s="6" t="s">
        <v>16</v>
      </c>
      <c r="C3" s="3">
        <v>-108469.94</v>
      </c>
      <c r="D3" s="11">
        <f>UHPFNOYIELD56[[#This Row],[Actual Amount]]*-1</f>
        <v>108469.94</v>
      </c>
      <c r="E3" s="5">
        <v>-1100</v>
      </c>
      <c r="F3" s="12">
        <f>UHPFNOYIELD56[[#This Row],[Actual Quantity]]*-1</f>
        <v>1100</v>
      </c>
      <c r="G3" s="2" t="s">
        <v>17</v>
      </c>
      <c r="H3" s="10">
        <f>IF(UHPFNOYIELD56[[#This Row],[Unit]]="MT",UHPFNOYIELD56[[#This Row],[Quantity]],UHPFNOYIELD56[[#This Row],[Quantity]]/1000)</f>
        <v>1.1000000000000001</v>
      </c>
      <c r="I3" s="10">
        <f>UHPFNOYIELD56[[#This Row],[Amount]]/UHPFNOYIELD56[[#This Row],[Conversion_to_MT]]</f>
        <v>98609.036363636362</v>
      </c>
      <c r="J3" s="2" t="str">
        <f>CONnoyield!J3</f>
        <v>LM,SUPER304HR</v>
      </c>
      <c r="K3" s="3">
        <f>CONnoyield!K3</f>
        <v>7653189.7000000002</v>
      </c>
      <c r="L3" s="4">
        <f>CONnoyield!L3</f>
        <v>52.91</v>
      </c>
      <c r="M3" s="10"/>
      <c r="N3" s="10"/>
    </row>
    <row r="4" spans="1:14" ht="27.6" x14ac:dyDescent="0.3">
      <c r="A4" s="2" t="s">
        <v>30</v>
      </c>
      <c r="B4" s="6" t="s">
        <v>19</v>
      </c>
      <c r="C4" s="3">
        <v>-96918.88</v>
      </c>
      <c r="D4" s="11">
        <f>UHPFNOYIELD56[[#This Row],[Actual Amount]]*-1</f>
        <v>96918.88</v>
      </c>
      <c r="E4" s="5">
        <v>-2300</v>
      </c>
      <c r="F4" s="12">
        <f>UHPFNOYIELD56[[#This Row],[Actual Quantity]]*-1</f>
        <v>2300</v>
      </c>
      <c r="G4" s="2" t="s">
        <v>17</v>
      </c>
      <c r="H4" s="10">
        <f>IF(UHPFNOYIELD56[[#This Row],[Unit]]="MT",UHPFNOYIELD56[[#This Row],[Quantity]],UHPFNOYIELD56[[#This Row],[Quantity]]/1000)</f>
        <v>2.2999999999999998</v>
      </c>
      <c r="I4" s="10">
        <f>UHPFNOYIELD56[[#This Row],[Amount]]/UHPFNOYIELD56[[#This Row],[Conversion_to_MT]]</f>
        <v>42138.643478260878</v>
      </c>
      <c r="J4" s="2" t="str">
        <f>CONnoyield!J4</f>
        <v>LM,SUPER304HR</v>
      </c>
      <c r="K4" s="3">
        <f>CONnoyield!K4</f>
        <v>7653189.7000000002</v>
      </c>
      <c r="L4" s="4">
        <f>CONnoyield!L4</f>
        <v>52.91</v>
      </c>
      <c r="M4" s="10"/>
      <c r="N4" s="10"/>
    </row>
    <row r="5" spans="1:14" ht="41.4" x14ac:dyDescent="0.3">
      <c r="A5" s="2" t="s">
        <v>30</v>
      </c>
      <c r="B5" s="6" t="s">
        <v>20</v>
      </c>
      <c r="C5" s="3">
        <v>-229063.66</v>
      </c>
      <c r="D5" s="11">
        <f>UHPFNOYIELD56[[#This Row],[Actual Amount]]*-1</f>
        <v>229063.66</v>
      </c>
      <c r="E5" s="5">
        <v>-2100</v>
      </c>
      <c r="F5" s="12">
        <f>UHPFNOYIELD56[[#This Row],[Actual Quantity]]*-1</f>
        <v>2100</v>
      </c>
      <c r="G5" s="2" t="s">
        <v>17</v>
      </c>
      <c r="H5" s="10">
        <f>IF(UHPFNOYIELD56[[#This Row],[Unit]]="MT",UHPFNOYIELD56[[#This Row],[Quantity]],UHPFNOYIELD56[[#This Row],[Quantity]]/1000)</f>
        <v>2.1</v>
      </c>
      <c r="I5" s="10">
        <f>UHPFNOYIELD56[[#This Row],[Amount]]/UHPFNOYIELD56[[#This Row],[Conversion_to_MT]]</f>
        <v>109077.93333333333</v>
      </c>
      <c r="J5" s="2" t="str">
        <f>CONnoyield!J5</f>
        <v>LM,SUPER304HR</v>
      </c>
      <c r="K5" s="3">
        <f>CONnoyield!K5</f>
        <v>7653189.7000000002</v>
      </c>
      <c r="L5" s="4">
        <f>CONnoyield!L5</f>
        <v>52.91</v>
      </c>
      <c r="M5" s="10"/>
      <c r="N5" s="10"/>
    </row>
    <row r="6" spans="1:14" ht="27.6" x14ac:dyDescent="0.3">
      <c r="A6" s="2" t="s">
        <v>30</v>
      </c>
      <c r="B6" s="6" t="s">
        <v>39</v>
      </c>
      <c r="C6" s="3">
        <v>-213001.14</v>
      </c>
      <c r="D6" s="11">
        <f>UHPFNOYIELD56[[#This Row],[Actual Amount]]*-1</f>
        <v>213001.14</v>
      </c>
      <c r="E6" s="5">
        <v>-400</v>
      </c>
      <c r="F6" s="12">
        <f>UHPFNOYIELD56[[#This Row],[Actual Quantity]]*-1</f>
        <v>400</v>
      </c>
      <c r="G6" s="2" t="s">
        <v>17</v>
      </c>
      <c r="H6" s="10">
        <f>IF(UHPFNOYIELD56[[#This Row],[Unit]]="MT",UHPFNOYIELD56[[#This Row],[Quantity]],UHPFNOYIELD56[[#This Row],[Quantity]]/1000)</f>
        <v>0.4</v>
      </c>
      <c r="I6" s="10">
        <f>UHPFNOYIELD56[[#This Row],[Amount]]/UHPFNOYIELD56[[#This Row],[Conversion_to_MT]]</f>
        <v>532502.85</v>
      </c>
      <c r="J6" s="2" t="str">
        <f>CONnoyield!J6</f>
        <v>LM,SUPER304HR</v>
      </c>
      <c r="K6" s="3">
        <f>CONnoyield!K6</f>
        <v>7653189.7000000002</v>
      </c>
      <c r="L6" s="4">
        <f>CONnoyield!L6</f>
        <v>52.91</v>
      </c>
      <c r="M6" s="10"/>
      <c r="N6" s="10"/>
    </row>
    <row r="7" spans="1:14" ht="41.4" x14ac:dyDescent="0.3">
      <c r="A7" s="2" t="s">
        <v>30</v>
      </c>
      <c r="B7" s="6" t="s">
        <v>40</v>
      </c>
      <c r="C7" s="3">
        <v>-632422.53</v>
      </c>
      <c r="D7" s="11">
        <f>UHPFNOYIELD56[[#This Row],[Actual Amount]]*-1</f>
        <v>632422.53</v>
      </c>
      <c r="E7" s="5">
        <v>-3798</v>
      </c>
      <c r="F7" s="12">
        <f>UHPFNOYIELD56[[#This Row],[Actual Quantity]]*-1</f>
        <v>3798</v>
      </c>
      <c r="G7" s="2" t="s">
        <v>17</v>
      </c>
      <c r="H7" s="10">
        <f>IF(UHPFNOYIELD56[[#This Row],[Unit]]="MT",UHPFNOYIELD56[[#This Row],[Quantity]],UHPFNOYIELD56[[#This Row],[Quantity]]/1000)</f>
        <v>3.798</v>
      </c>
      <c r="I7" s="10">
        <f>UHPFNOYIELD56[[#This Row],[Amount]]/UHPFNOYIELD56[[#This Row],[Conversion_to_MT]]</f>
        <v>166514.62085308056</v>
      </c>
      <c r="J7" s="2" t="str">
        <f>CONnoyield!J7</f>
        <v>LM,SUPER304HR</v>
      </c>
      <c r="K7" s="3">
        <f>CONnoyield!K7</f>
        <v>7653189.7000000002</v>
      </c>
      <c r="L7" s="4">
        <f>CONnoyield!L7</f>
        <v>52.91</v>
      </c>
      <c r="M7" s="10"/>
      <c r="N7" s="10"/>
    </row>
    <row r="8" spans="1:14" x14ac:dyDescent="0.3">
      <c r="A8" s="2" t="s">
        <v>30</v>
      </c>
      <c r="B8" s="6" t="s">
        <v>14</v>
      </c>
      <c r="C8" s="3">
        <v>-19314.75</v>
      </c>
      <c r="D8" s="11">
        <f>UHPFNOYIELD56[[#This Row],[Actual Amount]]*-1</f>
        <v>19314.75</v>
      </c>
      <c r="E8" s="5"/>
      <c r="F8" s="12">
        <f>UHPFNOYIELD56[[#This Row],[Actual Quantity]]*-1</f>
        <v>0</v>
      </c>
      <c r="G8" s="2" t="s">
        <v>17</v>
      </c>
      <c r="H8" s="10">
        <f>IF(UHPFNOYIELD56[[#This Row],[Unit]]="MT",UHPFNOYIELD56[[#This Row],[Quantity]],UHPFNOYIELD56[[#This Row],[Quantity]]/1000)</f>
        <v>0</v>
      </c>
      <c r="I8" s="10" t="e">
        <f>UHPFNOYIELD56[[#This Row],[Amount]]/UHPFNOYIELD56[[#This Row],[Conversion_to_MT]]</f>
        <v>#DIV/0!</v>
      </c>
      <c r="J8" s="2" t="str">
        <f>CONnoyield!J8</f>
        <v>LM,SUPER304HR</v>
      </c>
      <c r="K8" s="3">
        <f>CONnoyield!K8</f>
        <v>7653189.7000000002</v>
      </c>
      <c r="L8" s="4">
        <f>CONnoyield!L8</f>
        <v>52.91</v>
      </c>
      <c r="M8" s="10"/>
      <c r="N8" s="10"/>
    </row>
    <row r="9" spans="1:14" ht="27.6" x14ac:dyDescent="0.3">
      <c r="A9" s="2" t="s">
        <v>30</v>
      </c>
      <c r="B9" s="6" t="s">
        <v>15</v>
      </c>
      <c r="C9" s="3">
        <v>-10919.53</v>
      </c>
      <c r="D9" s="11">
        <f>UHPFNOYIELD56[[#This Row],[Actual Amount]]*-1</f>
        <v>10919.53</v>
      </c>
      <c r="E9" s="5"/>
      <c r="F9" s="12">
        <f>UHPFNOYIELD56[[#This Row],[Actual Quantity]]*-1</f>
        <v>0</v>
      </c>
      <c r="G9" s="2" t="s">
        <v>17</v>
      </c>
      <c r="H9" s="10">
        <f>IF(UHPFNOYIELD56[[#This Row],[Unit]]="MT",UHPFNOYIELD56[[#This Row],[Quantity]],UHPFNOYIELD56[[#This Row],[Quantity]]/1000)</f>
        <v>0</v>
      </c>
      <c r="I9" s="10" t="e">
        <f>UHPFNOYIELD56[[#This Row],[Amount]]/UHPFNOYIELD56[[#This Row],[Conversion_to_MT]]</f>
        <v>#DIV/0!</v>
      </c>
      <c r="J9" s="2" t="str">
        <f>CONnoyield!J9</f>
        <v>LM,SUPER304HR</v>
      </c>
      <c r="K9" s="3">
        <f>CONnoyield!K9</f>
        <v>7653189.7000000002</v>
      </c>
      <c r="L9" s="4">
        <f>CONnoyield!L9</f>
        <v>52.91</v>
      </c>
      <c r="M9" s="10"/>
      <c r="N9" s="10"/>
    </row>
    <row r="10" spans="1:14" ht="27.6" x14ac:dyDescent="0.3">
      <c r="A10" s="2" t="s">
        <v>30</v>
      </c>
      <c r="B10" s="6" t="s">
        <v>15</v>
      </c>
      <c r="C10" s="3">
        <v>-14726.54</v>
      </c>
      <c r="D10" s="17">
        <f>UHPFNOYIELD56[[#This Row],[Actual Amount]]*-1</f>
        <v>14726.54</v>
      </c>
      <c r="E10" s="5"/>
      <c r="F10" s="12">
        <f>UHPFNOYIELD56[[#This Row],[Actual Quantity]]*-1</f>
        <v>0</v>
      </c>
      <c r="G10" s="2" t="s">
        <v>17</v>
      </c>
      <c r="H10" s="10">
        <f>IF(UHPFNOYIELD56[[#This Row],[Unit]]="MT",UHPFNOYIELD56[[#This Row],[Quantity]],UHPFNOYIELD56[[#This Row],[Quantity]]/1000)</f>
        <v>0</v>
      </c>
      <c r="I10" s="10" t="e">
        <f>UHPFNOYIELD56[[#This Row],[Amount]]/UHPFNOYIELD56[[#This Row],[Conversion_to_MT]]</f>
        <v>#DIV/0!</v>
      </c>
      <c r="J10" s="2" t="str">
        <f>CONnoyield!J10</f>
        <v>LM,SUPER304HR</v>
      </c>
      <c r="K10" s="3">
        <f>CONnoyield!K10</f>
        <v>7653189.7000000002</v>
      </c>
      <c r="L10" s="4">
        <f>CONnoyield!L10</f>
        <v>52.91</v>
      </c>
      <c r="M10" s="10"/>
      <c r="N10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27"/>
  <sheetViews>
    <sheetView topLeftCell="A14" workbookViewId="0">
      <selection activeCell="G2" sqref="G2:G27"/>
    </sheetView>
  </sheetViews>
  <sheetFormatPr defaultRowHeight="14.4" x14ac:dyDescent="0.3"/>
  <cols>
    <col min="1" max="12" width="14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30</v>
      </c>
      <c r="B2" s="6" t="s">
        <v>38</v>
      </c>
      <c r="C2" s="3">
        <v>-85175.33</v>
      </c>
      <c r="D2" s="7">
        <f>UHPFNOYIELD57[[#This Row],[Actual Amount]]*-1</f>
        <v>85175.33</v>
      </c>
      <c r="E2" s="5">
        <v>-100</v>
      </c>
      <c r="F2" s="8">
        <f>UHPFNOYIELD57[[#This Row],[Actual Quantity]]*-1</f>
        <v>100</v>
      </c>
      <c r="G2" s="2" t="s">
        <v>17</v>
      </c>
      <c r="H2" s="1">
        <f>IF(UHPFNOYIELD57[[#This Row],[Unit]]="MT",UHPFNOYIELD57[[#This Row],[Quantity]],UHPFNOYIELD57[[#This Row],[Quantity]]/1000)</f>
        <v>0.1</v>
      </c>
      <c r="I2" s="1">
        <f>UHPFNOYIELD57[[#This Row],[Amount]]/UHPFNOYIELD57[[#This Row],[Conversion_to_MT]]</f>
        <v>851753.29999999993</v>
      </c>
      <c r="J2" s="2" t="s">
        <v>41</v>
      </c>
      <c r="K2" s="3">
        <v>7653189.7000000002</v>
      </c>
      <c r="L2" s="4">
        <v>52.91</v>
      </c>
    </row>
    <row r="3" spans="1:12" x14ac:dyDescent="0.3">
      <c r="A3" s="2" t="s">
        <v>30</v>
      </c>
      <c r="B3" s="6" t="s">
        <v>16</v>
      </c>
      <c r="C3" s="3">
        <v>-11833.08</v>
      </c>
      <c r="D3" s="7">
        <f>UHPFNOYIELD57[[#This Row],[Actual Amount]]*-1</f>
        <v>11833.08</v>
      </c>
      <c r="E3" s="5">
        <v>-120</v>
      </c>
      <c r="F3" s="8">
        <f>UHPFNOYIELD57[[#This Row],[Actual Quantity]]*-1</f>
        <v>120</v>
      </c>
      <c r="G3" s="2" t="s">
        <v>17</v>
      </c>
      <c r="H3" s="1">
        <f>IF(UHPFNOYIELD57[[#This Row],[Unit]]="MT",UHPFNOYIELD57[[#This Row],[Quantity]],UHPFNOYIELD57[[#This Row],[Quantity]]/1000)</f>
        <v>0.12</v>
      </c>
      <c r="I3" s="1">
        <f>UHPFNOYIELD57[[#This Row],[Amount]]/UHPFNOYIELD57[[#This Row],[Conversion_to_MT]]</f>
        <v>98609</v>
      </c>
      <c r="J3" s="2" t="str">
        <f t="shared" ref="J3:J13" si="0">$J$2</f>
        <v>LM,SUPER304HR</v>
      </c>
      <c r="K3" s="3">
        <f t="shared" ref="K3:K13" si="1">$K$2</f>
        <v>7653189.7000000002</v>
      </c>
      <c r="L3" s="4">
        <f t="shared" ref="L3:L13" si="2">$L$2</f>
        <v>52.91</v>
      </c>
    </row>
    <row r="4" spans="1:12" x14ac:dyDescent="0.3">
      <c r="A4" s="2" t="s">
        <v>30</v>
      </c>
      <c r="B4" s="6" t="s">
        <v>42</v>
      </c>
      <c r="C4" s="3">
        <v>-415.43</v>
      </c>
      <c r="D4" s="7">
        <f>UHPFNOYIELD57[[#This Row],[Actual Amount]]*-1</f>
        <v>415.43</v>
      </c>
      <c r="E4" s="5">
        <v>-7</v>
      </c>
      <c r="F4" s="8">
        <f>UHPFNOYIELD57[[#This Row],[Actual Quantity]]*-1</f>
        <v>7</v>
      </c>
      <c r="G4" s="2" t="s">
        <v>17</v>
      </c>
      <c r="H4" s="1">
        <f>IF(UHPFNOYIELD57[[#This Row],[Unit]]="MT",UHPFNOYIELD57[[#This Row],[Quantity]],UHPFNOYIELD57[[#This Row],[Quantity]]/1000)</f>
        <v>7.0000000000000001E-3</v>
      </c>
      <c r="I4" s="1">
        <f>UHPFNOYIELD57[[#This Row],[Amount]]/UHPFNOYIELD57[[#This Row],[Conversion_to_MT]]</f>
        <v>59347.142857142855</v>
      </c>
      <c r="J4" s="2" t="str">
        <f t="shared" si="0"/>
        <v>LM,SUPER304HR</v>
      </c>
      <c r="K4" s="3">
        <f t="shared" si="1"/>
        <v>7653189.7000000002</v>
      </c>
      <c r="L4" s="4">
        <f t="shared" si="2"/>
        <v>52.91</v>
      </c>
    </row>
    <row r="5" spans="1:12" x14ac:dyDescent="0.3">
      <c r="A5" s="2" t="s">
        <v>30</v>
      </c>
      <c r="B5" s="6" t="s">
        <v>43</v>
      </c>
      <c r="C5" s="3">
        <v>-237830.89</v>
      </c>
      <c r="D5" s="7">
        <f>UHPFNOYIELD57[[#This Row],[Actual Amount]]*-1</f>
        <v>237830.89</v>
      </c>
      <c r="E5" s="5">
        <v>-82</v>
      </c>
      <c r="F5" s="8">
        <f>UHPFNOYIELD57[[#This Row],[Actual Quantity]]*-1</f>
        <v>82</v>
      </c>
      <c r="G5" s="2" t="s">
        <v>17</v>
      </c>
      <c r="H5" s="1">
        <f>IF(UHPFNOYIELD57[[#This Row],[Unit]]="MT",UHPFNOYIELD57[[#This Row],[Quantity]],UHPFNOYIELD57[[#This Row],[Quantity]]/1000)</f>
        <v>8.2000000000000003E-2</v>
      </c>
      <c r="I5" s="1">
        <f>UHPFNOYIELD57[[#This Row],[Amount]]/UHPFNOYIELD57[[#This Row],[Conversion_to_MT]]</f>
        <v>2900376.7073170734</v>
      </c>
      <c r="J5" s="2" t="str">
        <f t="shared" si="0"/>
        <v>LM,SUPER304HR</v>
      </c>
      <c r="K5" s="3">
        <f t="shared" si="1"/>
        <v>7653189.7000000002</v>
      </c>
      <c r="L5" s="4">
        <f t="shared" si="2"/>
        <v>52.91</v>
      </c>
    </row>
    <row r="6" spans="1:12" x14ac:dyDescent="0.3">
      <c r="A6" s="2" t="s">
        <v>30</v>
      </c>
      <c r="B6" s="6" t="s">
        <v>43</v>
      </c>
      <c r="C6" s="3">
        <v>-490163.66</v>
      </c>
      <c r="D6" s="7">
        <f>UHPFNOYIELD57[[#This Row],[Actual Amount]]*-1</f>
        <v>490163.66</v>
      </c>
      <c r="E6" s="5">
        <v>-169</v>
      </c>
      <c r="F6" s="8">
        <f>UHPFNOYIELD57[[#This Row],[Actual Quantity]]*-1</f>
        <v>169</v>
      </c>
      <c r="G6" s="2" t="s">
        <v>17</v>
      </c>
      <c r="H6" s="1">
        <f>IF(UHPFNOYIELD57[[#This Row],[Unit]]="MT",UHPFNOYIELD57[[#This Row],[Quantity]],UHPFNOYIELD57[[#This Row],[Quantity]]/1000)</f>
        <v>0.16900000000000001</v>
      </c>
      <c r="I6" s="1">
        <f>UHPFNOYIELD57[[#This Row],[Amount]]/UHPFNOYIELD57[[#This Row],[Conversion_to_MT]]</f>
        <v>2900376.6863905322</v>
      </c>
      <c r="J6" s="2" t="str">
        <f t="shared" si="0"/>
        <v>LM,SUPER304HR</v>
      </c>
      <c r="K6" s="3">
        <f t="shared" si="1"/>
        <v>7653189.7000000002</v>
      </c>
      <c r="L6" s="4">
        <f t="shared" si="2"/>
        <v>52.91</v>
      </c>
    </row>
    <row r="7" spans="1:12" ht="27.6" x14ac:dyDescent="0.3">
      <c r="A7" s="2" t="s">
        <v>30</v>
      </c>
      <c r="B7" s="6" t="s">
        <v>22</v>
      </c>
      <c r="C7" s="3">
        <v>-17087.560000000001</v>
      </c>
      <c r="D7" s="7">
        <f>UHPFNOYIELD57[[#This Row],[Actual Amount]]*-1</f>
        <v>17087.560000000001</v>
      </c>
      <c r="E7" s="5">
        <v>-300</v>
      </c>
      <c r="F7" s="8">
        <f>UHPFNOYIELD57[[#This Row],[Actual Quantity]]*-1</f>
        <v>300</v>
      </c>
      <c r="G7" s="2" t="s">
        <v>17</v>
      </c>
      <c r="H7" s="1">
        <f>IF(UHPFNOYIELD57[[#This Row],[Unit]]="MT",UHPFNOYIELD57[[#This Row],[Quantity]],UHPFNOYIELD57[[#This Row],[Quantity]]/1000)</f>
        <v>0.3</v>
      </c>
      <c r="I7" s="1">
        <f>UHPFNOYIELD57[[#This Row],[Amount]]/UHPFNOYIELD57[[#This Row],[Conversion_to_MT]]</f>
        <v>56958.53333333334</v>
      </c>
      <c r="J7" s="2" t="str">
        <f t="shared" si="0"/>
        <v>LM,SUPER304HR</v>
      </c>
      <c r="K7" s="3">
        <f t="shared" si="1"/>
        <v>7653189.7000000002</v>
      </c>
      <c r="L7" s="4">
        <f t="shared" si="2"/>
        <v>52.91</v>
      </c>
    </row>
    <row r="8" spans="1:12" x14ac:dyDescent="0.3">
      <c r="A8" s="2" t="s">
        <v>30</v>
      </c>
      <c r="B8" s="6" t="s">
        <v>14</v>
      </c>
      <c r="C8" s="3">
        <v>-2897.21</v>
      </c>
      <c r="D8" s="7">
        <f>UHPFNOYIELD57[[#This Row],[Actual Amount]]*-1</f>
        <v>2897.21</v>
      </c>
      <c r="E8" s="5">
        <v>-300</v>
      </c>
      <c r="F8" s="8">
        <f>UHPFNOYIELD57[[#This Row],[Actual Quantity]]*-1</f>
        <v>300</v>
      </c>
      <c r="G8" s="2" t="s">
        <v>17</v>
      </c>
      <c r="H8" s="1">
        <f>IF(UHPFNOYIELD57[[#This Row],[Unit]]="MT",UHPFNOYIELD57[[#This Row],[Quantity]],UHPFNOYIELD57[[#This Row],[Quantity]]/1000)</f>
        <v>0.3</v>
      </c>
      <c r="I8" s="1">
        <f>UHPFNOYIELD57[[#This Row],[Amount]]/UHPFNOYIELD57[[#This Row],[Conversion_to_MT]]</f>
        <v>9657.3666666666668</v>
      </c>
      <c r="J8" s="2" t="str">
        <f t="shared" si="0"/>
        <v>LM,SUPER304HR</v>
      </c>
      <c r="K8" s="3">
        <f t="shared" si="1"/>
        <v>7653189.7000000002</v>
      </c>
      <c r="L8" s="4">
        <f t="shared" si="2"/>
        <v>52.91</v>
      </c>
    </row>
    <row r="9" spans="1:12" ht="27.6" x14ac:dyDescent="0.3">
      <c r="A9" s="2" t="s">
        <v>30</v>
      </c>
      <c r="B9" s="6" t="s">
        <v>15</v>
      </c>
      <c r="C9" s="3">
        <v>-2279.65</v>
      </c>
      <c r="D9" s="7">
        <f>UHPFNOYIELD57[[#This Row],[Actual Amount]]*-1</f>
        <v>2279.65</v>
      </c>
      <c r="E9" s="5">
        <v>-200</v>
      </c>
      <c r="F9" s="8">
        <f>UHPFNOYIELD57[[#This Row],[Actual Quantity]]*-1</f>
        <v>200</v>
      </c>
      <c r="G9" s="2" t="s">
        <v>17</v>
      </c>
      <c r="H9" s="1">
        <f>IF(UHPFNOYIELD57[[#This Row],[Unit]]="MT",UHPFNOYIELD57[[#This Row],[Quantity]],UHPFNOYIELD57[[#This Row],[Quantity]]/1000)</f>
        <v>0.2</v>
      </c>
      <c r="I9" s="1">
        <f>UHPFNOYIELD57[[#This Row],[Amount]]/UHPFNOYIELD57[[#This Row],[Conversion_to_MT]]</f>
        <v>11398.25</v>
      </c>
      <c r="J9" s="2" t="str">
        <f t="shared" si="0"/>
        <v>LM,SUPER304HR</v>
      </c>
      <c r="K9" s="3">
        <f t="shared" si="1"/>
        <v>7653189.7000000002</v>
      </c>
      <c r="L9" s="4">
        <f t="shared" si="2"/>
        <v>52.91</v>
      </c>
    </row>
    <row r="10" spans="1:12" x14ac:dyDescent="0.3">
      <c r="A10" s="2" t="s">
        <v>30</v>
      </c>
      <c r="B10" s="6" t="s">
        <v>16</v>
      </c>
      <c r="C10" s="3">
        <v>-9860.9</v>
      </c>
      <c r="D10" s="7">
        <f>SUM(D2:D9)</f>
        <v>847682.80999999994</v>
      </c>
      <c r="E10" s="5">
        <v>-100</v>
      </c>
      <c r="F10" s="8"/>
      <c r="G10" s="2" t="s">
        <v>17</v>
      </c>
      <c r="H10" s="1">
        <f>SUM(H2:H9)</f>
        <v>1.278</v>
      </c>
      <c r="I10" s="1">
        <f>UHPFNOYIELD57[[#This Row],[Amount]]/UHPFNOYIELD57[[#This Row],[Conversion_to_MT]]</f>
        <v>663288.58372456953</v>
      </c>
      <c r="J10" s="2" t="str">
        <f t="shared" si="0"/>
        <v>LM,SUPER304HR</v>
      </c>
      <c r="K10" s="3">
        <f t="shared" si="1"/>
        <v>7653189.7000000002</v>
      </c>
      <c r="L10" s="4">
        <f t="shared" si="2"/>
        <v>52.91</v>
      </c>
    </row>
    <row r="11" spans="1:12" x14ac:dyDescent="0.3">
      <c r="A11" s="2" t="s">
        <v>30</v>
      </c>
      <c r="B11" s="6" t="s">
        <v>42</v>
      </c>
      <c r="C11" s="3">
        <v>-593.47</v>
      </c>
      <c r="D11" s="9">
        <f>UHPFNOYIELD57[[#This Row],[Actual Amount]]*-1</f>
        <v>593.47</v>
      </c>
      <c r="E11" s="5">
        <v>-10</v>
      </c>
      <c r="F11" s="8">
        <f>UHPFNOYIELD57[[#This Row],[Actual Quantity]]*-1</f>
        <v>10</v>
      </c>
      <c r="G11" s="2" t="s">
        <v>17</v>
      </c>
      <c r="H11" s="1">
        <f>IF(UHPFNOYIELD57[[#This Row],[Unit]]="MT",UHPFNOYIELD57[[#This Row],[Quantity]],UHPFNOYIELD57[[#This Row],[Quantity]]/1000)</f>
        <v>0.01</v>
      </c>
      <c r="I11" s="1">
        <f>UHPFNOYIELD57[[#This Row],[Amount]]/UHPFNOYIELD57[[#This Row],[Conversion_to_MT]]</f>
        <v>59347</v>
      </c>
      <c r="J11" s="2" t="str">
        <f t="shared" si="0"/>
        <v>LM,SUPER304HR</v>
      </c>
      <c r="K11" s="3">
        <f t="shared" si="1"/>
        <v>7653189.7000000002</v>
      </c>
      <c r="L11" s="4">
        <f t="shared" si="2"/>
        <v>52.91</v>
      </c>
    </row>
    <row r="12" spans="1:12" ht="69" x14ac:dyDescent="0.3">
      <c r="A12" s="2" t="s">
        <v>30</v>
      </c>
      <c r="B12" s="6" t="s">
        <v>44</v>
      </c>
      <c r="C12" s="3">
        <v>-1779.25</v>
      </c>
      <c r="D12" s="9">
        <f>UHPFNOYIELD57[[#This Row],[Actual Amount]]*-1</f>
        <v>1779.25</v>
      </c>
      <c r="E12" s="5">
        <v>-23</v>
      </c>
      <c r="F12" s="8">
        <f>UHPFNOYIELD57[[#This Row],[Actual Quantity]]*-1</f>
        <v>23</v>
      </c>
      <c r="G12" s="2" t="s">
        <v>17</v>
      </c>
      <c r="H12" s="1">
        <f>IF(UHPFNOYIELD57[[#This Row],[Unit]]="MT",UHPFNOYIELD57[[#This Row],[Quantity]],UHPFNOYIELD57[[#This Row],[Quantity]]/1000)</f>
        <v>2.3E-2</v>
      </c>
      <c r="I12" s="1">
        <f>UHPFNOYIELD57[[#This Row],[Amount]]/UHPFNOYIELD57[[#This Row],[Conversion_to_MT]]</f>
        <v>77358.695652173919</v>
      </c>
      <c r="J12" s="2" t="str">
        <f t="shared" si="0"/>
        <v>LM,SUPER304HR</v>
      </c>
      <c r="K12" s="3">
        <f t="shared" si="1"/>
        <v>7653189.7000000002</v>
      </c>
      <c r="L12" s="4">
        <f t="shared" si="2"/>
        <v>52.91</v>
      </c>
    </row>
    <row r="13" spans="1:12" ht="69" x14ac:dyDescent="0.3">
      <c r="A13" s="2" t="s">
        <v>30</v>
      </c>
      <c r="B13" s="6" t="s">
        <v>44</v>
      </c>
      <c r="C13" s="3">
        <v>-4409.4399999999996</v>
      </c>
      <c r="D13" s="9">
        <f>UHPFNOYIELD57[[#This Row],[Actual Amount]]*-1</f>
        <v>4409.4399999999996</v>
      </c>
      <c r="E13" s="5">
        <v>-57</v>
      </c>
      <c r="F13" s="8">
        <f>UHPFNOYIELD57[[#This Row],[Actual Quantity]]*-1</f>
        <v>57</v>
      </c>
      <c r="G13" s="2" t="s">
        <v>17</v>
      </c>
      <c r="H13" s="1">
        <f>IF(UHPFNOYIELD57[[#This Row],[Unit]]="MT",UHPFNOYIELD57[[#This Row],[Quantity]],UHPFNOYIELD57[[#This Row],[Quantity]]/1000)</f>
        <v>5.7000000000000002E-2</v>
      </c>
      <c r="I13" s="1">
        <f>UHPFNOYIELD57[[#This Row],[Amount]]/UHPFNOYIELD57[[#This Row],[Conversion_to_MT]]</f>
        <v>77358.596491228061</v>
      </c>
      <c r="J13" s="2" t="str">
        <f t="shared" si="0"/>
        <v>LM,SUPER304HR</v>
      </c>
      <c r="K13" s="3">
        <f t="shared" si="1"/>
        <v>7653189.7000000002</v>
      </c>
      <c r="L13" s="4">
        <f t="shared" si="2"/>
        <v>52.91</v>
      </c>
    </row>
    <row r="14" spans="1:12" ht="27.6" x14ac:dyDescent="0.3">
      <c r="A14" s="2" t="s">
        <v>30</v>
      </c>
      <c r="B14" s="6" t="s">
        <v>22</v>
      </c>
      <c r="C14" s="3">
        <v>-8543.7800000000007</v>
      </c>
      <c r="D14" s="9">
        <f>UHPFNOYIELD57[[#This Row],[Actual Amount]]*-1</f>
        <v>8543.7800000000007</v>
      </c>
      <c r="E14" s="5">
        <v>-150</v>
      </c>
      <c r="F14" s="8">
        <f>UHPFNOYIELD57[[#This Row],[Actual Quantity]]*-1</f>
        <v>150</v>
      </c>
      <c r="G14" s="2" t="s">
        <v>17</v>
      </c>
      <c r="H14" s="1">
        <f>IF(UHPFNOYIELD57[[#This Row],[Unit]]="MT",UHPFNOYIELD57[[#This Row],[Quantity]],UHPFNOYIELD57[[#This Row],[Quantity]]/1000)</f>
        <v>0.15</v>
      </c>
      <c r="I14" s="1">
        <f>UHPFNOYIELD57[[#This Row],[Amount]]/UHPFNOYIELD57[[#This Row],[Conversion_to_MT]]</f>
        <v>56958.53333333334</v>
      </c>
      <c r="J14" s="21" t="str">
        <f t="shared" ref="J14:J27" si="3">$J$2</f>
        <v>LM,SUPER304HR</v>
      </c>
      <c r="K14" s="9">
        <f t="shared" ref="K14:K27" si="4">$K$2</f>
        <v>7653189.7000000002</v>
      </c>
      <c r="L14" s="22">
        <f t="shared" ref="L14:L27" si="5">$L$2</f>
        <v>52.91</v>
      </c>
    </row>
    <row r="15" spans="1:12" x14ac:dyDescent="0.3">
      <c r="A15" s="2" t="s">
        <v>30</v>
      </c>
      <c r="B15" s="6" t="s">
        <v>14</v>
      </c>
      <c r="C15" s="3">
        <v>-2414.34</v>
      </c>
      <c r="D15" s="9">
        <f>UHPFNOYIELD57[[#This Row],[Actual Amount]]*-1</f>
        <v>2414.34</v>
      </c>
      <c r="E15" s="5">
        <v>-250</v>
      </c>
      <c r="F15" s="8">
        <f>UHPFNOYIELD57[[#This Row],[Actual Quantity]]*-1</f>
        <v>250</v>
      </c>
      <c r="G15" s="2" t="s">
        <v>17</v>
      </c>
      <c r="H15" s="1">
        <f>IF(UHPFNOYIELD57[[#This Row],[Unit]]="MT",UHPFNOYIELD57[[#This Row],[Quantity]],UHPFNOYIELD57[[#This Row],[Quantity]]/1000)</f>
        <v>0.25</v>
      </c>
      <c r="I15" s="1">
        <f>UHPFNOYIELD57[[#This Row],[Amount]]/UHPFNOYIELD57[[#This Row],[Conversion_to_MT]]</f>
        <v>9657.36</v>
      </c>
      <c r="J15" s="21" t="str">
        <f t="shared" si="3"/>
        <v>LM,SUPER304HR</v>
      </c>
      <c r="K15" s="9">
        <f t="shared" si="4"/>
        <v>7653189.7000000002</v>
      </c>
      <c r="L15" s="22">
        <f t="shared" si="5"/>
        <v>52.91</v>
      </c>
    </row>
    <row r="16" spans="1:12" x14ac:dyDescent="0.3">
      <c r="A16" s="2" t="s">
        <v>30</v>
      </c>
      <c r="B16" s="6" t="s">
        <v>16</v>
      </c>
      <c r="C16" s="3">
        <v>-6902.63</v>
      </c>
      <c r="D16" s="9">
        <f>UHPFNOYIELD57[[#This Row],[Actual Amount]]*-1</f>
        <v>6902.63</v>
      </c>
      <c r="E16" s="5">
        <v>-70</v>
      </c>
      <c r="F16" s="8">
        <f>UHPFNOYIELD57[[#This Row],[Actual Quantity]]*-1</f>
        <v>70</v>
      </c>
      <c r="G16" s="2" t="s">
        <v>17</v>
      </c>
      <c r="H16" s="1">
        <f>IF(UHPFNOYIELD57[[#This Row],[Unit]]="MT",UHPFNOYIELD57[[#This Row],[Quantity]],UHPFNOYIELD57[[#This Row],[Quantity]]/1000)</f>
        <v>7.0000000000000007E-2</v>
      </c>
      <c r="I16" s="1">
        <f>UHPFNOYIELD57[[#This Row],[Amount]]/UHPFNOYIELD57[[#This Row],[Conversion_to_MT]]</f>
        <v>98608.999999999985</v>
      </c>
      <c r="J16" s="21" t="str">
        <f t="shared" si="3"/>
        <v>LM,SUPER304HR</v>
      </c>
      <c r="K16" s="9">
        <f t="shared" si="4"/>
        <v>7653189.7000000002</v>
      </c>
      <c r="L16" s="22">
        <f t="shared" si="5"/>
        <v>52.91</v>
      </c>
    </row>
    <row r="17" spans="1:12" x14ac:dyDescent="0.3">
      <c r="A17" s="2" t="s">
        <v>30</v>
      </c>
      <c r="B17" s="6" t="s">
        <v>42</v>
      </c>
      <c r="C17" s="3">
        <v>-296.74</v>
      </c>
      <c r="D17" s="9">
        <f>UHPFNOYIELD57[[#This Row],[Actual Amount]]*-1</f>
        <v>296.74</v>
      </c>
      <c r="E17" s="5">
        <v>-5</v>
      </c>
      <c r="F17" s="8">
        <f>UHPFNOYIELD57[[#This Row],[Actual Quantity]]*-1</f>
        <v>5</v>
      </c>
      <c r="G17" s="2" t="s">
        <v>17</v>
      </c>
      <c r="H17" s="1">
        <f>IF(UHPFNOYIELD57[[#This Row],[Unit]]="MT",UHPFNOYIELD57[[#This Row],[Quantity]],UHPFNOYIELD57[[#This Row],[Quantity]]/1000)</f>
        <v>5.0000000000000001E-3</v>
      </c>
      <c r="I17" s="1">
        <f>UHPFNOYIELD57[[#This Row],[Amount]]/UHPFNOYIELD57[[#This Row],[Conversion_to_MT]]</f>
        <v>59348</v>
      </c>
      <c r="J17" s="21" t="str">
        <f t="shared" si="3"/>
        <v>LM,SUPER304HR</v>
      </c>
      <c r="K17" s="9">
        <f t="shared" si="4"/>
        <v>7653189.7000000002</v>
      </c>
      <c r="L17" s="22">
        <f t="shared" si="5"/>
        <v>52.91</v>
      </c>
    </row>
    <row r="18" spans="1:12" ht="41.4" x14ac:dyDescent="0.3">
      <c r="A18" s="2" t="s">
        <v>30</v>
      </c>
      <c r="B18" s="6" t="s">
        <v>45</v>
      </c>
      <c r="C18" s="3">
        <v>-15979.16</v>
      </c>
      <c r="D18" s="9">
        <f>UHPFNOYIELD57[[#This Row],[Actual Amount]]*-1</f>
        <v>15979.16</v>
      </c>
      <c r="E18" s="5">
        <v>-400</v>
      </c>
      <c r="F18" s="8">
        <f>UHPFNOYIELD57[[#This Row],[Actual Quantity]]*-1</f>
        <v>400</v>
      </c>
      <c r="G18" s="2" t="s">
        <v>17</v>
      </c>
      <c r="H18" s="1">
        <f>IF(UHPFNOYIELD57[[#This Row],[Unit]]="MT",UHPFNOYIELD57[[#This Row],[Quantity]],UHPFNOYIELD57[[#This Row],[Quantity]]/1000)</f>
        <v>0.4</v>
      </c>
      <c r="I18" s="1">
        <f>UHPFNOYIELD57[[#This Row],[Amount]]/UHPFNOYIELD57[[#This Row],[Conversion_to_MT]]</f>
        <v>39947.899999999994</v>
      </c>
      <c r="J18" s="21" t="str">
        <f t="shared" si="3"/>
        <v>LM,SUPER304HR</v>
      </c>
      <c r="K18" s="9">
        <f t="shared" si="4"/>
        <v>7653189.7000000002</v>
      </c>
      <c r="L18" s="22">
        <f t="shared" si="5"/>
        <v>52.91</v>
      </c>
    </row>
    <row r="19" spans="1:12" x14ac:dyDescent="0.3">
      <c r="A19" s="2" t="s">
        <v>30</v>
      </c>
      <c r="B19" s="6" t="s">
        <v>43</v>
      </c>
      <c r="C19" s="3">
        <v>-101513.18</v>
      </c>
      <c r="D19" s="9">
        <f>UHPFNOYIELD57[[#This Row],[Actual Amount]]*-1</f>
        <v>101513.18</v>
      </c>
      <c r="E19" s="5">
        <v>-35</v>
      </c>
      <c r="F19" s="8">
        <f>UHPFNOYIELD57[[#This Row],[Actual Quantity]]*-1</f>
        <v>35</v>
      </c>
      <c r="G19" s="2" t="s">
        <v>17</v>
      </c>
      <c r="H19" s="1">
        <f>IF(UHPFNOYIELD57[[#This Row],[Unit]]="MT",UHPFNOYIELD57[[#This Row],[Quantity]],UHPFNOYIELD57[[#This Row],[Quantity]]/1000)</f>
        <v>3.5000000000000003E-2</v>
      </c>
      <c r="I19" s="1">
        <f>UHPFNOYIELD57[[#This Row],[Amount]]/UHPFNOYIELD57[[#This Row],[Conversion_to_MT]]</f>
        <v>2900376.5714285709</v>
      </c>
      <c r="J19" s="21" t="str">
        <f t="shared" si="3"/>
        <v>LM,SUPER304HR</v>
      </c>
      <c r="K19" s="9">
        <f t="shared" si="4"/>
        <v>7653189.7000000002</v>
      </c>
      <c r="L19" s="22">
        <f t="shared" si="5"/>
        <v>52.91</v>
      </c>
    </row>
    <row r="20" spans="1:12" x14ac:dyDescent="0.3">
      <c r="A20" s="2" t="s">
        <v>30</v>
      </c>
      <c r="B20" s="6" t="s">
        <v>16</v>
      </c>
      <c r="C20" s="3">
        <v>-4930.45</v>
      </c>
      <c r="D20" s="9">
        <f>UHPFNOYIELD57[[#This Row],[Actual Amount]]*-1</f>
        <v>4930.45</v>
      </c>
      <c r="E20" s="5">
        <v>-50</v>
      </c>
      <c r="F20" s="8">
        <f>UHPFNOYIELD57[[#This Row],[Actual Quantity]]*-1</f>
        <v>50</v>
      </c>
      <c r="G20" s="2" t="s">
        <v>17</v>
      </c>
      <c r="H20" s="1">
        <f>IF(UHPFNOYIELD57[[#This Row],[Unit]]="MT",UHPFNOYIELD57[[#This Row],[Quantity]],UHPFNOYIELD57[[#This Row],[Quantity]]/1000)</f>
        <v>0.05</v>
      </c>
      <c r="I20" s="1">
        <f>UHPFNOYIELD57[[#This Row],[Amount]]/UHPFNOYIELD57[[#This Row],[Conversion_to_MT]]</f>
        <v>98608.999999999985</v>
      </c>
      <c r="J20" s="21" t="str">
        <f t="shared" si="3"/>
        <v>LM,SUPER304HR</v>
      </c>
      <c r="K20" s="9">
        <f t="shared" si="4"/>
        <v>7653189.7000000002</v>
      </c>
      <c r="L20" s="22">
        <f t="shared" si="5"/>
        <v>52.91</v>
      </c>
    </row>
    <row r="21" spans="1:12" x14ac:dyDescent="0.3">
      <c r="A21" s="2" t="s">
        <v>30</v>
      </c>
      <c r="B21" s="6" t="s">
        <v>42</v>
      </c>
      <c r="C21" s="3">
        <v>-296.74</v>
      </c>
      <c r="D21" s="9">
        <f>UHPFNOYIELD57[[#This Row],[Actual Amount]]*-1</f>
        <v>296.74</v>
      </c>
      <c r="E21" s="5">
        <v>-5</v>
      </c>
      <c r="F21" s="8">
        <f>UHPFNOYIELD57[[#This Row],[Actual Quantity]]*-1</f>
        <v>5</v>
      </c>
      <c r="G21" s="2" t="s">
        <v>17</v>
      </c>
      <c r="H21" s="1">
        <f>IF(UHPFNOYIELD57[[#This Row],[Unit]]="MT",UHPFNOYIELD57[[#This Row],[Quantity]],UHPFNOYIELD57[[#This Row],[Quantity]]/1000)</f>
        <v>5.0000000000000001E-3</v>
      </c>
      <c r="I21" s="1">
        <f>UHPFNOYIELD57[[#This Row],[Amount]]/UHPFNOYIELD57[[#This Row],[Conversion_to_MT]]</f>
        <v>59348</v>
      </c>
      <c r="J21" s="21" t="str">
        <f t="shared" si="3"/>
        <v>LM,SUPER304HR</v>
      </c>
      <c r="K21" s="9">
        <f t="shared" si="4"/>
        <v>7653189.7000000002</v>
      </c>
      <c r="L21" s="22">
        <f t="shared" si="5"/>
        <v>52.91</v>
      </c>
    </row>
    <row r="22" spans="1:12" x14ac:dyDescent="0.3">
      <c r="A22" s="2" t="s">
        <v>30</v>
      </c>
      <c r="B22" s="6" t="s">
        <v>46</v>
      </c>
      <c r="C22" s="3">
        <v>-5337.82</v>
      </c>
      <c r="D22" s="9">
        <f>UHPFNOYIELD57[[#This Row],[Actual Amount]]*-1</f>
        <v>5337.82</v>
      </c>
      <c r="E22" s="5">
        <v>-23</v>
      </c>
      <c r="F22" s="8">
        <f>UHPFNOYIELD57[[#This Row],[Actual Quantity]]*-1</f>
        <v>23</v>
      </c>
      <c r="G22" s="2" t="s">
        <v>17</v>
      </c>
      <c r="H22" s="1">
        <f>IF(UHPFNOYIELD57[[#This Row],[Unit]]="MT",UHPFNOYIELD57[[#This Row],[Quantity]],UHPFNOYIELD57[[#This Row],[Quantity]]/1000)</f>
        <v>2.3E-2</v>
      </c>
      <c r="I22" s="1">
        <f>UHPFNOYIELD57[[#This Row],[Amount]]/UHPFNOYIELD57[[#This Row],[Conversion_to_MT]]</f>
        <v>232079.13043478259</v>
      </c>
      <c r="J22" s="21" t="str">
        <f t="shared" si="3"/>
        <v>LM,SUPER304HR</v>
      </c>
      <c r="K22" s="9">
        <f t="shared" si="4"/>
        <v>7653189.7000000002</v>
      </c>
      <c r="L22" s="22">
        <f t="shared" si="5"/>
        <v>52.91</v>
      </c>
    </row>
    <row r="23" spans="1:12" ht="55.2" x14ac:dyDescent="0.3">
      <c r="A23" s="2" t="s">
        <v>30</v>
      </c>
      <c r="B23" s="6" t="s">
        <v>47</v>
      </c>
      <c r="C23" s="3">
        <v>-2605.4899999999998</v>
      </c>
      <c r="D23" s="9">
        <f>UHPFNOYIELD57[[#This Row],[Actual Amount]]*-1</f>
        <v>2605.4899999999998</v>
      </c>
      <c r="E23" s="5">
        <v>-30</v>
      </c>
      <c r="F23" s="8">
        <f>UHPFNOYIELD57[[#This Row],[Actual Quantity]]*-1</f>
        <v>30</v>
      </c>
      <c r="G23" s="2" t="s">
        <v>17</v>
      </c>
      <c r="H23" s="1">
        <f>IF(UHPFNOYIELD57[[#This Row],[Unit]]="MT",UHPFNOYIELD57[[#This Row],[Quantity]],UHPFNOYIELD57[[#This Row],[Quantity]]/1000)</f>
        <v>0.03</v>
      </c>
      <c r="I23" s="1">
        <f>UHPFNOYIELD57[[#This Row],[Amount]]/UHPFNOYIELD57[[#This Row],[Conversion_to_MT]]</f>
        <v>86849.666666666657</v>
      </c>
      <c r="J23" s="21" t="str">
        <f t="shared" si="3"/>
        <v>LM,SUPER304HR</v>
      </c>
      <c r="K23" s="9">
        <f t="shared" si="4"/>
        <v>7653189.7000000002</v>
      </c>
      <c r="L23" s="22">
        <f t="shared" si="5"/>
        <v>52.91</v>
      </c>
    </row>
    <row r="24" spans="1:12" ht="55.2" x14ac:dyDescent="0.3">
      <c r="A24" s="2" t="s">
        <v>30</v>
      </c>
      <c r="B24" s="6" t="s">
        <v>47</v>
      </c>
      <c r="C24" s="3">
        <v>-3473.98</v>
      </c>
      <c r="D24" s="9">
        <f>UHPFNOYIELD57[[#This Row],[Actual Amount]]*-1</f>
        <v>3473.98</v>
      </c>
      <c r="E24" s="5">
        <v>-40</v>
      </c>
      <c r="F24" s="8">
        <f>UHPFNOYIELD57[[#This Row],[Actual Quantity]]*-1</f>
        <v>40</v>
      </c>
      <c r="G24" s="2" t="s">
        <v>17</v>
      </c>
      <c r="H24" s="1">
        <f>IF(UHPFNOYIELD57[[#This Row],[Unit]]="MT",UHPFNOYIELD57[[#This Row],[Quantity]],UHPFNOYIELD57[[#This Row],[Quantity]]/1000)</f>
        <v>0.04</v>
      </c>
      <c r="I24" s="1">
        <f>UHPFNOYIELD57[[#This Row],[Amount]]/UHPFNOYIELD57[[#This Row],[Conversion_to_MT]]</f>
        <v>86849.5</v>
      </c>
      <c r="J24" s="21" t="str">
        <f t="shared" si="3"/>
        <v>LM,SUPER304HR</v>
      </c>
      <c r="K24" s="9">
        <f t="shared" si="4"/>
        <v>7653189.7000000002</v>
      </c>
      <c r="L24" s="22">
        <f t="shared" si="5"/>
        <v>52.91</v>
      </c>
    </row>
    <row r="25" spans="1:12" x14ac:dyDescent="0.3">
      <c r="A25" s="2" t="s">
        <v>30</v>
      </c>
      <c r="B25" s="6" t="s">
        <v>46</v>
      </c>
      <c r="C25" s="3">
        <v>-464.16</v>
      </c>
      <c r="D25" s="9">
        <f>UHPFNOYIELD57[[#This Row],[Actual Amount]]*-1</f>
        <v>464.16</v>
      </c>
      <c r="E25" s="5">
        <v>-2</v>
      </c>
      <c r="F25" s="8">
        <f>UHPFNOYIELD57[[#This Row],[Actual Quantity]]*-1</f>
        <v>2</v>
      </c>
      <c r="G25" s="2" t="s">
        <v>17</v>
      </c>
      <c r="H25" s="1">
        <f>IF(UHPFNOYIELD57[[#This Row],[Unit]]="MT",UHPFNOYIELD57[[#This Row],[Quantity]],UHPFNOYIELD57[[#This Row],[Quantity]]/1000)</f>
        <v>2E-3</v>
      </c>
      <c r="I25" s="1">
        <f>UHPFNOYIELD57[[#This Row],[Amount]]/UHPFNOYIELD57[[#This Row],[Conversion_to_MT]]</f>
        <v>232080</v>
      </c>
      <c r="J25" s="21" t="str">
        <f t="shared" si="3"/>
        <v>LM,SUPER304HR</v>
      </c>
      <c r="K25" s="9">
        <f t="shared" si="4"/>
        <v>7653189.7000000002</v>
      </c>
      <c r="L25" s="22">
        <f t="shared" si="5"/>
        <v>52.91</v>
      </c>
    </row>
    <row r="26" spans="1:12" ht="55.2" x14ac:dyDescent="0.3">
      <c r="A26" s="2" t="s">
        <v>30</v>
      </c>
      <c r="B26" s="6" t="s">
        <v>47</v>
      </c>
      <c r="C26" s="3">
        <v>-2605.4899999999998</v>
      </c>
      <c r="D26" s="9">
        <f>UHPFNOYIELD57[[#This Row],[Actual Amount]]*-1</f>
        <v>2605.4899999999998</v>
      </c>
      <c r="E26" s="5">
        <v>-30</v>
      </c>
      <c r="F26" s="8">
        <f>UHPFNOYIELD57[[#This Row],[Actual Quantity]]*-1</f>
        <v>30</v>
      </c>
      <c r="G26" s="2" t="s">
        <v>17</v>
      </c>
      <c r="H26" s="1">
        <f>IF(UHPFNOYIELD57[[#This Row],[Unit]]="MT",UHPFNOYIELD57[[#This Row],[Quantity]],UHPFNOYIELD57[[#This Row],[Quantity]]/1000)</f>
        <v>0.03</v>
      </c>
      <c r="I26" s="1">
        <f>UHPFNOYIELD57[[#This Row],[Amount]]/UHPFNOYIELD57[[#This Row],[Conversion_to_MT]]</f>
        <v>86849.666666666657</v>
      </c>
      <c r="J26" s="21" t="str">
        <f t="shared" si="3"/>
        <v>LM,SUPER304HR</v>
      </c>
      <c r="K26" s="9">
        <f t="shared" si="4"/>
        <v>7653189.7000000002</v>
      </c>
      <c r="L26" s="22">
        <f t="shared" si="5"/>
        <v>52.91</v>
      </c>
    </row>
    <row r="27" spans="1:12" x14ac:dyDescent="0.3">
      <c r="A27" s="2" t="s">
        <v>30</v>
      </c>
      <c r="B27" s="6" t="s">
        <v>43</v>
      </c>
      <c r="C27" s="3">
        <v>-20302.64</v>
      </c>
      <c r="D27" s="9">
        <f>UHPFNOYIELD57[[#This Row],[Actual Amount]]*-1</f>
        <v>20302.64</v>
      </c>
      <c r="E27" s="5">
        <v>-7</v>
      </c>
      <c r="F27" s="8">
        <f>UHPFNOYIELD57[[#This Row],[Actual Quantity]]*-1</f>
        <v>7</v>
      </c>
      <c r="G27" s="2" t="s">
        <v>17</v>
      </c>
      <c r="H27" s="1">
        <f>IF(UHPFNOYIELD57[[#This Row],[Unit]]="MT",UHPFNOYIELD57[[#This Row],[Quantity]],UHPFNOYIELD57[[#This Row],[Quantity]]/1000)</f>
        <v>7.0000000000000001E-3</v>
      </c>
      <c r="I27" s="1">
        <f>UHPFNOYIELD57[[#This Row],[Amount]]/UHPFNOYIELD57[[#This Row],[Conversion_to_MT]]</f>
        <v>2900377.1428571427</v>
      </c>
      <c r="J27" s="21" t="str">
        <f t="shared" si="3"/>
        <v>LM,SUPER304HR</v>
      </c>
      <c r="K27" s="9">
        <f t="shared" si="4"/>
        <v>7653189.7000000002</v>
      </c>
      <c r="L27" s="22">
        <f t="shared" si="5"/>
        <v>52.91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27"/>
  <sheetViews>
    <sheetView workbookViewId="0">
      <selection activeCell="E27" sqref="E27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23</v>
      </c>
      <c r="N1" s="1" t="s">
        <v>18</v>
      </c>
    </row>
    <row r="2" spans="1:14" x14ac:dyDescent="0.3">
      <c r="A2" s="2" t="s">
        <v>30</v>
      </c>
      <c r="B2" s="6" t="s">
        <v>38</v>
      </c>
      <c r="C2" s="3">
        <v>-85175.33</v>
      </c>
      <c r="D2" s="7">
        <f>UHPFNOYIELD578[[#This Row],[Actual Amount]]*-1</f>
        <v>85175.33</v>
      </c>
      <c r="E2" s="5">
        <v>-100</v>
      </c>
      <c r="F2" s="8">
        <f>UHPFNOYIELD578[[#This Row],[Actual Quantity]]*-1</f>
        <v>100</v>
      </c>
      <c r="G2" s="2" t="s">
        <v>17</v>
      </c>
      <c r="H2" s="1">
        <f>IF(UHPFNOYIELD578[[#This Row],[Unit]]="MT",UHPFNOYIELD578[[#This Row],[Quantity]],UHPFNOYIELD578[[#This Row],[Quantity]]/1000)</f>
        <v>0.1</v>
      </c>
      <c r="I2" s="1">
        <f>UHPFNOYIELD578[[#This Row],[Amount]]/UHPFNOYIELD578[[#This Row],[Conversion_to_MT]]</f>
        <v>851753.29999999993</v>
      </c>
      <c r="J2" s="2" t="str">
        <f>LRFnoyield!J2</f>
        <v>LM,SUPER304HR</v>
      </c>
      <c r="K2" s="3">
        <f>LRFnoyield!K2</f>
        <v>7653189.7000000002</v>
      </c>
      <c r="L2" s="4">
        <f>LRFnoyield!L2</f>
        <v>52.91</v>
      </c>
      <c r="M2" s="1">
        <f>SUM(UHPFNOYIELD578[Conversion_to_MT])</f>
        <v>1.3649999999999998</v>
      </c>
      <c r="N2" s="1">
        <f>UHPFNOYIELD578[[#This Row],[Final Pro. Quantity]]/(UHPFyield!L2+CONyield!M2+LRFyield!M2)*100</f>
        <v>98.181480794210415</v>
      </c>
    </row>
    <row r="3" spans="1:14" x14ac:dyDescent="0.3">
      <c r="A3" s="2" t="s">
        <v>30</v>
      </c>
      <c r="B3" s="6" t="s">
        <v>16</v>
      </c>
      <c r="C3" s="3">
        <v>-11833.08</v>
      </c>
      <c r="D3" s="7">
        <f>UHPFNOYIELD578[[#This Row],[Actual Amount]]*-1</f>
        <v>11833.08</v>
      </c>
      <c r="E3" s="5">
        <v>-120</v>
      </c>
      <c r="F3" s="8">
        <f>UHPFNOYIELD578[[#This Row],[Actual Quantity]]*-1</f>
        <v>120</v>
      </c>
      <c r="G3" s="2" t="s">
        <v>17</v>
      </c>
      <c r="H3" s="1">
        <f>IF(UHPFNOYIELD578[[#This Row],[Unit]]="MT",UHPFNOYIELD578[[#This Row],[Quantity]],UHPFNOYIELD578[[#This Row],[Quantity]]/1000)</f>
        <v>0.12</v>
      </c>
      <c r="I3" s="1">
        <f>UHPFNOYIELD578[[#This Row],[Amount]]/UHPFNOYIELD578[[#This Row],[Conversion_to_MT]]</f>
        <v>98609</v>
      </c>
      <c r="J3" s="2" t="str">
        <f>LRFnoyield!J3</f>
        <v>LM,SUPER304HR</v>
      </c>
      <c r="K3" s="3">
        <f>LRFnoyield!K3</f>
        <v>7653189.7000000002</v>
      </c>
      <c r="L3" s="4">
        <f>LRFnoyield!L3</f>
        <v>52.91</v>
      </c>
      <c r="M3" s="1"/>
      <c r="N3" s="1"/>
    </row>
    <row r="4" spans="1:14" x14ac:dyDescent="0.3">
      <c r="A4" s="2" t="s">
        <v>30</v>
      </c>
      <c r="B4" s="6" t="s">
        <v>42</v>
      </c>
      <c r="C4" s="3">
        <v>-415.43</v>
      </c>
      <c r="D4" s="7">
        <f>UHPFNOYIELD578[[#This Row],[Actual Amount]]*-1</f>
        <v>415.43</v>
      </c>
      <c r="E4" s="5">
        <v>-7</v>
      </c>
      <c r="F4" s="8">
        <f>UHPFNOYIELD578[[#This Row],[Actual Quantity]]*-1</f>
        <v>7</v>
      </c>
      <c r="G4" s="2" t="s">
        <v>17</v>
      </c>
      <c r="H4" s="1">
        <f>IF(UHPFNOYIELD578[[#This Row],[Unit]]="MT",UHPFNOYIELD578[[#This Row],[Quantity]],UHPFNOYIELD578[[#This Row],[Quantity]]/1000)</f>
        <v>7.0000000000000001E-3</v>
      </c>
      <c r="I4" s="1">
        <f>UHPFNOYIELD578[[#This Row],[Amount]]/UHPFNOYIELD578[[#This Row],[Conversion_to_MT]]</f>
        <v>59347.142857142855</v>
      </c>
      <c r="J4" s="2" t="str">
        <f>LRFnoyield!J4</f>
        <v>LM,SUPER304HR</v>
      </c>
      <c r="K4" s="3">
        <f>LRFnoyield!K4</f>
        <v>7653189.7000000002</v>
      </c>
      <c r="L4" s="4">
        <f>LRFnoyield!L4</f>
        <v>52.91</v>
      </c>
      <c r="M4" s="1"/>
      <c r="N4" s="1"/>
    </row>
    <row r="5" spans="1:14" x14ac:dyDescent="0.3">
      <c r="A5" s="2" t="s">
        <v>30</v>
      </c>
      <c r="B5" s="6" t="s">
        <v>43</v>
      </c>
      <c r="C5" s="3">
        <v>-237830.89</v>
      </c>
      <c r="D5" s="7">
        <f>UHPFNOYIELD578[[#This Row],[Actual Amount]]*-1</f>
        <v>237830.89</v>
      </c>
      <c r="E5" s="5">
        <v>-82</v>
      </c>
      <c r="F5" s="8">
        <f>UHPFNOYIELD578[[#This Row],[Actual Quantity]]*-1</f>
        <v>82</v>
      </c>
      <c r="G5" s="2" t="s">
        <v>17</v>
      </c>
      <c r="H5" s="1">
        <f>IF(UHPFNOYIELD578[[#This Row],[Unit]]="MT",UHPFNOYIELD578[[#This Row],[Quantity]],UHPFNOYIELD578[[#This Row],[Quantity]]/1000)</f>
        <v>8.2000000000000003E-2</v>
      </c>
      <c r="I5" s="1">
        <f>UHPFNOYIELD578[[#This Row],[Amount]]/UHPFNOYIELD578[[#This Row],[Conversion_to_MT]]</f>
        <v>2900376.7073170734</v>
      </c>
      <c r="J5" s="2" t="str">
        <f>LRFnoyield!J5</f>
        <v>LM,SUPER304HR</v>
      </c>
      <c r="K5" s="3">
        <f>LRFnoyield!K5</f>
        <v>7653189.7000000002</v>
      </c>
      <c r="L5" s="4">
        <f>LRFnoyield!L5</f>
        <v>52.91</v>
      </c>
      <c r="M5" s="1"/>
      <c r="N5" s="1"/>
    </row>
    <row r="6" spans="1:14" x14ac:dyDescent="0.3">
      <c r="A6" s="2" t="s">
        <v>30</v>
      </c>
      <c r="B6" s="6" t="s">
        <v>43</v>
      </c>
      <c r="C6" s="3">
        <v>-490163.66</v>
      </c>
      <c r="D6" s="7">
        <f>UHPFNOYIELD578[[#This Row],[Actual Amount]]*-1</f>
        <v>490163.66</v>
      </c>
      <c r="E6" s="5">
        <v>-169</v>
      </c>
      <c r="F6" s="8">
        <f>UHPFNOYIELD578[[#This Row],[Actual Quantity]]*-1</f>
        <v>169</v>
      </c>
      <c r="G6" s="2" t="s">
        <v>17</v>
      </c>
      <c r="H6" s="1">
        <f>IF(UHPFNOYIELD578[[#This Row],[Unit]]="MT",UHPFNOYIELD578[[#This Row],[Quantity]],UHPFNOYIELD578[[#This Row],[Quantity]]/1000)</f>
        <v>0.16900000000000001</v>
      </c>
      <c r="I6" s="1">
        <f>UHPFNOYIELD578[[#This Row],[Amount]]/UHPFNOYIELD578[[#This Row],[Conversion_to_MT]]</f>
        <v>2900376.6863905322</v>
      </c>
      <c r="J6" s="2" t="str">
        <f>LRFnoyield!J6</f>
        <v>LM,SUPER304HR</v>
      </c>
      <c r="K6" s="3">
        <f>LRFnoyield!K6</f>
        <v>7653189.7000000002</v>
      </c>
      <c r="L6" s="4">
        <f>LRFnoyield!L6</f>
        <v>52.91</v>
      </c>
      <c r="M6" s="1"/>
      <c r="N6" s="1"/>
    </row>
    <row r="7" spans="1:14" ht="27.6" x14ac:dyDescent="0.3">
      <c r="A7" s="2" t="s">
        <v>30</v>
      </c>
      <c r="B7" s="6" t="s">
        <v>22</v>
      </c>
      <c r="C7" s="3">
        <v>-17087.560000000001</v>
      </c>
      <c r="D7" s="7">
        <f>UHPFNOYIELD578[[#This Row],[Actual Amount]]*-1</f>
        <v>17087.560000000001</v>
      </c>
      <c r="E7" s="5"/>
      <c r="F7" s="8">
        <f>UHPFNOYIELD578[[#This Row],[Actual Quantity]]*-1</f>
        <v>0</v>
      </c>
      <c r="G7" s="2" t="s">
        <v>17</v>
      </c>
      <c r="H7" s="1">
        <f>IF(UHPFNOYIELD578[[#This Row],[Unit]]="MT",UHPFNOYIELD578[[#This Row],[Quantity]],UHPFNOYIELD578[[#This Row],[Quantity]]/1000)</f>
        <v>0</v>
      </c>
      <c r="I7" s="1" t="e">
        <f>UHPFNOYIELD578[[#This Row],[Amount]]/UHPFNOYIELD578[[#This Row],[Conversion_to_MT]]</f>
        <v>#DIV/0!</v>
      </c>
      <c r="J7" s="2" t="str">
        <f>LRFnoyield!J7</f>
        <v>LM,SUPER304HR</v>
      </c>
      <c r="K7" s="3">
        <f>LRFnoyield!K7</f>
        <v>7653189.7000000002</v>
      </c>
      <c r="L7" s="4">
        <f>LRFnoyield!L7</f>
        <v>52.91</v>
      </c>
      <c r="M7" s="1"/>
      <c r="N7" s="1"/>
    </row>
    <row r="8" spans="1:14" x14ac:dyDescent="0.3">
      <c r="A8" s="2" t="s">
        <v>30</v>
      </c>
      <c r="B8" s="6" t="s">
        <v>14</v>
      </c>
      <c r="C8" s="3">
        <v>-2897.21</v>
      </c>
      <c r="D8" s="7">
        <f>UHPFNOYIELD578[[#This Row],[Actual Amount]]*-1</f>
        <v>2897.21</v>
      </c>
      <c r="E8" s="5"/>
      <c r="F8" s="8">
        <f>UHPFNOYIELD578[[#This Row],[Actual Quantity]]*-1</f>
        <v>0</v>
      </c>
      <c r="G8" s="2" t="s">
        <v>17</v>
      </c>
      <c r="H8" s="1">
        <f>IF(UHPFNOYIELD578[[#This Row],[Unit]]="MT",UHPFNOYIELD578[[#This Row],[Quantity]],UHPFNOYIELD578[[#This Row],[Quantity]]/1000)</f>
        <v>0</v>
      </c>
      <c r="I8" s="1" t="e">
        <f>UHPFNOYIELD578[[#This Row],[Amount]]/UHPFNOYIELD578[[#This Row],[Conversion_to_MT]]</f>
        <v>#DIV/0!</v>
      </c>
      <c r="J8" s="2" t="str">
        <f>LRFnoyield!J8</f>
        <v>LM,SUPER304HR</v>
      </c>
      <c r="K8" s="3">
        <f>LRFnoyield!K8</f>
        <v>7653189.7000000002</v>
      </c>
      <c r="L8" s="4">
        <f>LRFnoyield!L8</f>
        <v>52.91</v>
      </c>
      <c r="M8" s="1"/>
      <c r="N8" s="1"/>
    </row>
    <row r="9" spans="1:14" ht="27.6" x14ac:dyDescent="0.3">
      <c r="A9" s="2" t="s">
        <v>30</v>
      </c>
      <c r="B9" s="6" t="s">
        <v>15</v>
      </c>
      <c r="C9" s="3">
        <v>-2279.65</v>
      </c>
      <c r="D9" s="7">
        <f>UHPFNOYIELD578[[#This Row],[Actual Amount]]*-1</f>
        <v>2279.65</v>
      </c>
      <c r="E9" s="5"/>
      <c r="F9" s="8">
        <f>UHPFNOYIELD578[[#This Row],[Actual Quantity]]*-1</f>
        <v>0</v>
      </c>
      <c r="G9" s="2" t="s">
        <v>17</v>
      </c>
      <c r="H9" s="1">
        <f>IF(UHPFNOYIELD578[[#This Row],[Unit]]="MT",UHPFNOYIELD578[[#This Row],[Quantity]],UHPFNOYIELD578[[#This Row],[Quantity]]/1000)</f>
        <v>0</v>
      </c>
      <c r="I9" s="1" t="e">
        <f>UHPFNOYIELD578[[#This Row],[Amount]]/UHPFNOYIELD578[[#This Row],[Conversion_to_MT]]</f>
        <v>#DIV/0!</v>
      </c>
      <c r="J9" s="2" t="str">
        <f>LRFnoyield!J9</f>
        <v>LM,SUPER304HR</v>
      </c>
      <c r="K9" s="3">
        <f>LRFnoyield!K9</f>
        <v>7653189.7000000002</v>
      </c>
      <c r="L9" s="4">
        <f>LRFnoyield!L9</f>
        <v>52.91</v>
      </c>
      <c r="M9" s="1"/>
      <c r="N9" s="1"/>
    </row>
    <row r="10" spans="1:14" x14ac:dyDescent="0.3">
      <c r="A10" s="2" t="s">
        <v>30</v>
      </c>
      <c r="B10" s="6" t="s">
        <v>16</v>
      </c>
      <c r="C10" s="3">
        <v>-9860.9</v>
      </c>
      <c r="D10" s="7">
        <f>SUM(D2:D9)</f>
        <v>847682.80999999994</v>
      </c>
      <c r="E10" s="5">
        <v>-100</v>
      </c>
      <c r="F10" s="8">
        <f>UHPFNOYIELD578[[#This Row],[Actual Quantity]]*-1</f>
        <v>100</v>
      </c>
      <c r="G10" s="2" t="s">
        <v>17</v>
      </c>
      <c r="H10" s="1">
        <f>IF(UHPFNOYIELD578[[#This Row],[Unit]]="MT",UHPFNOYIELD578[[#This Row],[Quantity]],UHPFNOYIELD578[[#This Row],[Quantity]]/1000)</f>
        <v>0.1</v>
      </c>
      <c r="I10" s="1">
        <f>UHPFNOYIELD578[[#This Row],[Amount]]/UHPFNOYIELD578[[#This Row],[Conversion_to_MT]]</f>
        <v>8476828.0999999996</v>
      </c>
      <c r="J10" s="2" t="str">
        <f>LRFnoyield!J10</f>
        <v>LM,SUPER304HR</v>
      </c>
      <c r="K10" s="3">
        <f>LRFnoyield!K10</f>
        <v>7653189.7000000002</v>
      </c>
      <c r="L10" s="4">
        <f>LRFnoyield!L10</f>
        <v>52.91</v>
      </c>
      <c r="M10" s="1"/>
      <c r="N10" s="1"/>
    </row>
    <row r="11" spans="1:14" x14ac:dyDescent="0.3">
      <c r="A11" s="2" t="s">
        <v>30</v>
      </c>
      <c r="B11" s="6" t="s">
        <v>42</v>
      </c>
      <c r="C11" s="3">
        <v>-593.47</v>
      </c>
      <c r="D11" s="9">
        <f>UHPFNOYIELD578[[#This Row],[Actual Amount]]*-1</f>
        <v>593.47</v>
      </c>
      <c r="E11" s="5">
        <v>-10</v>
      </c>
      <c r="F11" s="8">
        <f>UHPFNOYIELD578[[#This Row],[Actual Quantity]]*-1</f>
        <v>10</v>
      </c>
      <c r="G11" s="2" t="s">
        <v>17</v>
      </c>
      <c r="H11" s="1">
        <f>IF(UHPFNOYIELD578[[#This Row],[Unit]]="MT",UHPFNOYIELD578[[#This Row],[Quantity]],UHPFNOYIELD578[[#This Row],[Quantity]]/1000)</f>
        <v>0.01</v>
      </c>
      <c r="I11" s="1">
        <f>UHPFNOYIELD578[[#This Row],[Amount]]/UHPFNOYIELD578[[#This Row],[Conversion_to_MT]]</f>
        <v>59347</v>
      </c>
      <c r="J11" s="2" t="str">
        <f>LRFnoyield!J11</f>
        <v>LM,SUPER304HR</v>
      </c>
      <c r="K11" s="3">
        <f>LRFnoyield!K11</f>
        <v>7653189.7000000002</v>
      </c>
      <c r="L11" s="4">
        <f>LRFnoyield!L11</f>
        <v>52.91</v>
      </c>
      <c r="M11" s="1"/>
      <c r="N11" s="1"/>
    </row>
    <row r="12" spans="1:14" ht="69" x14ac:dyDescent="0.3">
      <c r="A12" s="2" t="s">
        <v>30</v>
      </c>
      <c r="B12" s="6" t="s">
        <v>44</v>
      </c>
      <c r="C12" s="3">
        <v>-1779.25</v>
      </c>
      <c r="D12" s="9">
        <f>UHPFNOYIELD578[[#This Row],[Actual Amount]]*-1</f>
        <v>1779.25</v>
      </c>
      <c r="E12" s="5">
        <v>-23</v>
      </c>
      <c r="F12" s="8">
        <f>UHPFNOYIELD578[[#This Row],[Actual Quantity]]*-1</f>
        <v>23</v>
      </c>
      <c r="G12" s="2" t="s">
        <v>17</v>
      </c>
      <c r="H12" s="1">
        <f>IF(UHPFNOYIELD578[[#This Row],[Unit]]="MT",UHPFNOYIELD578[[#This Row],[Quantity]],UHPFNOYIELD578[[#This Row],[Quantity]]/1000)</f>
        <v>2.3E-2</v>
      </c>
      <c r="I12" s="1">
        <f>UHPFNOYIELD578[[#This Row],[Amount]]/UHPFNOYIELD578[[#This Row],[Conversion_to_MT]]</f>
        <v>77358.695652173919</v>
      </c>
      <c r="J12" s="2" t="str">
        <f>LRFnoyield!J12</f>
        <v>LM,SUPER304HR</v>
      </c>
      <c r="K12" s="3">
        <f>LRFnoyield!K12</f>
        <v>7653189.7000000002</v>
      </c>
      <c r="L12" s="4">
        <f>LRFnoyield!L12</f>
        <v>52.91</v>
      </c>
      <c r="M12" s="1"/>
      <c r="N12" s="1"/>
    </row>
    <row r="13" spans="1:14" ht="69" x14ac:dyDescent="0.3">
      <c r="A13" s="2" t="s">
        <v>30</v>
      </c>
      <c r="B13" s="6" t="s">
        <v>44</v>
      </c>
      <c r="C13" s="3">
        <v>-4409.4399999999996</v>
      </c>
      <c r="D13" s="9">
        <f>UHPFNOYIELD578[[#This Row],[Actual Amount]]*-1</f>
        <v>4409.4399999999996</v>
      </c>
      <c r="E13" s="5">
        <v>-57</v>
      </c>
      <c r="F13" s="8">
        <f>UHPFNOYIELD578[[#This Row],[Actual Quantity]]*-1</f>
        <v>57</v>
      </c>
      <c r="G13" s="2" t="s">
        <v>17</v>
      </c>
      <c r="H13" s="1">
        <f>IF(UHPFNOYIELD578[[#This Row],[Unit]]="MT",UHPFNOYIELD578[[#This Row],[Quantity]],UHPFNOYIELD578[[#This Row],[Quantity]]/1000)</f>
        <v>5.7000000000000002E-2</v>
      </c>
      <c r="I13" s="1">
        <f>UHPFNOYIELD578[[#This Row],[Amount]]/UHPFNOYIELD578[[#This Row],[Conversion_to_MT]]</f>
        <v>77358.596491228061</v>
      </c>
      <c r="J13" s="2" t="str">
        <f>LRFnoyield!J13</f>
        <v>LM,SUPER304HR</v>
      </c>
      <c r="K13" s="3">
        <f>LRFnoyield!K13</f>
        <v>7653189.7000000002</v>
      </c>
      <c r="L13" s="4">
        <f>LRFnoyield!L13</f>
        <v>52.91</v>
      </c>
      <c r="M13" s="1"/>
      <c r="N13" s="1"/>
    </row>
    <row r="14" spans="1:14" ht="27.6" x14ac:dyDescent="0.3">
      <c r="A14" s="2" t="s">
        <v>30</v>
      </c>
      <c r="B14" s="6" t="s">
        <v>22</v>
      </c>
      <c r="C14" s="3">
        <v>-8543.7800000000007</v>
      </c>
      <c r="D14" s="9">
        <f>UHPFNOYIELD578[[#This Row],[Actual Amount]]*-1</f>
        <v>8543.7800000000007</v>
      </c>
      <c r="E14" s="5"/>
      <c r="F14" s="8">
        <f>UHPFNOYIELD578[[#This Row],[Actual Quantity]]*-1</f>
        <v>0</v>
      </c>
      <c r="G14" s="2" t="s">
        <v>17</v>
      </c>
      <c r="H14" s="1">
        <f>IF(UHPFNOYIELD578[[#This Row],[Unit]]="MT",UHPFNOYIELD578[[#This Row],[Quantity]],UHPFNOYIELD578[[#This Row],[Quantity]]/1000)</f>
        <v>0</v>
      </c>
      <c r="I14" s="1" t="e">
        <f>UHPFNOYIELD578[[#This Row],[Amount]]/UHPFNOYIELD578[[#This Row],[Conversion_to_MT]]</f>
        <v>#DIV/0!</v>
      </c>
      <c r="J14" s="21" t="str">
        <f>LRFnoyield!J14</f>
        <v>LM,SUPER304HR</v>
      </c>
      <c r="K14" s="9">
        <f>LRFnoyield!K14</f>
        <v>7653189.7000000002</v>
      </c>
      <c r="L14" s="1">
        <f>LRFnoyield!L14</f>
        <v>52.91</v>
      </c>
      <c r="M14" s="1" t="e">
        <f>#REF!</f>
        <v>#REF!</v>
      </c>
      <c r="N14" s="1" t="e">
        <f>UHPFNOYIELD578[[#This Row],[Final Pro. Quantity]]/(UHPFyield!L14+CONyield!M14+LRFyield!M14)*100</f>
        <v>#REF!</v>
      </c>
    </row>
    <row r="15" spans="1:14" x14ac:dyDescent="0.3">
      <c r="A15" s="2" t="s">
        <v>30</v>
      </c>
      <c r="B15" s="6" t="s">
        <v>14</v>
      </c>
      <c r="C15" s="3">
        <v>-2414.34</v>
      </c>
      <c r="D15" s="9">
        <f>UHPFNOYIELD578[[#This Row],[Actual Amount]]*-1</f>
        <v>2414.34</v>
      </c>
      <c r="E15" s="5"/>
      <c r="F15" s="8">
        <f>UHPFNOYIELD578[[#This Row],[Actual Quantity]]*-1</f>
        <v>0</v>
      </c>
      <c r="G15" s="2" t="s">
        <v>17</v>
      </c>
      <c r="H15" s="1">
        <f>IF(UHPFNOYIELD578[[#This Row],[Unit]]="MT",UHPFNOYIELD578[[#This Row],[Quantity]],UHPFNOYIELD578[[#This Row],[Quantity]]/1000)</f>
        <v>0</v>
      </c>
      <c r="I15" s="1" t="e">
        <f>UHPFNOYIELD578[[#This Row],[Amount]]/UHPFNOYIELD578[[#This Row],[Conversion_to_MT]]</f>
        <v>#DIV/0!</v>
      </c>
      <c r="J15" s="21" t="str">
        <f>LRFnoyield!J15</f>
        <v>LM,SUPER304HR</v>
      </c>
      <c r="K15" s="9">
        <f>LRFnoyield!K15</f>
        <v>7653189.7000000002</v>
      </c>
      <c r="L15" s="1">
        <f>LRFnoyield!L15</f>
        <v>52.91</v>
      </c>
      <c r="M15" s="1" t="e">
        <f>#REF!</f>
        <v>#REF!</v>
      </c>
      <c r="N15" s="1" t="e">
        <f>UHPFNOYIELD578[[#This Row],[Final Pro. Quantity]]/(UHPFyield!L15+CONyield!M15+LRFyield!M15)*100</f>
        <v>#REF!</v>
      </c>
    </row>
    <row r="16" spans="1:14" x14ac:dyDescent="0.3">
      <c r="A16" s="2" t="s">
        <v>30</v>
      </c>
      <c r="B16" s="6" t="s">
        <v>16</v>
      </c>
      <c r="C16" s="3">
        <v>-6902.63</v>
      </c>
      <c r="D16" s="9">
        <f>UHPFNOYIELD578[[#This Row],[Actual Amount]]*-1</f>
        <v>6902.63</v>
      </c>
      <c r="E16" s="5">
        <v>-70</v>
      </c>
      <c r="F16" s="8">
        <f>UHPFNOYIELD578[[#This Row],[Actual Quantity]]*-1</f>
        <v>70</v>
      </c>
      <c r="G16" s="2" t="s">
        <v>17</v>
      </c>
      <c r="H16" s="1">
        <f>IF(UHPFNOYIELD578[[#This Row],[Unit]]="MT",UHPFNOYIELD578[[#This Row],[Quantity]],UHPFNOYIELD578[[#This Row],[Quantity]]/1000)</f>
        <v>7.0000000000000007E-2</v>
      </c>
      <c r="I16" s="1">
        <f>UHPFNOYIELD578[[#This Row],[Amount]]/UHPFNOYIELD578[[#This Row],[Conversion_to_MT]]</f>
        <v>98608.999999999985</v>
      </c>
      <c r="J16" s="21" t="str">
        <f>LRFnoyield!J16</f>
        <v>LM,SUPER304HR</v>
      </c>
      <c r="K16" s="9">
        <f>LRFnoyield!K16</f>
        <v>7653189.7000000002</v>
      </c>
      <c r="L16" s="1">
        <f>LRFnoyield!L16</f>
        <v>52.91</v>
      </c>
      <c r="M16" s="1" t="e">
        <f>#REF!</f>
        <v>#REF!</v>
      </c>
      <c r="N16" s="1" t="e">
        <f>UHPFNOYIELD578[[#This Row],[Final Pro. Quantity]]/(UHPFyield!L16+CONyield!M16+LRFyield!M16)*100</f>
        <v>#REF!</v>
      </c>
    </row>
    <row r="17" spans="1:14" ht="28.8" x14ac:dyDescent="0.3">
      <c r="A17" s="2" t="s">
        <v>30</v>
      </c>
      <c r="B17" s="6" t="s">
        <v>42</v>
      </c>
      <c r="C17" s="3">
        <v>-296.74</v>
      </c>
      <c r="D17" s="9">
        <f>UHPFNOYIELD578[[#This Row],[Actual Amount]]*-1</f>
        <v>296.74</v>
      </c>
      <c r="E17" s="5">
        <v>-5</v>
      </c>
      <c r="F17" s="8">
        <f>UHPFNOYIELD578[[#This Row],[Actual Quantity]]*-1</f>
        <v>5</v>
      </c>
      <c r="G17" s="2" t="s">
        <v>17</v>
      </c>
      <c r="H17" s="1">
        <f>IF(UHPFNOYIELD578[[#This Row],[Unit]]="MT",UHPFNOYIELD578[[#This Row],[Quantity]],UHPFNOYIELD578[[#This Row],[Quantity]]/1000)</f>
        <v>5.0000000000000001E-3</v>
      </c>
      <c r="I17" s="1">
        <f>UHPFNOYIELD578[[#This Row],[Amount]]/UHPFNOYIELD578[[#This Row],[Conversion_to_MT]]</f>
        <v>59348</v>
      </c>
      <c r="J17" s="21" t="str">
        <f>LRFnoyield!J17</f>
        <v>LM,SUPER304HR</v>
      </c>
      <c r="K17" s="9">
        <f>LRFnoyield!K17</f>
        <v>7653189.7000000002</v>
      </c>
      <c r="L17" s="1">
        <f>LRFnoyield!L17</f>
        <v>52.91</v>
      </c>
      <c r="M17" s="1" t="e">
        <f>#REF!</f>
        <v>#REF!</v>
      </c>
      <c r="N17" s="1" t="e">
        <f>UHPFNOYIELD578[[#This Row],[Final Pro. Quantity]]/(UHPFyield!L17+CONyield!M17+LRFyield!M17)*100</f>
        <v>#REF!</v>
      </c>
    </row>
    <row r="18" spans="1:14" ht="41.4" x14ac:dyDescent="0.3">
      <c r="A18" s="2" t="s">
        <v>30</v>
      </c>
      <c r="B18" s="6" t="s">
        <v>45</v>
      </c>
      <c r="C18" s="3">
        <v>-15979.16</v>
      </c>
      <c r="D18" s="9">
        <f>UHPFNOYIELD578[[#This Row],[Actual Amount]]*-1</f>
        <v>15979.16</v>
      </c>
      <c r="E18" s="5">
        <v>-400</v>
      </c>
      <c r="F18" s="8">
        <f>UHPFNOYIELD578[[#This Row],[Actual Quantity]]*-1</f>
        <v>400</v>
      </c>
      <c r="G18" s="2" t="s">
        <v>17</v>
      </c>
      <c r="H18" s="1">
        <f>IF(UHPFNOYIELD578[[#This Row],[Unit]]="MT",UHPFNOYIELD578[[#This Row],[Quantity]],UHPFNOYIELD578[[#This Row],[Quantity]]/1000)</f>
        <v>0.4</v>
      </c>
      <c r="I18" s="1">
        <f>UHPFNOYIELD578[[#This Row],[Amount]]/UHPFNOYIELD578[[#This Row],[Conversion_to_MT]]</f>
        <v>39947.899999999994</v>
      </c>
      <c r="J18" s="21" t="str">
        <f>LRFnoyield!J18</f>
        <v>LM,SUPER304HR</v>
      </c>
      <c r="K18" s="9">
        <f>LRFnoyield!K18</f>
        <v>7653189.7000000002</v>
      </c>
      <c r="L18" s="1">
        <f>LRFnoyield!L18</f>
        <v>52.91</v>
      </c>
      <c r="M18" s="1" t="e">
        <f>#REF!</f>
        <v>#REF!</v>
      </c>
      <c r="N18" s="1" t="e">
        <f>UHPFNOYIELD578[[#This Row],[Final Pro. Quantity]]/(UHPFyield!L18+CONyield!M18+LRFyield!M18)*100</f>
        <v>#REF!</v>
      </c>
    </row>
    <row r="19" spans="1:14" ht="28.8" x14ac:dyDescent="0.3">
      <c r="A19" s="2" t="s">
        <v>30</v>
      </c>
      <c r="B19" s="6" t="s">
        <v>43</v>
      </c>
      <c r="C19" s="3">
        <v>-101513.18</v>
      </c>
      <c r="D19" s="9">
        <f>UHPFNOYIELD578[[#This Row],[Actual Amount]]*-1</f>
        <v>101513.18</v>
      </c>
      <c r="E19" s="5">
        <v>-35</v>
      </c>
      <c r="F19" s="8">
        <f>UHPFNOYIELD578[[#This Row],[Actual Quantity]]*-1</f>
        <v>35</v>
      </c>
      <c r="G19" s="2" t="s">
        <v>17</v>
      </c>
      <c r="H19" s="1">
        <f>IF(UHPFNOYIELD578[[#This Row],[Unit]]="MT",UHPFNOYIELD578[[#This Row],[Quantity]],UHPFNOYIELD578[[#This Row],[Quantity]]/1000)</f>
        <v>3.5000000000000003E-2</v>
      </c>
      <c r="I19" s="1">
        <f>UHPFNOYIELD578[[#This Row],[Amount]]/UHPFNOYIELD578[[#This Row],[Conversion_to_MT]]</f>
        <v>2900376.5714285709</v>
      </c>
      <c r="J19" s="21" t="str">
        <f>LRFnoyield!J19</f>
        <v>LM,SUPER304HR</v>
      </c>
      <c r="K19" s="9">
        <f>LRFnoyield!K19</f>
        <v>7653189.7000000002</v>
      </c>
      <c r="L19" s="1">
        <f>LRFnoyield!L19</f>
        <v>52.91</v>
      </c>
      <c r="M19" s="1" t="e">
        <f>#REF!</f>
        <v>#REF!</v>
      </c>
      <c r="N19" s="1" t="e">
        <f>UHPFNOYIELD578[[#This Row],[Final Pro. Quantity]]/(UHPFyield!L19+CONyield!M19+LRFyield!M19)*100</f>
        <v>#REF!</v>
      </c>
    </row>
    <row r="20" spans="1:14" ht="28.8" x14ac:dyDescent="0.3">
      <c r="A20" s="2" t="s">
        <v>30</v>
      </c>
      <c r="B20" s="6" t="s">
        <v>16</v>
      </c>
      <c r="C20" s="3">
        <v>-4930.45</v>
      </c>
      <c r="D20" s="9">
        <f>UHPFNOYIELD578[[#This Row],[Actual Amount]]*-1</f>
        <v>4930.45</v>
      </c>
      <c r="E20" s="5">
        <v>-50</v>
      </c>
      <c r="F20" s="8">
        <f>UHPFNOYIELD578[[#This Row],[Actual Quantity]]*-1</f>
        <v>50</v>
      </c>
      <c r="G20" s="2" t="s">
        <v>17</v>
      </c>
      <c r="H20" s="1">
        <f>IF(UHPFNOYIELD578[[#This Row],[Unit]]="MT",UHPFNOYIELD578[[#This Row],[Quantity]],UHPFNOYIELD578[[#This Row],[Quantity]]/1000)</f>
        <v>0.05</v>
      </c>
      <c r="I20" s="1">
        <f>UHPFNOYIELD578[[#This Row],[Amount]]/UHPFNOYIELD578[[#This Row],[Conversion_to_MT]]</f>
        <v>98608.999999999985</v>
      </c>
      <c r="J20" s="21" t="str">
        <f>LRFnoyield!J20</f>
        <v>LM,SUPER304HR</v>
      </c>
      <c r="K20" s="9">
        <f>LRFnoyield!K20</f>
        <v>7653189.7000000002</v>
      </c>
      <c r="L20" s="1">
        <f>LRFnoyield!L20</f>
        <v>52.91</v>
      </c>
      <c r="M20" s="1" t="e">
        <f>#REF!</f>
        <v>#REF!</v>
      </c>
      <c r="N20" s="1" t="e">
        <f>UHPFNOYIELD578[[#This Row],[Final Pro. Quantity]]/(UHPFyield!L20+CONyield!M20+LRFyield!M20)*100</f>
        <v>#REF!</v>
      </c>
    </row>
    <row r="21" spans="1:14" ht="28.8" x14ac:dyDescent="0.3">
      <c r="A21" s="2" t="s">
        <v>30</v>
      </c>
      <c r="B21" s="6" t="s">
        <v>42</v>
      </c>
      <c r="C21" s="3">
        <v>-296.74</v>
      </c>
      <c r="D21" s="9">
        <f>UHPFNOYIELD578[[#This Row],[Actual Amount]]*-1</f>
        <v>296.74</v>
      </c>
      <c r="E21" s="5">
        <v>-5</v>
      </c>
      <c r="F21" s="8">
        <f>UHPFNOYIELD578[[#This Row],[Actual Quantity]]*-1</f>
        <v>5</v>
      </c>
      <c r="G21" s="2" t="s">
        <v>17</v>
      </c>
      <c r="H21" s="1">
        <f>IF(UHPFNOYIELD578[[#This Row],[Unit]]="MT",UHPFNOYIELD578[[#This Row],[Quantity]],UHPFNOYIELD578[[#This Row],[Quantity]]/1000)</f>
        <v>5.0000000000000001E-3</v>
      </c>
      <c r="I21" s="1">
        <f>UHPFNOYIELD578[[#This Row],[Amount]]/UHPFNOYIELD578[[#This Row],[Conversion_to_MT]]</f>
        <v>59348</v>
      </c>
      <c r="J21" s="21" t="str">
        <f>LRFnoyield!J21</f>
        <v>LM,SUPER304HR</v>
      </c>
      <c r="K21" s="9">
        <f>LRFnoyield!K21</f>
        <v>7653189.7000000002</v>
      </c>
      <c r="L21" s="1">
        <f>LRFnoyield!L21</f>
        <v>52.91</v>
      </c>
      <c r="M21" s="1" t="e">
        <f>#REF!</f>
        <v>#REF!</v>
      </c>
      <c r="N21" s="1" t="e">
        <f>UHPFNOYIELD578[[#This Row],[Final Pro. Quantity]]/(UHPFyield!L21+CONyield!M21+LRFyield!M21)*100</f>
        <v>#REF!</v>
      </c>
    </row>
    <row r="22" spans="1:14" ht="28.8" x14ac:dyDescent="0.3">
      <c r="A22" s="2" t="s">
        <v>30</v>
      </c>
      <c r="B22" s="6" t="s">
        <v>46</v>
      </c>
      <c r="C22" s="3">
        <v>-5337.82</v>
      </c>
      <c r="D22" s="9">
        <f>UHPFNOYIELD578[[#This Row],[Actual Amount]]*-1</f>
        <v>5337.82</v>
      </c>
      <c r="E22" s="5">
        <v>-23</v>
      </c>
      <c r="F22" s="8">
        <f>UHPFNOYIELD578[[#This Row],[Actual Quantity]]*-1</f>
        <v>23</v>
      </c>
      <c r="G22" s="2" t="s">
        <v>17</v>
      </c>
      <c r="H22" s="1">
        <f>IF(UHPFNOYIELD578[[#This Row],[Unit]]="MT",UHPFNOYIELD578[[#This Row],[Quantity]],UHPFNOYIELD578[[#This Row],[Quantity]]/1000)</f>
        <v>2.3E-2</v>
      </c>
      <c r="I22" s="1">
        <f>UHPFNOYIELD578[[#This Row],[Amount]]/UHPFNOYIELD578[[#This Row],[Conversion_to_MT]]</f>
        <v>232079.13043478259</v>
      </c>
      <c r="J22" s="21" t="str">
        <f>LRFnoyield!J22</f>
        <v>LM,SUPER304HR</v>
      </c>
      <c r="K22" s="9">
        <f>LRFnoyield!K22</f>
        <v>7653189.7000000002</v>
      </c>
      <c r="L22" s="1">
        <f>LRFnoyield!L22</f>
        <v>52.91</v>
      </c>
      <c r="M22" s="1" t="e">
        <f>#REF!</f>
        <v>#REF!</v>
      </c>
      <c r="N22" s="1" t="e">
        <f>UHPFNOYIELD578[[#This Row],[Final Pro. Quantity]]/(UHPFyield!L22+CONyield!M22+LRFyield!M22)*100</f>
        <v>#REF!</v>
      </c>
    </row>
    <row r="23" spans="1:14" ht="55.2" x14ac:dyDescent="0.3">
      <c r="A23" s="2" t="s">
        <v>30</v>
      </c>
      <c r="B23" s="6" t="s">
        <v>47</v>
      </c>
      <c r="C23" s="3">
        <v>-2605.4899999999998</v>
      </c>
      <c r="D23" s="9">
        <f>UHPFNOYIELD578[[#This Row],[Actual Amount]]*-1</f>
        <v>2605.4899999999998</v>
      </c>
      <c r="E23" s="5">
        <v>-30</v>
      </c>
      <c r="F23" s="8">
        <f>UHPFNOYIELD578[[#This Row],[Actual Quantity]]*-1</f>
        <v>30</v>
      </c>
      <c r="G23" s="2" t="s">
        <v>17</v>
      </c>
      <c r="H23" s="1">
        <f>IF(UHPFNOYIELD578[[#This Row],[Unit]]="MT",UHPFNOYIELD578[[#This Row],[Quantity]],UHPFNOYIELD578[[#This Row],[Quantity]]/1000)</f>
        <v>0.03</v>
      </c>
      <c r="I23" s="1">
        <f>UHPFNOYIELD578[[#This Row],[Amount]]/UHPFNOYIELD578[[#This Row],[Conversion_to_MT]]</f>
        <v>86849.666666666657</v>
      </c>
      <c r="J23" s="21" t="str">
        <f>LRFnoyield!J23</f>
        <v>LM,SUPER304HR</v>
      </c>
      <c r="K23" s="9">
        <f>LRFnoyield!K23</f>
        <v>7653189.7000000002</v>
      </c>
      <c r="L23" s="1">
        <f>LRFnoyield!L23</f>
        <v>52.91</v>
      </c>
      <c r="M23" s="1" t="e">
        <f>#REF!</f>
        <v>#REF!</v>
      </c>
      <c r="N23" s="1" t="e">
        <f>UHPFNOYIELD578[[#This Row],[Final Pro. Quantity]]/(UHPFyield!L23+CONyield!M23+LRFyield!M23)*100</f>
        <v>#REF!</v>
      </c>
    </row>
    <row r="24" spans="1:14" ht="55.2" x14ac:dyDescent="0.3">
      <c r="A24" s="2" t="s">
        <v>30</v>
      </c>
      <c r="B24" s="6" t="s">
        <v>47</v>
      </c>
      <c r="C24" s="3">
        <v>-3473.98</v>
      </c>
      <c r="D24" s="9">
        <f>UHPFNOYIELD578[[#This Row],[Actual Amount]]*-1</f>
        <v>3473.98</v>
      </c>
      <c r="E24" s="5">
        <v>-40</v>
      </c>
      <c r="F24" s="8">
        <f>UHPFNOYIELD578[[#This Row],[Actual Quantity]]*-1</f>
        <v>40</v>
      </c>
      <c r="G24" s="2" t="s">
        <v>17</v>
      </c>
      <c r="H24" s="1">
        <f>IF(UHPFNOYIELD578[[#This Row],[Unit]]="MT",UHPFNOYIELD578[[#This Row],[Quantity]],UHPFNOYIELD578[[#This Row],[Quantity]]/1000)</f>
        <v>0.04</v>
      </c>
      <c r="I24" s="1">
        <f>UHPFNOYIELD578[[#This Row],[Amount]]/UHPFNOYIELD578[[#This Row],[Conversion_to_MT]]</f>
        <v>86849.5</v>
      </c>
      <c r="J24" s="21" t="str">
        <f>LRFnoyield!J24</f>
        <v>LM,SUPER304HR</v>
      </c>
      <c r="K24" s="9">
        <f>LRFnoyield!K24</f>
        <v>7653189.7000000002</v>
      </c>
      <c r="L24" s="1">
        <f>LRFnoyield!L24</f>
        <v>52.91</v>
      </c>
      <c r="M24" s="1" t="e">
        <f>#REF!</f>
        <v>#REF!</v>
      </c>
      <c r="N24" s="1" t="e">
        <f>UHPFNOYIELD578[[#This Row],[Final Pro. Quantity]]/(UHPFyield!L24+CONyield!M24+LRFyield!M24)*100</f>
        <v>#REF!</v>
      </c>
    </row>
    <row r="25" spans="1:14" ht="28.8" x14ac:dyDescent="0.3">
      <c r="A25" s="2" t="s">
        <v>30</v>
      </c>
      <c r="B25" s="6" t="s">
        <v>46</v>
      </c>
      <c r="C25" s="3">
        <v>-464.16</v>
      </c>
      <c r="D25" s="9">
        <f>UHPFNOYIELD578[[#This Row],[Actual Amount]]*-1</f>
        <v>464.16</v>
      </c>
      <c r="E25" s="5">
        <v>-2</v>
      </c>
      <c r="F25" s="8">
        <f>UHPFNOYIELD578[[#This Row],[Actual Quantity]]*-1</f>
        <v>2</v>
      </c>
      <c r="G25" s="2" t="s">
        <v>17</v>
      </c>
      <c r="H25" s="1">
        <f>IF(UHPFNOYIELD578[[#This Row],[Unit]]="MT",UHPFNOYIELD578[[#This Row],[Quantity]],UHPFNOYIELD578[[#This Row],[Quantity]]/1000)</f>
        <v>2E-3</v>
      </c>
      <c r="I25" s="1">
        <f>UHPFNOYIELD578[[#This Row],[Amount]]/UHPFNOYIELD578[[#This Row],[Conversion_to_MT]]</f>
        <v>232080</v>
      </c>
      <c r="J25" s="21" t="str">
        <f>LRFnoyield!J25</f>
        <v>LM,SUPER304HR</v>
      </c>
      <c r="K25" s="9">
        <f>LRFnoyield!K25</f>
        <v>7653189.7000000002</v>
      </c>
      <c r="L25" s="1">
        <f>LRFnoyield!L25</f>
        <v>52.91</v>
      </c>
      <c r="M25" s="1" t="e">
        <f>#REF!</f>
        <v>#REF!</v>
      </c>
      <c r="N25" s="1" t="e">
        <f>UHPFNOYIELD578[[#This Row],[Final Pro. Quantity]]/(UHPFyield!L25+CONyield!M25+LRFyield!M25)*100</f>
        <v>#REF!</v>
      </c>
    </row>
    <row r="26" spans="1:14" ht="55.2" x14ac:dyDescent="0.3">
      <c r="A26" s="2" t="s">
        <v>30</v>
      </c>
      <c r="B26" s="6" t="s">
        <v>47</v>
      </c>
      <c r="C26" s="3">
        <v>-2605.4899999999998</v>
      </c>
      <c r="D26" s="9">
        <f>UHPFNOYIELD578[[#This Row],[Actual Amount]]*-1</f>
        <v>2605.4899999999998</v>
      </c>
      <c r="E26" s="5">
        <v>-30</v>
      </c>
      <c r="F26" s="8">
        <f>UHPFNOYIELD578[[#This Row],[Actual Quantity]]*-1</f>
        <v>30</v>
      </c>
      <c r="G26" s="2" t="s">
        <v>17</v>
      </c>
      <c r="H26" s="1">
        <f>IF(UHPFNOYIELD578[[#This Row],[Unit]]="MT",UHPFNOYIELD578[[#This Row],[Quantity]],UHPFNOYIELD578[[#This Row],[Quantity]]/1000)</f>
        <v>0.03</v>
      </c>
      <c r="I26" s="1">
        <f>UHPFNOYIELD578[[#This Row],[Amount]]/UHPFNOYIELD578[[#This Row],[Conversion_to_MT]]</f>
        <v>86849.666666666657</v>
      </c>
      <c r="J26" s="21" t="str">
        <f>LRFnoyield!J26</f>
        <v>LM,SUPER304HR</v>
      </c>
      <c r="K26" s="9">
        <f>LRFnoyield!K26</f>
        <v>7653189.7000000002</v>
      </c>
      <c r="L26" s="1">
        <f>LRFnoyield!L26</f>
        <v>52.91</v>
      </c>
      <c r="M26" s="1" t="e">
        <f>#REF!</f>
        <v>#REF!</v>
      </c>
      <c r="N26" s="1" t="e">
        <f>UHPFNOYIELD578[[#This Row],[Final Pro. Quantity]]/(UHPFyield!L26+CONyield!M26+LRFyield!M26)*100</f>
        <v>#REF!</v>
      </c>
    </row>
    <row r="27" spans="1:14" ht="28.8" x14ac:dyDescent="0.3">
      <c r="A27" s="2" t="s">
        <v>30</v>
      </c>
      <c r="B27" s="6" t="s">
        <v>43</v>
      </c>
      <c r="C27" s="3">
        <v>-20302.64</v>
      </c>
      <c r="D27" s="9">
        <f>UHPFNOYIELD578[[#This Row],[Actual Amount]]*-1</f>
        <v>20302.64</v>
      </c>
      <c r="E27" s="5">
        <v>-7</v>
      </c>
      <c r="F27" s="8">
        <f>UHPFNOYIELD578[[#This Row],[Actual Quantity]]*-1</f>
        <v>7</v>
      </c>
      <c r="G27" s="2" t="s">
        <v>17</v>
      </c>
      <c r="H27" s="1">
        <f>IF(UHPFNOYIELD578[[#This Row],[Unit]]="MT",UHPFNOYIELD578[[#This Row],[Quantity]],UHPFNOYIELD578[[#This Row],[Quantity]]/1000)</f>
        <v>7.0000000000000001E-3</v>
      </c>
      <c r="I27" s="1">
        <f>UHPFNOYIELD578[[#This Row],[Amount]]/UHPFNOYIELD578[[#This Row],[Conversion_to_MT]]</f>
        <v>2900377.1428571427</v>
      </c>
      <c r="J27" s="21" t="str">
        <f>LRFnoyield!J27</f>
        <v>LM,SUPER304HR</v>
      </c>
      <c r="K27" s="9">
        <f>LRFnoyield!K27</f>
        <v>7653189.7000000002</v>
      </c>
      <c r="L27" s="1">
        <f>LRFnoyield!L27</f>
        <v>52.91</v>
      </c>
      <c r="M27" s="1" t="e">
        <f>#REF!</f>
        <v>#REF!</v>
      </c>
      <c r="N27" s="1" t="e">
        <f>UHPFNOYIELD578[[#This Row],[Final Pro. Quantity]]/(UHPFyield!L27+CONyield!M27+LRFyield!M27)*100</f>
        <v>#REF!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workbookViewId="0">
      <selection activeCell="E19" sqref="E19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x14ac:dyDescent="0.3">
      <c r="A2" s="14">
        <f>LRFyield!L2</f>
        <v>52.91</v>
      </c>
      <c r="B2" s="4">
        <v>48.195999999999998</v>
      </c>
      <c r="C2">
        <f>A2/(UHPFyield!L2+CONyield!M2+LRFyield!M2)*100</f>
        <v>98.181480794210415</v>
      </c>
      <c r="D2">
        <f>B2/(UHPFyield!L2+CONyield!M2+LRFyield!M2)*100</f>
        <v>89.434032287994057</v>
      </c>
      <c r="E2">
        <f>B2/A2*100</f>
        <v>91.090531090531087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LRFnoyield</vt:lpstr>
      <vt:lpstr>LRFyield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2025-07-28T06:44:03Z</dcterms:modified>
</cp:coreProperties>
</file>