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Google Drive\00 Courses\01 ME6280\Do\Classes\"/>
    </mc:Choice>
  </mc:AlternateContent>
  <bookViews>
    <workbookView xWindow="3105" yWindow="3105" windowWidth="2400" windowHeight="585" activeTab="1"/>
  </bookViews>
  <sheets>
    <sheet name="LR 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K7" i="2"/>
  <c r="J7" i="2"/>
  <c r="E6" i="2"/>
  <c r="J6" i="2" s="1"/>
  <c r="D6" i="2"/>
  <c r="H6" i="2" s="1"/>
  <c r="E5" i="2"/>
  <c r="G5" i="2" s="1"/>
  <c r="D5" i="2"/>
  <c r="F5" i="2" s="1"/>
  <c r="E4" i="2"/>
  <c r="J4" i="2" s="1"/>
  <c r="D4" i="2"/>
  <c r="E3" i="2"/>
  <c r="J3" i="2" s="1"/>
  <c r="D3" i="2"/>
  <c r="F3" i="2" s="1"/>
  <c r="E2" i="2"/>
  <c r="J2" i="2" s="1"/>
  <c r="D2" i="2"/>
  <c r="H2" i="2" s="1"/>
  <c r="K2" i="2" s="1"/>
  <c r="C22" i="1"/>
  <c r="C21" i="1"/>
  <c r="C17" i="1"/>
  <c r="C18" i="1"/>
  <c r="C16" i="1"/>
  <c r="C15" i="1"/>
  <c r="G3" i="1"/>
  <c r="F6" i="1"/>
  <c r="E3" i="1"/>
  <c r="E4" i="1"/>
  <c r="E5" i="1"/>
  <c r="E6" i="1"/>
  <c r="E2" i="1"/>
  <c r="E7" i="1" s="1"/>
  <c r="C13" i="1" s="1"/>
  <c r="D3" i="1"/>
  <c r="F3" i="1" s="1"/>
  <c r="D4" i="1"/>
  <c r="G4" i="1" s="1"/>
  <c r="D5" i="1"/>
  <c r="G5" i="1" s="1"/>
  <c r="D6" i="1"/>
  <c r="G6" i="1" s="1"/>
  <c r="D2" i="1"/>
  <c r="F2" i="1" s="1"/>
  <c r="K6" i="2" l="1"/>
  <c r="H5" i="2"/>
  <c r="G3" i="2"/>
  <c r="G4" i="2"/>
  <c r="K5" i="2"/>
  <c r="H4" i="2"/>
  <c r="K4" i="2" s="1"/>
  <c r="H3" i="2"/>
  <c r="K3" i="2" s="1"/>
  <c r="J5" i="2"/>
  <c r="D7" i="2"/>
  <c r="E7" i="2"/>
  <c r="G6" i="2"/>
  <c r="F2" i="2"/>
  <c r="F4" i="2"/>
  <c r="F6" i="2"/>
  <c r="G2" i="2"/>
  <c r="F5" i="1"/>
  <c r="D7" i="1"/>
  <c r="C12" i="1" s="1"/>
  <c r="F4" i="1"/>
  <c r="F7" i="1" s="1"/>
  <c r="C14" i="1" s="1"/>
  <c r="G2" i="1"/>
  <c r="G7" i="1" s="1"/>
  <c r="G7" i="2" l="1"/>
  <c r="F7" i="2"/>
</calcChain>
</file>

<file path=xl/sharedStrings.xml><?xml version="1.0" encoding="utf-8"?>
<sst xmlns="http://schemas.openxmlformats.org/spreadsheetml/2006/main" count="34" uniqueCount="26">
  <si>
    <t>S.No</t>
  </si>
  <si>
    <t>Re</t>
  </si>
  <si>
    <t>Nu</t>
  </si>
  <si>
    <t>ln(Re), x</t>
  </si>
  <si>
    <t>ln(Nu), y</t>
  </si>
  <si>
    <t xml:space="preserve">x^2 </t>
  </si>
  <si>
    <t>xy</t>
  </si>
  <si>
    <t>SUM</t>
  </si>
  <si>
    <t>C</t>
  </si>
  <si>
    <t>m</t>
  </si>
  <si>
    <t>N</t>
  </si>
  <si>
    <t>Sx</t>
  </si>
  <si>
    <t>Sy</t>
  </si>
  <si>
    <t>Sx2</t>
  </si>
  <si>
    <t>Sxy</t>
  </si>
  <si>
    <t>w0</t>
  </si>
  <si>
    <t>w1</t>
  </si>
  <si>
    <t>D</t>
  </si>
  <si>
    <t>y_hat</t>
  </si>
  <si>
    <t>y_mean</t>
  </si>
  <si>
    <t>(y-y_hat)^2</t>
  </si>
  <si>
    <t>(y-y_mean)^2</t>
  </si>
  <si>
    <t>r2</t>
  </si>
  <si>
    <t>St</t>
  </si>
  <si>
    <t>Sr</t>
  </si>
  <si>
    <t xml:space="preserve">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</si>
</sst>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8">
    <xf numFmtId="0" fontId="0" fillId="0" borderId="0" xfId="0"/>
    <xf numFmtId="0" fontId="4" fillId="0" borderId="0" xfId="0" applyFont="1"/>
    <xf numFmtId="0" fontId="4" fillId="5" borderId="0" xfId="0" applyFont="1" applyFill="1"/>
    <xf numFmtId="0" fontId="0" fillId="5" borderId="0" xfId="0" applyFill="1"/>
    <xf numFmtId="0" fontId="0" fillId="5" borderId="2" xfId="0" applyFill="1" applyBorder="1"/>
    <xf numFmtId="0" fontId="2" fillId="2" borderId="0" xfId="1"/>
    <xf numFmtId="0" fontId="5" fillId="4" borderId="1" xfId="3" applyFont="1"/>
    <xf numFmtId="0" fontId="3" fillId="3" borderId="2" xfId="2" applyBorder="1"/>
    <xf numFmtId="0" fontId="6" fillId="3" borderId="2" xfId="2" applyFont="1" applyBorder="1"/>
    <xf numFmtId="0" fontId="2" fillId="2" borderId="2" xfId="1" applyFont="1" applyBorder="1"/>
    <xf numFmtId="0" fontId="0" fillId="5" borderId="3" xfId="0" applyFill="1" applyBorder="1"/>
    <xf numFmtId="0" fontId="2" fillId="2" borderId="4" xfId="1" applyFont="1" applyBorder="1"/>
    <xf numFmtId="0" fontId="5" fillId="4" borderId="5" xfId="3" applyFont="1" applyBorder="1"/>
    <xf numFmtId="0" fontId="6" fillId="3" borderId="4" xfId="2" applyFont="1" applyBorder="1"/>
    <xf numFmtId="0" fontId="4" fillId="5" borderId="6" xfId="0" applyFont="1" applyFill="1" applyBorder="1"/>
    <xf numFmtId="0" fontId="0" fillId="4" borderId="7" xfId="3" applyFont="1" applyBorder="1"/>
    <xf numFmtId="0" fontId="3" fillId="3" borderId="3" xfId="2" applyBorder="1"/>
    <xf numFmtId="0" fontId="4" fillId="0" borderId="0" xfId="0" applyFont="1" applyFill="1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2" sqref="F22"/>
    </sheetView>
  </sheetViews>
  <sheetFormatPr defaultRowHeight="14.25" x14ac:dyDescent="0.65"/>
  <cols>
    <col min="1" max="1" width="5.86328125" customWidth="1"/>
  </cols>
  <sheetData>
    <row r="1" spans="1:7" x14ac:dyDescent="0.65">
      <c r="A1" s="9" t="s">
        <v>0</v>
      </c>
      <c r="B1" s="6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65">
      <c r="A2" s="9">
        <v>1</v>
      </c>
      <c r="B2" s="6">
        <v>2500</v>
      </c>
      <c r="C2" s="8">
        <v>24</v>
      </c>
      <c r="D2">
        <f>LN(B2)</f>
        <v>7.8240460108562919</v>
      </c>
      <c r="E2">
        <f>LN(C2)</f>
        <v>3.1780538303479458</v>
      </c>
      <c r="F2">
        <f>D2^2</f>
        <v>61.215695979996255</v>
      </c>
      <c r="G2">
        <f>D2*E2</f>
        <v>24.865239393620403</v>
      </c>
    </row>
    <row r="3" spans="1:7" x14ac:dyDescent="0.65">
      <c r="A3" s="9">
        <v>2</v>
      </c>
      <c r="B3" s="6">
        <v>4000</v>
      </c>
      <c r="C3" s="8">
        <v>36</v>
      </c>
      <c r="D3">
        <f t="shared" ref="D3:D6" si="0">LN(B3)</f>
        <v>8.2940496401020276</v>
      </c>
      <c r="E3">
        <f t="shared" ref="E3:E6" si="1">LN(C3)</f>
        <v>3.5835189384561099</v>
      </c>
      <c r="F3">
        <f t="shared" ref="F3:F6" si="2">D3^2</f>
        <v>68.791259432476579</v>
      </c>
      <c r="G3">
        <f t="shared" ref="G3:G6" si="3">D3*E3</f>
        <v>29.7218839618007</v>
      </c>
    </row>
    <row r="4" spans="1:7" x14ac:dyDescent="0.65">
      <c r="A4" s="9">
        <v>3</v>
      </c>
      <c r="B4" s="6">
        <v>7000</v>
      </c>
      <c r="C4" s="8">
        <v>55</v>
      </c>
      <c r="D4">
        <f t="shared" si="0"/>
        <v>8.8536654280374503</v>
      </c>
      <c r="E4">
        <f t="shared" si="1"/>
        <v>4.0073331852324712</v>
      </c>
      <c r="F4">
        <f t="shared" si="2"/>
        <v>78.387391511625566</v>
      </c>
      <c r="G4">
        <f t="shared" si="3"/>
        <v>35.479587280719926</v>
      </c>
    </row>
    <row r="5" spans="1:7" x14ac:dyDescent="0.65">
      <c r="A5" s="9">
        <v>4</v>
      </c>
      <c r="B5" s="6">
        <v>12000</v>
      </c>
      <c r="C5" s="8">
        <v>84</v>
      </c>
      <c r="D5">
        <f t="shared" si="0"/>
        <v>9.3926619287701367</v>
      </c>
      <c r="E5">
        <f t="shared" si="1"/>
        <v>4.4308167988433134</v>
      </c>
      <c r="F5">
        <f t="shared" si="2"/>
        <v>88.222098108167941</v>
      </c>
      <c r="G5">
        <f t="shared" si="3"/>
        <v>41.61716425985076</v>
      </c>
    </row>
    <row r="6" spans="1:7" x14ac:dyDescent="0.65">
      <c r="A6" s="11">
        <v>5</v>
      </c>
      <c r="B6" s="12">
        <v>18000</v>
      </c>
      <c r="C6" s="13">
        <v>119</v>
      </c>
      <c r="D6">
        <f t="shared" si="0"/>
        <v>9.7981270368783022</v>
      </c>
      <c r="E6">
        <f t="shared" si="1"/>
        <v>4.7791234931115296</v>
      </c>
      <c r="F6">
        <f t="shared" si="2"/>
        <v>96.003293430805584</v>
      </c>
      <c r="G6">
        <f t="shared" si="3"/>
        <v>46.826459110436353</v>
      </c>
    </row>
    <row r="7" spans="1:7" x14ac:dyDescent="0.65">
      <c r="A7" s="14" t="s">
        <v>7</v>
      </c>
      <c r="B7" s="15"/>
      <c r="C7" s="16"/>
      <c r="D7" s="10">
        <f>SUM(D2:D6)</f>
        <v>44.162550044644206</v>
      </c>
      <c r="E7" s="4">
        <f t="shared" ref="E7:G7" si="4">SUM(E2:E6)</f>
        <v>19.97884624599137</v>
      </c>
      <c r="F7" s="4">
        <f t="shared" si="4"/>
        <v>392.61973846307194</v>
      </c>
      <c r="G7" s="4">
        <f t="shared" si="4"/>
        <v>178.51033400642814</v>
      </c>
    </row>
    <row r="11" spans="1:7" x14ac:dyDescent="0.65">
      <c r="B11" s="1" t="s">
        <v>10</v>
      </c>
      <c r="C11">
        <v>5</v>
      </c>
    </row>
    <row r="12" spans="1:7" x14ac:dyDescent="0.65">
      <c r="B12" s="1" t="s">
        <v>11</v>
      </c>
      <c r="C12">
        <f>D7</f>
        <v>44.162550044644206</v>
      </c>
    </row>
    <row r="13" spans="1:7" x14ac:dyDescent="0.65">
      <c r="B13" s="1" t="s">
        <v>12</v>
      </c>
      <c r="C13">
        <f>E7</f>
        <v>19.97884624599137</v>
      </c>
    </row>
    <row r="14" spans="1:7" x14ac:dyDescent="0.65">
      <c r="B14" s="1" t="s">
        <v>13</v>
      </c>
      <c r="C14">
        <f>F7</f>
        <v>392.61973846307194</v>
      </c>
    </row>
    <row r="15" spans="1:7" x14ac:dyDescent="0.65">
      <c r="B15" s="1" t="s">
        <v>14</v>
      </c>
      <c r="C15">
        <f>G7</f>
        <v>178.51033400642814</v>
      </c>
    </row>
    <row r="16" spans="1:7" x14ac:dyDescent="0.65">
      <c r="B16" s="1" t="s">
        <v>17</v>
      </c>
      <c r="C16">
        <f>C11*F7-D7^2</f>
        <v>12.767865869655679</v>
      </c>
    </row>
    <row r="17" spans="2:3" x14ac:dyDescent="0.65">
      <c r="B17" s="1" t="s">
        <v>15</v>
      </c>
      <c r="C17">
        <f>(E7*F7-G7*D7)/C16</f>
        <v>-3.0844756321863547</v>
      </c>
    </row>
    <row r="18" spans="2:3" x14ac:dyDescent="0.65">
      <c r="B18" s="1" t="s">
        <v>16</v>
      </c>
      <c r="C18">
        <f>(C11*G7-D7*E7)/C16</f>
        <v>0.80161187184924643</v>
      </c>
    </row>
    <row r="21" spans="2:3" x14ac:dyDescent="0.65">
      <c r="B21" s="1" t="s">
        <v>8</v>
      </c>
      <c r="C21">
        <f>EXP(C17)</f>
        <v>4.5754019546213213E-2</v>
      </c>
    </row>
    <row r="22" spans="2:3" x14ac:dyDescent="0.65">
      <c r="B22" s="1" t="s">
        <v>9</v>
      </c>
      <c r="C22">
        <f xml:space="preserve"> C18</f>
        <v>0.80161187184924643</v>
      </c>
    </row>
    <row r="23" spans="2:3" x14ac:dyDescent="0.65">
      <c r="B2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11" sqref="K11"/>
    </sheetView>
  </sheetViews>
  <sheetFormatPr defaultRowHeight="14.25" x14ac:dyDescent="0.65"/>
  <cols>
    <col min="4" max="6" width="9.1328125" hidden="1" customWidth="1"/>
    <col min="7" max="7" width="14.7265625" hidden="1" customWidth="1"/>
    <col min="10" max="10" width="13.1328125" customWidth="1"/>
    <col min="11" max="11" width="12" customWidth="1"/>
  </cols>
  <sheetData>
    <row r="1" spans="1:11" x14ac:dyDescent="0.65">
      <c r="A1" s="9" t="s">
        <v>0</v>
      </c>
      <c r="B1" s="6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18</v>
      </c>
      <c r="I1" s="17" t="s">
        <v>19</v>
      </c>
      <c r="J1" s="17" t="s">
        <v>21</v>
      </c>
      <c r="K1" s="17" t="s">
        <v>20</v>
      </c>
    </row>
    <row r="2" spans="1:11" x14ac:dyDescent="0.65">
      <c r="A2" s="9">
        <v>1</v>
      </c>
      <c r="B2" s="6">
        <v>2500</v>
      </c>
      <c r="C2" s="8">
        <v>24</v>
      </c>
      <c r="D2">
        <f>LN(B2)</f>
        <v>7.8240460108562919</v>
      </c>
      <c r="E2">
        <f>LN(C2)</f>
        <v>3.1780538303479458</v>
      </c>
      <c r="F2">
        <f>D2^2</f>
        <v>61.215695979996255</v>
      </c>
      <c r="G2">
        <f>D2*E2</f>
        <v>24.865239393620403</v>
      </c>
      <c r="H2">
        <f>-3.08448 + 0.801612*D2</f>
        <v>3.1873691708545335</v>
      </c>
      <c r="I2">
        <v>3.9958</v>
      </c>
      <c r="J2">
        <f>(E2-I2)^2</f>
        <v>0.66870879798060634</v>
      </c>
      <c r="K2">
        <f>(E2-H2)^2</f>
        <v>8.6775568753675024E-5</v>
      </c>
    </row>
    <row r="3" spans="1:11" x14ac:dyDescent="0.65">
      <c r="A3" s="9">
        <v>2</v>
      </c>
      <c r="B3" s="6">
        <v>4000</v>
      </c>
      <c r="C3" s="8">
        <v>36</v>
      </c>
      <c r="D3">
        <f t="shared" ref="D3:E6" si="0">LN(B3)</f>
        <v>8.2940496401020276</v>
      </c>
      <c r="E3">
        <f t="shared" si="0"/>
        <v>3.5835189384561099</v>
      </c>
      <c r="F3">
        <f t="shared" ref="F3:F6" si="1">D3^2</f>
        <v>68.791259432476579</v>
      </c>
      <c r="G3">
        <f t="shared" ref="G3:G6" si="2">D3*E3</f>
        <v>29.7218839618007</v>
      </c>
      <c r="H3">
        <f t="shared" ref="H3:H6" si="3">-3.08448 + 0.801612*D3</f>
        <v>3.5641297201014668</v>
      </c>
      <c r="I3">
        <v>3.9958</v>
      </c>
      <c r="J3">
        <f t="shared" ref="J3:J6" si="4">(E3-I3)^2</f>
        <v>0.1699756737077569</v>
      </c>
      <c r="K3">
        <f>(E3-H3)^2</f>
        <v>3.7594178840403018E-4</v>
      </c>
    </row>
    <row r="4" spans="1:11" x14ac:dyDescent="0.65">
      <c r="A4" s="9">
        <v>3</v>
      </c>
      <c r="B4" s="6">
        <v>7000</v>
      </c>
      <c r="C4" s="8">
        <v>55</v>
      </c>
      <c r="D4">
        <f t="shared" si="0"/>
        <v>8.8536654280374503</v>
      </c>
      <c r="E4">
        <f t="shared" si="0"/>
        <v>4.0073331852324712</v>
      </c>
      <c r="F4">
        <f t="shared" si="1"/>
        <v>78.387391511625566</v>
      </c>
      <c r="G4">
        <f t="shared" si="2"/>
        <v>35.479587280719926</v>
      </c>
      <c r="H4">
        <f t="shared" si="3"/>
        <v>4.012724451099956</v>
      </c>
      <c r="I4">
        <v>3.9958</v>
      </c>
      <c r="J4">
        <f t="shared" si="4"/>
        <v>1.3301436160649072E-4</v>
      </c>
      <c r="K4">
        <f>(E4-H4)^2</f>
        <v>2.9065747653907067E-5</v>
      </c>
    </row>
    <row r="5" spans="1:11" x14ac:dyDescent="0.65">
      <c r="A5" s="9">
        <v>4</v>
      </c>
      <c r="B5" s="6">
        <v>12000</v>
      </c>
      <c r="C5" s="8">
        <v>84</v>
      </c>
      <c r="D5">
        <f t="shared" si="0"/>
        <v>9.3926619287701367</v>
      </c>
      <c r="E5">
        <f t="shared" si="0"/>
        <v>4.4308167988433134</v>
      </c>
      <c r="F5">
        <f t="shared" si="1"/>
        <v>88.222098108167941</v>
      </c>
      <c r="G5">
        <f t="shared" si="2"/>
        <v>41.61716425985076</v>
      </c>
      <c r="H5">
        <f t="shared" si="3"/>
        <v>4.4447905140452866</v>
      </c>
      <c r="I5">
        <v>3.9958</v>
      </c>
      <c r="J5">
        <f t="shared" si="4"/>
        <v>0.18923961527588376</v>
      </c>
      <c r="K5">
        <f>(E5-H5)^2</f>
        <v>1.952647165458573E-4</v>
      </c>
    </row>
    <row r="6" spans="1:11" x14ac:dyDescent="0.65">
      <c r="A6" s="11">
        <v>5</v>
      </c>
      <c r="B6" s="12">
        <v>18000</v>
      </c>
      <c r="C6" s="13">
        <v>119</v>
      </c>
      <c r="D6">
        <f t="shared" si="0"/>
        <v>9.7981270368783022</v>
      </c>
      <c r="E6">
        <f t="shared" si="0"/>
        <v>4.7791234931115296</v>
      </c>
      <c r="F6">
        <f t="shared" si="1"/>
        <v>96.003293430805584</v>
      </c>
      <c r="G6">
        <f t="shared" si="2"/>
        <v>46.826459110436353</v>
      </c>
      <c r="H6">
        <f t="shared" si="3"/>
        <v>4.7698162102860895</v>
      </c>
      <c r="I6">
        <v>3.9958</v>
      </c>
      <c r="J6">
        <f t="shared" si="4"/>
        <v>0.61359569486044852</v>
      </c>
      <c r="K6">
        <f>(E6-H6)^2</f>
        <v>8.6625513592732868E-5</v>
      </c>
    </row>
    <row r="7" spans="1:11" x14ac:dyDescent="0.65">
      <c r="A7" s="14" t="s">
        <v>7</v>
      </c>
      <c r="B7" s="15"/>
      <c r="C7" s="16"/>
      <c r="D7" s="10">
        <f>SUM(D2:D6)</f>
        <v>44.162550044644206</v>
      </c>
      <c r="E7" s="4">
        <f t="shared" ref="E7:G7" si="5">SUM(E2:E6)</f>
        <v>19.97884624599137</v>
      </c>
      <c r="F7" s="4">
        <f t="shared" si="5"/>
        <v>392.61973846307194</v>
      </c>
      <c r="G7" s="4">
        <f t="shared" si="5"/>
        <v>178.51033400642814</v>
      </c>
      <c r="J7">
        <f>SUM(J2:J6)</f>
        <v>1.6416527961863019</v>
      </c>
      <c r="K7">
        <f>SUM(K2:K6)</f>
        <v>7.7367333495020245E-4</v>
      </c>
    </row>
    <row r="9" spans="1:11" x14ac:dyDescent="0.65">
      <c r="C9" s="1" t="s">
        <v>23</v>
      </c>
      <c r="H9">
        <f>J7</f>
        <v>1.6416527961863019</v>
      </c>
    </row>
    <row r="10" spans="1:11" x14ac:dyDescent="0.65">
      <c r="C10" s="1" t="s">
        <v>24</v>
      </c>
      <c r="H10">
        <f>K7</f>
        <v>7.7367333495020245E-4</v>
      </c>
    </row>
    <row r="11" spans="1:11" x14ac:dyDescent="0.65">
      <c r="B11" s="1"/>
      <c r="C11" s="2" t="s">
        <v>22</v>
      </c>
      <c r="D11" s="3"/>
      <c r="E11" s="3"/>
      <c r="F11" s="3"/>
      <c r="G11" s="3"/>
      <c r="H11" s="3">
        <f>1-H10/H9</f>
        <v>0.99952872292073724</v>
      </c>
    </row>
    <row r="12" spans="1:11" x14ac:dyDescent="0.65">
      <c r="B12" s="1"/>
      <c r="C12" t="s">
        <v>25</v>
      </c>
      <c r="H12">
        <f>SQRT(H11)</f>
        <v>0.99976433369106399</v>
      </c>
    </row>
    <row r="13" spans="1:11" x14ac:dyDescent="0.65">
      <c r="B13" s="1"/>
    </row>
    <row r="14" spans="1:11" x14ac:dyDescent="0.65">
      <c r="B14" s="1"/>
    </row>
    <row r="15" spans="1:11" x14ac:dyDescent="0.65">
      <c r="B15" s="1"/>
    </row>
    <row r="16" spans="1:11" x14ac:dyDescent="0.65">
      <c r="B16" s="1"/>
    </row>
    <row r="17" spans="2:2" x14ac:dyDescent="0.65">
      <c r="B17" s="1"/>
    </row>
    <row r="18" spans="2:2" x14ac:dyDescent="0.65">
      <c r="B18" s="1"/>
    </row>
    <row r="21" spans="2:2" x14ac:dyDescent="0.65">
      <c r="B21" s="1"/>
    </row>
    <row r="22" spans="2:2" x14ac:dyDescent="0.65">
      <c r="B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 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</dc:creator>
  <cp:lastModifiedBy>Lenovo</cp:lastModifiedBy>
  <dcterms:created xsi:type="dcterms:W3CDTF">2020-12-02T05:09:29Z</dcterms:created>
  <dcterms:modified xsi:type="dcterms:W3CDTF">2020-12-12T07:55:03Z</dcterms:modified>
</cp:coreProperties>
</file>