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_PC\Desktop\CS513\"/>
    </mc:Choice>
  </mc:AlternateContent>
  <xr:revisionPtr revIDLastSave="0" documentId="8_{B3FAA4F4-6F6C-48BC-92D6-92F03A74CB93}" xr6:coauthVersionLast="47" xr6:coauthVersionMax="47" xr10:uidLastSave="{00000000-0000-0000-0000-000000000000}"/>
  <bookViews>
    <workbookView xWindow="-108" yWindow="-108" windowWidth="23256" windowHeight="12576" xr2:uid="{43F82B2F-8400-485D-8934-24B0C44F08E4}"/>
  </bookViews>
  <sheets>
    <sheet name="Given Data" sheetId="1" r:id="rId1"/>
    <sheet name="Solution" sheetId="2" r:id="rId2"/>
  </sheets>
  <definedNames>
    <definedName name="_xlnm._FilterDatabase" localSheetId="0" hidden="1">'Given Data'!$G$2:$J$13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4" i="2" l="1"/>
  <c r="H53" i="2"/>
  <c r="H52" i="2"/>
  <c r="H51" i="2"/>
  <c r="G54" i="2"/>
  <c r="G53" i="2"/>
  <c r="G52" i="2"/>
  <c r="G51" i="2"/>
  <c r="E51" i="2"/>
  <c r="D51" i="2"/>
  <c r="H49" i="2"/>
  <c r="H48" i="2"/>
  <c r="H47" i="2"/>
  <c r="H46" i="2"/>
  <c r="G49" i="2"/>
  <c r="G48" i="2"/>
  <c r="G47" i="2"/>
  <c r="G46" i="2"/>
  <c r="E46" i="2"/>
  <c r="D46" i="2"/>
  <c r="I46" i="2" s="1"/>
  <c r="H44" i="2"/>
  <c r="H43" i="2"/>
  <c r="H42" i="2"/>
  <c r="H41" i="2"/>
  <c r="G44" i="2"/>
  <c r="G43" i="2"/>
  <c r="G42" i="2"/>
  <c r="G41" i="2"/>
  <c r="E41" i="2"/>
  <c r="D41" i="2"/>
  <c r="H36" i="2"/>
  <c r="H35" i="2"/>
  <c r="H34" i="2"/>
  <c r="H33" i="2"/>
  <c r="G36" i="2"/>
  <c r="G35" i="2"/>
  <c r="G34" i="2"/>
  <c r="G33" i="2"/>
  <c r="E33" i="2"/>
  <c r="D33" i="2"/>
  <c r="H31" i="2"/>
  <c r="H30" i="2"/>
  <c r="H29" i="2"/>
  <c r="H28" i="2"/>
  <c r="G31" i="2"/>
  <c r="G30" i="2"/>
  <c r="G29" i="2"/>
  <c r="G28" i="2"/>
  <c r="E28" i="2"/>
  <c r="D28" i="2"/>
  <c r="I5" i="2"/>
  <c r="E21" i="2"/>
  <c r="E22" i="2"/>
  <c r="E23" i="2"/>
  <c r="D21" i="2"/>
  <c r="D22" i="2"/>
  <c r="D23" i="2"/>
  <c r="E16" i="2"/>
  <c r="E17" i="2"/>
  <c r="E18" i="2"/>
  <c r="D16" i="2"/>
  <c r="D17" i="2"/>
  <c r="D18" i="2"/>
  <c r="E11" i="2"/>
  <c r="E12" i="2"/>
  <c r="E13" i="2"/>
  <c r="D11" i="2"/>
  <c r="D12" i="2"/>
  <c r="D13" i="2"/>
  <c r="H23" i="2"/>
  <c r="H22" i="2"/>
  <c r="H21" i="2"/>
  <c r="H20" i="2"/>
  <c r="G23" i="2"/>
  <c r="G22" i="2"/>
  <c r="G21" i="2"/>
  <c r="G20" i="2"/>
  <c r="E20" i="2"/>
  <c r="D20" i="2"/>
  <c r="H18" i="2"/>
  <c r="H17" i="2"/>
  <c r="H16" i="2"/>
  <c r="H15" i="2"/>
  <c r="G18" i="2"/>
  <c r="G17" i="2"/>
  <c r="G16" i="2"/>
  <c r="G15" i="2"/>
  <c r="E15" i="2"/>
  <c r="D15" i="2"/>
  <c r="G13" i="2"/>
  <c r="G12" i="2"/>
  <c r="G11" i="2"/>
  <c r="H13" i="2"/>
  <c r="H12" i="2"/>
  <c r="H11" i="2"/>
  <c r="H10" i="2"/>
  <c r="G10" i="2"/>
  <c r="E10" i="2"/>
  <c r="D10" i="2"/>
  <c r="H8" i="2"/>
  <c r="G8" i="2"/>
  <c r="H7" i="2"/>
  <c r="G7" i="2"/>
  <c r="H6" i="2"/>
  <c r="G6" i="2"/>
  <c r="H5" i="2"/>
  <c r="G5" i="2"/>
  <c r="J4" i="1"/>
  <c r="J5" i="1"/>
  <c r="J6" i="1"/>
  <c r="J7" i="1"/>
  <c r="J8" i="1"/>
  <c r="J9" i="1"/>
  <c r="J10" i="1"/>
  <c r="J11" i="1"/>
  <c r="J12" i="1"/>
  <c r="J13" i="1"/>
  <c r="J3" i="1"/>
  <c r="I4" i="1"/>
  <c r="I5" i="1"/>
  <c r="I6" i="1"/>
  <c r="I7" i="1"/>
  <c r="I8" i="1"/>
  <c r="I9" i="1"/>
  <c r="I10" i="1"/>
  <c r="I11" i="1"/>
  <c r="I12" i="1"/>
  <c r="I13" i="1"/>
  <c r="I3" i="1"/>
  <c r="H4" i="1"/>
  <c r="H5" i="1"/>
  <c r="H6" i="1"/>
  <c r="H7" i="1"/>
  <c r="H8" i="1"/>
  <c r="H9" i="1"/>
  <c r="H10" i="1"/>
  <c r="H11" i="1"/>
  <c r="H12" i="1"/>
  <c r="H13" i="1"/>
  <c r="H3" i="1"/>
  <c r="G6" i="1"/>
  <c r="G10" i="1"/>
  <c r="G12" i="1"/>
  <c r="G3" i="1"/>
  <c r="I51" i="2" l="1"/>
  <c r="K51" i="2" s="1"/>
  <c r="J33" i="2"/>
  <c r="K33" i="2" s="1"/>
  <c r="I41" i="2"/>
  <c r="I28" i="2"/>
  <c r="J28" i="2"/>
  <c r="I33" i="2"/>
  <c r="J51" i="2"/>
  <c r="J41" i="2"/>
  <c r="J46" i="2"/>
  <c r="K46" i="2" s="1"/>
  <c r="I15" i="2"/>
  <c r="I10" i="2"/>
  <c r="J15" i="2"/>
  <c r="K15" i="2" s="1"/>
  <c r="I20" i="2"/>
  <c r="J10" i="2"/>
  <c r="K10" i="2" s="1"/>
  <c r="J20" i="2"/>
  <c r="J5" i="2"/>
  <c r="K5" i="2" s="1"/>
  <c r="K28" i="2" l="1"/>
  <c r="K41" i="2"/>
  <c r="K20" i="2"/>
</calcChain>
</file>

<file path=xl/sharedStrings.xml><?xml version="1.0" encoding="utf-8"?>
<sst xmlns="http://schemas.openxmlformats.org/spreadsheetml/2006/main" count="105" uniqueCount="27">
  <si>
    <t>Occupation</t>
  </si>
  <si>
    <t>Gender</t>
  </si>
  <si>
    <t xml:space="preserve">Age </t>
  </si>
  <si>
    <t>Salary</t>
  </si>
  <si>
    <t>Service</t>
  </si>
  <si>
    <t>Female</t>
  </si>
  <si>
    <t>Male</t>
  </si>
  <si>
    <t>Management</t>
  </si>
  <si>
    <t>Sales</t>
  </si>
  <si>
    <t>Staff</t>
  </si>
  <si>
    <t>Age</t>
  </si>
  <si>
    <t>Split</t>
  </si>
  <si>
    <t>PL</t>
  </si>
  <si>
    <t>PR</t>
  </si>
  <si>
    <t>Level</t>
  </si>
  <si>
    <t>2PL * PR</t>
  </si>
  <si>
    <t>Q(s|t)</t>
  </si>
  <si>
    <t>Overall</t>
  </si>
  <si>
    <t>P(j|tR)</t>
  </si>
  <si>
    <t>P(j|tL)</t>
  </si>
  <si>
    <t>L1</t>
  </si>
  <si>
    <t>L2</t>
  </si>
  <si>
    <t>L3</t>
  </si>
  <si>
    <t>L4</t>
  </si>
  <si>
    <t>&lt;=30</t>
  </si>
  <si>
    <t>&lt;=40</t>
  </si>
  <si>
    <t>&lt;=50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</si>
</sst>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/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D134-F8B8-4009-AEE9-B92873D7E248}">
  <dimension ref="B2:J13"/>
  <sheetViews>
    <sheetView tabSelected="1" workbookViewId="0">
      <selection activeCell="J13" sqref="J13"/>
    </sheetView>
  </sheetViews>
  <sheetFormatPr defaultRowHeight="15.6" x14ac:dyDescent="0.3"/>
  <cols>
    <col min="1" max="1" width="8.88671875" style="3"/>
    <col min="2" max="2" width="15.33203125" style="3" customWidth="1"/>
    <col min="3" max="3" width="11" style="3" customWidth="1"/>
    <col min="4" max="4" width="8.5546875" style="3" customWidth="1"/>
    <col min="5" max="5" width="12.44140625" style="3" customWidth="1"/>
    <col min="6" max="6" width="8.88671875" style="3"/>
    <col min="7" max="7" width="14.6640625" style="3" customWidth="1"/>
    <col min="8" max="8" width="19.44140625" style="3" customWidth="1"/>
    <col min="9" max="9" width="17.21875" style="3" customWidth="1"/>
    <col min="10" max="10" width="24" style="3" customWidth="1"/>
    <col min="11" max="16384" width="8.88671875" style="3"/>
  </cols>
  <sheetData>
    <row r="2" spans="2:10" x14ac:dyDescent="0.3">
      <c r="B2" s="1" t="s">
        <v>0</v>
      </c>
      <c r="C2" s="1" t="s">
        <v>1</v>
      </c>
      <c r="D2" s="1" t="s">
        <v>2</v>
      </c>
      <c r="E2" s="1" t="s">
        <v>3</v>
      </c>
      <c r="F2" s="2"/>
      <c r="G2" s="1" t="s">
        <v>0</v>
      </c>
      <c r="H2" s="1" t="s">
        <v>1</v>
      </c>
      <c r="I2" s="1" t="s">
        <v>10</v>
      </c>
      <c r="J2" s="1" t="s">
        <v>3</v>
      </c>
    </row>
    <row r="3" spans="2:10" x14ac:dyDescent="0.3">
      <c r="B3" s="4" t="s">
        <v>4</v>
      </c>
      <c r="C3" s="5" t="s">
        <v>5</v>
      </c>
      <c r="D3" s="5">
        <v>45</v>
      </c>
      <c r="E3" s="6">
        <v>48000</v>
      </c>
      <c r="F3" s="7"/>
      <c r="G3" s="7" t="str">
        <f>B3</f>
        <v>Service</v>
      </c>
      <c r="H3" s="7" t="str">
        <f>C3</f>
        <v>Female</v>
      </c>
      <c r="I3" s="7" t="str">
        <f>IF(D3&lt;=30,"&lt;=30",IF(D3&gt;30,IF(D3&lt;=40,"&lt;=40","&lt;=50")))</f>
        <v>&lt;=50</v>
      </c>
      <c r="J3" s="5" t="str">
        <f>IF(E3&lt;35000,"Level 1", IF(AND(E3&gt;=35000,E3&lt;45000), "Level 2", IF(AND(E3&gt;=45000, E3&lt;55000), "Level 3", "Level 4")))</f>
        <v>Level 3</v>
      </c>
    </row>
    <row r="4" spans="2:10" x14ac:dyDescent="0.3">
      <c r="B4" s="4"/>
      <c r="C4" s="5" t="s">
        <v>6</v>
      </c>
      <c r="D4" s="5">
        <v>25</v>
      </c>
      <c r="E4" s="6">
        <v>25000</v>
      </c>
      <c r="F4" s="7"/>
      <c r="G4" s="7" t="s">
        <v>4</v>
      </c>
      <c r="H4" s="7" t="str">
        <f t="shared" ref="H4:H13" si="0">C4</f>
        <v>Male</v>
      </c>
      <c r="I4" s="7" t="str">
        <f t="shared" ref="I4:I13" si="1">IF(D4&lt;=30,"&lt;=30",IF(D4&gt;30,IF(D4&lt;=40,"&lt;=40","&lt;=50")))</f>
        <v>&lt;=30</v>
      </c>
      <c r="J4" s="5" t="str">
        <f t="shared" ref="J4:J13" si="2">IF(E4&lt;35000,"Level 1", IF(AND(E4&gt;=35000,E4&lt;45000), "Level 2", IF(AND(E4&gt;=45000, E4&lt;55000), "Level 3", "Level 4")))</f>
        <v>Level 1</v>
      </c>
    </row>
    <row r="5" spans="2:10" x14ac:dyDescent="0.3">
      <c r="B5" s="4"/>
      <c r="C5" s="5" t="s">
        <v>6</v>
      </c>
      <c r="D5" s="5">
        <v>33</v>
      </c>
      <c r="E5" s="6">
        <v>35000</v>
      </c>
      <c r="F5" s="7"/>
      <c r="G5" s="7" t="s">
        <v>4</v>
      </c>
      <c r="H5" s="7" t="str">
        <f t="shared" si="0"/>
        <v>Male</v>
      </c>
      <c r="I5" s="7" t="str">
        <f t="shared" si="1"/>
        <v>&lt;=40</v>
      </c>
      <c r="J5" s="5" t="str">
        <f t="shared" si="2"/>
        <v>Level 2</v>
      </c>
    </row>
    <row r="6" spans="2:10" x14ac:dyDescent="0.3">
      <c r="B6" s="4" t="s">
        <v>7</v>
      </c>
      <c r="C6" s="5" t="s">
        <v>6</v>
      </c>
      <c r="D6" s="5">
        <v>25</v>
      </c>
      <c r="E6" s="6">
        <v>45000</v>
      </c>
      <c r="F6" s="7"/>
      <c r="G6" s="7" t="str">
        <f t="shared" ref="G6:G12" si="3">B6</f>
        <v>Management</v>
      </c>
      <c r="H6" s="7" t="str">
        <f t="shared" si="0"/>
        <v>Male</v>
      </c>
      <c r="I6" s="7" t="str">
        <f t="shared" si="1"/>
        <v>&lt;=30</v>
      </c>
      <c r="J6" s="5" t="str">
        <f t="shared" si="2"/>
        <v>Level 3</v>
      </c>
    </row>
    <row r="7" spans="2:10" x14ac:dyDescent="0.3">
      <c r="B7" s="4"/>
      <c r="C7" s="5" t="s">
        <v>5</v>
      </c>
      <c r="D7" s="5">
        <v>35</v>
      </c>
      <c r="E7" s="6">
        <v>65000</v>
      </c>
      <c r="F7" s="7"/>
      <c r="G7" s="7" t="s">
        <v>7</v>
      </c>
      <c r="H7" s="7" t="str">
        <f t="shared" si="0"/>
        <v>Female</v>
      </c>
      <c r="I7" s="7" t="str">
        <f t="shared" si="1"/>
        <v>&lt;=40</v>
      </c>
      <c r="J7" s="5" t="str">
        <f t="shared" si="2"/>
        <v>Level 4</v>
      </c>
    </row>
    <row r="8" spans="2:10" x14ac:dyDescent="0.3">
      <c r="B8" s="4"/>
      <c r="C8" s="5" t="s">
        <v>6</v>
      </c>
      <c r="D8" s="5">
        <v>26</v>
      </c>
      <c r="E8" s="6">
        <v>45000</v>
      </c>
      <c r="F8" s="7"/>
      <c r="G8" s="7" t="s">
        <v>7</v>
      </c>
      <c r="H8" s="7" t="str">
        <f t="shared" si="0"/>
        <v>Male</v>
      </c>
      <c r="I8" s="7" t="str">
        <f t="shared" si="1"/>
        <v>&lt;=30</v>
      </c>
      <c r="J8" s="5" t="str">
        <f t="shared" si="2"/>
        <v>Level 3</v>
      </c>
    </row>
    <row r="9" spans="2:10" x14ac:dyDescent="0.3">
      <c r="B9" s="4"/>
      <c r="C9" s="5" t="s">
        <v>5</v>
      </c>
      <c r="D9" s="5">
        <v>45</v>
      </c>
      <c r="E9" s="6">
        <v>70000</v>
      </c>
      <c r="F9" s="7"/>
      <c r="G9" s="7" t="s">
        <v>7</v>
      </c>
      <c r="H9" s="7" t="str">
        <f t="shared" si="0"/>
        <v>Female</v>
      </c>
      <c r="I9" s="7" t="str">
        <f t="shared" si="1"/>
        <v>&lt;=50</v>
      </c>
      <c r="J9" s="5" t="str">
        <f t="shared" si="2"/>
        <v>Level 4</v>
      </c>
    </row>
    <row r="10" spans="2:10" x14ac:dyDescent="0.3">
      <c r="B10" s="4" t="s">
        <v>8</v>
      </c>
      <c r="C10" s="5" t="s">
        <v>5</v>
      </c>
      <c r="D10" s="5">
        <v>40</v>
      </c>
      <c r="E10" s="6">
        <v>50000</v>
      </c>
      <c r="F10" s="7"/>
      <c r="G10" s="7" t="str">
        <f t="shared" si="3"/>
        <v>Sales</v>
      </c>
      <c r="H10" s="7" t="str">
        <f t="shared" si="0"/>
        <v>Female</v>
      </c>
      <c r="I10" s="7" t="str">
        <f t="shared" si="1"/>
        <v>&lt;=40</v>
      </c>
      <c r="J10" s="5" t="str">
        <f t="shared" si="2"/>
        <v>Level 3</v>
      </c>
    </row>
    <row r="11" spans="2:10" x14ac:dyDescent="0.3">
      <c r="B11" s="4"/>
      <c r="C11" s="5" t="s">
        <v>6</v>
      </c>
      <c r="D11" s="5">
        <v>30</v>
      </c>
      <c r="E11" s="6">
        <v>40000</v>
      </c>
      <c r="F11" s="7"/>
      <c r="G11" s="7" t="s">
        <v>8</v>
      </c>
      <c r="H11" s="7" t="str">
        <f t="shared" si="0"/>
        <v>Male</v>
      </c>
      <c r="I11" s="7" t="str">
        <f t="shared" si="1"/>
        <v>&lt;=30</v>
      </c>
      <c r="J11" s="5" t="str">
        <f t="shared" si="2"/>
        <v>Level 2</v>
      </c>
    </row>
    <row r="12" spans="2:10" x14ac:dyDescent="0.3">
      <c r="B12" s="4" t="s">
        <v>9</v>
      </c>
      <c r="C12" s="5" t="s">
        <v>5</v>
      </c>
      <c r="D12" s="5">
        <v>50</v>
      </c>
      <c r="E12" s="6">
        <v>40000</v>
      </c>
      <c r="F12" s="7"/>
      <c r="G12" s="7" t="str">
        <f t="shared" si="3"/>
        <v>Staff</v>
      </c>
      <c r="H12" s="7" t="str">
        <f t="shared" si="0"/>
        <v>Female</v>
      </c>
      <c r="I12" s="7" t="str">
        <f t="shared" si="1"/>
        <v>&lt;=50</v>
      </c>
      <c r="J12" s="5" t="str">
        <f t="shared" si="2"/>
        <v>Level 2</v>
      </c>
    </row>
    <row r="13" spans="2:10" x14ac:dyDescent="0.3">
      <c r="B13" s="4"/>
      <c r="C13" s="5" t="s">
        <v>6</v>
      </c>
      <c r="D13" s="5">
        <v>25</v>
      </c>
      <c r="E13" s="6">
        <v>25000</v>
      </c>
      <c r="F13" s="7"/>
      <c r="G13" s="7" t="s">
        <v>9</v>
      </c>
      <c r="H13" s="7" t="str">
        <f t="shared" si="0"/>
        <v>Male</v>
      </c>
      <c r="I13" s="7" t="str">
        <f t="shared" si="1"/>
        <v>&lt;=30</v>
      </c>
      <c r="J13" s="5" t="str">
        <f t="shared" si="2"/>
        <v>Level 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9474-32D2-4347-B5A2-976F0B0FB75D}">
  <dimension ref="C2:M54"/>
  <sheetViews>
    <sheetView topLeftCell="B1" workbookViewId="0">
      <selection activeCell="B1" sqref="B1"/>
    </sheetView>
  </sheetViews>
  <sheetFormatPr defaultRowHeight="15.6" x14ac:dyDescent="0.3"/>
  <cols>
    <col min="1" max="2" width="8.88671875" style="3"/>
    <col min="3" max="3" width="20.44140625" style="3" customWidth="1"/>
    <col min="4" max="4" width="14.33203125" style="3" customWidth="1"/>
    <col min="5" max="5" width="14.109375" style="3" customWidth="1"/>
    <col min="6" max="6" width="16.5546875" style="3" customWidth="1"/>
    <col min="7" max="7" width="16.33203125" style="3" customWidth="1"/>
    <col min="8" max="8" width="14.109375" style="3" customWidth="1"/>
    <col min="9" max="9" width="15.6640625" style="3" customWidth="1"/>
    <col min="10" max="11" width="18.21875" style="3" bestFit="1" customWidth="1"/>
    <col min="12" max="12" width="17.77734375" style="3" bestFit="1" customWidth="1"/>
    <col min="13" max="13" width="14.6640625" style="3" customWidth="1"/>
    <col min="14" max="16384" width="8.88671875" style="3"/>
  </cols>
  <sheetData>
    <row r="2" spans="3:13" x14ac:dyDescent="0.3">
      <c r="C2" s="8" t="s">
        <v>0</v>
      </c>
      <c r="D2" s="9"/>
      <c r="E2" s="9"/>
      <c r="F2" s="9"/>
      <c r="G2" s="9"/>
      <c r="H2" s="9"/>
      <c r="I2" s="9"/>
      <c r="J2" s="9"/>
      <c r="K2" s="9"/>
    </row>
    <row r="3" spans="3:13" x14ac:dyDescent="0.3">
      <c r="C3" s="9"/>
      <c r="D3" s="9"/>
      <c r="E3" s="9"/>
      <c r="F3" s="9"/>
      <c r="G3" s="9"/>
      <c r="H3" s="9"/>
      <c r="I3" s="9"/>
      <c r="J3" s="9"/>
      <c r="K3" s="9"/>
    </row>
    <row r="4" spans="3:13" x14ac:dyDescent="0.3">
      <c r="C4" s="1" t="s">
        <v>11</v>
      </c>
      <c r="D4" s="1" t="s">
        <v>12</v>
      </c>
      <c r="E4" s="1" t="s">
        <v>13</v>
      </c>
      <c r="F4" s="1" t="s">
        <v>14</v>
      </c>
      <c r="G4" s="1" t="s">
        <v>19</v>
      </c>
      <c r="H4" s="1" t="s">
        <v>18</v>
      </c>
      <c r="I4" s="1" t="s">
        <v>15</v>
      </c>
      <c r="J4" s="1" t="s">
        <v>16</v>
      </c>
      <c r="K4" s="1" t="s">
        <v>17</v>
      </c>
      <c r="M4" s="10"/>
    </row>
    <row r="5" spans="3:13" x14ac:dyDescent="0.3">
      <c r="C5" s="4" t="s">
        <v>4</v>
      </c>
      <c r="D5" s="11">
        <v>0.27272727272727271</v>
      </c>
      <c r="E5" s="11">
        <v>0.72727272727272729</v>
      </c>
      <c r="F5" s="5" t="s">
        <v>20</v>
      </c>
      <c r="G5" s="11">
        <f>(1/3)</f>
        <v>0.33333333333333331</v>
      </c>
      <c r="H5" s="12">
        <f>(1/8)</f>
        <v>0.125</v>
      </c>
      <c r="I5" s="13">
        <f>(2*D5*E5)</f>
        <v>0.39669421487603301</v>
      </c>
      <c r="J5" s="11">
        <f>ABS(G5-H5)+ABS(G6-H6)+ABS(G7-H7)+ABS(G8-H8)</f>
        <v>0.58333333333333326</v>
      </c>
      <c r="K5" s="11">
        <f>I5*J5</f>
        <v>0.2314049586776859</v>
      </c>
    </row>
    <row r="6" spans="3:13" s="9" customFormat="1" x14ac:dyDescent="0.3">
      <c r="C6" s="4"/>
      <c r="D6" s="11">
        <v>0.27272727272727271</v>
      </c>
      <c r="E6" s="11">
        <v>0.72727272727272729</v>
      </c>
      <c r="F6" s="5" t="s">
        <v>21</v>
      </c>
      <c r="G6" s="11">
        <f>(1/3)</f>
        <v>0.33333333333333331</v>
      </c>
      <c r="H6" s="12">
        <f>(2/8)</f>
        <v>0.25</v>
      </c>
      <c r="I6" s="13"/>
      <c r="J6" s="5"/>
      <c r="K6" s="5"/>
    </row>
    <row r="7" spans="3:13" x14ac:dyDescent="0.3">
      <c r="C7" s="4"/>
      <c r="D7" s="11">
        <v>0.27272727272727271</v>
      </c>
      <c r="E7" s="11">
        <v>0.72727272727272729</v>
      </c>
      <c r="F7" s="5" t="s">
        <v>22</v>
      </c>
      <c r="G7" s="11">
        <f>(1/3)</f>
        <v>0.33333333333333331</v>
      </c>
      <c r="H7" s="5">
        <f>(3/8)</f>
        <v>0.375</v>
      </c>
      <c r="I7" s="13"/>
      <c r="J7" s="5"/>
      <c r="K7" s="5"/>
    </row>
    <row r="8" spans="3:13" x14ac:dyDescent="0.3">
      <c r="C8" s="4"/>
      <c r="D8" s="11">
        <v>0.27272727272727271</v>
      </c>
      <c r="E8" s="11">
        <v>0.72727272727272729</v>
      </c>
      <c r="F8" s="5" t="s">
        <v>23</v>
      </c>
      <c r="G8" s="11">
        <f>(0/3)</f>
        <v>0</v>
      </c>
      <c r="H8" s="12">
        <f>(2/8)</f>
        <v>0.25</v>
      </c>
      <c r="I8" s="13"/>
      <c r="J8" s="5"/>
      <c r="K8" s="5"/>
    </row>
    <row r="9" spans="3:13" x14ac:dyDescent="0.3">
      <c r="C9" s="4"/>
      <c r="D9" s="5"/>
      <c r="E9" s="5"/>
      <c r="F9" s="5"/>
      <c r="G9" s="5"/>
      <c r="H9" s="5"/>
      <c r="I9" s="13"/>
      <c r="J9" s="5"/>
      <c r="K9" s="5"/>
    </row>
    <row r="10" spans="3:13" x14ac:dyDescent="0.3">
      <c r="C10" s="4" t="s">
        <v>7</v>
      </c>
      <c r="D10" s="11">
        <f>(4/11)</f>
        <v>0.36363636363636365</v>
      </c>
      <c r="E10" s="11">
        <f>(7/11)</f>
        <v>0.63636363636363635</v>
      </c>
      <c r="F10" s="5" t="s">
        <v>20</v>
      </c>
      <c r="G10" s="11">
        <f>(0/4)</f>
        <v>0</v>
      </c>
      <c r="H10" s="11">
        <f>(2/7)</f>
        <v>0.2857142857142857</v>
      </c>
      <c r="I10" s="13">
        <f>(2*D10*E10)</f>
        <v>0.46280991735537191</v>
      </c>
      <c r="J10" s="11">
        <f>ABS(G10-H10)+ABS(G11-H11)+ABS(G12-H12)+ABS(G13-H13)</f>
        <v>1.4285714285714284</v>
      </c>
      <c r="K10" s="11">
        <f>I10*J10</f>
        <v>0.66115702479338834</v>
      </c>
    </row>
    <row r="11" spans="3:13" x14ac:dyDescent="0.3">
      <c r="C11" s="4"/>
      <c r="D11" s="11">
        <f t="shared" ref="D11:D13" si="0">(4/11)</f>
        <v>0.36363636363636365</v>
      </c>
      <c r="E11" s="11">
        <f t="shared" ref="E11:E13" si="1">(7/11)</f>
        <v>0.63636363636363635</v>
      </c>
      <c r="F11" s="5" t="s">
        <v>21</v>
      </c>
      <c r="G11" s="11">
        <f>(0/4)</f>
        <v>0</v>
      </c>
      <c r="H11" s="11">
        <f>(3/7)</f>
        <v>0.42857142857142855</v>
      </c>
      <c r="I11" s="13"/>
      <c r="J11" s="11"/>
      <c r="K11" s="11"/>
    </row>
    <row r="12" spans="3:13" x14ac:dyDescent="0.3">
      <c r="C12" s="4"/>
      <c r="D12" s="11">
        <f t="shared" si="0"/>
        <v>0.36363636363636365</v>
      </c>
      <c r="E12" s="11">
        <f t="shared" si="1"/>
        <v>0.63636363636363635</v>
      </c>
      <c r="F12" s="5" t="s">
        <v>22</v>
      </c>
      <c r="G12" s="11">
        <f>(2/4)</f>
        <v>0.5</v>
      </c>
      <c r="H12" s="11">
        <f>(2/7)</f>
        <v>0.2857142857142857</v>
      </c>
      <c r="I12" s="13"/>
      <c r="J12" s="11"/>
      <c r="K12" s="11"/>
    </row>
    <row r="13" spans="3:13" x14ac:dyDescent="0.3">
      <c r="C13" s="4"/>
      <c r="D13" s="11">
        <f t="shared" si="0"/>
        <v>0.36363636363636365</v>
      </c>
      <c r="E13" s="11">
        <f t="shared" si="1"/>
        <v>0.63636363636363635</v>
      </c>
      <c r="F13" s="5" t="s">
        <v>23</v>
      </c>
      <c r="G13" s="11">
        <f>(2/4)</f>
        <v>0.5</v>
      </c>
      <c r="H13" s="11">
        <f>(0/7)</f>
        <v>0</v>
      </c>
      <c r="I13" s="13"/>
      <c r="J13" s="11"/>
      <c r="K13" s="11"/>
    </row>
    <row r="14" spans="3:13" x14ac:dyDescent="0.3">
      <c r="C14" s="4"/>
      <c r="D14" s="5"/>
      <c r="E14" s="5"/>
      <c r="F14" s="5"/>
      <c r="G14" s="5"/>
      <c r="H14" s="5"/>
      <c r="I14" s="13"/>
      <c r="J14" s="11"/>
      <c r="K14" s="11"/>
    </row>
    <row r="15" spans="3:13" x14ac:dyDescent="0.3">
      <c r="C15" s="4" t="s">
        <v>8</v>
      </c>
      <c r="D15" s="11">
        <f>(2/11)</f>
        <v>0.18181818181818182</v>
      </c>
      <c r="E15" s="11">
        <f>(9/11)</f>
        <v>0.81818181818181823</v>
      </c>
      <c r="F15" s="5" t="s">
        <v>20</v>
      </c>
      <c r="G15" s="11">
        <f>(0/2)</f>
        <v>0</v>
      </c>
      <c r="H15" s="11">
        <f>(2/9)</f>
        <v>0.22222222222222221</v>
      </c>
      <c r="I15" s="13">
        <f>(2*D15*E15)</f>
        <v>0.2975206611570248</v>
      </c>
      <c r="J15" s="11">
        <f>ABS(G15-H15)+ABS(G16-H16)+ABS(G17-H17)+ABS(G18-H18)</f>
        <v>0.88888888888888895</v>
      </c>
      <c r="K15" s="11">
        <f>I15*J15</f>
        <v>0.26446280991735538</v>
      </c>
    </row>
    <row r="16" spans="3:13" x14ac:dyDescent="0.3">
      <c r="C16" s="4"/>
      <c r="D16" s="11">
        <f t="shared" ref="D16:D18" si="2">(2/11)</f>
        <v>0.18181818181818182</v>
      </c>
      <c r="E16" s="11">
        <f t="shared" ref="E16:E18" si="3">(9/11)</f>
        <v>0.81818181818181823</v>
      </c>
      <c r="F16" s="5" t="s">
        <v>21</v>
      </c>
      <c r="G16" s="11">
        <f>(1/2)</f>
        <v>0.5</v>
      </c>
      <c r="H16" s="11">
        <f>(2/9)</f>
        <v>0.22222222222222221</v>
      </c>
      <c r="I16" s="13"/>
      <c r="J16" s="11"/>
      <c r="K16" s="11"/>
    </row>
    <row r="17" spans="3:11" x14ac:dyDescent="0.3">
      <c r="C17" s="4"/>
      <c r="D17" s="11">
        <f t="shared" si="2"/>
        <v>0.18181818181818182</v>
      </c>
      <c r="E17" s="11">
        <f t="shared" si="3"/>
        <v>0.81818181818181823</v>
      </c>
      <c r="F17" s="5" t="s">
        <v>22</v>
      </c>
      <c r="G17" s="11">
        <f>(1/2)</f>
        <v>0.5</v>
      </c>
      <c r="H17" s="11">
        <f>(3/9)</f>
        <v>0.33333333333333331</v>
      </c>
      <c r="I17" s="13"/>
      <c r="J17" s="11"/>
      <c r="K17" s="11"/>
    </row>
    <row r="18" spans="3:11" x14ac:dyDescent="0.3">
      <c r="C18" s="4"/>
      <c r="D18" s="11">
        <f t="shared" si="2"/>
        <v>0.18181818181818182</v>
      </c>
      <c r="E18" s="11">
        <f t="shared" si="3"/>
        <v>0.81818181818181823</v>
      </c>
      <c r="F18" s="5" t="s">
        <v>23</v>
      </c>
      <c r="G18" s="11">
        <f>(0/2)</f>
        <v>0</v>
      </c>
      <c r="H18" s="11">
        <f>(2/9)</f>
        <v>0.22222222222222221</v>
      </c>
      <c r="I18" s="13"/>
      <c r="J18" s="11"/>
      <c r="K18" s="11"/>
    </row>
    <row r="19" spans="3:11" x14ac:dyDescent="0.3">
      <c r="C19" s="4"/>
      <c r="D19" s="5"/>
      <c r="E19" s="5"/>
      <c r="F19" s="5"/>
      <c r="G19" s="5"/>
      <c r="H19" s="5"/>
      <c r="I19" s="13"/>
      <c r="J19" s="11"/>
      <c r="K19" s="11"/>
    </row>
    <row r="20" spans="3:11" x14ac:dyDescent="0.3">
      <c r="C20" s="4" t="s">
        <v>9</v>
      </c>
      <c r="D20" s="11">
        <f>(2/11)</f>
        <v>0.18181818181818182</v>
      </c>
      <c r="E20" s="11">
        <f>(9/11)</f>
        <v>0.81818181818181823</v>
      </c>
      <c r="F20" s="5" t="s">
        <v>20</v>
      </c>
      <c r="G20" s="11">
        <f>(1/2)</f>
        <v>0.5</v>
      </c>
      <c r="H20" s="11">
        <f>(1/9)</f>
        <v>0.1111111111111111</v>
      </c>
      <c r="I20" s="13">
        <f>(2*D20*E20)</f>
        <v>0.2975206611570248</v>
      </c>
      <c r="J20" s="11">
        <f>ABS(G20-H20)+ABS(G21-H21)+ABS(G22-H22)+ABS(G23-H23)</f>
        <v>1.3333333333333335</v>
      </c>
      <c r="K20" s="11">
        <f>I20*J20</f>
        <v>0.39669421487603312</v>
      </c>
    </row>
    <row r="21" spans="3:11" x14ac:dyDescent="0.3">
      <c r="C21" s="4"/>
      <c r="D21" s="11">
        <f t="shared" ref="D21:D23" si="4">(2/11)</f>
        <v>0.18181818181818182</v>
      </c>
      <c r="E21" s="11">
        <f t="shared" ref="E21:E23" si="5">(9/11)</f>
        <v>0.81818181818181823</v>
      </c>
      <c r="F21" s="5" t="s">
        <v>21</v>
      </c>
      <c r="G21" s="11">
        <f>(1/2)</f>
        <v>0.5</v>
      </c>
      <c r="H21" s="11">
        <f>(2/9)</f>
        <v>0.22222222222222221</v>
      </c>
      <c r="I21" s="13"/>
      <c r="J21" s="5"/>
      <c r="K21" s="5"/>
    </row>
    <row r="22" spans="3:11" x14ac:dyDescent="0.3">
      <c r="C22" s="4"/>
      <c r="D22" s="11">
        <f t="shared" si="4"/>
        <v>0.18181818181818182</v>
      </c>
      <c r="E22" s="11">
        <f t="shared" si="5"/>
        <v>0.81818181818181823</v>
      </c>
      <c r="F22" s="5" t="s">
        <v>22</v>
      </c>
      <c r="G22" s="11">
        <f>(0/2)</f>
        <v>0</v>
      </c>
      <c r="H22" s="11">
        <f>(4/9)</f>
        <v>0.44444444444444442</v>
      </c>
      <c r="I22" s="13"/>
      <c r="J22" s="5"/>
      <c r="K22" s="5"/>
    </row>
    <row r="23" spans="3:11" x14ac:dyDescent="0.3">
      <c r="C23" s="4"/>
      <c r="D23" s="11">
        <f t="shared" si="4"/>
        <v>0.18181818181818182</v>
      </c>
      <c r="E23" s="11">
        <f t="shared" si="5"/>
        <v>0.81818181818181823</v>
      </c>
      <c r="F23" s="5" t="s">
        <v>23</v>
      </c>
      <c r="G23" s="11">
        <f>(0/2)</f>
        <v>0</v>
      </c>
      <c r="H23" s="11">
        <f>(2/9)</f>
        <v>0.22222222222222221</v>
      </c>
      <c r="I23" s="13"/>
      <c r="J23" s="5"/>
      <c r="K23" s="5"/>
    </row>
    <row r="24" spans="3:11" x14ac:dyDescent="0.3">
      <c r="G24" s="10"/>
      <c r="H24" s="10"/>
    </row>
    <row r="25" spans="3:11" x14ac:dyDescent="0.3">
      <c r="C25" s="8" t="s">
        <v>1</v>
      </c>
    </row>
    <row r="27" spans="3:11" x14ac:dyDescent="0.3">
      <c r="C27" s="1" t="s">
        <v>11</v>
      </c>
      <c r="D27" s="1" t="s">
        <v>12</v>
      </c>
      <c r="E27" s="1" t="s">
        <v>13</v>
      </c>
      <c r="F27" s="1" t="s">
        <v>14</v>
      </c>
      <c r="G27" s="1" t="s">
        <v>19</v>
      </c>
      <c r="H27" s="1" t="s">
        <v>18</v>
      </c>
      <c r="I27" s="1" t="s">
        <v>15</v>
      </c>
      <c r="J27" s="1" t="s">
        <v>16</v>
      </c>
      <c r="K27" s="1" t="s">
        <v>17</v>
      </c>
    </row>
    <row r="28" spans="3:11" x14ac:dyDescent="0.3">
      <c r="C28" s="7" t="s">
        <v>6</v>
      </c>
      <c r="D28" s="11">
        <f>(6/11)</f>
        <v>0.54545454545454541</v>
      </c>
      <c r="E28" s="11">
        <f>(5/11)</f>
        <v>0.45454545454545453</v>
      </c>
      <c r="F28" s="5" t="s">
        <v>20</v>
      </c>
      <c r="G28" s="11">
        <f>(2/6)</f>
        <v>0.33333333333333331</v>
      </c>
      <c r="H28" s="11">
        <f>(0/5)</f>
        <v>0</v>
      </c>
      <c r="I28" s="11">
        <f>(2*D28*E28)</f>
        <v>0.49586776859504128</v>
      </c>
      <c r="J28" s="11">
        <f>ABS(G28-H28)+ABS(G29-H29)+ABS(G30-H30)+ABS(G31-H31)</f>
        <v>0.93333333333333335</v>
      </c>
      <c r="K28" s="11">
        <f>I28*J28</f>
        <v>0.46280991735537186</v>
      </c>
    </row>
    <row r="29" spans="3:11" x14ac:dyDescent="0.3">
      <c r="C29" s="7"/>
      <c r="D29" s="11"/>
      <c r="E29" s="11"/>
      <c r="F29" s="5" t="s">
        <v>21</v>
      </c>
      <c r="G29" s="11">
        <f>(2/6)</f>
        <v>0.33333333333333331</v>
      </c>
      <c r="H29" s="11">
        <f>(1/5)</f>
        <v>0.2</v>
      </c>
      <c r="I29" s="11"/>
      <c r="J29" s="11"/>
      <c r="K29" s="11"/>
    </row>
    <row r="30" spans="3:11" x14ac:dyDescent="0.3">
      <c r="C30" s="7"/>
      <c r="D30" s="11"/>
      <c r="E30" s="11"/>
      <c r="F30" s="5" t="s">
        <v>22</v>
      </c>
      <c r="G30" s="11">
        <f>(2/6)</f>
        <v>0.33333333333333331</v>
      </c>
      <c r="H30" s="11">
        <f>(2/5)</f>
        <v>0.4</v>
      </c>
      <c r="I30" s="11"/>
      <c r="J30" s="11"/>
      <c r="K30" s="11"/>
    </row>
    <row r="31" spans="3:11" x14ac:dyDescent="0.3">
      <c r="C31" s="7"/>
      <c r="D31" s="11"/>
      <c r="E31" s="11"/>
      <c r="F31" s="5" t="s">
        <v>23</v>
      </c>
      <c r="G31" s="11">
        <f>(0/6)</f>
        <v>0</v>
      </c>
      <c r="H31" s="11">
        <f>(2/5)</f>
        <v>0.4</v>
      </c>
      <c r="I31" s="11"/>
      <c r="J31" s="11"/>
      <c r="K31" s="11"/>
    </row>
    <row r="32" spans="3:11" x14ac:dyDescent="0.3">
      <c r="C32" s="7"/>
      <c r="D32" s="11"/>
      <c r="E32" s="11"/>
      <c r="F32" s="5"/>
      <c r="G32" s="11"/>
      <c r="H32" s="11"/>
      <c r="I32" s="11"/>
      <c r="J32" s="11"/>
      <c r="K32" s="11"/>
    </row>
    <row r="33" spans="3:11" x14ac:dyDescent="0.3">
      <c r="C33" s="7" t="s">
        <v>5</v>
      </c>
      <c r="D33" s="11">
        <f>(5/11)</f>
        <v>0.45454545454545453</v>
      </c>
      <c r="E33" s="11">
        <f>(6/11)</f>
        <v>0.54545454545454541</v>
      </c>
      <c r="F33" s="5" t="s">
        <v>20</v>
      </c>
      <c r="G33" s="11">
        <f>(0/5)</f>
        <v>0</v>
      </c>
      <c r="H33" s="11">
        <f>(2/6)</f>
        <v>0.33333333333333331</v>
      </c>
      <c r="I33" s="11">
        <f>(2*D33*E33)</f>
        <v>0.49586776859504128</v>
      </c>
      <c r="J33" s="11">
        <f>ABS(G33-H33)+ABS(G34-H34)+ABS(G35-H35)+ABS(G36-H36)</f>
        <v>0.93333333333333335</v>
      </c>
      <c r="K33" s="11">
        <f>I33*J33</f>
        <v>0.46280991735537186</v>
      </c>
    </row>
    <row r="34" spans="3:11" x14ac:dyDescent="0.3">
      <c r="C34" s="7"/>
      <c r="D34" s="5"/>
      <c r="E34" s="5"/>
      <c r="F34" s="5" t="s">
        <v>21</v>
      </c>
      <c r="G34" s="11">
        <f>(1/5)</f>
        <v>0.2</v>
      </c>
      <c r="H34" s="11">
        <f>(2/6)</f>
        <v>0.33333333333333331</v>
      </c>
      <c r="I34" s="5"/>
      <c r="J34" s="5"/>
      <c r="K34" s="5"/>
    </row>
    <row r="35" spans="3:11" x14ac:dyDescent="0.3">
      <c r="C35" s="7"/>
      <c r="D35" s="5"/>
      <c r="E35" s="5"/>
      <c r="F35" s="5" t="s">
        <v>22</v>
      </c>
      <c r="G35" s="11">
        <f>(2/5)</f>
        <v>0.4</v>
      </c>
      <c r="H35" s="11">
        <f>(2/6)</f>
        <v>0.33333333333333331</v>
      </c>
      <c r="I35" s="5"/>
      <c r="J35" s="5"/>
      <c r="K35" s="5"/>
    </row>
    <row r="36" spans="3:11" x14ac:dyDescent="0.3">
      <c r="C36" s="7"/>
      <c r="D36" s="5"/>
      <c r="E36" s="5"/>
      <c r="F36" s="5" t="s">
        <v>23</v>
      </c>
      <c r="G36" s="11">
        <f>(2/5)</f>
        <v>0.4</v>
      </c>
      <c r="H36" s="11">
        <f>(0/6)</f>
        <v>0</v>
      </c>
      <c r="I36" s="5"/>
      <c r="J36" s="5"/>
      <c r="K36" s="5"/>
    </row>
    <row r="38" spans="3:11" x14ac:dyDescent="0.3">
      <c r="C38" s="8" t="s">
        <v>10</v>
      </c>
    </row>
    <row r="40" spans="3:11" x14ac:dyDescent="0.3">
      <c r="C40" s="1" t="s">
        <v>11</v>
      </c>
      <c r="D40" s="1" t="s">
        <v>12</v>
      </c>
      <c r="E40" s="1" t="s">
        <v>13</v>
      </c>
      <c r="F40" s="1" t="s">
        <v>14</v>
      </c>
      <c r="G40" s="1" t="s">
        <v>19</v>
      </c>
      <c r="H40" s="1" t="s">
        <v>18</v>
      </c>
      <c r="I40" s="1" t="s">
        <v>15</v>
      </c>
      <c r="J40" s="1" t="s">
        <v>16</v>
      </c>
      <c r="K40" s="1" t="s">
        <v>17</v>
      </c>
    </row>
    <row r="41" spans="3:11" x14ac:dyDescent="0.3">
      <c r="C41" s="7" t="s">
        <v>24</v>
      </c>
      <c r="D41" s="11">
        <f>(5/11)</f>
        <v>0.45454545454545453</v>
      </c>
      <c r="E41" s="11">
        <f>(6/11)</f>
        <v>0.54545454545454541</v>
      </c>
      <c r="F41" s="5" t="s">
        <v>20</v>
      </c>
      <c r="G41" s="11">
        <f>(2/5)</f>
        <v>0.4</v>
      </c>
      <c r="H41" s="11">
        <f>(0/6)</f>
        <v>0</v>
      </c>
      <c r="I41" s="11">
        <f>2*D41*E41</f>
        <v>0.49586776859504128</v>
      </c>
      <c r="J41" s="11">
        <f>ABS(G41-H41)+ABS(G42-H42)+ABS(G43-H43)+ABS(G44-H44)</f>
        <v>0.93333333333333335</v>
      </c>
      <c r="K41" s="11">
        <f>I41*J41</f>
        <v>0.46280991735537186</v>
      </c>
    </row>
    <row r="42" spans="3:11" x14ac:dyDescent="0.3">
      <c r="C42" s="7"/>
      <c r="D42" s="11"/>
      <c r="E42" s="11"/>
      <c r="F42" s="5" t="s">
        <v>21</v>
      </c>
      <c r="G42" s="11">
        <f>(1/5)</f>
        <v>0.2</v>
      </c>
      <c r="H42" s="11">
        <f>(2/6)</f>
        <v>0.33333333333333331</v>
      </c>
      <c r="I42" s="11"/>
      <c r="J42" s="11"/>
      <c r="K42" s="11"/>
    </row>
    <row r="43" spans="3:11" x14ac:dyDescent="0.3">
      <c r="C43" s="7"/>
      <c r="D43" s="11"/>
      <c r="E43" s="11"/>
      <c r="F43" s="5" t="s">
        <v>22</v>
      </c>
      <c r="G43" s="11">
        <f>(2/5)</f>
        <v>0.4</v>
      </c>
      <c r="H43" s="11">
        <f>(2/6)</f>
        <v>0.33333333333333331</v>
      </c>
      <c r="I43" s="11"/>
      <c r="J43" s="11"/>
      <c r="K43" s="11"/>
    </row>
    <row r="44" spans="3:11" x14ac:dyDescent="0.3">
      <c r="C44" s="7"/>
      <c r="D44" s="11"/>
      <c r="E44" s="11"/>
      <c r="F44" s="5" t="s">
        <v>23</v>
      </c>
      <c r="G44" s="11">
        <f>(0/5)</f>
        <v>0</v>
      </c>
      <c r="H44" s="11">
        <f>(2/6)</f>
        <v>0.33333333333333331</v>
      </c>
      <c r="I44" s="11"/>
      <c r="J44" s="11"/>
      <c r="K44" s="11"/>
    </row>
    <row r="45" spans="3:11" x14ac:dyDescent="0.3">
      <c r="C45" s="7"/>
      <c r="D45" s="11"/>
      <c r="E45" s="11"/>
      <c r="F45" s="5"/>
      <c r="G45" s="11"/>
      <c r="H45" s="11"/>
      <c r="I45" s="11"/>
      <c r="J45" s="11"/>
      <c r="K45" s="11"/>
    </row>
    <row r="46" spans="3:11" x14ac:dyDescent="0.3">
      <c r="C46" s="7" t="s">
        <v>25</v>
      </c>
      <c r="D46" s="11">
        <f>(3/11)</f>
        <v>0.27272727272727271</v>
      </c>
      <c r="E46" s="11">
        <f>(8/11)</f>
        <v>0.72727272727272729</v>
      </c>
      <c r="F46" s="5" t="s">
        <v>20</v>
      </c>
      <c r="G46" s="11">
        <f>(0/3)</f>
        <v>0</v>
      </c>
      <c r="H46" s="11">
        <f>(2/8)</f>
        <v>0.25</v>
      </c>
      <c r="I46" s="11">
        <f>2*D46*E46</f>
        <v>0.39669421487603301</v>
      </c>
      <c r="J46" s="11">
        <f t="shared" ref="J46:J51" si="6">ABS(G46-H46)+ABS(G47-H47)+ABS(G48-H48)+ABS(G49-H49)</f>
        <v>0.58333333333333326</v>
      </c>
      <c r="K46" s="11">
        <f t="shared" ref="K46:K51" si="7">I46*J46</f>
        <v>0.2314049586776859</v>
      </c>
    </row>
    <row r="47" spans="3:11" x14ac:dyDescent="0.3">
      <c r="C47" s="7"/>
      <c r="D47" s="11"/>
      <c r="E47" s="11"/>
      <c r="F47" s="5" t="s">
        <v>21</v>
      </c>
      <c r="G47" s="11">
        <f>(1/3)</f>
        <v>0.33333333333333331</v>
      </c>
      <c r="H47" s="11">
        <f>(2/8)</f>
        <v>0.25</v>
      </c>
      <c r="I47" s="11"/>
      <c r="J47" s="11"/>
      <c r="K47" s="11"/>
    </row>
    <row r="48" spans="3:11" x14ac:dyDescent="0.3">
      <c r="C48" s="7"/>
      <c r="D48" s="11"/>
      <c r="E48" s="11"/>
      <c r="F48" s="5" t="s">
        <v>22</v>
      </c>
      <c r="G48" s="11">
        <f>(1/3)</f>
        <v>0.33333333333333331</v>
      </c>
      <c r="H48" s="11">
        <f>(3/8)</f>
        <v>0.375</v>
      </c>
      <c r="I48" s="11"/>
      <c r="J48" s="11"/>
      <c r="K48" s="11"/>
    </row>
    <row r="49" spans="3:11" x14ac:dyDescent="0.3">
      <c r="C49" s="7"/>
      <c r="D49" s="11"/>
      <c r="E49" s="11"/>
      <c r="F49" s="5" t="s">
        <v>23</v>
      </c>
      <c r="G49" s="11">
        <f>(1/3)</f>
        <v>0.33333333333333331</v>
      </c>
      <c r="H49" s="11">
        <f>(1/8)</f>
        <v>0.125</v>
      </c>
      <c r="I49" s="11"/>
      <c r="J49" s="11"/>
      <c r="K49" s="11"/>
    </row>
    <row r="50" spans="3:11" x14ac:dyDescent="0.3">
      <c r="C50" s="7"/>
      <c r="D50" s="11"/>
      <c r="E50" s="11"/>
      <c r="F50" s="5"/>
      <c r="G50" s="11"/>
      <c r="H50" s="11"/>
      <c r="I50" s="11"/>
      <c r="J50" s="11"/>
      <c r="K50" s="11"/>
    </row>
    <row r="51" spans="3:11" x14ac:dyDescent="0.3">
      <c r="C51" s="7" t="s">
        <v>26</v>
      </c>
      <c r="D51" s="11">
        <f>(3/11)</f>
        <v>0.27272727272727271</v>
      </c>
      <c r="E51" s="11">
        <f>(8/11)</f>
        <v>0.72727272727272729</v>
      </c>
      <c r="F51" s="5" t="s">
        <v>20</v>
      </c>
      <c r="G51" s="11">
        <f>(0/3)</f>
        <v>0</v>
      </c>
      <c r="H51" s="11">
        <f>2/8</f>
        <v>0.25</v>
      </c>
      <c r="I51" s="11">
        <f>2*D51*E51</f>
        <v>0.39669421487603301</v>
      </c>
      <c r="J51" s="11">
        <f t="shared" si="6"/>
        <v>0.58333333333333326</v>
      </c>
      <c r="K51" s="11">
        <f t="shared" si="7"/>
        <v>0.2314049586776859</v>
      </c>
    </row>
    <row r="52" spans="3:11" x14ac:dyDescent="0.3">
      <c r="C52" s="7"/>
      <c r="D52" s="11"/>
      <c r="E52" s="11"/>
      <c r="F52" s="5" t="s">
        <v>21</v>
      </c>
      <c r="G52" s="11">
        <f>(1/3)</f>
        <v>0.33333333333333331</v>
      </c>
      <c r="H52" s="11">
        <f>2/8</f>
        <v>0.25</v>
      </c>
      <c r="I52" s="11"/>
      <c r="J52" s="11"/>
      <c r="K52" s="11"/>
    </row>
    <row r="53" spans="3:11" x14ac:dyDescent="0.3">
      <c r="C53" s="7"/>
      <c r="D53" s="11"/>
      <c r="E53" s="11"/>
      <c r="F53" s="5" t="s">
        <v>22</v>
      </c>
      <c r="G53" s="11">
        <f>1/3</f>
        <v>0.33333333333333331</v>
      </c>
      <c r="H53" s="11">
        <f>3/8</f>
        <v>0.375</v>
      </c>
      <c r="I53" s="11"/>
      <c r="J53" s="11"/>
      <c r="K53" s="11"/>
    </row>
    <row r="54" spans="3:11" x14ac:dyDescent="0.3">
      <c r="C54" s="7"/>
      <c r="D54" s="11"/>
      <c r="E54" s="11"/>
      <c r="F54" s="5" t="s">
        <v>23</v>
      </c>
      <c r="G54" s="11">
        <f>1/3</f>
        <v>0.33333333333333331</v>
      </c>
      <c r="H54" s="11">
        <f>1/8</f>
        <v>0.125</v>
      </c>
      <c r="I54" s="11"/>
      <c r="J54" s="11"/>
      <c r="K54" s="1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Given Data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ayadav13@stevens.edu</dc:creator>
  <cp:lastModifiedBy>Omkar_PC</cp:lastModifiedBy>
  <dcterms:created xsi:type="dcterms:W3CDTF">2021-04-06T18:24:22Z</dcterms:created>
  <dcterms:modified xsi:type="dcterms:W3CDTF">2021-10-25T08:09:30Z</dcterms:modified>
</cp:coreProperties>
</file>