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<sst xmlns="http://schemas.openxmlformats.org/spreadsheetml/2006/main" count="26" uniqueCount="26">
  <si>
    <t>freq</t>
  </si>
  <si>
    <t>name</t>
  </si>
  <si>
    <t xml:space="preserve">Leakage power</t>
  </si>
  <si>
    <t xml:space="preserve">Dynamic power</t>
  </si>
  <si>
    <t xml:space="preserve">Total power</t>
  </si>
  <si>
    <t>Area</t>
  </si>
  <si>
    <t xml:space="preserve">Area %</t>
  </si>
  <si>
    <t>total</t>
  </si>
  <si>
    <t>dmem</t>
  </si>
  <si>
    <t>imem</t>
  </si>
  <si>
    <t>other</t>
  </si>
  <si>
    <t>period</t>
  </si>
  <si>
    <t>Freq</t>
  </si>
  <si>
    <t>VCC1</t>
  </si>
  <si>
    <t>VCC2</t>
  </si>
  <si>
    <t>slack</t>
  </si>
  <si>
    <t>leakagePower</t>
  </si>
  <si>
    <t>dynamicPower</t>
  </si>
  <si>
    <t>totalPower</t>
  </si>
  <si>
    <t>type</t>
  </si>
  <si>
    <t>instances</t>
  </si>
  <si>
    <t>area</t>
  </si>
  <si>
    <t xml:space="preserve">area %</t>
  </si>
  <si>
    <t>mMIPS_system</t>
  </si>
  <si>
    <t>4310.3448275862065,syn1,1.2,1.2,0.0,2171.172,23769088.739,23771259.911,mMIPS_system,0,,100.0</t>
  </si>
  <si>
    <t>4310.3448275862065,syn1,1.0,1.2,-1.17e-10,2375.388,23778706.772,23781082.16,mMIPS_system,0,,100.0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</si>
</sst>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4">
    <numFmt numFmtId="164" formatCode="000000.0"/>
    <numFmt numFmtId="165" formatCode="0.0"/>
    <numFmt numFmtId="166" formatCode="0.0000000000000000000"/>
    <numFmt numFmtId="167" formatCode="0000.000"/>
    <numFmt numFmtId="168" formatCode="0000000.000"/>
    <numFmt numFmtId="169" formatCode="000.0"/>
    <numFmt numFmtId="170" formatCode="00000.000000000000"/>
    <numFmt numFmtId="171" formatCode="0000.00000000000"/>
    <numFmt numFmtId="172" formatCode="00000000.000"/>
    <numFmt numFmtId="173" formatCode="00000000.00"/>
    <numFmt numFmtId="174" formatCode="0000.0"/>
    <numFmt numFmtId="175" formatCode="0000.00"/>
    <numFmt numFmtId="176" formatCode="0000.0000000000000"/>
    <numFmt numFmtId="177" formatCode="00.000000"/>
    <numFmt numFmtId="178" formatCode="0000000.00"/>
    <numFmt numFmtId="179" formatCode="0000.000000000000"/>
    <numFmt numFmtId="180" formatCode="00.00000"/>
    <numFmt numFmtId="181" formatCode="00.0000000"/>
    <numFmt numFmtId="182" formatCode="00.00000000000000000000"/>
    <numFmt numFmtId="183" formatCode="0.000"/>
    <numFmt numFmtId="184" formatCode="00000.000"/>
    <numFmt numFmtId="185" formatCode="00.0"/>
    <numFmt numFmtId="186" formatCode="000.000"/>
    <numFmt numFmtId="187" formatCode="00.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8">
    <xf fontId="0" fillId="0" borderId="0" numFmtId="0" xfId="0"/>
    <xf fontId="0" fillId="0" borderId="0" numFmtId="0" xfId="0">
      <protection hidden="0" locked="1"/>
    </xf>
    <xf fontId="0" fillId="0" borderId="0" numFmtId="164" xfId="0" applyNumberFormat="1"/>
    <xf fontId="0" fillId="0" borderId="0" numFmtId="165" xfId="0" applyNumberFormat="1"/>
    <xf fontId="0" fillId="0" borderId="0" numFmtId="166" xfId="0" applyNumberFormat="1"/>
    <xf fontId="0" fillId="0" borderId="0" numFmtId="167" xfId="0" applyNumberFormat="1"/>
    <xf fontId="0" fillId="0" borderId="0" numFmtId="168" xfId="0" applyNumberFormat="1"/>
    <xf fontId="0" fillId="0" borderId="0" numFmtId="169" xfId="0" applyNumberFormat="1"/>
    <xf fontId="0" fillId="0" borderId="0" numFmtId="170" xfId="0" applyNumberFormat="1"/>
    <xf fontId="0" fillId="0" borderId="0" numFmtId="171" xfId="0" applyNumberFormat="1"/>
    <xf fontId="0" fillId="0" borderId="0" numFmtId="172" xfId="0" applyNumberFormat="1"/>
    <xf fontId="0" fillId="0" borderId="0" numFmtId="173" xfId="0" applyNumberFormat="1"/>
    <xf fontId="0" fillId="0" borderId="0" numFmtId="174" xfId="0" applyNumberFormat="1"/>
    <xf fontId="0" fillId="0" borderId="0" numFmtId="175" xfId="0" applyNumberFormat="1"/>
    <xf fontId="0" fillId="0" borderId="0" numFmtId="176" xfId="0" applyNumberFormat="1"/>
    <xf fontId="0" fillId="0" borderId="0" numFmtId="177" xfId="0" applyNumberFormat="1"/>
    <xf fontId="0" fillId="0" borderId="0" numFmtId="178" xfId="0" applyNumberFormat="1"/>
    <xf fontId="0" fillId="0" borderId="0" numFmtId="179" xfId="0" applyNumberFormat="1"/>
    <xf fontId="0" fillId="0" borderId="0" numFmtId="180" xfId="0" applyNumberFormat="1"/>
    <xf fontId="0" fillId="0" borderId="0" numFmtId="181" xfId="0" applyNumberFormat="1"/>
    <xf fontId="0" fillId="0" borderId="0" numFmtId="182" xfId="0" applyNumberFormat="1"/>
    <xf fontId="0" fillId="0" borderId="0" numFmtId="183" xfId="0" applyNumberFormat="1"/>
    <xf fontId="0" fillId="0" borderId="0" numFmtId="184" xfId="0" applyNumberFormat="1"/>
    <xf fontId="0" fillId="0" borderId="0" numFmtId="185" xfId="0" applyNumberFormat="1"/>
    <xf fontId="0" fillId="0" borderId="0" numFmtId="186" xfId="0" applyNumberFormat="1"/>
    <xf fontId="0" fillId="0" borderId="0" numFmtId="11" xfId="0" applyNumberFormat="1">
      <protection hidden="0" locked="1"/>
    </xf>
    <xf fontId="0" fillId="0" borderId="0" numFmtId="11" xfId="0" applyNumberFormat="1"/>
    <xf fontId="0" fillId="0" borderId="0" numFmtId="187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22" zoomScale="100" workbookViewId="0">
      <selection activeCell="A1" activeCellId="0" sqref="A1"/>
    </sheetView>
  </sheetViews>
  <sheetFormatPr defaultRowHeight="14.25"/>
  <cols>
    <col bestFit="1" min="1" max="1" width="91.57421875"/>
    <col bestFit="1" min="2" max="2" width="11.57421875"/>
    <col bestFit="1" min="3" max="3" width="13.62109375"/>
    <col bestFit="1" min="4" max="4" width="14.08203125"/>
    <col bestFit="1" min="5" max="5" width="23.9140625"/>
    <col bestFit="1" min="6" max="6" width="12.25390625"/>
    <col bestFit="1" min="7" max="7" width="12.6015625"/>
    <col bestFit="1" min="8" max="8" width="13.40234375"/>
    <col bestFit="1" min="9" max="9" width="12.6015625"/>
    <col bestFit="1" min="10" max="10" width="13.7421875"/>
    <col bestFit="1" min="11" max="11" width="8.7109375"/>
    <col bestFit="1" min="12" max="12" width="5.8515625"/>
    <col bestFit="1" min="13" max="13" width="6.421875"/>
    <col bestFit="1" min="20" max="21" width="12.6015625"/>
    <col bestFit="1" min="22" max="22" width="12.2539062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4.25">
      <c r="A2">
        <v>10</v>
      </c>
      <c r="B2" t="s">
        <v>7</v>
      </c>
      <c r="C2">
        <v>1331.5250000000001</v>
      </c>
      <c r="D2">
        <v>1023260.059</v>
      </c>
      <c r="E2" s="1">
        <f t="shared" ref="E2:E4" si="0">C2+D2</f>
        <v>1024591.584</v>
      </c>
      <c r="F2" s="1">
        <v>137938.573</v>
      </c>
      <c r="G2" s="1">
        <v>100</v>
      </c>
      <c r="I2">
        <f>100*E3/E2</f>
        <v>97.560897982156362</v>
      </c>
    </row>
    <row r="3" ht="14.25">
      <c r="B3" t="s">
        <v>8</v>
      </c>
      <c r="C3" s="1">
        <v>100</v>
      </c>
      <c r="D3">
        <v>999500.75</v>
      </c>
      <c r="E3" s="1">
        <f t="shared" si="0"/>
        <v>999600.75</v>
      </c>
      <c r="F3" s="1">
        <v>48765.807000000001</v>
      </c>
      <c r="G3" s="1">
        <f>G2*F3/F2</f>
        <v>35.353277868113075</v>
      </c>
    </row>
    <row r="4" ht="14.25">
      <c r="B4" t="s">
        <v>9</v>
      </c>
      <c r="C4" s="1">
        <v>100</v>
      </c>
      <c r="D4">
        <v>0</v>
      </c>
      <c r="E4" s="1">
        <f t="shared" si="0"/>
        <v>100</v>
      </c>
      <c r="F4" s="1">
        <v>48765.807000000001</v>
      </c>
      <c r="G4" s="1">
        <f>G2*F4/F2</f>
        <v>35.353277868113075</v>
      </c>
    </row>
    <row r="5" ht="14.25">
      <c r="B5" t="s">
        <v>10</v>
      </c>
      <c r="C5">
        <f>C2-C3-C4</f>
        <v>1131.5250000000001</v>
      </c>
      <c r="D5" s="1">
        <f>D2-D3-D4</f>
        <v>23759.309000000008</v>
      </c>
      <c r="E5" s="1">
        <f>E2-E3-E4</f>
        <v>24890.834000000032</v>
      </c>
      <c r="F5" s="1">
        <f>F2-F3-F4</f>
        <v>40406.959000000003</v>
      </c>
      <c r="G5" s="1">
        <f>G2-G3-G4</f>
        <v>29.293444263773843</v>
      </c>
      <c r="I5">
        <f>E5*100/E2</f>
        <v>2.4293420313708172</v>
      </c>
    </row>
    <row r="6" ht="14.25"/>
    <row r="7" ht="14.25">
      <c r="A7">
        <v>60</v>
      </c>
      <c r="B7" s="1" t="s">
        <v>7</v>
      </c>
      <c r="C7" s="1">
        <v>1340.0160000000001</v>
      </c>
      <c r="D7" s="1">
        <v>6138992.3190000001</v>
      </c>
      <c r="E7" s="1">
        <f t="shared" ref="E7:E9" si="1">C7+D7</f>
        <v>6140332.335</v>
      </c>
      <c r="F7" s="1">
        <v>138575.71900000001</v>
      </c>
      <c r="G7" s="1">
        <v>100</v>
      </c>
      <c r="I7" s="1">
        <f>100*E8/E7</f>
        <v>97.671732942122588</v>
      </c>
    </row>
    <row r="8" ht="14.25">
      <c r="B8" s="1" t="s">
        <v>8</v>
      </c>
      <c r="C8" s="1">
        <v>100</v>
      </c>
      <c r="D8" s="1">
        <v>5997269</v>
      </c>
      <c r="E8" s="1">
        <f t="shared" si="1"/>
        <v>5997369</v>
      </c>
      <c r="F8" s="1">
        <v>48765.807000000001</v>
      </c>
      <c r="G8" s="1">
        <f>G7*F8/F7</f>
        <v>35.190729914235554</v>
      </c>
    </row>
    <row r="9" ht="14.25">
      <c r="B9" s="1" t="s">
        <v>9</v>
      </c>
      <c r="C9" s="1">
        <v>100</v>
      </c>
      <c r="D9" s="1">
        <v>599.75</v>
      </c>
      <c r="E9" s="1">
        <f t="shared" si="1"/>
        <v>699.75</v>
      </c>
      <c r="F9" s="1">
        <v>48765.807000000001</v>
      </c>
      <c r="G9" s="1">
        <f>G7*F9/F7</f>
        <v>35.190729914235554</v>
      </c>
    </row>
    <row r="10" ht="14.25">
      <c r="B10" s="1" t="s">
        <v>10</v>
      </c>
      <c r="C10" s="1">
        <f>C7-C8-C9</f>
        <v>1140.0160000000001</v>
      </c>
      <c r="D10" s="1">
        <f>D7-D8-D9</f>
        <v>141123.56900000013</v>
      </c>
      <c r="E10" s="1">
        <f>C10+D10</f>
        <v>142263.58500000014</v>
      </c>
      <c r="F10" s="1">
        <f>F7-F8-F9</f>
        <v>41044.10500000001</v>
      </c>
      <c r="G10" s="1">
        <f>G7-G8-G9</f>
        <v>29.618540171528885</v>
      </c>
      <c r="I10" s="1">
        <f>E10*100/E7</f>
        <v>2.3168710948932723</v>
      </c>
    </row>
    <row r="12" ht="14.25">
      <c r="A12">
        <v>110</v>
      </c>
      <c r="B12" t="s">
        <v>7</v>
      </c>
      <c r="C12" s="1">
        <v>1394.538</v>
      </c>
      <c r="D12" s="1">
        <v>11259901.821</v>
      </c>
      <c r="E12" s="1">
        <f t="shared" ref="E12:E30" si="2">C12+D12</f>
        <v>11261296.359000001</v>
      </c>
      <c r="F12" s="1">
        <v>139541.185</v>
      </c>
      <c r="G12" s="1">
        <v>100</v>
      </c>
      <c r="I12" s="1">
        <f>100*E13/E12</f>
        <v>97.642009849178848</v>
      </c>
    </row>
    <row r="13" ht="14.25">
      <c r="B13" s="1" t="s">
        <v>8</v>
      </c>
      <c r="C13" s="1">
        <v>100</v>
      </c>
      <c r="D13" s="1">
        <v>10995656.1</v>
      </c>
      <c r="E13" s="1">
        <f t="shared" si="2"/>
        <v>10995756.1</v>
      </c>
      <c r="F13" s="1">
        <v>48765.807000000001</v>
      </c>
      <c r="G13" s="1">
        <f>G12*F13/F12</f>
        <v>34.947250161305426</v>
      </c>
    </row>
    <row r="14" ht="14.25">
      <c r="B14" s="1" t="s">
        <v>9</v>
      </c>
      <c r="C14" s="1">
        <v>100</v>
      </c>
      <c r="D14" s="1">
        <v>2199.1500000000001</v>
      </c>
      <c r="E14" s="1">
        <f t="shared" si="2"/>
        <v>2299.1500000000001</v>
      </c>
      <c r="F14" s="1">
        <v>48765.807000000001</v>
      </c>
      <c r="G14" s="1">
        <f>G12*F14/F12</f>
        <v>34.947250161305426</v>
      </c>
    </row>
    <row r="15" ht="14.25">
      <c r="B15" t="s">
        <v>10</v>
      </c>
      <c r="C15" s="1">
        <f>C12-C13-C14</f>
        <v>1194.538</v>
      </c>
      <c r="D15" s="1">
        <f>D12-D13-D14</f>
        <v>262046.57100000084</v>
      </c>
      <c r="E15" s="1">
        <f t="shared" si="2"/>
        <v>263241.10900000081</v>
      </c>
      <c r="F15" s="1">
        <f>F12-F13-F14</f>
        <v>42009.570999999996</v>
      </c>
      <c r="G15" s="1">
        <f>G12-G13-G14</f>
        <v>30.105499677389155</v>
      </c>
      <c r="I15" s="1">
        <f>E15*100/E12</f>
        <v>2.3375737624524828</v>
      </c>
    </row>
    <row r="17" ht="14.25">
      <c r="A17">
        <v>160</v>
      </c>
      <c r="B17" s="1" t="s">
        <v>7</v>
      </c>
      <c r="C17" s="1">
        <v>1461.6099999999999</v>
      </c>
      <c r="D17" s="1">
        <v>16378926.027000001</v>
      </c>
      <c r="E17" s="1">
        <f t="shared" si="2"/>
        <v>16380387.637</v>
      </c>
      <c r="F17" s="1">
        <v>140335.30900000001</v>
      </c>
      <c r="G17" s="1">
        <v>100</v>
      </c>
      <c r="I17" s="1">
        <f>100*E18/E17</f>
        <v>97.629816854132116</v>
      </c>
    </row>
    <row r="18" ht="14.25">
      <c r="B18" s="1" t="s">
        <v>8</v>
      </c>
      <c r="C18" s="1">
        <v>100</v>
      </c>
      <c r="D18" s="1">
        <v>15992142.449999999</v>
      </c>
      <c r="E18" s="1">
        <v>15992142.449999999</v>
      </c>
      <c r="F18" s="1">
        <v>48765.807000000001</v>
      </c>
      <c r="G18" s="1">
        <f>G17*F18/F17</f>
        <v>34.749492018434218</v>
      </c>
    </row>
    <row r="19" ht="14.25">
      <c r="B19" s="1" t="s">
        <v>9</v>
      </c>
      <c r="C19" s="1">
        <v>100</v>
      </c>
      <c r="D19" s="1">
        <v>4797.6499999999996</v>
      </c>
      <c r="E19" s="1">
        <v>4797.6499999999996</v>
      </c>
      <c r="F19" s="1">
        <v>48765.807000000001</v>
      </c>
      <c r="G19" s="1">
        <f>G17*F19/F17</f>
        <v>34.749492018434218</v>
      </c>
    </row>
    <row r="20" ht="14.25">
      <c r="B20" s="1" t="s">
        <v>10</v>
      </c>
      <c r="C20" s="1">
        <f>C17-C18-C19</f>
        <v>1261.6099999999999</v>
      </c>
      <c r="D20" s="1">
        <f>D17-D18-D19</f>
        <v>381985.92700000142</v>
      </c>
      <c r="E20" s="1">
        <f t="shared" si="2"/>
        <v>383247.53700000141</v>
      </c>
      <c r="F20" s="1">
        <f>F17-F18-F19</f>
        <v>42803.695000000007</v>
      </c>
      <c r="G20" s="1">
        <f>G17-G18-G19</f>
        <v>30.501015963131572</v>
      </c>
      <c r="I20" s="1">
        <f>E20*100/E17</f>
        <v>2.339673184133459</v>
      </c>
    </row>
    <row r="22" ht="14.25">
      <c r="A22">
        <v>210</v>
      </c>
      <c r="B22" s="1" t="s">
        <v>7</v>
      </c>
      <c r="C22" s="1">
        <v>1722.729</v>
      </c>
      <c r="D22" s="1">
        <v>21511509.076000001</v>
      </c>
      <c r="E22" s="1">
        <f t="shared" si="2"/>
        <v>21513231.805</v>
      </c>
      <c r="F22">
        <v>143816.185</v>
      </c>
      <c r="G22" s="1">
        <v>100</v>
      </c>
      <c r="I22" s="1">
        <f>100*E23/E22</f>
        <v>97.565137308294794</v>
      </c>
    </row>
    <row r="23" ht="14.25">
      <c r="B23" s="1" t="s">
        <v>8</v>
      </c>
      <c r="C23" s="1">
        <v>100</v>
      </c>
      <c r="D23" s="1">
        <v>20989314.149999999</v>
      </c>
      <c r="E23" s="1">
        <f t="shared" si="2"/>
        <v>20989414.149999999</v>
      </c>
      <c r="F23">
        <v>48765.807000000001</v>
      </c>
      <c r="G23" s="1">
        <f>G22*F23/F22</f>
        <v>33.908427622384785</v>
      </c>
    </row>
    <row r="24" ht="14.25">
      <c r="B24" s="1" t="s">
        <v>9</v>
      </c>
      <c r="C24" s="1">
        <v>100</v>
      </c>
      <c r="D24" s="1">
        <v>8395.75</v>
      </c>
      <c r="E24" s="1">
        <f t="shared" si="2"/>
        <v>8495.75</v>
      </c>
      <c r="F24">
        <v>48765.807000000001</v>
      </c>
      <c r="G24" s="1">
        <f>G22*F24/F22</f>
        <v>33.908427622384785</v>
      </c>
    </row>
    <row r="25" ht="14.25">
      <c r="B25" s="1" t="s">
        <v>10</v>
      </c>
      <c r="C25" s="1">
        <f>C22-C23-C24</f>
        <v>1522.729</v>
      </c>
      <c r="D25" s="1">
        <f>D22-D23-D24</f>
        <v>513799.17600000277</v>
      </c>
      <c r="E25" s="1">
        <f t="shared" si="2"/>
        <v>515321.90500000276</v>
      </c>
      <c r="F25">
        <f>F22-F23-F24</f>
        <v>46284.570999999996</v>
      </c>
      <c r="G25" s="1">
        <f>G22-G23-G24</f>
        <v>32.183144755230437</v>
      </c>
      <c r="I25" s="1">
        <f>E25*100/E22</f>
        <v>2.3953718793669774</v>
      </c>
    </row>
    <row r="27" ht="14.25">
      <c r="A27">
        <v>250</v>
      </c>
      <c r="B27" s="1" t="s">
        <v>7</v>
      </c>
      <c r="C27" s="1">
        <v>2252.8470000000002</v>
      </c>
      <c r="D27" s="1">
        <v>25613154.219000001</v>
      </c>
      <c r="E27" s="1">
        <f t="shared" si="2"/>
        <v>25615407.066</v>
      </c>
      <c r="F27" s="1">
        <v>150292.29699999999</v>
      </c>
      <c r="G27" s="1">
        <v>100</v>
      </c>
      <c r="I27" s="1">
        <f>100*E28/E27</f>
        <v>97.550317024503229</v>
      </c>
    </row>
    <row r="28" ht="14.25">
      <c r="B28" s="1" t="s">
        <v>8</v>
      </c>
      <c r="C28" s="1">
        <v>100</v>
      </c>
      <c r="D28" s="1">
        <v>24987810.800000001</v>
      </c>
      <c r="E28" s="1">
        <f t="shared" si="2"/>
        <v>24987910.800000001</v>
      </c>
      <c r="F28" s="1">
        <v>48765.807000000001</v>
      </c>
      <c r="G28" s="1">
        <f>G27*F28/F27</f>
        <v>32.447309658192268</v>
      </c>
    </row>
    <row r="29" ht="14.25">
      <c r="B29" s="1" t="s">
        <v>9</v>
      </c>
      <c r="C29" s="1">
        <v>100</v>
      </c>
      <c r="D29" s="1">
        <v>12493.9</v>
      </c>
      <c r="E29" s="1">
        <f t="shared" si="2"/>
        <v>12593.9</v>
      </c>
      <c r="F29" s="1">
        <v>48765.807000000001</v>
      </c>
      <c r="G29" s="1">
        <f>G27*F29/F27</f>
        <v>32.447309658192268</v>
      </c>
    </row>
    <row r="30" ht="14.25">
      <c r="B30" s="1" t="s">
        <v>10</v>
      </c>
      <c r="C30" s="1">
        <f>C27-C28-C29</f>
        <v>2052.8470000000002</v>
      </c>
      <c r="D30" s="1">
        <f>D27-D28-D29</f>
        <v>612849.51899999974</v>
      </c>
      <c r="E30" s="1">
        <f t="shared" si="2"/>
        <v>614902.36599999969</v>
      </c>
      <c r="F30" s="1">
        <f>F27-F28-F29</f>
        <v>52760.68299999999</v>
      </c>
      <c r="G30" s="1">
        <f>G27-G28-G29</f>
        <v>35.105380683615465</v>
      </c>
      <c r="I30" s="1">
        <f>E30*100/E27</f>
        <v>2.4005176432123765</v>
      </c>
    </row>
    <row r="32" ht="14.25"/>
    <row r="34" ht="14.25">
      <c r="B34">
        <f>1.024821329-1.024591584</f>
        <v>0.00022974499999994791</v>
      </c>
      <c r="C34">
        <f t="shared" ref="C34:C39" si="3">B34*1000</f>
        <v>0.22974499999994791</v>
      </c>
    </row>
    <row r="35" ht="14.25">
      <c r="B35">
        <f>6.144373561-6.140332335</f>
        <v>0.0040412260000000089</v>
      </c>
      <c r="C35">
        <f t="shared" si="3"/>
        <v>4.0412260000000089</v>
      </c>
    </row>
    <row r="36" ht="14.25">
      <c r="B36">
        <f>11.26573756-11.261296359</f>
        <v>0.0044412010000005608</v>
      </c>
      <c r="C36">
        <f t="shared" si="3"/>
        <v>4.4412010000005608</v>
      </c>
    </row>
    <row r="37" ht="14.25">
      <c r="B37">
        <f>16.387522324-16.380387636</f>
        <v>0.0071346880000007218</v>
      </c>
      <c r="C37">
        <f t="shared" si="3"/>
        <v>7.1346880000007218</v>
      </c>
    </row>
    <row r="38" ht="14.25">
      <c r="B38">
        <f>21.516234435-21.513231805</f>
        <v>0.0030026300000010053</v>
      </c>
      <c r="C38">
        <f t="shared" si="3"/>
        <v>3.0026300000010053</v>
      </c>
    </row>
    <row r="39" ht="14.25">
      <c r="B39">
        <f>25.618712628-25.615407066</f>
        <v>0.0033055620000013164</v>
      </c>
      <c r="C39">
        <f t="shared" si="3"/>
        <v>3.3055620000013164</v>
      </c>
    </row>
    <row r="41" ht="14.25">
      <c r="A41" s="1" t="s">
        <v>11</v>
      </c>
      <c r="B41" s="1" t="s">
        <v>12</v>
      </c>
      <c r="C41" s="1" t="s">
        <v>13</v>
      </c>
      <c r="D41" s="1" t="s">
        <v>14</v>
      </c>
      <c r="E41" s="1" t="s">
        <v>15</v>
      </c>
      <c r="G41" s="1" t="s">
        <v>16</v>
      </c>
      <c r="H41" s="1" t="s">
        <v>17</v>
      </c>
      <c r="I41" s="1" t="s">
        <v>18</v>
      </c>
      <c r="J41" s="1" t="s">
        <v>19</v>
      </c>
      <c r="K41" s="1" t="s">
        <v>20</v>
      </c>
      <c r="L41" s="1" t="s">
        <v>21</v>
      </c>
      <c r="M41" s="1" t="s">
        <v>22</v>
      </c>
    </row>
    <row r="42" ht="14.25">
      <c r="A42" s="2">
        <v>100000</v>
      </c>
      <c r="B42" s="1">
        <f t="shared" ref="B42:B66" si="4">1/(A42*10^-12)</f>
        <v>10000000</v>
      </c>
      <c r="C42" s="3">
        <v>1.2</v>
      </c>
      <c r="D42" s="3">
        <v>1.2</v>
      </c>
      <c r="E42" s="4">
        <v>0</v>
      </c>
      <c r="F42">
        <f t="shared" ref="F42:F53" si="5">L42*B42</f>
        <v>118990000000</v>
      </c>
      <c r="G42" s="5">
        <v>1331.5250000000001</v>
      </c>
      <c r="H42" s="6">
        <v>1023260.059</v>
      </c>
      <c r="I42" s="6">
        <v>1024591.584</v>
      </c>
      <c r="J42" s="1" t="s">
        <v>23</v>
      </c>
      <c r="K42" s="1">
        <v>0</v>
      </c>
      <c r="L42" s="1">
        <v>11899</v>
      </c>
      <c r="M42" s="7">
        <v>100</v>
      </c>
      <c r="P42" s="1">
        <v>11899</v>
      </c>
      <c r="Q42" s="1">
        <v>11955</v>
      </c>
      <c r="R42">
        <f t="shared" ref="R42:R47" si="6">P42-Q42</f>
        <v>-56</v>
      </c>
      <c r="T42" s="6">
        <v>1024591.584</v>
      </c>
      <c r="U42" s="6">
        <v>1024821.329</v>
      </c>
      <c r="V42" s="6">
        <f t="shared" ref="V42:V47" si="7">T42-U42</f>
        <v>-229.74499999999534</v>
      </c>
    </row>
    <row r="43" ht="14.25">
      <c r="A43" s="8">
        <v>16666.666667000001</v>
      </c>
      <c r="B43" s="1">
        <f t="shared" si="4"/>
        <v>59999999.998799995</v>
      </c>
      <c r="C43" s="3">
        <v>1.2</v>
      </c>
      <c r="D43" s="3">
        <v>1.2</v>
      </c>
      <c r="E43" s="1">
        <v>0</v>
      </c>
      <c r="F43">
        <f t="shared" si="5"/>
        <v>703559999985.92871</v>
      </c>
      <c r="G43" s="5">
        <v>1340.0160000000001</v>
      </c>
      <c r="H43" s="6">
        <v>6138992.3190000001</v>
      </c>
      <c r="I43" s="6">
        <v>6140332.335</v>
      </c>
      <c r="J43" s="1" t="s">
        <v>23</v>
      </c>
      <c r="K43" s="1">
        <v>0</v>
      </c>
      <c r="L43" s="1">
        <v>11726</v>
      </c>
      <c r="M43" s="7">
        <v>100</v>
      </c>
      <c r="P43" s="1">
        <v>11726</v>
      </c>
      <c r="Q43" s="1">
        <v>11911</v>
      </c>
      <c r="R43">
        <f t="shared" si="6"/>
        <v>-185</v>
      </c>
      <c r="T43" s="6">
        <v>6140332.335</v>
      </c>
      <c r="U43" s="6">
        <v>6144373.5609999998</v>
      </c>
      <c r="V43" s="6">
        <f t="shared" si="7"/>
        <v>-4041.2259999997914</v>
      </c>
    </row>
    <row r="44" ht="14.25">
      <c r="A44" s="9">
        <v>9090.9090909999995</v>
      </c>
      <c r="B44" s="1">
        <f t="shared" si="4"/>
        <v>109999999.99890001</v>
      </c>
      <c r="C44" s="3">
        <v>1.2</v>
      </c>
      <c r="D44" s="3">
        <v>1.2</v>
      </c>
      <c r="E44" s="3">
        <v>0</v>
      </c>
      <c r="F44">
        <f t="shared" si="5"/>
        <v>1353549999986.4646</v>
      </c>
      <c r="G44" s="5">
        <v>1394.538</v>
      </c>
      <c r="H44" s="10">
        <v>11259901.821</v>
      </c>
      <c r="I44" s="10">
        <v>11261296.358999999</v>
      </c>
      <c r="J44" s="1" t="s">
        <v>23</v>
      </c>
      <c r="K44" s="1">
        <v>0</v>
      </c>
      <c r="L44" s="1">
        <v>12305</v>
      </c>
      <c r="M44" s="7">
        <v>100</v>
      </c>
      <c r="P44" s="1">
        <v>12305</v>
      </c>
      <c r="Q44" s="1">
        <v>12307</v>
      </c>
      <c r="R44">
        <f t="shared" si="6"/>
        <v>-2</v>
      </c>
      <c r="T44" s="10">
        <v>11261296.358999999</v>
      </c>
      <c r="U44" s="11">
        <v>11265737.560000001</v>
      </c>
      <c r="V44" s="6">
        <f t="shared" si="7"/>
        <v>-4441.2010000012815</v>
      </c>
    </row>
    <row r="45" ht="14.25">
      <c r="A45" s="12">
        <v>6250</v>
      </c>
      <c r="B45" s="1">
        <f t="shared" si="4"/>
        <v>160000000</v>
      </c>
      <c r="C45" s="3">
        <v>1.2</v>
      </c>
      <c r="D45" s="3">
        <v>1.2</v>
      </c>
      <c r="E45" s="3">
        <v>0</v>
      </c>
      <c r="F45">
        <f t="shared" si="5"/>
        <v>2015840000000</v>
      </c>
      <c r="G45" s="13">
        <v>1461.6099999999999</v>
      </c>
      <c r="H45" s="10">
        <v>16378926.027000001</v>
      </c>
      <c r="I45" s="10">
        <v>16380387.636</v>
      </c>
      <c r="J45" s="1" t="s">
        <v>23</v>
      </c>
      <c r="K45" s="1">
        <v>0</v>
      </c>
      <c r="L45" s="1">
        <v>12599</v>
      </c>
      <c r="M45" s="7">
        <v>100</v>
      </c>
      <c r="P45" s="1">
        <v>12599</v>
      </c>
      <c r="Q45" s="1">
        <v>12681</v>
      </c>
      <c r="R45">
        <f t="shared" si="6"/>
        <v>-82</v>
      </c>
      <c r="T45" s="10">
        <v>16380387.636</v>
      </c>
      <c r="U45" s="10">
        <v>16387522.323999999</v>
      </c>
      <c r="V45" s="6">
        <f t="shared" si="7"/>
        <v>-7134.6879999991506</v>
      </c>
    </row>
    <row r="46" ht="14.25">
      <c r="A46" s="14">
        <v>4761.9047620000001</v>
      </c>
      <c r="B46" s="1">
        <f t="shared" si="4"/>
        <v>209999999.99579999</v>
      </c>
      <c r="C46" s="3">
        <v>1.2</v>
      </c>
      <c r="D46" s="3">
        <v>1.2</v>
      </c>
      <c r="E46" s="3">
        <v>0</v>
      </c>
      <c r="F46">
        <f t="shared" si="5"/>
        <v>2853269999942.9346</v>
      </c>
      <c r="G46" s="5">
        <v>1722.729</v>
      </c>
      <c r="H46" s="10">
        <v>21511509.076000001</v>
      </c>
      <c r="I46" s="10">
        <v>21513231.805</v>
      </c>
      <c r="J46" s="1" t="s">
        <v>23</v>
      </c>
      <c r="K46" s="1">
        <v>0</v>
      </c>
      <c r="L46" s="1">
        <v>13587</v>
      </c>
      <c r="M46" s="7">
        <v>100</v>
      </c>
      <c r="P46" s="1">
        <v>13587</v>
      </c>
      <c r="Q46" s="1">
        <v>13605</v>
      </c>
      <c r="R46">
        <f t="shared" si="6"/>
        <v>-18</v>
      </c>
      <c r="T46" s="10">
        <v>21513231.805</v>
      </c>
      <c r="U46" s="10">
        <v>21516234.434999999</v>
      </c>
      <c r="V46" s="6">
        <f t="shared" si="7"/>
        <v>-3002.6299999989569</v>
      </c>
    </row>
    <row r="47" ht="14.25">
      <c r="A47" s="12">
        <v>4000</v>
      </c>
      <c r="B47" s="1">
        <f t="shared" si="4"/>
        <v>249999999.99999997</v>
      </c>
      <c r="C47" s="3">
        <v>1.2</v>
      </c>
      <c r="D47" s="3">
        <v>1.2</v>
      </c>
      <c r="E47" s="15">
        <v>0</v>
      </c>
      <c r="F47">
        <f t="shared" si="5"/>
        <v>3896999999999.9995</v>
      </c>
      <c r="G47" s="5">
        <v>2252.8470000000002</v>
      </c>
      <c r="H47" s="10">
        <v>25613154.219000001</v>
      </c>
      <c r="I47" s="10">
        <v>25615407.066</v>
      </c>
      <c r="J47" s="1" t="s">
        <v>23</v>
      </c>
      <c r="K47" s="1">
        <v>0</v>
      </c>
      <c r="L47" s="1">
        <v>15588</v>
      </c>
      <c r="M47" s="7">
        <v>100</v>
      </c>
      <c r="P47" s="1">
        <v>15283</v>
      </c>
      <c r="Q47" s="1">
        <v>16144</v>
      </c>
      <c r="R47">
        <f t="shared" si="6"/>
        <v>-861</v>
      </c>
      <c r="T47" s="10">
        <v>23769088.739</v>
      </c>
      <c r="U47" s="10">
        <v>23778706.772</v>
      </c>
      <c r="V47" s="6">
        <f t="shared" si="7"/>
        <v>-9618.0329999998212</v>
      </c>
    </row>
    <row r="48" ht="14.25">
      <c r="A48" s="2">
        <v>100000</v>
      </c>
      <c r="B48" s="1">
        <f t="shared" si="4"/>
        <v>10000000</v>
      </c>
      <c r="C48" s="3">
        <v>1</v>
      </c>
      <c r="D48" s="3">
        <v>1.2</v>
      </c>
      <c r="E48" s="4">
        <v>0</v>
      </c>
      <c r="F48">
        <f t="shared" si="5"/>
        <v>119550000000</v>
      </c>
      <c r="G48" s="5">
        <v>1346.1510000000001</v>
      </c>
      <c r="H48" s="6">
        <v>1023475.178</v>
      </c>
      <c r="I48" s="6">
        <v>1024821.329</v>
      </c>
      <c r="J48" s="1" t="s">
        <v>23</v>
      </c>
      <c r="K48" s="1">
        <v>0</v>
      </c>
      <c r="L48" s="1">
        <v>11955</v>
      </c>
      <c r="M48" s="7">
        <v>100</v>
      </c>
    </row>
    <row r="49" ht="14.25">
      <c r="A49" s="8">
        <v>16666.666667000001</v>
      </c>
      <c r="B49" s="1">
        <f t="shared" si="4"/>
        <v>59999999.998799995</v>
      </c>
      <c r="C49" s="3">
        <v>1</v>
      </c>
      <c r="D49" s="3">
        <v>1.2</v>
      </c>
      <c r="E49" s="1">
        <v>0</v>
      </c>
      <c r="F49">
        <f t="shared" si="5"/>
        <v>714659999985.70679</v>
      </c>
      <c r="G49" s="5">
        <v>1358.1110000000001</v>
      </c>
      <c r="H49" s="16">
        <v>6143015.4500000002</v>
      </c>
      <c r="I49" s="6">
        <v>6144373.5609999998</v>
      </c>
      <c r="J49" s="1" t="s">
        <v>23</v>
      </c>
      <c r="K49" s="1">
        <v>0</v>
      </c>
      <c r="L49" s="1">
        <v>11911</v>
      </c>
      <c r="M49" s="7">
        <v>100</v>
      </c>
    </row>
    <row r="50" ht="14.25">
      <c r="A50" s="9">
        <v>9090.9090909999995</v>
      </c>
      <c r="B50" s="1">
        <f t="shared" si="4"/>
        <v>109999999.99890001</v>
      </c>
      <c r="C50" s="3">
        <v>1</v>
      </c>
      <c r="D50" s="3">
        <v>1.2</v>
      </c>
      <c r="E50" s="3">
        <v>0</v>
      </c>
      <c r="F50">
        <f t="shared" si="5"/>
        <v>1353769999986.4624</v>
      </c>
      <c r="G50" s="5">
        <v>1411.345</v>
      </c>
      <c r="H50" s="10">
        <v>11264326.216</v>
      </c>
      <c r="I50" s="11">
        <v>11265737.560000001</v>
      </c>
      <c r="J50" s="1" t="s">
        <v>23</v>
      </c>
      <c r="K50" s="1">
        <v>0</v>
      </c>
      <c r="L50" s="1">
        <v>12307</v>
      </c>
      <c r="M50" s="7">
        <v>100</v>
      </c>
    </row>
    <row r="51" ht="14.25">
      <c r="A51" s="12">
        <v>6250</v>
      </c>
      <c r="B51" s="1">
        <f t="shared" si="4"/>
        <v>160000000</v>
      </c>
      <c r="C51" s="3">
        <v>1</v>
      </c>
      <c r="D51" s="3">
        <v>1.2</v>
      </c>
      <c r="E51" s="3">
        <v>0</v>
      </c>
      <c r="F51">
        <f t="shared" si="5"/>
        <v>2028960000000</v>
      </c>
      <c r="G51" s="5">
        <v>1473.2329999999999</v>
      </c>
      <c r="H51" s="10">
        <v>16386049.092</v>
      </c>
      <c r="I51" s="10">
        <v>16387522.323999999</v>
      </c>
      <c r="J51" s="1" t="s">
        <v>23</v>
      </c>
      <c r="K51" s="1">
        <v>0</v>
      </c>
      <c r="L51" s="1">
        <v>12681</v>
      </c>
      <c r="M51" s="7">
        <v>100</v>
      </c>
    </row>
    <row r="52" ht="14.25">
      <c r="A52" s="14">
        <v>4761.9047620000001</v>
      </c>
      <c r="B52" s="1">
        <f t="shared" si="4"/>
        <v>209999999.99579999</v>
      </c>
      <c r="C52" s="3">
        <v>1</v>
      </c>
      <c r="D52" s="3">
        <v>1.2</v>
      </c>
      <c r="E52" s="3">
        <v>0</v>
      </c>
      <c r="F52">
        <f t="shared" si="5"/>
        <v>2857049999942.8589</v>
      </c>
      <c r="G52" s="5">
        <v>1740.623</v>
      </c>
      <c r="H52" s="10">
        <v>21514493.811999999</v>
      </c>
      <c r="I52" s="10">
        <v>21516234.434999999</v>
      </c>
      <c r="J52" s="1" t="s">
        <v>23</v>
      </c>
      <c r="K52" s="1">
        <v>0</v>
      </c>
      <c r="L52" s="1">
        <v>13605</v>
      </c>
      <c r="M52" s="7">
        <v>100</v>
      </c>
      <c r="Q52" s="1">
        <f>W52*M52</f>
        <v>0</v>
      </c>
    </row>
    <row r="53" ht="14.25">
      <c r="A53" s="12">
        <v>4000</v>
      </c>
      <c r="B53" s="1">
        <f t="shared" si="4"/>
        <v>249999999.99999997</v>
      </c>
      <c r="C53" s="3">
        <v>1</v>
      </c>
      <c r="D53" s="3">
        <v>1.2</v>
      </c>
      <c r="E53" s="15">
        <v>0</v>
      </c>
      <c r="F53">
        <f t="shared" si="5"/>
        <v>4113499999999.9995</v>
      </c>
      <c r="G53" s="5">
        <v>2479.0450000000001</v>
      </c>
      <c r="H53" s="10">
        <v>25616233.583000001</v>
      </c>
      <c r="I53" s="10">
        <v>25618712.627999999</v>
      </c>
      <c r="J53" s="1" t="s">
        <v>23</v>
      </c>
      <c r="K53" s="1">
        <v>0</v>
      </c>
      <c r="L53" s="1">
        <v>16454</v>
      </c>
      <c r="M53" s="7">
        <v>100</v>
      </c>
    </row>
    <row r="54" ht="14.25"/>
    <row r="55" ht="14.25"/>
    <row r="56" ht="14.25"/>
    <row r="57" ht="14.25"/>
    <row r="58" ht="14.25"/>
    <row r="59" ht="14.25"/>
    <row r="60" ht="14.25"/>
    <row r="61" ht="14.25">
      <c r="A61" s="17">
        <v>3846.1538460000002</v>
      </c>
      <c r="B61" s="1">
        <f t="shared" si="4"/>
        <v>260000000.01040003</v>
      </c>
      <c r="C61" s="3">
        <v>1.2</v>
      </c>
      <c r="D61" s="3">
        <v>1.2</v>
      </c>
      <c r="E61" s="18">
        <v>0</v>
      </c>
      <c r="G61" s="5">
        <v>2285.6219999999998</v>
      </c>
      <c r="H61" s="10">
        <v>26637703.463</v>
      </c>
      <c r="I61" s="10">
        <v>26639989.083999999</v>
      </c>
      <c r="J61" s="1" t="s">
        <v>23</v>
      </c>
      <c r="K61" s="1">
        <v>0</v>
      </c>
      <c r="L61" s="1">
        <v>15672</v>
      </c>
      <c r="M61" s="7">
        <v>100</v>
      </c>
    </row>
    <row r="62" ht="14.25">
      <c r="A62" s="14">
        <v>3225.8064519999998</v>
      </c>
      <c r="B62" s="1">
        <f t="shared" si="4"/>
        <v>309999999.96280003</v>
      </c>
      <c r="C62" s="3">
        <v>1.2</v>
      </c>
      <c r="D62" s="3">
        <v>1.2</v>
      </c>
      <c r="E62" s="19">
        <v>0</v>
      </c>
      <c r="G62" s="5">
        <v>2614.9059999999999</v>
      </c>
      <c r="H62" s="10">
        <v>31763442.583000001</v>
      </c>
      <c r="I62" s="10">
        <v>31766057.489</v>
      </c>
      <c r="J62" s="1" t="s">
        <v>23</v>
      </c>
      <c r="K62" s="1">
        <v>0</v>
      </c>
      <c r="L62" s="1">
        <v>16847</v>
      </c>
      <c r="M62" s="7">
        <v>100</v>
      </c>
    </row>
    <row r="63" ht="14.25">
      <c r="A63" s="17">
        <v>2777.7777780000001</v>
      </c>
      <c r="B63" s="1">
        <f t="shared" si="4"/>
        <v>359999999.97119999</v>
      </c>
      <c r="C63" s="3">
        <v>1.2</v>
      </c>
      <c r="D63" s="3">
        <v>1.2</v>
      </c>
      <c r="E63" s="20">
        <v>0</v>
      </c>
      <c r="G63" s="5">
        <v>2503.4690000000001</v>
      </c>
      <c r="H63" s="10">
        <v>36900177.465999998</v>
      </c>
      <c r="I63" s="10">
        <v>36902680.935000002</v>
      </c>
      <c r="J63" s="1" t="s">
        <v>23</v>
      </c>
      <c r="K63" s="1">
        <v>0</v>
      </c>
      <c r="L63" s="1">
        <v>16586</v>
      </c>
      <c r="M63" s="7">
        <v>100</v>
      </c>
    </row>
    <row r="64" ht="14.25">
      <c r="A64" s="14">
        <v>2439.02439</v>
      </c>
      <c r="B64" s="1">
        <f t="shared" si="4"/>
        <v>410000000.04100001</v>
      </c>
      <c r="C64" s="3">
        <v>1.2</v>
      </c>
      <c r="D64" s="3">
        <v>1.2</v>
      </c>
      <c r="E64" s="19">
        <v>0</v>
      </c>
      <c r="G64" s="5">
        <v>2815.152</v>
      </c>
      <c r="H64" s="10">
        <v>42002870.523999996</v>
      </c>
      <c r="I64" s="10">
        <v>42005685.675999999</v>
      </c>
      <c r="J64" s="1" t="s">
        <v>23</v>
      </c>
      <c r="K64" s="1">
        <v>0</v>
      </c>
      <c r="L64" s="1">
        <v>17786</v>
      </c>
      <c r="M64" s="7">
        <v>100</v>
      </c>
    </row>
    <row r="65" ht="14.25">
      <c r="A65" s="17">
        <v>2173.913043</v>
      </c>
      <c r="B65" s="1">
        <f t="shared" si="4"/>
        <v>460000000.10120004</v>
      </c>
      <c r="C65" s="3">
        <v>1.2</v>
      </c>
      <c r="D65" s="3">
        <v>1.2</v>
      </c>
      <c r="E65" s="19">
        <v>0</v>
      </c>
      <c r="G65" s="5">
        <v>2684.1089999999999</v>
      </c>
      <c r="H65" s="11">
        <v>47162305.689999998</v>
      </c>
      <c r="I65" s="10">
        <v>47164989.799000002</v>
      </c>
      <c r="J65" s="1" t="s">
        <v>23</v>
      </c>
      <c r="K65" s="1">
        <v>0</v>
      </c>
      <c r="L65" s="1">
        <v>17616</v>
      </c>
      <c r="M65" s="7">
        <v>100</v>
      </c>
    </row>
    <row r="66" ht="14.25">
      <c r="A66" s="14">
        <v>1960.784314</v>
      </c>
      <c r="B66" s="1">
        <f t="shared" si="4"/>
        <v>509999999.92859995</v>
      </c>
      <c r="C66" s="3">
        <v>1.2</v>
      </c>
      <c r="D66" s="3">
        <v>1.2</v>
      </c>
      <c r="E66" s="19">
        <v>0</v>
      </c>
      <c r="G66" s="13">
        <v>2616.6700000000001</v>
      </c>
      <c r="H66" s="10">
        <v>52336843.475000001</v>
      </c>
      <c r="I66" s="10">
        <v>52339460.145000003</v>
      </c>
      <c r="J66" s="1" t="s">
        <v>23</v>
      </c>
      <c r="K66" s="1">
        <v>0</v>
      </c>
      <c r="L66" s="1">
        <v>17213</v>
      </c>
      <c r="M66" s="7">
        <v>100</v>
      </c>
    </row>
    <row r="67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21"/>
      <c r="L67" s="3"/>
    </row>
    <row r="68" ht="14.25"/>
    <row r="69" ht="14.25">
      <c r="A69" s="1">
        <f>100000-82348.99999999999</f>
        <v>17651.000000000015</v>
      </c>
      <c r="B69" s="1">
        <f>100000-82348.99999999999</f>
        <v>17651.000000000015</v>
      </c>
      <c r="C69">
        <f t="shared" ref="C69:C74" si="8">A69-B69</f>
        <v>0</v>
      </c>
      <c r="D69" s="1"/>
      <c r="E69" s="1"/>
      <c r="F69" s="1"/>
      <c r="G69" s="1"/>
      <c r="H69" s="1"/>
      <c r="I69" s="1"/>
      <c r="J69" s="1"/>
      <c r="K69" s="22"/>
      <c r="L69" s="23"/>
    </row>
    <row r="70" ht="14.25">
      <c r="A70" s="1">
        <f>16666.666666666668-6</f>
        <v>16660.666666666668</v>
      </c>
      <c r="B70">
        <f>16666.666666666668-6</f>
        <v>16660.666666666668</v>
      </c>
      <c r="C70" s="1">
        <f t="shared" si="8"/>
        <v>0</v>
      </c>
      <c r="D70" s="1"/>
      <c r="E70" s="1"/>
      <c r="F70" s="1"/>
      <c r="G70" s="1"/>
      <c r="H70" s="1"/>
      <c r="I70" s="1"/>
      <c r="J70" s="1"/>
      <c r="K70" s="22"/>
      <c r="L70" s="23"/>
    </row>
    <row r="71" ht="14.25">
      <c r="A71" s="1">
        <f>9090.90909090909-0</f>
        <v>9090.9090909090901</v>
      </c>
      <c r="B71" s="1">
        <f>9090.90909090909-0</f>
        <v>9090.9090909090901</v>
      </c>
      <c r="C71" s="1">
        <f t="shared" si="8"/>
        <v>0</v>
      </c>
      <c r="D71" s="1"/>
      <c r="E71" s="1"/>
      <c r="F71" s="1"/>
      <c r="G71" s="1"/>
      <c r="H71" s="1"/>
      <c r="I71" s="1"/>
      <c r="J71" s="1"/>
      <c r="K71" s="5"/>
      <c r="L71" s="3"/>
    </row>
    <row r="72" ht="14.25">
      <c r="A72" s="1">
        <f>6250-0</f>
        <v>6250</v>
      </c>
      <c r="B72" s="1">
        <f>6250-0</f>
        <v>6250</v>
      </c>
      <c r="C72" s="1">
        <f t="shared" si="8"/>
        <v>0</v>
      </c>
      <c r="D72" s="1"/>
      <c r="E72" s="1"/>
      <c r="F72" s="1"/>
      <c r="G72" s="1"/>
      <c r="H72" s="1"/>
      <c r="I72" s="1"/>
      <c r="J72" s="1"/>
      <c r="K72" s="24"/>
      <c r="L72" s="3"/>
    </row>
    <row r="73" ht="14.25">
      <c r="A73" s="1">
        <f>4761.9047619047615-0</f>
        <v>4761.9047619047615</v>
      </c>
      <c r="B73" s="1">
        <f>4761.9047619047615-0</f>
        <v>4761.9047619047615</v>
      </c>
      <c r="C73" s="1">
        <f t="shared" si="8"/>
        <v>0</v>
      </c>
      <c r="D73" s="1"/>
      <c r="E73" s="1"/>
      <c r="F73" s="1"/>
      <c r="G73" s="1"/>
      <c r="H73" s="1"/>
      <c r="I73" s="1"/>
      <c r="J73" s="1"/>
      <c r="K73" s="24"/>
      <c r="L73" s="3"/>
    </row>
    <row r="74" ht="14.25">
      <c r="A74" s="1">
        <f>4000--326</f>
        <v>4326</v>
      </c>
      <c r="B74" s="1">
        <f>4000--326</f>
        <v>4326</v>
      </c>
      <c r="C74" s="1">
        <f t="shared" si="8"/>
        <v>0</v>
      </c>
      <c r="D74" s="1"/>
      <c r="E74" s="1"/>
      <c r="F74" s="1"/>
      <c r="G74" s="1"/>
      <c r="H74" s="1"/>
      <c r="I74" s="1"/>
      <c r="J74" s="1"/>
      <c r="K74" s="22"/>
      <c r="L74" s="23"/>
    </row>
    <row r="75" ht="14.25">
      <c r="B75" s="1"/>
      <c r="C75" s="1"/>
      <c r="D75" s="1"/>
      <c r="E75" s="1"/>
      <c r="F75" s="1"/>
      <c r="G75" s="1"/>
      <c r="H75" s="1"/>
      <c r="I75" s="1"/>
      <c r="J75" s="1"/>
      <c r="K75" s="21"/>
      <c r="L75" s="3"/>
    </row>
    <row r="76" ht="14.25"/>
    <row r="77" ht="14.25">
      <c r="B77" s="1"/>
      <c r="C77" s="1"/>
      <c r="D77" s="1"/>
      <c r="E77" s="1"/>
      <c r="F77" s="1"/>
      <c r="G77" s="1"/>
      <c r="H77" s="1"/>
      <c r="I77" s="1"/>
      <c r="J77" s="1"/>
      <c r="K77" s="22"/>
      <c r="L77" s="23"/>
    </row>
    <row r="78" ht="14.25">
      <c r="A78">
        <v>4545.454545454545</v>
      </c>
      <c r="B78">
        <f t="shared" ref="B78:B90" si="9">1/(A78*10^-12)</f>
        <v>220000000.00000003</v>
      </c>
      <c r="C78" s="1">
        <v>0</v>
      </c>
      <c r="D78" s="1"/>
      <c r="E78" s="1"/>
      <c r="F78" s="1"/>
      <c r="G78" s="1"/>
      <c r="H78" s="1"/>
      <c r="I78" s="1"/>
      <c r="J78" s="1"/>
      <c r="K78" s="22"/>
      <c r="L78" s="23"/>
    </row>
    <row r="79" ht="14.25">
      <c r="A79">
        <v>4347.826086956522</v>
      </c>
      <c r="B79">
        <f t="shared" si="9"/>
        <v>230000000</v>
      </c>
      <c r="C79" s="1">
        <v>0</v>
      </c>
      <c r="D79" s="1"/>
      <c r="E79" s="1"/>
      <c r="F79" s="1"/>
      <c r="G79" s="1"/>
      <c r="H79" s="1"/>
      <c r="I79" s="1"/>
      <c r="J79" s="1"/>
      <c r="K79" s="5"/>
      <c r="L79" s="3"/>
    </row>
    <row r="80" ht="14.25">
      <c r="A80">
        <v>4310.3448275862065</v>
      </c>
      <c r="B80">
        <f t="shared" si="9"/>
        <v>232000000.00000003</v>
      </c>
      <c r="C80" s="1">
        <v>0</v>
      </c>
      <c r="D80" s="1">
        <v>15283</v>
      </c>
      <c r="E80" s="1">
        <f>D80*B80</f>
        <v>3545656000000.0005</v>
      </c>
      <c r="F80" s="1">
        <f>E80-E90</f>
        <v>-199752000000</v>
      </c>
      <c r="G80" s="1"/>
      <c r="H80" s="1"/>
      <c r="I80" s="1"/>
      <c r="J80" s="1"/>
      <c r="K80" s="24"/>
      <c r="L80" s="3"/>
    </row>
    <row r="81" ht="14.25">
      <c r="A81">
        <v>4301.0752688172042</v>
      </c>
      <c r="B81">
        <f t="shared" si="9"/>
        <v>232500000</v>
      </c>
      <c r="C81">
        <v>0</v>
      </c>
      <c r="D81" s="1"/>
      <c r="E81" s="1"/>
      <c r="F81" s="1"/>
      <c r="G81" s="1"/>
      <c r="H81" s="1"/>
      <c r="I81" s="1"/>
      <c r="J81" s="1"/>
      <c r="K81" s="24"/>
      <c r="L81" s="3"/>
    </row>
    <row r="82" ht="14.25">
      <c r="A82">
        <v>4291.8454935622321</v>
      </c>
      <c r="B82">
        <f t="shared" si="9"/>
        <v>233000000</v>
      </c>
      <c r="C82">
        <v>-28</v>
      </c>
      <c r="D82" s="1"/>
      <c r="E82" s="1"/>
      <c r="F82" s="1"/>
      <c r="G82" s="1"/>
      <c r="H82" s="1"/>
      <c r="I82" s="1"/>
      <c r="J82" s="1"/>
      <c r="K82" s="22"/>
      <c r="L82" s="23"/>
    </row>
    <row r="83" ht="14.25">
      <c r="A83">
        <v>4282.655246252677</v>
      </c>
      <c r="B83">
        <f t="shared" si="9"/>
        <v>233500000</v>
      </c>
      <c r="C83">
        <v>-38</v>
      </c>
      <c r="D83" s="1"/>
      <c r="E83" s="1"/>
      <c r="F83" s="1"/>
      <c r="G83" s="1"/>
      <c r="H83" s="1"/>
      <c r="I83" s="1"/>
      <c r="J83" s="1"/>
      <c r="K83" s="21"/>
      <c r="L83" s="3"/>
    </row>
    <row r="84" ht="14.25">
      <c r="A84" s="1">
        <v>4273.5042735042734</v>
      </c>
      <c r="B84">
        <f t="shared" si="9"/>
        <v>234000000</v>
      </c>
      <c r="C84" s="25">
        <v>-57</v>
      </c>
    </row>
    <row r="85" ht="14.25">
      <c r="A85" s="1">
        <v>4237.2881355932204</v>
      </c>
      <c r="B85">
        <f t="shared" si="9"/>
        <v>236000000</v>
      </c>
      <c r="C85" s="26">
        <v>-43</v>
      </c>
      <c r="D85" s="1"/>
      <c r="E85" s="1"/>
      <c r="F85" s="1"/>
      <c r="G85" s="1"/>
      <c r="H85" s="1"/>
      <c r="I85" s="1"/>
      <c r="J85" s="1"/>
      <c r="K85" s="22"/>
      <c r="L85" s="23"/>
    </row>
    <row r="86" ht="14.25">
      <c r="A86">
        <v>4201.680672268908</v>
      </c>
      <c r="B86">
        <f t="shared" si="9"/>
        <v>237999999.99999997</v>
      </c>
      <c r="C86" s="26">
        <v>-160</v>
      </c>
      <c r="D86" s="1"/>
      <c r="E86" s="1"/>
      <c r="F86" s="1"/>
      <c r="G86" s="1"/>
      <c r="H86" s="1"/>
      <c r="I86" s="1"/>
      <c r="J86" s="1"/>
      <c r="K86" s="22"/>
      <c r="L86" s="23"/>
    </row>
    <row r="87" ht="14.25">
      <c r="A87" s="1">
        <v>4166.666666666667</v>
      </c>
      <c r="B87">
        <f t="shared" si="9"/>
        <v>240000000</v>
      </c>
      <c r="C87" s="25">
        <v>-112</v>
      </c>
      <c r="D87" s="1"/>
      <c r="E87" s="1"/>
      <c r="F87" s="1"/>
      <c r="G87" s="1"/>
      <c r="H87" s="1"/>
      <c r="I87" s="1"/>
      <c r="J87" s="1"/>
      <c r="K87" s="5"/>
      <c r="L87" s="3"/>
    </row>
    <row r="88" ht="14.25">
      <c r="A88" s="1">
        <v>4000</v>
      </c>
      <c r="B88">
        <f t="shared" si="9"/>
        <v>249999999.99999997</v>
      </c>
      <c r="C88" s="25">
        <v>-326</v>
      </c>
      <c r="D88" s="1"/>
      <c r="E88" s="1"/>
      <c r="F88" s="1"/>
      <c r="G88" s="1"/>
      <c r="H88" s="1"/>
      <c r="I88" s="1"/>
      <c r="J88" s="1"/>
      <c r="K88" s="24"/>
      <c r="L88" s="3"/>
    </row>
    <row r="89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24"/>
      <c r="L89" s="3"/>
    </row>
    <row r="90" ht="14.25">
      <c r="A90" s="1">
        <v>4310.3448275862065</v>
      </c>
      <c r="B90" s="1">
        <f t="shared" si="9"/>
        <v>232000000.00000003</v>
      </c>
      <c r="C90" s="1">
        <v>0</v>
      </c>
      <c r="D90" s="1">
        <v>16144</v>
      </c>
      <c r="E90" s="1">
        <f>D90*B90</f>
        <v>3745408000000.0005</v>
      </c>
      <c r="F90" s="1"/>
      <c r="G90" s="1"/>
      <c r="H90" s="1"/>
      <c r="I90" s="1"/>
      <c r="J90" s="1"/>
      <c r="K90" s="22"/>
      <c r="L90" s="23"/>
    </row>
    <row r="91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21"/>
      <c r="L91" s="3"/>
    </row>
    <row r="92" ht="14.25">
      <c r="A92" s="1" t="s">
        <v>24</v>
      </c>
      <c r="B92" s="1"/>
    </row>
    <row r="93" ht="14.25">
      <c r="A93" s="1" t="s">
        <v>25</v>
      </c>
      <c r="B93" s="1"/>
      <c r="C93" s="1"/>
      <c r="D93" s="1"/>
      <c r="E93" s="1"/>
      <c r="F93" s="1"/>
      <c r="G93" s="1"/>
      <c r="H93" s="1"/>
      <c r="I93" s="1"/>
      <c r="J93" s="1"/>
      <c r="K93" s="22"/>
      <c r="L93" s="23"/>
    </row>
    <row r="94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22"/>
      <c r="L94" s="23"/>
    </row>
    <row r="95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5"/>
      <c r="L95" s="3"/>
    </row>
    <row r="96" ht="14.25">
      <c r="A96" s="1">
        <v>1024591.584</v>
      </c>
      <c r="B96" s="1">
        <f>100*A97/A96</f>
        <v>97.560897982156362</v>
      </c>
      <c r="C96" s="1"/>
      <c r="D96" s="1"/>
      <c r="E96" s="1"/>
      <c r="F96" s="1"/>
      <c r="G96" s="1"/>
      <c r="H96" s="1"/>
      <c r="I96" s="1"/>
      <c r="J96" s="1"/>
      <c r="K96" s="5"/>
      <c r="L96" s="3"/>
    </row>
    <row r="97" ht="14.25">
      <c r="A97" s="1">
        <v>999600.75</v>
      </c>
      <c r="B97" s="1"/>
      <c r="C97" s="1"/>
      <c r="D97" s="1"/>
      <c r="E97" s="1"/>
      <c r="F97" s="1"/>
      <c r="G97" s="1"/>
      <c r="H97" s="1"/>
      <c r="I97" s="1"/>
      <c r="J97" s="1"/>
      <c r="K97" s="24"/>
      <c r="L97" s="3"/>
    </row>
    <row r="98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22"/>
      <c r="L98" s="23"/>
    </row>
    <row r="99" ht="14.25">
      <c r="A99" s="1">
        <v>6140332.335</v>
      </c>
      <c r="B99" s="1">
        <f>100*A100/A99</f>
        <v>97.671743527868841</v>
      </c>
      <c r="C99" s="1"/>
      <c r="D99" s="1"/>
      <c r="E99" s="1"/>
      <c r="F99" s="1"/>
      <c r="G99" s="1"/>
      <c r="H99" s="1"/>
      <c r="I99" s="1"/>
      <c r="J99" s="1"/>
      <c r="K99" s="21"/>
      <c r="L99" s="3"/>
    </row>
    <row r="100" ht="14.25">
      <c r="A100">
        <v>5997369.6500000004</v>
      </c>
    </row>
    <row r="101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2"/>
      <c r="L101" s="23"/>
    </row>
    <row r="102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2"/>
      <c r="L102" s="23"/>
    </row>
    <row r="103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5"/>
      <c r="L103" s="3"/>
    </row>
    <row r="104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5"/>
      <c r="L104" s="3"/>
    </row>
    <row r="105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4"/>
      <c r="L105" s="3"/>
    </row>
    <row r="106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2"/>
      <c r="L106" s="23"/>
    </row>
    <row r="107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1"/>
      <c r="L107" s="3"/>
    </row>
    <row r="108" ht="14.25"/>
    <row r="109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2"/>
      <c r="L109" s="23"/>
    </row>
    <row r="110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2"/>
      <c r="L110" s="23"/>
    </row>
    <row r="111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5"/>
      <c r="L111" s="3"/>
    </row>
    <row r="112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5"/>
      <c r="L112" s="3"/>
    </row>
    <row r="113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4"/>
      <c r="L113" s="3"/>
    </row>
    <row r="114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2"/>
      <c r="L114" s="23"/>
    </row>
    <row r="115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1"/>
      <c r="L115" s="3"/>
    </row>
    <row r="116" ht="14.25"/>
    <row r="117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2"/>
      <c r="L117" s="23"/>
    </row>
    <row r="118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2"/>
      <c r="L118" s="23"/>
    </row>
    <row r="119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5"/>
      <c r="L119" s="3"/>
    </row>
    <row r="120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5"/>
      <c r="L120" s="3"/>
    </row>
    <row r="121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4"/>
      <c r="L121" s="3"/>
    </row>
    <row r="122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2"/>
      <c r="L122" s="23"/>
    </row>
    <row r="123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1"/>
      <c r="L123" s="3"/>
    </row>
    <row r="124" ht="14.25"/>
    <row r="125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2"/>
      <c r="L125" s="23"/>
    </row>
    <row r="126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2"/>
      <c r="L126" s="23"/>
    </row>
    <row r="127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5"/>
      <c r="L127" s="3"/>
    </row>
    <row r="128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5"/>
      <c r="L128" s="3"/>
    </row>
    <row r="129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4"/>
      <c r="L129" s="3"/>
    </row>
    <row r="130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2"/>
      <c r="L130" s="23"/>
    </row>
    <row r="131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1"/>
      <c r="L131" s="3"/>
    </row>
    <row r="132" ht="14.25"/>
    <row r="133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2"/>
      <c r="L133" s="23"/>
    </row>
    <row r="134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2"/>
      <c r="L134" s="23"/>
    </row>
    <row r="135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4"/>
      <c r="L135" s="3"/>
    </row>
    <row r="136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4"/>
      <c r="L136" s="3"/>
    </row>
    <row r="137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4"/>
      <c r="L137" s="3"/>
    </row>
    <row r="138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2"/>
      <c r="L138" s="23"/>
    </row>
    <row r="139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1"/>
      <c r="L139" s="3"/>
    </row>
    <row r="140" ht="14.25"/>
    <row r="141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2"/>
      <c r="L141" s="23"/>
    </row>
    <row r="142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2"/>
      <c r="L142" s="23"/>
    </row>
    <row r="143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4"/>
      <c r="L143" s="3"/>
    </row>
    <row r="144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7"/>
      <c r="L144" s="3"/>
    </row>
    <row r="145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4"/>
      <c r="L145" s="3"/>
    </row>
    <row r="146" ht="14.25">
      <c r="A146" s="1"/>
    </row>
    <row r="147" ht="14.25"/>
    <row r="148" ht="14.25"/>
    <row r="149" ht="14.25"/>
    <row r="150" ht="14.25"/>
    <row r="151" ht="14.25"/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2"/>
      <c r="L166" s="23"/>
    </row>
    <row r="167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5"/>
      <c r="L167" s="3"/>
    </row>
    <row r="168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4"/>
      <c r="L168" s="3"/>
    </row>
    <row r="169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4"/>
      <c r="L169" s="3"/>
    </row>
    <row r="170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2"/>
      <c r="L170" s="23"/>
    </row>
    <row r="171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1"/>
      <c r="L171" s="3"/>
    </row>
    <row r="172" ht="14.25"/>
    <row r="173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2"/>
      <c r="L173" s="23"/>
    </row>
    <row r="174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2"/>
      <c r="L174" s="23"/>
    </row>
    <row r="175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5"/>
      <c r="L175" s="3"/>
    </row>
    <row r="176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4"/>
      <c r="L176" s="3"/>
    </row>
    <row r="177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4"/>
      <c r="L177" s="3"/>
    </row>
    <row r="178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2"/>
      <c r="L178" s="23"/>
    </row>
    <row r="179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1"/>
      <c r="L179" s="3"/>
    </row>
    <row r="180" ht="14.25">
      <c r="A180" s="2"/>
      <c r="B180" s="1"/>
      <c r="C180" s="3"/>
      <c r="D180" s="3"/>
      <c r="E180" s="4"/>
      <c r="F180" s="5"/>
      <c r="G180" s="6"/>
      <c r="H180" s="6"/>
      <c r="I180" s="1"/>
      <c r="J180" s="1"/>
      <c r="K180" s="1"/>
      <c r="L180" s="7"/>
    </row>
    <row r="181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2"/>
      <c r="L181" s="23"/>
    </row>
    <row r="182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2"/>
      <c r="L182" s="23"/>
    </row>
    <row r="183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4"/>
      <c r="L183" s="3"/>
    </row>
    <row r="184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4"/>
      <c r="L184" s="3"/>
    </row>
    <row r="185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4"/>
      <c r="L185" s="3"/>
    </row>
    <row r="186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2"/>
      <c r="L186" s="23"/>
    </row>
    <row r="187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1"/>
      <c r="L187" s="3"/>
    </row>
    <row r="188" ht="14.25">
      <c r="A188" s="8"/>
      <c r="B188" s="1"/>
      <c r="C188" s="3"/>
      <c r="D188" s="3"/>
      <c r="E188" s="1"/>
      <c r="F188" s="5"/>
      <c r="G188" s="6"/>
      <c r="H188" s="6"/>
      <c r="I188" s="1"/>
      <c r="J188" s="1"/>
      <c r="K188" s="1"/>
      <c r="L188" s="7"/>
    </row>
    <row r="189" ht="14.25">
      <c r="A189" s="9"/>
      <c r="B189" s="1"/>
      <c r="C189" s="3"/>
      <c r="D189" s="3"/>
      <c r="E189" s="3"/>
      <c r="F189" s="5"/>
      <c r="G189" s="10"/>
      <c r="H189" s="10"/>
      <c r="I189" s="1"/>
      <c r="J189" s="1"/>
      <c r="K189" s="1"/>
      <c r="L189" s="7"/>
    </row>
    <row r="190" ht="14.25">
      <c r="A190" s="12"/>
      <c r="B190" s="1"/>
      <c r="C190" s="3"/>
      <c r="D190" s="3"/>
      <c r="E190" s="3"/>
      <c r="F190" s="13"/>
      <c r="G190" s="10"/>
      <c r="H190" s="10"/>
      <c r="I190" s="1"/>
      <c r="J190" s="1"/>
      <c r="K190" s="1"/>
      <c r="L190" s="7"/>
    </row>
    <row r="191" ht="14.25">
      <c r="A191" s="14"/>
      <c r="B191" s="1"/>
      <c r="C191" s="3"/>
      <c r="D191" s="3"/>
      <c r="E191" s="3"/>
      <c r="F191" s="5"/>
      <c r="G191" s="10"/>
      <c r="H191" s="10"/>
      <c r="I191" s="1"/>
      <c r="J191" s="1"/>
      <c r="K191" s="1"/>
      <c r="L191" s="7"/>
    </row>
    <row r="192" ht="14.25">
      <c r="A192" s="12"/>
      <c r="B192" s="1"/>
      <c r="C192" s="3"/>
      <c r="D192" s="3"/>
      <c r="E192" s="15"/>
      <c r="F192" s="5"/>
      <c r="G192" s="10"/>
      <c r="H192" s="10"/>
      <c r="I192" s="1"/>
      <c r="J192" s="1"/>
      <c r="K192" s="1"/>
      <c r="L192" s="7"/>
    </row>
    <row r="193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4"/>
      <c r="L193" s="3"/>
    </row>
    <row r="194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2"/>
      <c r="L194" s="23"/>
    </row>
    <row r="195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1"/>
      <c r="L195" s="3"/>
    </row>
    <row r="196" ht="14.25"/>
    <row r="197" ht="14.25"/>
    <row r="198" ht="14.25"/>
    <row r="199" ht="14.25"/>
    <row r="200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4"/>
      <c r="L200" s="3"/>
    </row>
    <row r="201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4"/>
      <c r="L201" s="3"/>
    </row>
    <row r="202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2"/>
      <c r="L202" s="23"/>
    </row>
    <row r="203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1"/>
      <c r="L203" s="3"/>
    </row>
    <row r="204" ht="14.25"/>
    <row r="205" ht="14.25"/>
    <row r="206" ht="14.25"/>
    <row r="207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4"/>
      <c r="L207" s="3"/>
    </row>
    <row r="208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4"/>
      <c r="L208" s="3"/>
    </row>
    <row r="209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4"/>
      <c r="L209" s="3"/>
    </row>
    <row r="210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2"/>
      <c r="L210" s="23"/>
    </row>
    <row r="211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1"/>
      <c r="L211" s="3"/>
    </row>
    <row r="212" ht="14.25"/>
    <row r="213" ht="14.25"/>
    <row r="214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2"/>
      <c r="L214" s="23"/>
    </row>
    <row r="215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5"/>
      <c r="L215" s="3"/>
    </row>
    <row r="216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4"/>
      <c r="L216" s="3"/>
    </row>
    <row r="217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4"/>
      <c r="L217" s="3"/>
    </row>
    <row r="218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2"/>
      <c r="L218" s="23"/>
    </row>
    <row r="219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1"/>
      <c r="L219" s="3"/>
    </row>
    <row r="220" ht="14.25"/>
    <row r="221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2"/>
      <c r="L221" s="23"/>
    </row>
    <row r="222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2"/>
      <c r="L222" s="23"/>
    </row>
    <row r="223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5"/>
      <c r="L223" s="3"/>
    </row>
    <row r="224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4"/>
      <c r="L224" s="3"/>
    </row>
    <row r="225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4"/>
      <c r="L225" s="3"/>
    </row>
    <row r="226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2"/>
      <c r="L226" s="23"/>
    </row>
    <row r="227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1"/>
      <c r="L227" s="3"/>
    </row>
    <row r="228" ht="14.25"/>
    <row r="229" ht="14.25"/>
    <row r="230" ht="14.25"/>
    <row r="231" ht="14.25"/>
    <row r="232" ht="14.25"/>
    <row r="233" ht="14.25"/>
    <row r="23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2024-05-20T16:51:31Z</dcterms:modified>
</cp:coreProperties>
</file>