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otso/Documents/Rogue/Resources/"/>
    </mc:Choice>
  </mc:AlternateContent>
  <bookViews>
    <workbookView xWindow="0" yWindow="460" windowWidth="28800" windowHeight="17600" tabRatio="500" activeTab="3"/>
  </bookViews>
  <sheets>
    <sheet name="Taul1" sheetId="1" r:id="rId1"/>
    <sheet name="Taul2" sheetId="2" r:id="rId2"/>
    <sheet name="Taul3" sheetId="3" r:id="rId3"/>
    <sheet name="Taul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4" l="1"/>
  <c r="P35" i="4"/>
  <c r="F2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30" i="4"/>
  <c r="P26" i="4"/>
  <c r="E2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22" i="4"/>
  <c r="R20" i="4"/>
  <c r="U20" i="4"/>
  <c r="S20" i="4"/>
  <c r="T20" i="4"/>
  <c r="R19" i="4"/>
  <c r="U19" i="4"/>
  <c r="S19" i="4"/>
  <c r="T19" i="4"/>
  <c r="R18" i="4"/>
  <c r="U18" i="4"/>
  <c r="S18" i="4"/>
  <c r="T18" i="4"/>
  <c r="P18" i="4"/>
  <c r="D2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18" i="4"/>
  <c r="R17" i="4"/>
  <c r="U17" i="4"/>
  <c r="S17" i="4"/>
  <c r="T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17" i="4"/>
  <c r="R16" i="4"/>
  <c r="U16" i="4"/>
  <c r="S16" i="4"/>
  <c r="T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16" i="4"/>
  <c r="R15" i="4"/>
  <c r="U15" i="4"/>
  <c r="S15" i="4"/>
  <c r="T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5" i="4"/>
  <c r="R14" i="4"/>
  <c r="U14" i="4"/>
  <c r="S14" i="4"/>
  <c r="T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14" i="4"/>
  <c r="R13" i="4"/>
  <c r="U13" i="4"/>
  <c r="S13" i="4"/>
  <c r="T13" i="4"/>
  <c r="R12" i="4"/>
  <c r="U12" i="4"/>
  <c r="S12" i="4"/>
  <c r="T12" i="4"/>
  <c r="R11" i="4"/>
  <c r="U11" i="4"/>
  <c r="S11" i="4"/>
  <c r="T11" i="4"/>
  <c r="P10" i="4"/>
  <c r="C2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9" i="4"/>
  <c r="P8" i="4"/>
  <c r="O8" i="4"/>
  <c r="N8" i="4"/>
  <c r="M8" i="4"/>
  <c r="L8" i="4"/>
  <c r="K8" i="4"/>
  <c r="J8" i="4"/>
  <c r="I8" i="4"/>
  <c r="H8" i="4"/>
  <c r="G8" i="4"/>
  <c r="F8" i="4"/>
  <c r="E8" i="4"/>
  <c r="D8" i="4"/>
  <c r="A8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7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6" i="4"/>
  <c r="P23" i="3"/>
  <c r="P24" i="3"/>
  <c r="P25" i="3"/>
  <c r="P26" i="3"/>
  <c r="P22" i="3"/>
  <c r="P15" i="3"/>
  <c r="P16" i="3"/>
  <c r="P17" i="3"/>
  <c r="P18" i="3"/>
  <c r="P14" i="3"/>
  <c r="P7" i="3"/>
  <c r="P8" i="3"/>
  <c r="P9" i="3"/>
  <c r="P10" i="3"/>
  <c r="P6" i="3"/>
  <c r="P31" i="3"/>
  <c r="P32" i="3"/>
  <c r="P33" i="3"/>
  <c r="P34" i="3"/>
  <c r="P35" i="3"/>
  <c r="P30" i="3"/>
  <c r="F2" i="3"/>
  <c r="N35" i="3"/>
  <c r="A31" i="3"/>
  <c r="A32" i="3"/>
  <c r="A33" i="3"/>
  <c r="A34" i="3"/>
  <c r="A35" i="3"/>
  <c r="A30" i="3"/>
  <c r="E2" i="3"/>
  <c r="A23" i="3"/>
  <c r="A24" i="3"/>
  <c r="A25" i="3"/>
  <c r="A26" i="3"/>
  <c r="A22" i="3"/>
  <c r="A15" i="3"/>
  <c r="A16" i="3"/>
  <c r="A17" i="3"/>
  <c r="A18" i="3"/>
  <c r="A14" i="3"/>
  <c r="C2" i="3"/>
  <c r="A7" i="3"/>
  <c r="A8" i="3"/>
  <c r="A9" i="3"/>
  <c r="A10" i="3"/>
  <c r="A6" i="3"/>
  <c r="O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C35" i="3"/>
  <c r="D35" i="3"/>
  <c r="E35" i="3"/>
  <c r="F35" i="3"/>
  <c r="G35" i="3"/>
  <c r="H35" i="3"/>
  <c r="I35" i="3"/>
  <c r="J35" i="3"/>
  <c r="K35" i="3"/>
  <c r="L35" i="3"/>
  <c r="M35" i="3"/>
  <c r="O35" i="3"/>
  <c r="N30" i="3"/>
  <c r="M30" i="3"/>
  <c r="L30" i="3"/>
  <c r="K30" i="3"/>
  <c r="J30" i="3"/>
  <c r="I30" i="3"/>
  <c r="H30" i="3"/>
  <c r="G30" i="3"/>
  <c r="F30" i="3"/>
  <c r="E30" i="3"/>
  <c r="D30" i="3"/>
  <c r="C30" i="3"/>
  <c r="C22" i="3"/>
  <c r="C7" i="3"/>
  <c r="C8" i="3"/>
  <c r="C9" i="3"/>
  <c r="C10" i="3"/>
  <c r="C6" i="3"/>
  <c r="D2" i="3"/>
  <c r="C14" i="3"/>
  <c r="C18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T11" i="3"/>
  <c r="T12" i="3"/>
  <c r="S12" i="3"/>
  <c r="S13" i="3"/>
  <c r="S14" i="3"/>
  <c r="S15" i="3"/>
  <c r="S16" i="3"/>
  <c r="S17" i="3"/>
  <c r="S18" i="3"/>
  <c r="S19" i="3"/>
  <c r="S20" i="3"/>
  <c r="S11" i="3"/>
  <c r="O22" i="3"/>
  <c r="N22" i="3"/>
  <c r="M22" i="3"/>
  <c r="L22" i="3"/>
  <c r="K22" i="3"/>
  <c r="J22" i="3"/>
  <c r="I22" i="3"/>
  <c r="H22" i="3"/>
  <c r="G22" i="3"/>
  <c r="F22" i="3"/>
  <c r="E22" i="3"/>
  <c r="D22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D18" i="3"/>
  <c r="E18" i="3"/>
  <c r="F18" i="3"/>
  <c r="G18" i="3"/>
  <c r="H18" i="3"/>
  <c r="I18" i="3"/>
  <c r="J18" i="3"/>
  <c r="K18" i="3"/>
  <c r="L18" i="3"/>
  <c r="M18" i="3"/>
  <c r="N18" i="3"/>
  <c r="O18" i="3"/>
  <c r="O14" i="3"/>
  <c r="O6" i="3"/>
  <c r="O7" i="3"/>
  <c r="O8" i="3"/>
  <c r="O9" i="3"/>
  <c r="O10" i="3"/>
  <c r="M10" i="3"/>
  <c r="N14" i="3"/>
  <c r="M14" i="3"/>
  <c r="L14" i="3"/>
  <c r="K14" i="3"/>
  <c r="J14" i="3"/>
  <c r="I14" i="3"/>
  <c r="H14" i="3"/>
  <c r="G14" i="3"/>
  <c r="F14" i="3"/>
  <c r="E14" i="3"/>
  <c r="D14" i="3"/>
  <c r="D10" i="3"/>
  <c r="D7" i="3"/>
  <c r="E7" i="3"/>
  <c r="F7" i="3"/>
  <c r="G7" i="3"/>
  <c r="H7" i="3"/>
  <c r="I7" i="3"/>
  <c r="J7" i="3"/>
  <c r="K7" i="3"/>
  <c r="L7" i="3"/>
  <c r="M7" i="3"/>
  <c r="N7" i="3"/>
  <c r="D8" i="3"/>
  <c r="E8" i="3"/>
  <c r="F8" i="3"/>
  <c r="G8" i="3"/>
  <c r="H8" i="3"/>
  <c r="I8" i="3"/>
  <c r="J8" i="3"/>
  <c r="K8" i="3"/>
  <c r="L8" i="3"/>
  <c r="M8" i="3"/>
  <c r="N8" i="3"/>
  <c r="D9" i="3"/>
  <c r="E9" i="3"/>
  <c r="F9" i="3"/>
  <c r="G9" i="3"/>
  <c r="H9" i="3"/>
  <c r="I9" i="3"/>
  <c r="J9" i="3"/>
  <c r="K9" i="3"/>
  <c r="L9" i="3"/>
  <c r="M9" i="3"/>
  <c r="N9" i="3"/>
  <c r="E10" i="3"/>
  <c r="F10" i="3"/>
  <c r="G10" i="3"/>
  <c r="H10" i="3"/>
  <c r="I10" i="3"/>
  <c r="J10" i="3"/>
  <c r="K10" i="3"/>
  <c r="L10" i="3"/>
  <c r="N10" i="3"/>
  <c r="N6" i="3"/>
  <c r="M6" i="3"/>
  <c r="L6" i="3"/>
  <c r="K6" i="3"/>
  <c r="J6" i="3"/>
  <c r="I6" i="3"/>
  <c r="H6" i="3"/>
  <c r="G6" i="3"/>
  <c r="F6" i="3"/>
  <c r="E6" i="3"/>
  <c r="D6" i="3"/>
  <c r="R20" i="3"/>
  <c r="U20" i="3"/>
  <c r="T20" i="3"/>
  <c r="R19" i="3"/>
  <c r="U19" i="3"/>
  <c r="T19" i="3"/>
  <c r="R18" i="3"/>
  <c r="U18" i="3"/>
  <c r="T18" i="3"/>
  <c r="R17" i="3"/>
  <c r="U17" i="3"/>
  <c r="T17" i="3"/>
  <c r="R16" i="3"/>
  <c r="U16" i="3"/>
  <c r="T16" i="3"/>
  <c r="R15" i="3"/>
  <c r="U15" i="3"/>
  <c r="T15" i="3"/>
  <c r="R14" i="3"/>
  <c r="U14" i="3"/>
  <c r="T14" i="3"/>
  <c r="R13" i="3"/>
  <c r="U13" i="3"/>
  <c r="T13" i="3"/>
  <c r="R12" i="3"/>
  <c r="U12" i="3"/>
  <c r="R11" i="3"/>
  <c r="U11" i="3"/>
  <c r="S12" i="2"/>
  <c r="S13" i="2"/>
  <c r="S14" i="2"/>
  <c r="S15" i="2"/>
  <c r="S16" i="2"/>
  <c r="S17" i="2"/>
  <c r="S18" i="2"/>
  <c r="S19" i="2"/>
  <c r="S11" i="2"/>
  <c r="S20" i="2"/>
  <c r="T12" i="2"/>
  <c r="T13" i="2"/>
  <c r="T14" i="2"/>
  <c r="T15" i="2"/>
  <c r="T16" i="2"/>
  <c r="T17" i="2"/>
  <c r="T18" i="2"/>
  <c r="T19" i="2"/>
  <c r="T20" i="2"/>
  <c r="U12" i="2"/>
  <c r="U13" i="2"/>
  <c r="U14" i="2"/>
  <c r="U15" i="2"/>
  <c r="U16" i="2"/>
  <c r="U17" i="2"/>
  <c r="U18" i="2"/>
  <c r="U19" i="2"/>
  <c r="U20" i="2"/>
  <c r="U11" i="2"/>
  <c r="R12" i="2"/>
  <c r="R13" i="2"/>
  <c r="R14" i="2"/>
  <c r="R15" i="2"/>
  <c r="R16" i="2"/>
  <c r="R17" i="2"/>
  <c r="R18" i="2"/>
  <c r="R19" i="2"/>
  <c r="R20" i="2"/>
  <c r="R11" i="2"/>
  <c r="T11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N30" i="2"/>
  <c r="M30" i="2"/>
  <c r="L30" i="2"/>
  <c r="K30" i="2"/>
  <c r="J30" i="2"/>
  <c r="I30" i="2"/>
  <c r="H30" i="2"/>
  <c r="G30" i="2"/>
  <c r="F30" i="2"/>
  <c r="E30" i="2"/>
  <c r="D30" i="2"/>
  <c r="C30" i="2"/>
  <c r="O10" i="2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C9" i="2"/>
  <c r="D9" i="2"/>
  <c r="E9" i="2"/>
  <c r="F9" i="2"/>
  <c r="G9" i="2"/>
  <c r="H9" i="2"/>
  <c r="I9" i="2"/>
  <c r="J9" i="2"/>
  <c r="K9" i="2"/>
  <c r="L9" i="2"/>
  <c r="M9" i="2"/>
  <c r="N9" i="2"/>
  <c r="O9" i="2"/>
  <c r="C10" i="2"/>
  <c r="D10" i="2"/>
  <c r="E10" i="2"/>
  <c r="F10" i="2"/>
  <c r="G10" i="2"/>
  <c r="H10" i="2"/>
  <c r="I10" i="2"/>
  <c r="J10" i="2"/>
  <c r="K10" i="2"/>
  <c r="L10" i="2"/>
  <c r="M10" i="2"/>
  <c r="N10" i="2"/>
  <c r="O6" i="2"/>
  <c r="N6" i="2"/>
  <c r="M6" i="2"/>
  <c r="L6" i="2"/>
  <c r="K6" i="2"/>
  <c r="J6" i="2"/>
  <c r="I6" i="2"/>
  <c r="H6" i="2"/>
  <c r="G6" i="2"/>
  <c r="F6" i="2"/>
  <c r="E6" i="2"/>
  <c r="D6" i="2"/>
  <c r="C6" i="2"/>
  <c r="F2" i="2"/>
  <c r="O35" i="2"/>
  <c r="O34" i="2"/>
  <c r="O33" i="2"/>
  <c r="O32" i="2"/>
  <c r="O31" i="2"/>
  <c r="O30" i="2"/>
  <c r="E2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D2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C2" i="2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N10" i="1"/>
  <c r="F2" i="1"/>
  <c r="E2" i="1"/>
  <c r="D2" i="1"/>
  <c r="C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K9" i="1"/>
  <c r="L9" i="1"/>
  <c r="M9" i="1"/>
  <c r="N9" i="1"/>
  <c r="K10" i="1"/>
  <c r="L10" i="1"/>
  <c r="M10" i="1"/>
  <c r="K6" i="1"/>
  <c r="L6" i="1"/>
  <c r="M6" i="1"/>
  <c r="N6" i="1"/>
  <c r="K7" i="1"/>
  <c r="L7" i="1"/>
  <c r="M7" i="1"/>
  <c r="N7" i="1"/>
  <c r="N8" i="1"/>
  <c r="M8" i="1"/>
  <c r="L8" i="1"/>
  <c r="K8" i="1"/>
  <c r="C9" i="1"/>
  <c r="D9" i="1"/>
  <c r="E9" i="1"/>
  <c r="F9" i="1"/>
  <c r="G9" i="1"/>
  <c r="H9" i="1"/>
  <c r="I9" i="1"/>
  <c r="J9" i="1"/>
  <c r="O9" i="1"/>
  <c r="C10" i="1"/>
  <c r="D10" i="1"/>
  <c r="E10" i="1"/>
  <c r="F10" i="1"/>
  <c r="G10" i="1"/>
  <c r="H10" i="1"/>
  <c r="I10" i="1"/>
  <c r="J10" i="1"/>
  <c r="O10" i="1"/>
  <c r="O7" i="1"/>
  <c r="O8" i="1"/>
  <c r="O6" i="1"/>
  <c r="J7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J8" i="1"/>
  <c r="J6" i="1"/>
  <c r="H6" i="1"/>
  <c r="I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<sst xmlns="http://schemas.openxmlformats.org/spreadsheetml/2006/main" count="292" uniqueCount="15">
  <si>
    <t>D</t>
  </si>
  <si>
    <t>basedmg</t>
  </si>
  <si>
    <t>upgrade1</t>
  </si>
  <si>
    <t>upgrade2</t>
  </si>
  <si>
    <t>mupgrade1</t>
  </si>
  <si>
    <t>mupgrade2</t>
  </si>
  <si>
    <t>skill lvl</t>
  </si>
  <si>
    <t>phys_multi</t>
  </si>
  <si>
    <t>mag_multi</t>
  </si>
  <si>
    <t>C</t>
  </si>
  <si>
    <t>B</t>
  </si>
  <si>
    <t>A</t>
  </si>
  <si>
    <t>noupgrade</t>
  </si>
  <si>
    <t>SKILL MULTIPLIERS %</t>
  </si>
  <si>
    <t>käytännössä 30 jos miinustetaan se kolme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</si>
</sst>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0" fillId="0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</cellXfs>
  <cellStyles count="5">
    <cellStyle name="Avattu hyperlinkki" xfId="2" builtinId="9" hidden="1"/>
    <cellStyle name="Avattu hyperlinkki" xfId="4" builtinId="9" hidden="1"/>
    <cellStyle name="Hyperlinkki" xfId="1" builtinId="8" hidden="1"/>
    <cellStyle name="Hyperlinkki" xfId="3" builtinId="8" hidden="1"/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sqref="A1:R36"/>
    </sheetView>
  </sheetViews>
  <sheetFormatPr baseColWidth="10" defaultRowHeight="16" x14ac:dyDescent="0.2"/>
  <cols>
    <col min="6" max="6" width="10.5" bestFit="1" customWidth="1"/>
  </cols>
  <sheetData>
    <row r="1" spans="1:18" x14ac:dyDescent="0.2">
      <c r="A1" t="s">
        <v>7</v>
      </c>
      <c r="B1" t="s">
        <v>8</v>
      </c>
      <c r="C1" t="s">
        <v>0</v>
      </c>
      <c r="D1" t="s">
        <v>9</v>
      </c>
      <c r="E1" t="s">
        <v>10</v>
      </c>
      <c r="F1" t="s">
        <v>11</v>
      </c>
      <c r="Q1" t="s">
        <v>13</v>
      </c>
    </row>
    <row r="2" spans="1:18" x14ac:dyDescent="0.2">
      <c r="A2">
        <v>1.25</v>
      </c>
      <c r="B2">
        <v>1.3</v>
      </c>
      <c r="C2">
        <f>R3/100</f>
        <v>7.4999999999999997E-3</v>
      </c>
      <c r="D2">
        <f>R4/100</f>
        <v>1.4999999999999999E-2</v>
      </c>
      <c r="E2">
        <f>R5/100</f>
        <v>0.02</v>
      </c>
      <c r="F2">
        <f>R6/100</f>
        <v>0.03</v>
      </c>
    </row>
    <row r="3" spans="1:18" ht="17" thickBot="1" x14ac:dyDescent="0.25">
      <c r="C3" t="s">
        <v>6</v>
      </c>
      <c r="Q3" t="s">
        <v>0</v>
      </c>
      <c r="R3">
        <v>0.75</v>
      </c>
    </row>
    <row r="4" spans="1:18" x14ac:dyDescent="0.2">
      <c r="B4" s="4" t="s">
        <v>0</v>
      </c>
      <c r="C4" s="5">
        <v>10</v>
      </c>
      <c r="D4" s="5"/>
      <c r="E4" s="5"/>
      <c r="F4" s="5"/>
      <c r="G4" s="5">
        <v>20</v>
      </c>
      <c r="H4" s="5"/>
      <c r="I4" s="5"/>
      <c r="J4" s="5"/>
      <c r="K4" s="5">
        <v>30</v>
      </c>
      <c r="L4" s="5"/>
      <c r="M4" s="5"/>
      <c r="N4" s="5"/>
      <c r="O4" s="6"/>
      <c r="Q4" t="s">
        <v>9</v>
      </c>
      <c r="R4">
        <v>1.5</v>
      </c>
    </row>
    <row r="5" spans="1:18" x14ac:dyDescent="0.2">
      <c r="B5" s="7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2</v>
      </c>
      <c r="H5" s="3" t="s">
        <v>3</v>
      </c>
      <c r="I5" s="3" t="s">
        <v>4</v>
      </c>
      <c r="J5" s="3" t="s">
        <v>5</v>
      </c>
      <c r="K5" s="3" t="s">
        <v>2</v>
      </c>
      <c r="L5" s="3" t="s">
        <v>3</v>
      </c>
      <c r="M5" s="3" t="s">
        <v>4</v>
      </c>
      <c r="N5" s="3" t="s">
        <v>5</v>
      </c>
      <c r="O5" s="8" t="s">
        <v>12</v>
      </c>
      <c r="Q5" t="s">
        <v>10</v>
      </c>
      <c r="R5">
        <v>2</v>
      </c>
    </row>
    <row r="6" spans="1:18" x14ac:dyDescent="0.2">
      <c r="B6" s="7">
        <v>30</v>
      </c>
      <c r="C6" s="3">
        <f>$B6*$A$2+$B6*$A$2*$C$4*$C$2</f>
        <v>40.3125</v>
      </c>
      <c r="D6" s="3">
        <f>$B6*$A$2^2+$B6*$A$2^2*$C$4*$C$2</f>
        <v>50.390625</v>
      </c>
      <c r="E6" s="3">
        <f>$B6*$B$2+$B6*$B$2*$C$4*$C$2</f>
        <v>41.924999999999997</v>
      </c>
      <c r="F6" s="3">
        <f>$B6*$B$2^2+$B6*$B$2^2*$C$4*$C$2</f>
        <v>54.502500000000005</v>
      </c>
      <c r="G6" s="3">
        <f>$B6*$A$2+$B6*$A$2*$G$4*$C$2</f>
        <v>43.125</v>
      </c>
      <c r="H6" s="3">
        <f>$B6*$A$2^2+$B6*$A$2^2*$G$4*$C$2</f>
        <v>53.90625</v>
      </c>
      <c r="I6" s="3">
        <f>$B6*$B$2+$B6*$B$2*$G$4*$C$2</f>
        <v>44.85</v>
      </c>
      <c r="J6" s="3">
        <f>$B6*$B$2^2+$B6*$B$2^2*$G$4*$C$2</f>
        <v>58.305</v>
      </c>
      <c r="K6" s="3">
        <f t="shared" ref="K6:K10" si="0">$B6*$A$2+$B6*$A$2*$K$4*$C$2</f>
        <v>45.9375</v>
      </c>
      <c r="L6" s="3">
        <f t="shared" ref="L6:L10" si="1">$B6*$A$2^2+$B6*$A$2^2*$K$4*$C$2</f>
        <v>57.421875</v>
      </c>
      <c r="M6" s="3">
        <f t="shared" ref="M6:M10" si="2">$B6*$B$2+$B6*$B$2*$K$4*$C$2</f>
        <v>47.774999999999999</v>
      </c>
      <c r="N6" s="3">
        <f t="shared" ref="N6:N10" si="3">$B6*$B$2^2+$B6*$B$2^2*$K$4*$C$2</f>
        <v>62.107500000000002</v>
      </c>
      <c r="O6" s="8">
        <f>$B6+$B6*$K$4*$C$2</f>
        <v>36.75</v>
      </c>
      <c r="Q6" t="s">
        <v>11</v>
      </c>
      <c r="R6">
        <v>3</v>
      </c>
    </row>
    <row r="7" spans="1:18" x14ac:dyDescent="0.2">
      <c r="B7" s="7">
        <v>40</v>
      </c>
      <c r="C7" s="3">
        <f>$B7*$A$2+$B7*$A$2*$C$4*$C$2</f>
        <v>53.75</v>
      </c>
      <c r="D7" s="3">
        <f t="shared" ref="D7:D10" si="4">$B7*$A$2^2+$B7*$A$2^2*$C$4*$C$2</f>
        <v>67.1875</v>
      </c>
      <c r="E7" s="3">
        <f t="shared" ref="E7:E10" si="5">$B7*$B$2+$B7*$B$2*$C$4*$C$2</f>
        <v>55.9</v>
      </c>
      <c r="F7" s="3">
        <f t="shared" ref="F7:F10" si="6">$B7*$B$2^2+$B7*$B$2^2*$C$4*$C$2</f>
        <v>72.670000000000016</v>
      </c>
      <c r="G7" s="3">
        <f t="shared" ref="G7:G10" si="7">$B7*$A$2+$B7*$A$2*$G$4*$C$2</f>
        <v>57.5</v>
      </c>
      <c r="H7" s="3">
        <f t="shared" ref="H7:H10" si="8">$B7*$A$2^2+$B7*$A$2^2*$G$4*$C$2</f>
        <v>71.875</v>
      </c>
      <c r="I7" s="3">
        <f t="shared" ref="I7:I10" si="9">$B7*$B$2+$B7*$B$2*$G$4*$C$2</f>
        <v>59.8</v>
      </c>
      <c r="J7" s="3">
        <f>$B7*$B$2^2+$B7*$B$2^2*$G$4*$C$2</f>
        <v>77.740000000000009</v>
      </c>
      <c r="K7" s="3">
        <f t="shared" si="0"/>
        <v>61.25</v>
      </c>
      <c r="L7" s="3">
        <f t="shared" si="1"/>
        <v>76.5625</v>
      </c>
      <c r="M7" s="3">
        <f t="shared" si="2"/>
        <v>63.7</v>
      </c>
      <c r="N7" s="3">
        <f t="shared" si="3"/>
        <v>82.81</v>
      </c>
      <c r="O7" s="8">
        <f t="shared" ref="O7:O10" si="10">$B7+$B7*$K$4*$C$2</f>
        <v>49</v>
      </c>
    </row>
    <row r="8" spans="1:18" x14ac:dyDescent="0.2">
      <c r="B8" s="7">
        <v>50</v>
      </c>
      <c r="C8" s="3">
        <f t="shared" ref="C7:C10" si="11">$B8*$A$2+$B8*$A$2*$C$4*$C$2</f>
        <v>67.1875</v>
      </c>
      <c r="D8" s="3">
        <f t="shared" si="4"/>
        <v>83.984375</v>
      </c>
      <c r="E8" s="3">
        <f t="shared" si="5"/>
        <v>69.875</v>
      </c>
      <c r="F8" s="3">
        <f t="shared" si="6"/>
        <v>90.83750000000002</v>
      </c>
      <c r="G8" s="3">
        <f t="shared" si="7"/>
        <v>71.875</v>
      </c>
      <c r="H8" s="3">
        <f t="shared" si="8"/>
        <v>89.84375</v>
      </c>
      <c r="I8" s="3">
        <f t="shared" si="9"/>
        <v>74.75</v>
      </c>
      <c r="J8" s="3">
        <f t="shared" ref="J7:J10" si="12">$B8*$B$2^2+$B8*$B$2^2*$G$4*$C$2</f>
        <v>97.175000000000011</v>
      </c>
      <c r="K8" s="3">
        <f>$B8*$A$2+$B8*$A$2*$K$4*$C$2</f>
        <v>76.5625</v>
      </c>
      <c r="L8" s="3">
        <f>$B8*$A$2^2+$B8*$A$2^2*$K$4*$C$2</f>
        <v>95.703125</v>
      </c>
      <c r="M8" s="3">
        <f>$B8*$B$2+$B8*$B$2*$K$4*$C$2</f>
        <v>79.625</v>
      </c>
      <c r="N8" s="3">
        <f>$B8*$B$2^2+$B8*$B$2^2*$K$4*$C$2</f>
        <v>103.51250000000002</v>
      </c>
      <c r="O8" s="8">
        <f t="shared" si="10"/>
        <v>61.25</v>
      </c>
    </row>
    <row r="9" spans="1:18" x14ac:dyDescent="0.2">
      <c r="B9" s="7">
        <v>60</v>
      </c>
      <c r="C9" s="3">
        <f t="shared" si="11"/>
        <v>80.625</v>
      </c>
      <c r="D9" s="3">
        <f t="shared" si="4"/>
        <v>100.78125</v>
      </c>
      <c r="E9" s="3">
        <f t="shared" si="5"/>
        <v>83.85</v>
      </c>
      <c r="F9" s="3">
        <f t="shared" si="6"/>
        <v>109.00500000000001</v>
      </c>
      <c r="G9" s="3">
        <f t="shared" si="7"/>
        <v>86.25</v>
      </c>
      <c r="H9" s="3">
        <f t="shared" si="8"/>
        <v>107.8125</v>
      </c>
      <c r="I9" s="3">
        <f t="shared" si="9"/>
        <v>89.7</v>
      </c>
      <c r="J9" s="3">
        <f t="shared" si="12"/>
        <v>116.61</v>
      </c>
      <c r="K9" s="3">
        <f t="shared" si="0"/>
        <v>91.875</v>
      </c>
      <c r="L9" s="3">
        <f t="shared" si="1"/>
        <v>114.84375</v>
      </c>
      <c r="M9" s="3">
        <f t="shared" si="2"/>
        <v>95.55</v>
      </c>
      <c r="N9" s="3">
        <f t="shared" si="3"/>
        <v>124.215</v>
      </c>
      <c r="O9" s="8">
        <f t="shared" si="10"/>
        <v>73.5</v>
      </c>
    </row>
    <row r="10" spans="1:18" ht="17" thickBot="1" x14ac:dyDescent="0.25">
      <c r="B10" s="9">
        <v>70</v>
      </c>
      <c r="C10" s="10">
        <f t="shared" si="11"/>
        <v>94.0625</v>
      </c>
      <c r="D10" s="10">
        <f t="shared" si="4"/>
        <v>117.578125</v>
      </c>
      <c r="E10" s="10">
        <f t="shared" si="5"/>
        <v>97.825000000000003</v>
      </c>
      <c r="F10" s="10">
        <f t="shared" si="6"/>
        <v>127.17250000000001</v>
      </c>
      <c r="G10" s="10">
        <f t="shared" si="7"/>
        <v>100.625</v>
      </c>
      <c r="H10" s="10">
        <f t="shared" si="8"/>
        <v>125.78125</v>
      </c>
      <c r="I10" s="10">
        <f t="shared" si="9"/>
        <v>104.65</v>
      </c>
      <c r="J10" s="10">
        <f t="shared" si="12"/>
        <v>136.04500000000002</v>
      </c>
      <c r="K10" s="10">
        <f t="shared" si="0"/>
        <v>107.1875</v>
      </c>
      <c r="L10" s="10">
        <f t="shared" si="1"/>
        <v>133.984375</v>
      </c>
      <c r="M10" s="10">
        <f t="shared" si="2"/>
        <v>111.47499999999999</v>
      </c>
      <c r="N10" s="10">
        <f>$B10*$B$2^2+$B10*$B$2^2*$K$4*$C$2</f>
        <v>144.91750000000002</v>
      </c>
      <c r="O10" s="11">
        <f t="shared" si="10"/>
        <v>85.75</v>
      </c>
    </row>
    <row r="11" spans="1:18" ht="17" thickBot="1" x14ac:dyDescent="0.25"/>
    <row r="12" spans="1:18" x14ac:dyDescent="0.2">
      <c r="B12" s="4" t="s">
        <v>9</v>
      </c>
      <c r="C12" s="5">
        <v>10</v>
      </c>
      <c r="D12" s="5"/>
      <c r="E12" s="5"/>
      <c r="F12" s="5"/>
      <c r="G12" s="5">
        <v>20</v>
      </c>
      <c r="H12" s="5"/>
      <c r="I12" s="5"/>
      <c r="J12" s="5"/>
      <c r="K12" s="5">
        <v>30</v>
      </c>
      <c r="L12" s="5"/>
      <c r="M12" s="5"/>
      <c r="N12" s="5"/>
      <c r="O12" s="6"/>
    </row>
    <row r="13" spans="1:18" x14ac:dyDescent="0.2">
      <c r="B13" s="7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2</v>
      </c>
      <c r="H13" s="3" t="s">
        <v>3</v>
      </c>
      <c r="I13" s="3" t="s">
        <v>4</v>
      </c>
      <c r="J13" s="3" t="s">
        <v>5</v>
      </c>
      <c r="K13" s="3" t="s">
        <v>2</v>
      </c>
      <c r="L13" s="3" t="s">
        <v>3</v>
      </c>
      <c r="M13" s="3" t="s">
        <v>4</v>
      </c>
      <c r="N13" s="3" t="s">
        <v>5</v>
      </c>
      <c r="O13" s="8" t="s">
        <v>12</v>
      </c>
    </row>
    <row r="14" spans="1:18" x14ac:dyDescent="0.2">
      <c r="B14" s="7">
        <v>30</v>
      </c>
      <c r="C14" s="3">
        <f>$B14*$A$2+$B14*$A$2*$C$4*$D$2</f>
        <v>43.125</v>
      </c>
      <c r="D14" s="3">
        <f>$B14*$A$2^2+$B14*$A$2^2*$C$4*$D$2</f>
        <v>53.90625</v>
      </c>
      <c r="E14" s="3">
        <f>$B14*$B$2+$B14*$B$2*$C$4*$D$2</f>
        <v>44.85</v>
      </c>
      <c r="F14" s="3">
        <f>$B14*$B$2^2+$B14*$B$2^2*$C$4*$D$2</f>
        <v>58.305</v>
      </c>
      <c r="G14" s="3">
        <f>$B14*$A$2+$B14*$A$2*$G$4*$D$2</f>
        <v>48.75</v>
      </c>
      <c r="H14" s="3">
        <f>$B14*$A$2^2+$B14*$A$2^2*$G$4*$D$2</f>
        <v>60.9375</v>
      </c>
      <c r="I14" s="3">
        <f>$B14*$B$2+$B14*$B$2*$G$4*$D$2</f>
        <v>50.7</v>
      </c>
      <c r="J14" s="3">
        <f>$B14*$B$2^2+$B14*$B$2^2*$G$4*$D$2</f>
        <v>65.91</v>
      </c>
      <c r="K14" s="3">
        <f>$B14*$A$2+$B14*$A$2*$K$4*$D$2</f>
        <v>54.375</v>
      </c>
      <c r="L14" s="3">
        <f>$B14*$A$2^2+$B14*$A$2^2*$K$4*$D$2</f>
        <v>67.96875</v>
      </c>
      <c r="M14" s="3">
        <f>$B14*$B$2+$B14*$B$2*$K$4*$D$2</f>
        <v>56.55</v>
      </c>
      <c r="N14" s="3">
        <f>$B14*$B$2^2+$B14*$B$2^2*$K$4*$D$2</f>
        <v>73.515000000000001</v>
      </c>
      <c r="O14" s="8">
        <f>$B14+$B14*$K$4*$D$2</f>
        <v>43.5</v>
      </c>
    </row>
    <row r="15" spans="1:18" x14ac:dyDescent="0.2">
      <c r="B15" s="7">
        <v>40</v>
      </c>
      <c r="C15" s="3">
        <f t="shared" ref="C15:C18" si="13">$B15*$A$2+$B15*$A$2*$C$4*$D$2</f>
        <v>57.5</v>
      </c>
      <c r="D15" s="3">
        <f t="shared" ref="D15:D18" si="14">$B15*$A$2^2+$B15*$A$2^2*$C$4*$D$2</f>
        <v>71.875</v>
      </c>
      <c r="E15" s="3">
        <f t="shared" ref="E15:E18" si="15">$B15*$B$2+$B15*$B$2*$C$4*$D$2</f>
        <v>59.8</v>
      </c>
      <c r="F15" s="3">
        <f t="shared" ref="F15:F18" si="16">$B15*$B$2^2+$B15*$B$2^2*$C$4*$D$2</f>
        <v>77.740000000000009</v>
      </c>
      <c r="G15" s="3">
        <f t="shared" ref="G15:G18" si="17">$B15*$A$2+$B15*$A$2*$G$4*$D$2</f>
        <v>65</v>
      </c>
      <c r="H15" s="3">
        <f t="shared" ref="H15:H18" si="18">$B15*$A$2^2+$B15*$A$2^2*$G$4*$D$2</f>
        <v>81.25</v>
      </c>
      <c r="I15" s="3">
        <f t="shared" ref="I15:I18" si="19">$B15*$B$2+$B15*$B$2*$G$4*$D$2</f>
        <v>67.599999999999994</v>
      </c>
      <c r="J15" s="3">
        <f t="shared" ref="J15:J18" si="20">$B15*$B$2^2+$B15*$B$2^2*$G$4*$D$2</f>
        <v>87.88000000000001</v>
      </c>
      <c r="K15" s="3">
        <f t="shared" ref="K15:K18" si="21">$B15*$A$2+$B15*$A$2*$K$4*$D$2</f>
        <v>72.5</v>
      </c>
      <c r="L15" s="3">
        <f t="shared" ref="L15:L18" si="22">$B15*$A$2^2+$B15*$A$2^2*$K$4*$D$2</f>
        <v>90.625</v>
      </c>
      <c r="M15" s="3">
        <f t="shared" ref="M15:M18" si="23">$B15*$B$2+$B15*$B$2*$K$4*$D$2</f>
        <v>75.400000000000006</v>
      </c>
      <c r="N15" s="3">
        <f t="shared" ref="N15:N18" si="24">$B15*$B$2^2+$B15*$B$2^2*$K$4*$D$2</f>
        <v>98.02000000000001</v>
      </c>
      <c r="O15" s="8">
        <f t="shared" ref="O15:O18" si="25">$B15+$B15*$K$4*$D$2</f>
        <v>58</v>
      </c>
    </row>
    <row r="16" spans="1:18" x14ac:dyDescent="0.2">
      <c r="B16" s="7">
        <v>50</v>
      </c>
      <c r="C16" s="3">
        <f t="shared" si="13"/>
        <v>71.875</v>
      </c>
      <c r="D16" s="3">
        <f t="shared" si="14"/>
        <v>89.84375</v>
      </c>
      <c r="E16" s="3">
        <f t="shared" si="15"/>
        <v>74.75</v>
      </c>
      <c r="F16" s="3">
        <f t="shared" si="16"/>
        <v>97.175000000000011</v>
      </c>
      <c r="G16" s="3">
        <f t="shared" si="17"/>
        <v>81.25</v>
      </c>
      <c r="H16" s="3">
        <f t="shared" si="18"/>
        <v>101.5625</v>
      </c>
      <c r="I16" s="3">
        <f t="shared" si="19"/>
        <v>84.5</v>
      </c>
      <c r="J16" s="3">
        <f t="shared" si="20"/>
        <v>109.85000000000002</v>
      </c>
      <c r="K16" s="3">
        <f t="shared" si="21"/>
        <v>90.625</v>
      </c>
      <c r="L16" s="3">
        <f t="shared" si="22"/>
        <v>113.28125</v>
      </c>
      <c r="M16" s="3">
        <f t="shared" si="23"/>
        <v>94.25</v>
      </c>
      <c r="N16" s="3">
        <f t="shared" si="24"/>
        <v>122.52500000000002</v>
      </c>
      <c r="O16" s="8">
        <f t="shared" si="25"/>
        <v>72.5</v>
      </c>
    </row>
    <row r="17" spans="2:15" x14ac:dyDescent="0.2">
      <c r="B17" s="7">
        <v>60</v>
      </c>
      <c r="C17" s="3">
        <f t="shared" si="13"/>
        <v>86.25</v>
      </c>
      <c r="D17" s="3">
        <f t="shared" si="14"/>
        <v>107.8125</v>
      </c>
      <c r="E17" s="3">
        <f t="shared" si="15"/>
        <v>89.7</v>
      </c>
      <c r="F17" s="3">
        <f t="shared" si="16"/>
        <v>116.61</v>
      </c>
      <c r="G17" s="3">
        <f t="shared" si="17"/>
        <v>97.5</v>
      </c>
      <c r="H17" s="3">
        <f t="shared" si="18"/>
        <v>121.875</v>
      </c>
      <c r="I17" s="3">
        <f t="shared" si="19"/>
        <v>101.4</v>
      </c>
      <c r="J17" s="3">
        <f t="shared" si="20"/>
        <v>131.82</v>
      </c>
      <c r="K17" s="3">
        <f t="shared" si="21"/>
        <v>108.75</v>
      </c>
      <c r="L17" s="3">
        <f t="shared" si="22"/>
        <v>135.9375</v>
      </c>
      <c r="M17" s="3">
        <f t="shared" si="23"/>
        <v>113.1</v>
      </c>
      <c r="N17" s="3">
        <f t="shared" si="24"/>
        <v>147.03</v>
      </c>
      <c r="O17" s="8">
        <f t="shared" si="25"/>
        <v>87</v>
      </c>
    </row>
    <row r="18" spans="2:15" ht="17" thickBot="1" x14ac:dyDescent="0.25">
      <c r="B18" s="9">
        <v>70</v>
      </c>
      <c r="C18" s="10">
        <f t="shared" si="13"/>
        <v>100.625</v>
      </c>
      <c r="D18" s="10">
        <f t="shared" si="14"/>
        <v>125.78125</v>
      </c>
      <c r="E18" s="10">
        <f t="shared" si="15"/>
        <v>104.65</v>
      </c>
      <c r="F18" s="10">
        <f t="shared" si="16"/>
        <v>136.04500000000002</v>
      </c>
      <c r="G18" s="10">
        <f t="shared" si="17"/>
        <v>113.75</v>
      </c>
      <c r="H18" s="10">
        <f t="shared" si="18"/>
        <v>142.1875</v>
      </c>
      <c r="I18" s="10">
        <f t="shared" si="19"/>
        <v>118.3</v>
      </c>
      <c r="J18" s="10">
        <f t="shared" si="20"/>
        <v>153.79000000000002</v>
      </c>
      <c r="K18" s="10">
        <f t="shared" si="21"/>
        <v>126.875</v>
      </c>
      <c r="L18" s="10">
        <f t="shared" si="22"/>
        <v>158.59375</v>
      </c>
      <c r="M18" s="10">
        <f t="shared" si="23"/>
        <v>131.94999999999999</v>
      </c>
      <c r="N18" s="10">
        <f t="shared" si="24"/>
        <v>171.53500000000003</v>
      </c>
      <c r="O18" s="11">
        <f t="shared" si="25"/>
        <v>101.5</v>
      </c>
    </row>
    <row r="19" spans="2:15" ht="17" thickBot="1" x14ac:dyDescent="0.25"/>
    <row r="20" spans="2:15" x14ac:dyDescent="0.2">
      <c r="B20" s="12" t="s">
        <v>10</v>
      </c>
      <c r="C20" s="13">
        <v>10</v>
      </c>
      <c r="D20" s="13"/>
      <c r="E20" s="13"/>
      <c r="F20" s="13"/>
      <c r="G20" s="13">
        <v>20</v>
      </c>
      <c r="H20" s="13"/>
      <c r="I20" s="13"/>
      <c r="J20" s="13"/>
      <c r="K20" s="13">
        <v>30</v>
      </c>
      <c r="L20" s="13"/>
      <c r="M20" s="13"/>
      <c r="N20" s="13"/>
      <c r="O20" s="14"/>
    </row>
    <row r="21" spans="2:15" x14ac:dyDescent="0.2">
      <c r="B21" s="15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2</v>
      </c>
      <c r="H21" s="2" t="s">
        <v>3</v>
      </c>
      <c r="I21" s="2" t="s">
        <v>4</v>
      </c>
      <c r="J21" s="2" t="s">
        <v>5</v>
      </c>
      <c r="K21" s="2" t="s">
        <v>2</v>
      </c>
      <c r="L21" s="2" t="s">
        <v>3</v>
      </c>
      <c r="M21" s="2" t="s">
        <v>4</v>
      </c>
      <c r="N21" s="2" t="s">
        <v>5</v>
      </c>
      <c r="O21" s="16" t="s">
        <v>12</v>
      </c>
    </row>
    <row r="22" spans="2:15" x14ac:dyDescent="0.2">
      <c r="B22" s="15">
        <v>30</v>
      </c>
      <c r="C22" s="2">
        <f>$B22*$A$2+$B22*$A$2*$C$4*$E$2</f>
        <v>45</v>
      </c>
      <c r="D22" s="2">
        <f>$B22*$A$2^2+$B22*$A$2^2*$C$4*$E$2</f>
        <v>56.25</v>
      </c>
      <c r="E22" s="2">
        <f>$B22*$B$2+$B22*$B$2*$C$4*$E$2</f>
        <v>46.8</v>
      </c>
      <c r="F22" s="2">
        <f>$B22*$B$2^2+$B22*$B$2^2*$C$4*$E$2</f>
        <v>60.84</v>
      </c>
      <c r="G22" s="2">
        <f>$B22*$A$2+$B22*$A$2*$G$4*$E$2</f>
        <v>52.5</v>
      </c>
      <c r="H22" s="2">
        <f>$B22*$A$2^2+$B22*$A$2^2*$G$4*$E$2</f>
        <v>65.625</v>
      </c>
      <c r="I22" s="2">
        <f>$B22*$B$2+$B22*$B$2*$G$4*$E$2</f>
        <v>54.6</v>
      </c>
      <c r="J22" s="2">
        <f>$B22*$B$2^2+$B22*$B$2^2*$G$4*$E$2</f>
        <v>70.98</v>
      </c>
      <c r="K22" s="2">
        <f>$B22*$A$2+$B22*$A$2*$K$4*$E$2</f>
        <v>60</v>
      </c>
      <c r="L22" s="2">
        <f>$B22*$A$2^2+$B22*$A$2^2*$K$4*$E$2</f>
        <v>75</v>
      </c>
      <c r="M22" s="2">
        <f>$B22*$B$2+$B22*$B$2*$K$4*$E$2</f>
        <v>62.400000000000006</v>
      </c>
      <c r="N22" s="2">
        <f>$B22*$B$2^2+$B22*$B$2^2*$K$4*$E$2</f>
        <v>81.12</v>
      </c>
      <c r="O22" s="16">
        <f>$B22+$B22*$K$4*$E$2</f>
        <v>48</v>
      </c>
    </row>
    <row r="23" spans="2:15" x14ac:dyDescent="0.2">
      <c r="B23" s="15">
        <v>40</v>
      </c>
      <c r="C23" s="2">
        <f t="shared" ref="C23:C26" si="26">$B23*$A$2+$B23*$A$2*$C$4*$E$2</f>
        <v>60</v>
      </c>
      <c r="D23" s="2">
        <f t="shared" ref="D23:D26" si="27">$B23*$A$2^2+$B23*$A$2^2*$C$4*$E$2</f>
        <v>75</v>
      </c>
      <c r="E23" s="2">
        <f t="shared" ref="E23:E26" si="28">$B23*$B$2+$B23*$B$2*$C$4*$E$2</f>
        <v>62.4</v>
      </c>
      <c r="F23" s="2">
        <f t="shared" ref="F23:F26" si="29">$B23*$B$2^2+$B23*$B$2^2*$C$4*$E$2</f>
        <v>81.12</v>
      </c>
      <c r="G23" s="2">
        <f t="shared" ref="G23:G26" si="30">$B23*$A$2+$B23*$A$2*$G$4*$E$2</f>
        <v>70</v>
      </c>
      <c r="H23" s="2">
        <f t="shared" ref="H23:H26" si="31">$B23*$A$2^2+$B23*$A$2^2*$G$4*$E$2</f>
        <v>87.5</v>
      </c>
      <c r="I23" s="2">
        <f t="shared" ref="I23:I26" si="32">$B23*$B$2+$B23*$B$2*$G$4*$E$2</f>
        <v>72.8</v>
      </c>
      <c r="J23" s="2">
        <f t="shared" ref="J23:J26" si="33">$B23*$B$2^2+$B23*$B$2^2*$G$4*$E$2</f>
        <v>94.640000000000015</v>
      </c>
      <c r="K23" s="2">
        <f t="shared" ref="K23:K26" si="34">$B23*$A$2+$B23*$A$2*$K$4*$E$2</f>
        <v>80</v>
      </c>
      <c r="L23" s="2">
        <f t="shared" ref="L23:L26" si="35">$B23*$A$2^2+$B23*$A$2^2*$K$4*$E$2</f>
        <v>100</v>
      </c>
      <c r="M23" s="2">
        <f t="shared" ref="M23:M26" si="36">$B23*$B$2+$B23*$B$2*$K$4*$E$2</f>
        <v>83.2</v>
      </c>
      <c r="N23" s="2">
        <f t="shared" ref="N23:N26" si="37">$B23*$B$2^2+$B23*$B$2^2*$K$4*$E$2</f>
        <v>108.16000000000001</v>
      </c>
      <c r="O23" s="16">
        <f t="shared" ref="O23:O26" si="38">$B23+$B23*$K$4*$E$2</f>
        <v>64</v>
      </c>
    </row>
    <row r="24" spans="2:15" x14ac:dyDescent="0.2">
      <c r="B24" s="15">
        <v>50</v>
      </c>
      <c r="C24" s="2">
        <f t="shared" si="26"/>
        <v>75</v>
      </c>
      <c r="D24" s="2">
        <f t="shared" si="27"/>
        <v>93.75</v>
      </c>
      <c r="E24" s="2">
        <f t="shared" si="28"/>
        <v>78</v>
      </c>
      <c r="F24" s="2">
        <f t="shared" si="29"/>
        <v>101.40000000000002</v>
      </c>
      <c r="G24" s="2">
        <f t="shared" si="30"/>
        <v>87.5</v>
      </c>
      <c r="H24" s="2">
        <f t="shared" si="31"/>
        <v>109.375</v>
      </c>
      <c r="I24" s="2">
        <f t="shared" si="32"/>
        <v>91</v>
      </c>
      <c r="J24" s="2">
        <f t="shared" si="33"/>
        <v>118.30000000000001</v>
      </c>
      <c r="K24" s="2">
        <f t="shared" si="34"/>
        <v>100</v>
      </c>
      <c r="L24" s="2">
        <f t="shared" si="35"/>
        <v>125</v>
      </c>
      <c r="M24" s="2">
        <f t="shared" si="36"/>
        <v>104</v>
      </c>
      <c r="N24" s="2">
        <f t="shared" si="37"/>
        <v>135.20000000000002</v>
      </c>
      <c r="O24" s="16">
        <f t="shared" si="38"/>
        <v>80</v>
      </c>
    </row>
    <row r="25" spans="2:15" x14ac:dyDescent="0.2">
      <c r="B25" s="15">
        <v>60</v>
      </c>
      <c r="C25" s="2">
        <f t="shared" si="26"/>
        <v>90</v>
      </c>
      <c r="D25" s="2">
        <f t="shared" si="27"/>
        <v>112.5</v>
      </c>
      <c r="E25" s="2">
        <f t="shared" si="28"/>
        <v>93.6</v>
      </c>
      <c r="F25" s="2">
        <f t="shared" si="29"/>
        <v>121.68</v>
      </c>
      <c r="G25" s="2">
        <f t="shared" si="30"/>
        <v>105</v>
      </c>
      <c r="H25" s="2">
        <f t="shared" si="31"/>
        <v>131.25</v>
      </c>
      <c r="I25" s="2">
        <f t="shared" si="32"/>
        <v>109.2</v>
      </c>
      <c r="J25" s="2">
        <f t="shared" si="33"/>
        <v>141.96</v>
      </c>
      <c r="K25" s="2">
        <f t="shared" si="34"/>
        <v>120</v>
      </c>
      <c r="L25" s="2">
        <f t="shared" si="35"/>
        <v>150</v>
      </c>
      <c r="M25" s="2">
        <f t="shared" si="36"/>
        <v>124.80000000000001</v>
      </c>
      <c r="N25" s="2">
        <f t="shared" si="37"/>
        <v>162.24</v>
      </c>
      <c r="O25" s="16">
        <f t="shared" si="38"/>
        <v>96</v>
      </c>
    </row>
    <row r="26" spans="2:15" ht="17" thickBot="1" x14ac:dyDescent="0.25">
      <c r="B26" s="17">
        <v>70</v>
      </c>
      <c r="C26" s="18">
        <f t="shared" si="26"/>
        <v>105</v>
      </c>
      <c r="D26" s="18">
        <f t="shared" si="27"/>
        <v>131.25</v>
      </c>
      <c r="E26" s="18">
        <f t="shared" si="28"/>
        <v>109.2</v>
      </c>
      <c r="F26" s="18">
        <f t="shared" si="29"/>
        <v>141.96</v>
      </c>
      <c r="G26" s="18">
        <f t="shared" si="30"/>
        <v>122.5</v>
      </c>
      <c r="H26" s="18">
        <f t="shared" si="31"/>
        <v>153.125</v>
      </c>
      <c r="I26" s="18">
        <f t="shared" si="32"/>
        <v>127.4</v>
      </c>
      <c r="J26" s="18">
        <f t="shared" si="33"/>
        <v>165.62</v>
      </c>
      <c r="K26" s="18">
        <f t="shared" si="34"/>
        <v>140</v>
      </c>
      <c r="L26" s="18">
        <f t="shared" si="35"/>
        <v>175</v>
      </c>
      <c r="M26" s="18">
        <f t="shared" si="36"/>
        <v>145.6</v>
      </c>
      <c r="N26" s="18">
        <f t="shared" si="37"/>
        <v>189.28000000000003</v>
      </c>
      <c r="O26" s="19">
        <f t="shared" si="38"/>
        <v>112</v>
      </c>
    </row>
    <row r="27" spans="2:15" ht="17" thickBot="1" x14ac:dyDescent="0.25"/>
    <row r="28" spans="2:15" x14ac:dyDescent="0.2">
      <c r="B28" s="4" t="s">
        <v>11</v>
      </c>
      <c r="C28" s="5">
        <v>10</v>
      </c>
      <c r="D28" s="5"/>
      <c r="E28" s="5"/>
      <c r="F28" s="5"/>
      <c r="G28" s="5">
        <v>20</v>
      </c>
      <c r="H28" s="5"/>
      <c r="I28" s="5"/>
      <c r="J28" s="5"/>
      <c r="K28" s="5">
        <v>30</v>
      </c>
      <c r="L28" s="5"/>
      <c r="M28" s="5"/>
      <c r="N28" s="5"/>
      <c r="O28" s="6"/>
    </row>
    <row r="29" spans="2:15" x14ac:dyDescent="0.2">
      <c r="B29" s="7" t="s">
        <v>1</v>
      </c>
      <c r="C29" s="3" t="s">
        <v>2</v>
      </c>
      <c r="D29" s="3" t="s">
        <v>3</v>
      </c>
      <c r="E29" s="3" t="s">
        <v>4</v>
      </c>
      <c r="F29" s="3" t="s">
        <v>5</v>
      </c>
      <c r="G29" s="3" t="s">
        <v>2</v>
      </c>
      <c r="H29" s="3" t="s">
        <v>3</v>
      </c>
      <c r="I29" s="3" t="s">
        <v>4</v>
      </c>
      <c r="J29" s="3" t="s">
        <v>5</v>
      </c>
      <c r="K29" s="3" t="s">
        <v>2</v>
      </c>
      <c r="L29" s="3" t="s">
        <v>3</v>
      </c>
      <c r="M29" s="3" t="s">
        <v>4</v>
      </c>
      <c r="N29" s="3" t="s">
        <v>5</v>
      </c>
      <c r="O29" s="8" t="s">
        <v>12</v>
      </c>
    </row>
    <row r="30" spans="2:15" x14ac:dyDescent="0.2">
      <c r="B30" s="7">
        <v>30</v>
      </c>
      <c r="C30" s="3">
        <f>$B30*$A$2+$B30*$A$2*$C$4*$F$2</f>
        <v>48.75</v>
      </c>
      <c r="D30" s="3">
        <f>$B30*$A$2^2+$B30*$A$2^2*$C$4*$F$2</f>
        <v>60.9375</v>
      </c>
      <c r="E30" s="3">
        <f>$B30*$B$2+$B30*$B$2*$C$4*$F$2</f>
        <v>50.7</v>
      </c>
      <c r="F30" s="3">
        <f>$B30*$B$2^2+$B30*$B$2^2*$C$4*$F$2</f>
        <v>65.91</v>
      </c>
      <c r="G30" s="3">
        <f>$B30*$A$2+$B30*$A$2*$G$4*$F$2</f>
        <v>60</v>
      </c>
      <c r="H30" s="3">
        <f>$B30*$A$2^2+$B30*$A$2^2*$G$4*$F$2</f>
        <v>75</v>
      </c>
      <c r="I30" s="3">
        <f>$B30*$B$2+$B30*$B$2*$G$4*$F$2</f>
        <v>62.4</v>
      </c>
      <c r="J30" s="3">
        <f>$B30*$B$2^2+$B30*$B$2^2*$G$4*$F$2</f>
        <v>81.12</v>
      </c>
      <c r="K30" s="3">
        <f>$B30*$A$2+$B30*$A$2*$K$4*$F$2</f>
        <v>71.25</v>
      </c>
      <c r="L30" s="3">
        <f>$B30*$A$2^2+$B30*$A$2^2*$K$4*$F$2</f>
        <v>89.0625</v>
      </c>
      <c r="M30" s="3">
        <f>$B30*$B$2+$B30*$B$2*$K$4*$F$2</f>
        <v>74.099999999999994</v>
      </c>
      <c r="N30" s="3">
        <f>$B30*$B$2^2+$B30*$B$2^2*$K$4*$F$2</f>
        <v>96.33</v>
      </c>
      <c r="O30" s="8">
        <f>$B30+$B30*$K$4*$F$2</f>
        <v>57</v>
      </c>
    </row>
    <row r="31" spans="2:15" x14ac:dyDescent="0.2">
      <c r="B31" s="7">
        <v>40</v>
      </c>
      <c r="C31" s="3">
        <f t="shared" ref="C31:C35" si="39">$B31*$A$2+$B31*$A$2*$C$4*$F$2</f>
        <v>65</v>
      </c>
      <c r="D31" s="3">
        <f t="shared" ref="D31:D35" si="40">$B31*$A$2^2+$B31*$A$2^2*$C$4*$F$2</f>
        <v>81.25</v>
      </c>
      <c r="E31" s="3">
        <f t="shared" ref="E31:E35" si="41">$B31*$B$2+$B31*$B$2*$C$4*$F$2</f>
        <v>67.599999999999994</v>
      </c>
      <c r="F31" s="3">
        <f t="shared" ref="F31:F35" si="42">$B31*$B$2^2+$B31*$B$2^2*$C$4*$F$2</f>
        <v>87.88000000000001</v>
      </c>
      <c r="G31" s="3">
        <f t="shared" ref="G31:G35" si="43">$B31*$A$2+$B31*$A$2*$G$4*$F$2</f>
        <v>80</v>
      </c>
      <c r="H31" s="3">
        <f t="shared" ref="H31:H35" si="44">$B31*$A$2^2+$B31*$A$2^2*$G$4*$F$2</f>
        <v>100</v>
      </c>
      <c r="I31" s="3">
        <f t="shared" ref="I31:I35" si="45">$B31*$B$2+$B31*$B$2*$G$4*$F$2</f>
        <v>83.2</v>
      </c>
      <c r="J31" s="3">
        <f t="shared" ref="J31:J35" si="46">$B31*$B$2^2+$B31*$B$2^2*$G$4*$F$2</f>
        <v>108.16000000000001</v>
      </c>
      <c r="K31" s="3">
        <f t="shared" ref="K31:K35" si="47">$B31*$A$2+$B31*$A$2*$K$4*$F$2</f>
        <v>95</v>
      </c>
      <c r="L31" s="3">
        <f t="shared" ref="L31:L35" si="48">$B31*$A$2^2+$B31*$A$2^2*$K$4*$F$2</f>
        <v>118.75</v>
      </c>
      <c r="M31" s="3">
        <f t="shared" ref="M31:M35" si="49">$B31*$B$2+$B31*$B$2*$K$4*$F$2</f>
        <v>98.8</v>
      </c>
      <c r="N31" s="3">
        <f t="shared" ref="N31:N35" si="50">$B31*$B$2^2+$B31*$B$2^2*$K$4*$F$2</f>
        <v>128.44</v>
      </c>
      <c r="O31" s="8">
        <f t="shared" ref="O31:O35" si="51">$B31+$B31*$K$4*$F$2</f>
        <v>76</v>
      </c>
    </row>
    <row r="32" spans="2:15" x14ac:dyDescent="0.2">
      <c r="B32" s="7">
        <v>50</v>
      </c>
      <c r="C32" s="3">
        <f t="shared" si="39"/>
        <v>81.25</v>
      </c>
      <c r="D32" s="3">
        <f t="shared" si="40"/>
        <v>101.5625</v>
      </c>
      <c r="E32" s="3">
        <f t="shared" si="41"/>
        <v>84.5</v>
      </c>
      <c r="F32" s="3">
        <f t="shared" si="42"/>
        <v>109.85000000000002</v>
      </c>
      <c r="G32" s="3">
        <f t="shared" si="43"/>
        <v>100</v>
      </c>
      <c r="H32" s="3">
        <f t="shared" si="44"/>
        <v>125</v>
      </c>
      <c r="I32" s="3">
        <f t="shared" si="45"/>
        <v>104</v>
      </c>
      <c r="J32" s="3">
        <f t="shared" si="46"/>
        <v>135.20000000000002</v>
      </c>
      <c r="K32" s="3">
        <f t="shared" si="47"/>
        <v>118.75</v>
      </c>
      <c r="L32" s="3">
        <f t="shared" si="48"/>
        <v>148.4375</v>
      </c>
      <c r="M32" s="3">
        <f t="shared" si="49"/>
        <v>123.5</v>
      </c>
      <c r="N32" s="3">
        <f t="shared" si="50"/>
        <v>160.55000000000001</v>
      </c>
      <c r="O32" s="8">
        <f t="shared" si="51"/>
        <v>95</v>
      </c>
    </row>
    <row r="33" spans="2:15" x14ac:dyDescent="0.2">
      <c r="B33" s="7">
        <v>60</v>
      </c>
      <c r="C33" s="3">
        <f t="shared" si="39"/>
        <v>97.5</v>
      </c>
      <c r="D33" s="3">
        <f t="shared" si="40"/>
        <v>121.875</v>
      </c>
      <c r="E33" s="3">
        <f t="shared" si="41"/>
        <v>101.4</v>
      </c>
      <c r="F33" s="3">
        <f t="shared" si="42"/>
        <v>131.82</v>
      </c>
      <c r="G33" s="3">
        <f t="shared" si="43"/>
        <v>120</v>
      </c>
      <c r="H33" s="3">
        <f t="shared" si="44"/>
        <v>150</v>
      </c>
      <c r="I33" s="3">
        <f t="shared" si="45"/>
        <v>124.8</v>
      </c>
      <c r="J33" s="3">
        <f t="shared" si="46"/>
        <v>162.24</v>
      </c>
      <c r="K33" s="3">
        <f t="shared" si="47"/>
        <v>142.5</v>
      </c>
      <c r="L33" s="3">
        <f t="shared" si="48"/>
        <v>178.125</v>
      </c>
      <c r="M33" s="3">
        <f t="shared" si="49"/>
        <v>148.19999999999999</v>
      </c>
      <c r="N33" s="3">
        <f t="shared" si="50"/>
        <v>192.66</v>
      </c>
      <c r="O33" s="8">
        <f t="shared" si="51"/>
        <v>114</v>
      </c>
    </row>
    <row r="34" spans="2:15" x14ac:dyDescent="0.2">
      <c r="B34" s="7">
        <v>70</v>
      </c>
      <c r="C34" s="3">
        <f t="shared" si="39"/>
        <v>113.75</v>
      </c>
      <c r="D34" s="3">
        <f t="shared" si="40"/>
        <v>142.1875</v>
      </c>
      <c r="E34" s="3">
        <f t="shared" si="41"/>
        <v>118.3</v>
      </c>
      <c r="F34" s="3">
        <f t="shared" si="42"/>
        <v>153.79000000000002</v>
      </c>
      <c r="G34" s="3">
        <f t="shared" si="43"/>
        <v>140</v>
      </c>
      <c r="H34" s="3">
        <f t="shared" si="44"/>
        <v>175</v>
      </c>
      <c r="I34" s="3">
        <f t="shared" si="45"/>
        <v>145.6</v>
      </c>
      <c r="J34" s="3">
        <f t="shared" si="46"/>
        <v>189.28000000000003</v>
      </c>
      <c r="K34" s="3">
        <f t="shared" si="47"/>
        <v>166.25</v>
      </c>
      <c r="L34" s="3">
        <f t="shared" si="48"/>
        <v>207.8125</v>
      </c>
      <c r="M34" s="3">
        <f t="shared" si="49"/>
        <v>172.89999999999998</v>
      </c>
      <c r="N34" s="3">
        <f t="shared" si="50"/>
        <v>224.77000000000004</v>
      </c>
      <c r="O34" s="8">
        <f t="shared" si="51"/>
        <v>133</v>
      </c>
    </row>
    <row r="35" spans="2:15" ht="17" thickBot="1" x14ac:dyDescent="0.25">
      <c r="B35" s="9">
        <v>75</v>
      </c>
      <c r="C35" s="10">
        <f t="shared" si="39"/>
        <v>121.875</v>
      </c>
      <c r="D35" s="10">
        <f t="shared" si="40"/>
        <v>152.34375</v>
      </c>
      <c r="E35" s="10">
        <f t="shared" si="41"/>
        <v>126.75</v>
      </c>
      <c r="F35" s="10">
        <f t="shared" si="42"/>
        <v>164.77500000000003</v>
      </c>
      <c r="G35" s="10">
        <f t="shared" si="43"/>
        <v>150</v>
      </c>
      <c r="H35" s="10">
        <f t="shared" si="44"/>
        <v>187.5</v>
      </c>
      <c r="I35" s="10">
        <f t="shared" si="45"/>
        <v>156</v>
      </c>
      <c r="J35" s="10">
        <f t="shared" si="46"/>
        <v>202.8</v>
      </c>
      <c r="K35" s="10">
        <f t="shared" si="47"/>
        <v>178.125</v>
      </c>
      <c r="L35" s="10">
        <f t="shared" si="48"/>
        <v>222.65625</v>
      </c>
      <c r="M35" s="10">
        <f t="shared" si="49"/>
        <v>185.25</v>
      </c>
      <c r="N35" s="10">
        <f t="shared" si="50"/>
        <v>240.82500000000002</v>
      </c>
      <c r="O35" s="11">
        <f t="shared" si="51"/>
        <v>142.5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sqref="A1:V35"/>
    </sheetView>
  </sheetViews>
  <sheetFormatPr baseColWidth="10" defaultRowHeight="16" x14ac:dyDescent="0.2"/>
  <sheetData>
    <row r="1" spans="1:21" x14ac:dyDescent="0.2">
      <c r="A1" t="s">
        <v>7</v>
      </c>
      <c r="B1" t="s">
        <v>8</v>
      </c>
      <c r="C1" t="s">
        <v>0</v>
      </c>
      <c r="D1" t="s">
        <v>9</v>
      </c>
      <c r="E1" t="s">
        <v>10</v>
      </c>
      <c r="F1" t="s">
        <v>11</v>
      </c>
      <c r="Q1" t="s">
        <v>13</v>
      </c>
    </row>
    <row r="2" spans="1:21" x14ac:dyDescent="0.2">
      <c r="A2">
        <v>1.25</v>
      </c>
      <c r="B2">
        <v>1.3</v>
      </c>
      <c r="C2">
        <f>R3/100</f>
        <v>7.4999999999999997E-3</v>
      </c>
      <c r="D2">
        <f>R4/100</f>
        <v>1.4999999999999999E-2</v>
      </c>
      <c r="E2">
        <f>R5/100</f>
        <v>0.02</v>
      </c>
      <c r="F2">
        <f>R6/100</f>
        <v>0.03</v>
      </c>
    </row>
    <row r="3" spans="1:21" ht="17" thickBot="1" x14ac:dyDescent="0.25">
      <c r="C3" t="s">
        <v>6</v>
      </c>
      <c r="Q3" t="s">
        <v>0</v>
      </c>
      <c r="R3">
        <v>0.75</v>
      </c>
    </row>
    <row r="4" spans="1:21" x14ac:dyDescent="0.2">
      <c r="B4" s="4" t="s">
        <v>0</v>
      </c>
      <c r="C4" s="5">
        <v>10</v>
      </c>
      <c r="D4" s="5"/>
      <c r="E4" s="5"/>
      <c r="F4" s="5"/>
      <c r="G4" s="5">
        <v>20</v>
      </c>
      <c r="H4" s="5"/>
      <c r="I4" s="5"/>
      <c r="J4" s="5"/>
      <c r="K4" s="5">
        <v>30</v>
      </c>
      <c r="L4" s="5"/>
      <c r="M4" s="5"/>
      <c r="N4" s="5"/>
      <c r="O4" s="6"/>
      <c r="Q4" t="s">
        <v>9</v>
      </c>
      <c r="R4">
        <v>1.5</v>
      </c>
    </row>
    <row r="5" spans="1:21" x14ac:dyDescent="0.2">
      <c r="B5" s="7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2</v>
      </c>
      <c r="H5" s="3" t="s">
        <v>3</v>
      </c>
      <c r="I5" s="3" t="s">
        <v>4</v>
      </c>
      <c r="J5" s="3" t="s">
        <v>5</v>
      </c>
      <c r="K5" s="3" t="s">
        <v>2</v>
      </c>
      <c r="L5" s="3" t="s">
        <v>3</v>
      </c>
      <c r="M5" s="3" t="s">
        <v>4</v>
      </c>
      <c r="N5" s="3" t="s">
        <v>5</v>
      </c>
      <c r="O5" s="8" t="s">
        <v>12</v>
      </c>
      <c r="Q5" t="s">
        <v>10</v>
      </c>
      <c r="R5">
        <v>2</v>
      </c>
    </row>
    <row r="6" spans="1:21" x14ac:dyDescent="0.2">
      <c r="B6" s="7">
        <v>30</v>
      </c>
      <c r="C6" s="3">
        <f>$B6*$A$2+$B6*$C$4*$C$2</f>
        <v>39.75</v>
      </c>
      <c r="D6" s="3">
        <f>$B6*$A$2^2+$B6*$C$4*$C$2</f>
        <v>49.125</v>
      </c>
      <c r="E6" s="3">
        <f>$B6*$B$2+$B6*$C$4*$C$2</f>
        <v>41.25</v>
      </c>
      <c r="F6" s="3">
        <f>$B6*$B$2^2+$B6*$C$4*$C$2</f>
        <v>52.95</v>
      </c>
      <c r="G6" s="3">
        <f>$B6*$A$2+$B6*$G$4*$C$2</f>
        <v>42</v>
      </c>
      <c r="H6" s="3">
        <f>$B6*$A$2^2+$B6*$G$4*$C$2</f>
        <v>51.375</v>
      </c>
      <c r="I6" s="3">
        <f>$B6*$B$2+$B6*$G$4*$C$2</f>
        <v>43.5</v>
      </c>
      <c r="J6" s="3">
        <f>$B6*$B$2^2+$B6*$G$4*$C$2</f>
        <v>55.2</v>
      </c>
      <c r="K6" s="3">
        <f>$B6*$A$2+$B6*$K$4*$C$2</f>
        <v>44.25</v>
      </c>
      <c r="L6" s="3">
        <f>$B6*$A$2^2+$B6*$K$4*$C$2</f>
        <v>53.625</v>
      </c>
      <c r="M6" s="3">
        <f>$B6*$B$2+$B6*$K$4*$C$2</f>
        <v>45.75</v>
      </c>
      <c r="N6" s="3">
        <f>$B6*$B$2^2+$B6*$K$4*$C$2</f>
        <v>57.45</v>
      </c>
      <c r="O6" s="8">
        <f>$B6+$B6*$K$4*$C$2</f>
        <v>36.75</v>
      </c>
      <c r="Q6" t="s">
        <v>11</v>
      </c>
      <c r="R6">
        <v>3</v>
      </c>
    </row>
    <row r="7" spans="1:21" x14ac:dyDescent="0.2">
      <c r="B7" s="7">
        <v>40</v>
      </c>
      <c r="C7" s="3">
        <f t="shared" ref="C7:C10" si="0">$B7*$A$2+$B7*$C$4*$C$2</f>
        <v>53</v>
      </c>
      <c r="D7" s="3">
        <f t="shared" ref="D7:D10" si="1">$B7*$A$2^2+$B7*$C$4*$C$2</f>
        <v>65.5</v>
      </c>
      <c r="E7" s="3">
        <f t="shared" ref="E7:E10" si="2">$B7*$B$2+$B7*$C$4*$C$2</f>
        <v>55</v>
      </c>
      <c r="F7" s="3">
        <f t="shared" ref="F7:F10" si="3">$B7*$B$2^2+$B7*$C$4*$C$2</f>
        <v>70.600000000000009</v>
      </c>
      <c r="G7" s="3">
        <f t="shared" ref="G7:G10" si="4">$B7*$A$2+$B7*$G$4*$C$2</f>
        <v>56</v>
      </c>
      <c r="H7" s="3">
        <f t="shared" ref="H7:H10" si="5">$B7*$A$2^2+$B7*$G$4*$C$2</f>
        <v>68.5</v>
      </c>
      <c r="I7" s="3">
        <f t="shared" ref="I7:I10" si="6">$B7*$B$2+$B7*$G$4*$C$2</f>
        <v>58</v>
      </c>
      <c r="J7" s="3">
        <f t="shared" ref="J7:J10" si="7">$B7*$B$2^2+$B7*$G$4*$C$2</f>
        <v>73.600000000000009</v>
      </c>
      <c r="K7" s="3">
        <f t="shared" ref="K7:K10" si="8">$B7*$A$2+$B7*$K$4*$C$2</f>
        <v>59</v>
      </c>
      <c r="L7" s="3">
        <f t="shared" ref="L7:L10" si="9">$B7*$A$2^2+$B7*$K$4*$C$2</f>
        <v>71.5</v>
      </c>
      <c r="M7" s="3">
        <f t="shared" ref="M7:M10" si="10">$B7*$B$2+$B7*$K$4*$C$2</f>
        <v>61</v>
      </c>
      <c r="N7" s="3">
        <f t="shared" ref="N7:N10" si="11">$B7*$B$2^2+$B7*$K$4*$C$2</f>
        <v>76.600000000000009</v>
      </c>
      <c r="O7" s="8">
        <f t="shared" ref="O7:O10" si="12">$B7+$B7*$K$4*$C$2</f>
        <v>49</v>
      </c>
    </row>
    <row r="8" spans="1:21" x14ac:dyDescent="0.2">
      <c r="B8" s="7">
        <v>50</v>
      </c>
      <c r="C8" s="3">
        <f t="shared" si="0"/>
        <v>66.25</v>
      </c>
      <c r="D8" s="3">
        <f t="shared" si="1"/>
        <v>81.875</v>
      </c>
      <c r="E8" s="3">
        <f t="shared" si="2"/>
        <v>68.75</v>
      </c>
      <c r="F8" s="3">
        <f t="shared" si="3"/>
        <v>88.250000000000014</v>
      </c>
      <c r="G8" s="3">
        <f t="shared" si="4"/>
        <v>70</v>
      </c>
      <c r="H8" s="3">
        <f t="shared" si="5"/>
        <v>85.625</v>
      </c>
      <c r="I8" s="3">
        <f t="shared" si="6"/>
        <v>72.5</v>
      </c>
      <c r="J8" s="3">
        <f t="shared" si="7"/>
        <v>92.000000000000014</v>
      </c>
      <c r="K8" s="3">
        <f t="shared" si="8"/>
        <v>73.75</v>
      </c>
      <c r="L8" s="3">
        <f t="shared" si="9"/>
        <v>89.375</v>
      </c>
      <c r="M8" s="3">
        <f t="shared" si="10"/>
        <v>76.25</v>
      </c>
      <c r="N8" s="3">
        <f t="shared" si="11"/>
        <v>95.750000000000014</v>
      </c>
      <c r="O8" s="8">
        <f t="shared" si="12"/>
        <v>61.25</v>
      </c>
    </row>
    <row r="9" spans="1:21" x14ac:dyDescent="0.2">
      <c r="B9" s="7">
        <v>60</v>
      </c>
      <c r="C9" s="3">
        <f t="shared" si="0"/>
        <v>79.5</v>
      </c>
      <c r="D9" s="3">
        <f t="shared" si="1"/>
        <v>98.25</v>
      </c>
      <c r="E9" s="3">
        <f t="shared" si="2"/>
        <v>82.5</v>
      </c>
      <c r="F9" s="3">
        <f t="shared" si="3"/>
        <v>105.9</v>
      </c>
      <c r="G9" s="3">
        <f t="shared" si="4"/>
        <v>84</v>
      </c>
      <c r="H9" s="3">
        <f t="shared" si="5"/>
        <v>102.75</v>
      </c>
      <c r="I9" s="3">
        <f t="shared" si="6"/>
        <v>87</v>
      </c>
      <c r="J9" s="3">
        <f t="shared" si="7"/>
        <v>110.4</v>
      </c>
      <c r="K9" s="3">
        <f t="shared" si="8"/>
        <v>88.5</v>
      </c>
      <c r="L9" s="3">
        <f t="shared" si="9"/>
        <v>107.25</v>
      </c>
      <c r="M9" s="3">
        <f t="shared" si="10"/>
        <v>91.5</v>
      </c>
      <c r="N9" s="3">
        <f t="shared" si="11"/>
        <v>114.9</v>
      </c>
      <c r="O9" s="8">
        <f t="shared" si="12"/>
        <v>73.5</v>
      </c>
    </row>
    <row r="10" spans="1:21" ht="17" thickBot="1" x14ac:dyDescent="0.25">
      <c r="B10" s="9">
        <v>70</v>
      </c>
      <c r="C10" s="3">
        <f t="shared" si="0"/>
        <v>92.75</v>
      </c>
      <c r="D10" s="3">
        <f t="shared" si="1"/>
        <v>114.625</v>
      </c>
      <c r="E10" s="3">
        <f t="shared" si="2"/>
        <v>96.25</v>
      </c>
      <c r="F10" s="3">
        <f t="shared" si="3"/>
        <v>123.55000000000001</v>
      </c>
      <c r="G10" s="3">
        <f t="shared" si="4"/>
        <v>98</v>
      </c>
      <c r="H10" s="3">
        <f t="shared" si="5"/>
        <v>119.875</v>
      </c>
      <c r="I10" s="3">
        <f t="shared" si="6"/>
        <v>101.5</v>
      </c>
      <c r="J10" s="3">
        <f t="shared" si="7"/>
        <v>128.80000000000001</v>
      </c>
      <c r="K10" s="3">
        <f t="shared" si="8"/>
        <v>103.25</v>
      </c>
      <c r="L10" s="3">
        <f t="shared" si="9"/>
        <v>125.125</v>
      </c>
      <c r="M10" s="3">
        <f t="shared" si="10"/>
        <v>106.75</v>
      </c>
      <c r="N10" s="3">
        <f t="shared" si="11"/>
        <v>134.05000000000001</v>
      </c>
      <c r="O10" s="8">
        <f>$B10+$B10*$K$4*$C$2</f>
        <v>85.75</v>
      </c>
    </row>
    <row r="11" spans="1:21" ht="17" thickBot="1" x14ac:dyDescent="0.25">
      <c r="Q11">
        <v>30</v>
      </c>
      <c r="R11">
        <f>SQRT(Q11)</f>
        <v>5.4772255750516612</v>
      </c>
      <c r="S11">
        <f>R11+0.25</f>
        <v>5.7272255750516612</v>
      </c>
      <c r="T11">
        <f>ROUNDDOWN(S11,0)</f>
        <v>5</v>
      </c>
      <c r="U11">
        <f>ROUNDDOWN(R11,0)</f>
        <v>5</v>
      </c>
    </row>
    <row r="12" spans="1:21" x14ac:dyDescent="0.2">
      <c r="B12" s="4" t="s">
        <v>9</v>
      </c>
      <c r="C12" s="5">
        <v>10</v>
      </c>
      <c r="D12" s="5"/>
      <c r="E12" s="5"/>
      <c r="F12" s="5"/>
      <c r="G12" s="5">
        <v>20</v>
      </c>
      <c r="H12" s="5"/>
      <c r="I12" s="5"/>
      <c r="J12" s="5"/>
      <c r="K12" s="5">
        <v>30</v>
      </c>
      <c r="L12" s="5"/>
      <c r="M12" s="5"/>
      <c r="N12" s="5"/>
      <c r="O12" s="6"/>
      <c r="Q12">
        <v>35</v>
      </c>
      <c r="R12">
        <f t="shared" ref="R12:R20" si="13">SQRT(Q12)</f>
        <v>5.9160797830996161</v>
      </c>
      <c r="S12">
        <f t="shared" ref="S12:S19" si="14">R12+0.25</f>
        <v>6.1660797830996161</v>
      </c>
      <c r="T12">
        <f t="shared" ref="T12:T20" si="15">ROUNDDOWN(S12,0)</f>
        <v>6</v>
      </c>
      <c r="U12">
        <f t="shared" ref="U12:U20" si="16">ROUNDDOWN(R12,0)</f>
        <v>5</v>
      </c>
    </row>
    <row r="13" spans="1:21" x14ac:dyDescent="0.2">
      <c r="B13" s="7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2</v>
      </c>
      <c r="H13" s="3" t="s">
        <v>3</v>
      </c>
      <c r="I13" s="3" t="s">
        <v>4</v>
      </c>
      <c r="J13" s="3" t="s">
        <v>5</v>
      </c>
      <c r="K13" s="3" t="s">
        <v>2</v>
      </c>
      <c r="L13" s="3" t="s">
        <v>3</v>
      </c>
      <c r="M13" s="3" t="s">
        <v>4</v>
      </c>
      <c r="N13" s="3" t="s">
        <v>5</v>
      </c>
      <c r="O13" s="8" t="s">
        <v>12</v>
      </c>
      <c r="Q13">
        <v>40</v>
      </c>
      <c r="R13">
        <f t="shared" si="13"/>
        <v>6.324555320336759</v>
      </c>
      <c r="S13">
        <f t="shared" si="14"/>
        <v>6.574555320336759</v>
      </c>
      <c r="T13">
        <f t="shared" si="15"/>
        <v>6</v>
      </c>
      <c r="U13">
        <f t="shared" si="16"/>
        <v>6</v>
      </c>
    </row>
    <row r="14" spans="1:21" x14ac:dyDescent="0.2">
      <c r="B14" s="7">
        <v>30</v>
      </c>
      <c r="C14" s="3">
        <f>$B14*$A$2+$B14*$A$2*$C$4*$D$2</f>
        <v>43.125</v>
      </c>
      <c r="D14" s="3">
        <f>$B14*$A$2^2+$B14*$A$2^2*$C$4*$D$2</f>
        <v>53.90625</v>
      </c>
      <c r="E14" s="3">
        <f>$B14*$B$2+$B14*$B$2*$C$4*$D$2</f>
        <v>44.85</v>
      </c>
      <c r="F14" s="3">
        <f>$B14*$B$2^2+$B14*$B$2^2*$C$4*$D$2</f>
        <v>58.305</v>
      </c>
      <c r="G14" s="3">
        <f>$B14*$A$2+$B14*$A$2*$G$4*$D$2</f>
        <v>48.75</v>
      </c>
      <c r="H14" s="3">
        <f>$B14*$A$2^2+$B14*$A$2^2*$G$4*$D$2</f>
        <v>60.9375</v>
      </c>
      <c r="I14" s="3">
        <f>$B14*$B$2+$B14*$B$2*$G$4*$D$2</f>
        <v>50.7</v>
      </c>
      <c r="J14" s="3">
        <f>$B14*$B$2^2+$B14*$B$2^2*$G$4*$D$2</f>
        <v>65.91</v>
      </c>
      <c r="K14" s="3">
        <f>$B14*$A$2+$B14*$A$2*$K$4*$D$2</f>
        <v>54.375</v>
      </c>
      <c r="L14" s="3">
        <f>$B14*$A$2^2+$B14*$A$2^2*$K$4*$D$2</f>
        <v>67.96875</v>
      </c>
      <c r="M14" s="3">
        <f>$B14*$B$2+$B14*$B$2*$K$4*$D$2</f>
        <v>56.55</v>
      </c>
      <c r="N14" s="3">
        <f>$B14*$B$2^2+$B14*$B$2^2*$K$4*$D$2</f>
        <v>73.515000000000001</v>
      </c>
      <c r="O14" s="8">
        <f>$B14+$B14*$K$4*$D$2</f>
        <v>43.5</v>
      </c>
      <c r="Q14">
        <v>45</v>
      </c>
      <c r="R14">
        <f t="shared" si="13"/>
        <v>6.7082039324993694</v>
      </c>
      <c r="S14">
        <f t="shared" si="14"/>
        <v>6.9582039324993694</v>
      </c>
      <c r="T14">
        <f t="shared" si="15"/>
        <v>6</v>
      </c>
      <c r="U14">
        <f t="shared" si="16"/>
        <v>6</v>
      </c>
    </row>
    <row r="15" spans="1:21" x14ac:dyDescent="0.2">
      <c r="B15" s="7">
        <v>40</v>
      </c>
      <c r="C15" s="3">
        <f t="shared" ref="C15:C18" si="17">$B15*$A$2+$B15*$A$2*$C$4*$D$2</f>
        <v>57.5</v>
      </c>
      <c r="D15" s="3">
        <f t="shared" ref="D15:D18" si="18">$B15*$A$2^2+$B15*$A$2^2*$C$4*$D$2</f>
        <v>71.875</v>
      </c>
      <c r="E15" s="3">
        <f t="shared" ref="E15:E18" si="19">$B15*$B$2+$B15*$B$2*$C$4*$D$2</f>
        <v>59.8</v>
      </c>
      <c r="F15" s="3">
        <f t="shared" ref="F15:F18" si="20">$B15*$B$2^2+$B15*$B$2^2*$C$4*$D$2</f>
        <v>77.740000000000009</v>
      </c>
      <c r="G15" s="3">
        <f t="shared" ref="G15:G18" si="21">$B15*$A$2+$B15*$A$2*$G$4*$D$2</f>
        <v>65</v>
      </c>
      <c r="H15" s="3">
        <f t="shared" ref="H15:H18" si="22">$B15*$A$2^2+$B15*$A$2^2*$G$4*$D$2</f>
        <v>81.25</v>
      </c>
      <c r="I15" s="3">
        <f t="shared" ref="I15:I18" si="23">$B15*$B$2+$B15*$B$2*$G$4*$D$2</f>
        <v>67.599999999999994</v>
      </c>
      <c r="J15" s="3">
        <f t="shared" ref="J15:J18" si="24">$B15*$B$2^2+$B15*$B$2^2*$G$4*$D$2</f>
        <v>87.88000000000001</v>
      </c>
      <c r="K15" s="3">
        <f t="shared" ref="K15:K18" si="25">$B15*$A$2+$B15*$A$2*$K$4*$D$2</f>
        <v>72.5</v>
      </c>
      <c r="L15" s="3">
        <f t="shared" ref="L15:L18" si="26">$B15*$A$2^2+$B15*$A$2^2*$K$4*$D$2</f>
        <v>90.625</v>
      </c>
      <c r="M15" s="3">
        <f t="shared" ref="M15:M18" si="27">$B15*$B$2+$B15*$B$2*$K$4*$D$2</f>
        <v>75.400000000000006</v>
      </c>
      <c r="N15" s="3">
        <f t="shared" ref="N15:N18" si="28">$B15*$B$2^2+$B15*$B$2^2*$K$4*$D$2</f>
        <v>98.02000000000001</v>
      </c>
      <c r="O15" s="8">
        <f t="shared" ref="O15:O18" si="29">$B15+$B15*$K$4*$D$2</f>
        <v>58</v>
      </c>
      <c r="Q15">
        <v>50</v>
      </c>
      <c r="R15">
        <f t="shared" si="13"/>
        <v>7.0710678118654755</v>
      </c>
      <c r="S15">
        <f t="shared" si="14"/>
        <v>7.3210678118654755</v>
      </c>
      <c r="T15">
        <f t="shared" si="15"/>
        <v>7</v>
      </c>
      <c r="U15">
        <f t="shared" si="16"/>
        <v>7</v>
      </c>
    </row>
    <row r="16" spans="1:21" x14ac:dyDescent="0.2">
      <c r="B16" s="7">
        <v>50</v>
      </c>
      <c r="C16" s="3">
        <f t="shared" si="17"/>
        <v>71.875</v>
      </c>
      <c r="D16" s="3">
        <f t="shared" si="18"/>
        <v>89.84375</v>
      </c>
      <c r="E16" s="3">
        <f t="shared" si="19"/>
        <v>74.75</v>
      </c>
      <c r="F16" s="3">
        <f t="shared" si="20"/>
        <v>97.175000000000011</v>
      </c>
      <c r="G16" s="3">
        <f t="shared" si="21"/>
        <v>81.25</v>
      </c>
      <c r="H16" s="3">
        <f t="shared" si="22"/>
        <v>101.5625</v>
      </c>
      <c r="I16" s="3">
        <f t="shared" si="23"/>
        <v>84.5</v>
      </c>
      <c r="J16" s="3">
        <f t="shared" si="24"/>
        <v>109.85000000000002</v>
      </c>
      <c r="K16" s="3">
        <f t="shared" si="25"/>
        <v>90.625</v>
      </c>
      <c r="L16" s="3">
        <f t="shared" si="26"/>
        <v>113.28125</v>
      </c>
      <c r="M16" s="3">
        <f t="shared" si="27"/>
        <v>94.25</v>
      </c>
      <c r="N16" s="3">
        <f t="shared" si="28"/>
        <v>122.52500000000002</v>
      </c>
      <c r="O16" s="8">
        <f t="shared" si="29"/>
        <v>72.5</v>
      </c>
      <c r="Q16">
        <v>55</v>
      </c>
      <c r="R16">
        <f t="shared" si="13"/>
        <v>7.416198487095663</v>
      </c>
      <c r="S16">
        <f t="shared" si="14"/>
        <v>7.666198487095663</v>
      </c>
      <c r="T16">
        <f t="shared" si="15"/>
        <v>7</v>
      </c>
      <c r="U16">
        <f t="shared" si="16"/>
        <v>7</v>
      </c>
    </row>
    <row r="17" spans="2:21" x14ac:dyDescent="0.2">
      <c r="B17" s="7">
        <v>60</v>
      </c>
      <c r="C17" s="3">
        <f t="shared" si="17"/>
        <v>86.25</v>
      </c>
      <c r="D17" s="3">
        <f t="shared" si="18"/>
        <v>107.8125</v>
      </c>
      <c r="E17" s="3">
        <f t="shared" si="19"/>
        <v>89.7</v>
      </c>
      <c r="F17" s="3">
        <f t="shared" si="20"/>
        <v>116.61</v>
      </c>
      <c r="G17" s="3">
        <f t="shared" si="21"/>
        <v>97.5</v>
      </c>
      <c r="H17" s="3">
        <f t="shared" si="22"/>
        <v>121.875</v>
      </c>
      <c r="I17" s="3">
        <f t="shared" si="23"/>
        <v>101.4</v>
      </c>
      <c r="J17" s="3">
        <f t="shared" si="24"/>
        <v>131.82</v>
      </c>
      <c r="K17" s="3">
        <f t="shared" si="25"/>
        <v>108.75</v>
      </c>
      <c r="L17" s="3">
        <f t="shared" si="26"/>
        <v>135.9375</v>
      </c>
      <c r="M17" s="3">
        <f t="shared" si="27"/>
        <v>113.1</v>
      </c>
      <c r="N17" s="3">
        <f t="shared" si="28"/>
        <v>147.03</v>
      </c>
      <c r="O17" s="8">
        <f t="shared" si="29"/>
        <v>87</v>
      </c>
      <c r="Q17">
        <v>60</v>
      </c>
      <c r="R17">
        <f t="shared" si="13"/>
        <v>7.745966692414834</v>
      </c>
      <c r="S17">
        <f t="shared" si="14"/>
        <v>7.995966692414834</v>
      </c>
      <c r="T17">
        <f t="shared" si="15"/>
        <v>7</v>
      </c>
      <c r="U17">
        <f t="shared" si="16"/>
        <v>7</v>
      </c>
    </row>
    <row r="18" spans="2:21" ht="17" thickBot="1" x14ac:dyDescent="0.25">
      <c r="B18" s="9">
        <v>70</v>
      </c>
      <c r="C18" s="10">
        <f t="shared" si="17"/>
        <v>100.625</v>
      </c>
      <c r="D18" s="10">
        <f t="shared" si="18"/>
        <v>125.78125</v>
      </c>
      <c r="E18" s="10">
        <f t="shared" si="19"/>
        <v>104.65</v>
      </c>
      <c r="F18" s="10">
        <f t="shared" si="20"/>
        <v>136.04500000000002</v>
      </c>
      <c r="G18" s="10">
        <f t="shared" si="21"/>
        <v>113.75</v>
      </c>
      <c r="H18" s="10">
        <f t="shared" si="22"/>
        <v>142.1875</v>
      </c>
      <c r="I18" s="10">
        <f t="shared" si="23"/>
        <v>118.3</v>
      </c>
      <c r="J18" s="10">
        <f t="shared" si="24"/>
        <v>153.79000000000002</v>
      </c>
      <c r="K18" s="10">
        <f t="shared" si="25"/>
        <v>126.875</v>
      </c>
      <c r="L18" s="10">
        <f t="shared" si="26"/>
        <v>158.59375</v>
      </c>
      <c r="M18" s="10">
        <f t="shared" si="27"/>
        <v>131.94999999999999</v>
      </c>
      <c r="N18" s="10">
        <f t="shared" si="28"/>
        <v>171.53500000000003</v>
      </c>
      <c r="O18" s="11">
        <f t="shared" si="29"/>
        <v>101.5</v>
      </c>
      <c r="Q18">
        <v>65</v>
      </c>
      <c r="R18">
        <f t="shared" si="13"/>
        <v>8.0622577482985491</v>
      </c>
      <c r="S18">
        <f t="shared" si="14"/>
        <v>8.3122577482985491</v>
      </c>
      <c r="T18">
        <f t="shared" si="15"/>
        <v>8</v>
      </c>
      <c r="U18">
        <f t="shared" si="16"/>
        <v>8</v>
      </c>
    </row>
    <row r="19" spans="2:21" ht="17" thickBot="1" x14ac:dyDescent="0.25">
      <c r="Q19">
        <v>70</v>
      </c>
      <c r="R19">
        <f t="shared" si="13"/>
        <v>8.3666002653407556</v>
      </c>
      <c r="S19">
        <f t="shared" si="14"/>
        <v>8.6166002653407556</v>
      </c>
      <c r="T19">
        <f t="shared" si="15"/>
        <v>8</v>
      </c>
      <c r="U19">
        <f t="shared" si="16"/>
        <v>8</v>
      </c>
    </row>
    <row r="20" spans="2:21" x14ac:dyDescent="0.2">
      <c r="B20" s="12" t="s">
        <v>10</v>
      </c>
      <c r="C20" s="13">
        <v>10</v>
      </c>
      <c r="D20" s="13"/>
      <c r="E20" s="13"/>
      <c r="F20" s="13"/>
      <c r="G20" s="13">
        <v>20</v>
      </c>
      <c r="H20" s="13"/>
      <c r="I20" s="13"/>
      <c r="J20" s="13"/>
      <c r="K20" s="13">
        <v>30</v>
      </c>
      <c r="L20" s="13"/>
      <c r="M20" s="13"/>
      <c r="N20" s="13"/>
      <c r="O20" s="14"/>
      <c r="Q20">
        <v>75</v>
      </c>
      <c r="R20">
        <f t="shared" si="13"/>
        <v>8.6602540378443873</v>
      </c>
      <c r="S20">
        <f t="shared" ref="S12:S20" si="30">R20+0.3</f>
        <v>8.960254037844388</v>
      </c>
      <c r="T20">
        <f t="shared" si="15"/>
        <v>8</v>
      </c>
      <c r="U20">
        <f t="shared" si="16"/>
        <v>8</v>
      </c>
    </row>
    <row r="21" spans="2:21" x14ac:dyDescent="0.2">
      <c r="B21" s="15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2</v>
      </c>
      <c r="H21" s="2" t="s">
        <v>3</v>
      </c>
      <c r="I21" s="2" t="s">
        <v>4</v>
      </c>
      <c r="J21" s="2" t="s">
        <v>5</v>
      </c>
      <c r="K21" s="2" t="s">
        <v>2</v>
      </c>
      <c r="L21" s="2" t="s">
        <v>3</v>
      </c>
      <c r="M21" s="2" t="s">
        <v>4</v>
      </c>
      <c r="N21" s="2" t="s">
        <v>5</v>
      </c>
      <c r="O21" s="16" t="s">
        <v>12</v>
      </c>
    </row>
    <row r="22" spans="2:21" x14ac:dyDescent="0.2">
      <c r="B22" s="15">
        <v>30</v>
      </c>
      <c r="C22" s="2">
        <f>$B22*$A$2+$B22*$A$2*$C$4*$E$2</f>
        <v>45</v>
      </c>
      <c r="D22" s="2">
        <f>$B22*$A$2^2+$B22*$A$2^2*$C$4*$E$2</f>
        <v>56.25</v>
      </c>
      <c r="E22" s="2">
        <f>$B22*$B$2+$B22*$B$2*$C$4*$E$2</f>
        <v>46.8</v>
      </c>
      <c r="F22" s="2">
        <f>$B22*$B$2^2+$B22*$B$2^2*$C$4*$E$2</f>
        <v>60.84</v>
      </c>
      <c r="G22" s="2">
        <f>$B22*$A$2+$B22*$A$2*$G$4*$E$2</f>
        <v>52.5</v>
      </c>
      <c r="H22" s="2">
        <f>$B22*$A$2^2+$B22*$A$2^2*$G$4*$E$2</f>
        <v>65.625</v>
      </c>
      <c r="I22" s="2">
        <f>$B22*$B$2+$B22*$B$2*$G$4*$E$2</f>
        <v>54.6</v>
      </c>
      <c r="J22" s="2">
        <f>$B22*$B$2^2+$B22*$B$2^2*$G$4*$E$2</f>
        <v>70.98</v>
      </c>
      <c r="K22" s="2">
        <f>$B22*$A$2+$B22*$A$2*$K$4*$E$2</f>
        <v>60</v>
      </c>
      <c r="L22" s="2">
        <f>$B22*$A$2^2+$B22*$A$2^2*$K$4*$E$2</f>
        <v>75</v>
      </c>
      <c r="M22" s="2">
        <f>$B22*$B$2+$B22*$B$2*$K$4*$E$2</f>
        <v>62.400000000000006</v>
      </c>
      <c r="N22" s="2">
        <f>$B22*$B$2^2+$B22*$B$2^2*$K$4*$E$2</f>
        <v>81.12</v>
      </c>
      <c r="O22" s="16">
        <f>$B22+$B22*$K$4*$E$2</f>
        <v>48</v>
      </c>
    </row>
    <row r="23" spans="2:21" x14ac:dyDescent="0.2">
      <c r="B23" s="15">
        <v>40</v>
      </c>
      <c r="C23" s="2">
        <f t="shared" ref="C23:C26" si="31">$B23*$A$2+$B23*$A$2*$C$4*$E$2</f>
        <v>60</v>
      </c>
      <c r="D23" s="2">
        <f t="shared" ref="D23:D26" si="32">$B23*$A$2^2+$B23*$A$2^2*$C$4*$E$2</f>
        <v>75</v>
      </c>
      <c r="E23" s="2">
        <f t="shared" ref="E23:E26" si="33">$B23*$B$2+$B23*$B$2*$C$4*$E$2</f>
        <v>62.4</v>
      </c>
      <c r="F23" s="2">
        <f t="shared" ref="F23:F26" si="34">$B23*$B$2^2+$B23*$B$2^2*$C$4*$E$2</f>
        <v>81.12</v>
      </c>
      <c r="G23" s="2">
        <f t="shared" ref="G23:G26" si="35">$B23*$A$2+$B23*$A$2*$G$4*$E$2</f>
        <v>70</v>
      </c>
      <c r="H23" s="2">
        <f t="shared" ref="H23:H26" si="36">$B23*$A$2^2+$B23*$A$2^2*$G$4*$E$2</f>
        <v>87.5</v>
      </c>
      <c r="I23" s="2">
        <f t="shared" ref="I23:I26" si="37">$B23*$B$2+$B23*$B$2*$G$4*$E$2</f>
        <v>72.8</v>
      </c>
      <c r="J23" s="2">
        <f t="shared" ref="J23:J26" si="38">$B23*$B$2^2+$B23*$B$2^2*$G$4*$E$2</f>
        <v>94.640000000000015</v>
      </c>
      <c r="K23" s="2">
        <f t="shared" ref="K23:K26" si="39">$B23*$A$2+$B23*$A$2*$K$4*$E$2</f>
        <v>80</v>
      </c>
      <c r="L23" s="2">
        <f t="shared" ref="L23:L26" si="40">$B23*$A$2^2+$B23*$A$2^2*$K$4*$E$2</f>
        <v>100</v>
      </c>
      <c r="M23" s="2">
        <f t="shared" ref="M23:M26" si="41">$B23*$B$2+$B23*$B$2*$K$4*$E$2</f>
        <v>83.2</v>
      </c>
      <c r="N23" s="2">
        <f t="shared" ref="N23:N26" si="42">$B23*$B$2^2+$B23*$B$2^2*$K$4*$E$2</f>
        <v>108.16000000000001</v>
      </c>
      <c r="O23" s="16">
        <f t="shared" ref="O23:O26" si="43">$B23+$B23*$K$4*$E$2</f>
        <v>64</v>
      </c>
    </row>
    <row r="24" spans="2:21" x14ac:dyDescent="0.2">
      <c r="B24" s="15">
        <v>50</v>
      </c>
      <c r="C24" s="2">
        <f t="shared" si="31"/>
        <v>75</v>
      </c>
      <c r="D24" s="2">
        <f t="shared" si="32"/>
        <v>93.75</v>
      </c>
      <c r="E24" s="2">
        <f t="shared" si="33"/>
        <v>78</v>
      </c>
      <c r="F24" s="2">
        <f t="shared" si="34"/>
        <v>101.40000000000002</v>
      </c>
      <c r="G24" s="2">
        <f t="shared" si="35"/>
        <v>87.5</v>
      </c>
      <c r="H24" s="2">
        <f t="shared" si="36"/>
        <v>109.375</v>
      </c>
      <c r="I24" s="2">
        <f t="shared" si="37"/>
        <v>91</v>
      </c>
      <c r="J24" s="2">
        <f t="shared" si="38"/>
        <v>118.30000000000001</v>
      </c>
      <c r="K24" s="2">
        <f t="shared" si="39"/>
        <v>100</v>
      </c>
      <c r="L24" s="2">
        <f t="shared" si="40"/>
        <v>125</v>
      </c>
      <c r="M24" s="2">
        <f t="shared" si="41"/>
        <v>104</v>
      </c>
      <c r="N24" s="2">
        <f t="shared" si="42"/>
        <v>135.20000000000002</v>
      </c>
      <c r="O24" s="16">
        <f t="shared" si="43"/>
        <v>80</v>
      </c>
    </row>
    <row r="25" spans="2:21" x14ac:dyDescent="0.2">
      <c r="B25" s="15">
        <v>60</v>
      </c>
      <c r="C25" s="2">
        <f t="shared" si="31"/>
        <v>90</v>
      </c>
      <c r="D25" s="2">
        <f t="shared" si="32"/>
        <v>112.5</v>
      </c>
      <c r="E25" s="2">
        <f t="shared" si="33"/>
        <v>93.6</v>
      </c>
      <c r="F25" s="2">
        <f t="shared" si="34"/>
        <v>121.68</v>
      </c>
      <c r="G25" s="2">
        <f t="shared" si="35"/>
        <v>105</v>
      </c>
      <c r="H25" s="2">
        <f t="shared" si="36"/>
        <v>131.25</v>
      </c>
      <c r="I25" s="2">
        <f t="shared" si="37"/>
        <v>109.2</v>
      </c>
      <c r="J25" s="2">
        <f t="shared" si="38"/>
        <v>141.96</v>
      </c>
      <c r="K25" s="2">
        <f t="shared" si="39"/>
        <v>120</v>
      </c>
      <c r="L25" s="2">
        <f t="shared" si="40"/>
        <v>150</v>
      </c>
      <c r="M25" s="2">
        <f t="shared" si="41"/>
        <v>124.80000000000001</v>
      </c>
      <c r="N25" s="2">
        <f t="shared" si="42"/>
        <v>162.24</v>
      </c>
      <c r="O25" s="16">
        <f t="shared" si="43"/>
        <v>96</v>
      </c>
    </row>
    <row r="26" spans="2:21" ht="17" thickBot="1" x14ac:dyDescent="0.25">
      <c r="B26" s="17">
        <v>70</v>
      </c>
      <c r="C26" s="18">
        <f t="shared" si="31"/>
        <v>105</v>
      </c>
      <c r="D26" s="18">
        <f t="shared" si="32"/>
        <v>131.25</v>
      </c>
      <c r="E26" s="18">
        <f t="shared" si="33"/>
        <v>109.2</v>
      </c>
      <c r="F26" s="18">
        <f t="shared" si="34"/>
        <v>141.96</v>
      </c>
      <c r="G26" s="18">
        <f t="shared" si="35"/>
        <v>122.5</v>
      </c>
      <c r="H26" s="18">
        <f t="shared" si="36"/>
        <v>153.125</v>
      </c>
      <c r="I26" s="18">
        <f t="shared" si="37"/>
        <v>127.4</v>
      </c>
      <c r="J26" s="18">
        <f t="shared" si="38"/>
        <v>165.62</v>
      </c>
      <c r="K26" s="18">
        <f t="shared" si="39"/>
        <v>140</v>
      </c>
      <c r="L26" s="18">
        <f t="shared" si="40"/>
        <v>175</v>
      </c>
      <c r="M26" s="18">
        <f t="shared" si="41"/>
        <v>145.6</v>
      </c>
      <c r="N26" s="18">
        <f t="shared" si="42"/>
        <v>189.28000000000003</v>
      </c>
      <c r="O26" s="19">
        <f t="shared" si="43"/>
        <v>112</v>
      </c>
    </row>
    <row r="27" spans="2:21" ht="17" thickBot="1" x14ac:dyDescent="0.25"/>
    <row r="28" spans="2:21" x14ac:dyDescent="0.2">
      <c r="B28" s="4" t="s">
        <v>11</v>
      </c>
      <c r="C28" s="5">
        <v>10</v>
      </c>
      <c r="D28" s="5"/>
      <c r="E28" s="5"/>
      <c r="F28" s="5"/>
      <c r="G28" s="5">
        <v>20</v>
      </c>
      <c r="H28" s="5"/>
      <c r="I28" s="5"/>
      <c r="J28" s="5"/>
      <c r="K28" s="5">
        <v>30</v>
      </c>
      <c r="L28" s="5"/>
      <c r="M28" s="5"/>
      <c r="N28" s="5"/>
      <c r="O28" s="6"/>
    </row>
    <row r="29" spans="2:21" x14ac:dyDescent="0.2">
      <c r="B29" s="7" t="s">
        <v>1</v>
      </c>
      <c r="C29" s="3" t="s">
        <v>2</v>
      </c>
      <c r="D29" s="3" t="s">
        <v>3</v>
      </c>
      <c r="E29" s="3" t="s">
        <v>4</v>
      </c>
      <c r="F29" s="3" t="s">
        <v>5</v>
      </c>
      <c r="G29" s="3" t="s">
        <v>2</v>
      </c>
      <c r="H29" s="3" t="s">
        <v>3</v>
      </c>
      <c r="I29" s="3" t="s">
        <v>4</v>
      </c>
      <c r="J29" s="3" t="s">
        <v>5</v>
      </c>
      <c r="K29" s="3" t="s">
        <v>2</v>
      </c>
      <c r="L29" s="3" t="s">
        <v>3</v>
      </c>
      <c r="M29" s="3" t="s">
        <v>4</v>
      </c>
      <c r="N29" s="3" t="s">
        <v>5</v>
      </c>
      <c r="O29" s="8" t="s">
        <v>12</v>
      </c>
    </row>
    <row r="30" spans="2:21" x14ac:dyDescent="0.2">
      <c r="B30" s="7">
        <v>30</v>
      </c>
      <c r="C30" s="3">
        <f>$B30*$A$2+$B30*$C$4*$F$2</f>
        <v>46.5</v>
      </c>
      <c r="D30" s="3">
        <f>$B30*$A$2^2+$B30*$C$4*$F$2</f>
        <v>55.875</v>
      </c>
      <c r="E30" s="3">
        <f>$B30*$B$2+$B30*$C$4*$F$2</f>
        <v>48</v>
      </c>
      <c r="F30" s="3">
        <f>$B30*$B$2^2+$B30*$C$4*$F$2</f>
        <v>59.7</v>
      </c>
      <c r="G30" s="3">
        <f>$B30*$A$2+$B30*$G$4*$F$2</f>
        <v>55.5</v>
      </c>
      <c r="H30" s="3">
        <f>$B30*$A$2^2+$B30*$G$4*$F$2</f>
        <v>64.875</v>
      </c>
      <c r="I30" s="3">
        <f>$B30*$B$2+$B30*$G$4*$F$2</f>
        <v>57</v>
      </c>
      <c r="J30" s="3">
        <f>$B30*$B$2^2+$B30*$G$4*$F$2</f>
        <v>68.7</v>
      </c>
      <c r="K30" s="3">
        <f>$B30*$A$2+$B30*$K$4*$F$2</f>
        <v>64.5</v>
      </c>
      <c r="L30" s="3">
        <f>$B30*$A$2^2+$B30*$K$4*$F$2</f>
        <v>73.875</v>
      </c>
      <c r="M30" s="3">
        <f>$B30*$B$2+$B30*$K$4*$F$2</f>
        <v>66</v>
      </c>
      <c r="N30" s="3">
        <f>$B30*$B$2^2+$B30*$K$4*$F$2</f>
        <v>77.7</v>
      </c>
      <c r="O30" s="8">
        <f>$B30+$B30*$K$4*$F$2</f>
        <v>57</v>
      </c>
    </row>
    <row r="31" spans="2:21" x14ac:dyDescent="0.2">
      <c r="B31" s="7">
        <v>40</v>
      </c>
      <c r="C31" s="3">
        <f t="shared" ref="C31:C35" si="44">$B31*$A$2+$B31*$C$4*$F$2</f>
        <v>62</v>
      </c>
      <c r="D31" s="3">
        <f t="shared" ref="D31:D35" si="45">$B31*$A$2^2+$B31*$C$4*$F$2</f>
        <v>74.5</v>
      </c>
      <c r="E31" s="3">
        <f t="shared" ref="E31:E35" si="46">$B31*$B$2+$B31*$C$4*$F$2</f>
        <v>64</v>
      </c>
      <c r="F31" s="3">
        <f t="shared" ref="F31:F35" si="47">$B31*$B$2^2+$B31*$C$4*$F$2</f>
        <v>79.600000000000009</v>
      </c>
      <c r="G31" s="3">
        <f t="shared" ref="G31:G35" si="48">$B31*$A$2+$B31*$G$4*$F$2</f>
        <v>74</v>
      </c>
      <c r="H31" s="3">
        <f t="shared" ref="H31:H35" si="49">$B31*$A$2^2+$B31*$G$4*$F$2</f>
        <v>86.5</v>
      </c>
      <c r="I31" s="3">
        <f t="shared" ref="I31:I35" si="50">$B31*$B$2+$B31*$G$4*$F$2</f>
        <v>76</v>
      </c>
      <c r="J31" s="3">
        <f t="shared" ref="J31:J35" si="51">$B31*$B$2^2+$B31*$G$4*$F$2</f>
        <v>91.600000000000009</v>
      </c>
      <c r="K31" s="3">
        <f t="shared" ref="K31:K35" si="52">$B31*$A$2+$B31*$K$4*$F$2</f>
        <v>86</v>
      </c>
      <c r="L31" s="3">
        <f t="shared" ref="L31:L35" si="53">$B31*$A$2^2+$B31*$K$4*$F$2</f>
        <v>98.5</v>
      </c>
      <c r="M31" s="3">
        <f t="shared" ref="M31:M35" si="54">$B31*$B$2+$B31*$K$4*$F$2</f>
        <v>88</v>
      </c>
      <c r="N31" s="3">
        <f t="shared" ref="N31:N35" si="55">$B31*$B$2^2+$B31*$K$4*$F$2</f>
        <v>103.60000000000001</v>
      </c>
      <c r="O31" s="8">
        <f t="shared" ref="O31:O35" si="56">$B31+$B31*$K$4*$F$2</f>
        <v>76</v>
      </c>
    </row>
    <row r="32" spans="2:21" x14ac:dyDescent="0.2">
      <c r="B32" s="7">
        <v>50</v>
      </c>
      <c r="C32" s="3">
        <f t="shared" si="44"/>
        <v>77.5</v>
      </c>
      <c r="D32" s="3">
        <f t="shared" si="45"/>
        <v>93.125</v>
      </c>
      <c r="E32" s="3">
        <f t="shared" si="46"/>
        <v>80</v>
      </c>
      <c r="F32" s="3">
        <f t="shared" si="47"/>
        <v>99.500000000000014</v>
      </c>
      <c r="G32" s="3">
        <f t="shared" si="48"/>
        <v>92.5</v>
      </c>
      <c r="H32" s="3">
        <f t="shared" si="49"/>
        <v>108.125</v>
      </c>
      <c r="I32" s="3">
        <f t="shared" si="50"/>
        <v>95</v>
      </c>
      <c r="J32" s="3">
        <f t="shared" si="51"/>
        <v>114.50000000000001</v>
      </c>
      <c r="K32" s="3">
        <f t="shared" si="52"/>
        <v>107.5</v>
      </c>
      <c r="L32" s="3">
        <f t="shared" si="53"/>
        <v>123.125</v>
      </c>
      <c r="M32" s="3">
        <f t="shared" si="54"/>
        <v>110</v>
      </c>
      <c r="N32" s="3">
        <f t="shared" si="55"/>
        <v>129.5</v>
      </c>
      <c r="O32" s="8">
        <f t="shared" si="56"/>
        <v>95</v>
      </c>
    </row>
    <row r="33" spans="2:15" x14ac:dyDescent="0.2">
      <c r="B33" s="7">
        <v>60</v>
      </c>
      <c r="C33" s="3">
        <f t="shared" si="44"/>
        <v>93</v>
      </c>
      <c r="D33" s="3">
        <f t="shared" si="45"/>
        <v>111.75</v>
      </c>
      <c r="E33" s="3">
        <f t="shared" si="46"/>
        <v>96</v>
      </c>
      <c r="F33" s="3">
        <f t="shared" si="47"/>
        <v>119.4</v>
      </c>
      <c r="G33" s="3">
        <f t="shared" si="48"/>
        <v>111</v>
      </c>
      <c r="H33" s="3">
        <f t="shared" si="49"/>
        <v>129.75</v>
      </c>
      <c r="I33" s="3">
        <f t="shared" si="50"/>
        <v>114</v>
      </c>
      <c r="J33" s="3">
        <f t="shared" si="51"/>
        <v>137.4</v>
      </c>
      <c r="K33" s="3">
        <f t="shared" si="52"/>
        <v>129</v>
      </c>
      <c r="L33" s="3">
        <f t="shared" si="53"/>
        <v>147.75</v>
      </c>
      <c r="M33" s="3">
        <f t="shared" si="54"/>
        <v>132</v>
      </c>
      <c r="N33" s="3">
        <f t="shared" si="55"/>
        <v>155.4</v>
      </c>
      <c r="O33" s="8">
        <f t="shared" si="56"/>
        <v>114</v>
      </c>
    </row>
    <row r="34" spans="2:15" x14ac:dyDescent="0.2">
      <c r="B34" s="7">
        <v>70</v>
      </c>
      <c r="C34" s="3">
        <f t="shared" si="44"/>
        <v>108.5</v>
      </c>
      <c r="D34" s="3">
        <f t="shared" si="45"/>
        <v>130.375</v>
      </c>
      <c r="E34" s="3">
        <f t="shared" si="46"/>
        <v>112</v>
      </c>
      <c r="F34" s="3">
        <f t="shared" si="47"/>
        <v>139.30000000000001</v>
      </c>
      <c r="G34" s="3">
        <f t="shared" si="48"/>
        <v>129.5</v>
      </c>
      <c r="H34" s="3">
        <f t="shared" si="49"/>
        <v>151.375</v>
      </c>
      <c r="I34" s="3">
        <f t="shared" si="50"/>
        <v>133</v>
      </c>
      <c r="J34" s="3">
        <f t="shared" si="51"/>
        <v>160.30000000000001</v>
      </c>
      <c r="K34" s="3">
        <f t="shared" si="52"/>
        <v>150.5</v>
      </c>
      <c r="L34" s="3">
        <f t="shared" si="53"/>
        <v>172.375</v>
      </c>
      <c r="M34" s="3">
        <f t="shared" si="54"/>
        <v>154</v>
      </c>
      <c r="N34" s="3">
        <f t="shared" si="55"/>
        <v>181.3</v>
      </c>
      <c r="O34" s="8">
        <f t="shared" si="56"/>
        <v>133</v>
      </c>
    </row>
    <row r="35" spans="2:15" ht="17" thickBot="1" x14ac:dyDescent="0.25">
      <c r="B35" s="9">
        <v>75</v>
      </c>
      <c r="C35" s="3">
        <f t="shared" si="44"/>
        <v>116.25</v>
      </c>
      <c r="D35" s="3">
        <f t="shared" si="45"/>
        <v>139.6875</v>
      </c>
      <c r="E35" s="3">
        <f t="shared" si="46"/>
        <v>120</v>
      </c>
      <c r="F35" s="3">
        <f t="shared" si="47"/>
        <v>149.25</v>
      </c>
      <c r="G35" s="3">
        <f t="shared" si="48"/>
        <v>138.75</v>
      </c>
      <c r="H35" s="3">
        <f t="shared" si="49"/>
        <v>162.1875</v>
      </c>
      <c r="I35" s="3">
        <f t="shared" si="50"/>
        <v>142.5</v>
      </c>
      <c r="J35" s="3">
        <f t="shared" si="51"/>
        <v>171.75</v>
      </c>
      <c r="K35" s="3">
        <f t="shared" si="52"/>
        <v>161.25</v>
      </c>
      <c r="L35" s="3">
        <f t="shared" si="53"/>
        <v>184.6875</v>
      </c>
      <c r="M35" s="3">
        <f t="shared" si="54"/>
        <v>165</v>
      </c>
      <c r="N35" s="3">
        <f t="shared" si="55"/>
        <v>194.25</v>
      </c>
      <c r="O35" s="11">
        <f t="shared" si="56"/>
        <v>142.5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sqref="A1:U37"/>
    </sheetView>
  </sheetViews>
  <sheetFormatPr baseColWidth="10" defaultRowHeight="16" x14ac:dyDescent="0.2"/>
  <sheetData>
    <row r="1" spans="1:21" x14ac:dyDescent="0.2">
      <c r="A1" t="s">
        <v>7</v>
      </c>
      <c r="B1" t="s">
        <v>8</v>
      </c>
      <c r="C1" t="s">
        <v>0</v>
      </c>
      <c r="D1" t="s">
        <v>9</v>
      </c>
      <c r="E1" t="s">
        <v>10</v>
      </c>
      <c r="F1" t="s">
        <v>11</v>
      </c>
      <c r="Q1" t="s">
        <v>13</v>
      </c>
    </row>
    <row r="2" spans="1:21" x14ac:dyDescent="0.2">
      <c r="A2">
        <v>1.25</v>
      </c>
      <c r="B2">
        <v>1.35</v>
      </c>
      <c r="C2">
        <f>R3/100</f>
        <v>0.02</v>
      </c>
      <c r="D2">
        <f>R4/100</f>
        <v>0.1</v>
      </c>
      <c r="E2">
        <f>R5/100</f>
        <v>0.2</v>
      </c>
      <c r="F2">
        <f>R6/100</f>
        <v>0.3</v>
      </c>
    </row>
    <row r="3" spans="1:21" ht="17" thickBot="1" x14ac:dyDescent="0.25">
      <c r="C3" t="s">
        <v>6</v>
      </c>
      <c r="Q3" t="s">
        <v>0</v>
      </c>
      <c r="R3">
        <v>2</v>
      </c>
    </row>
    <row r="4" spans="1:21" x14ac:dyDescent="0.2">
      <c r="B4" s="4" t="s">
        <v>0</v>
      </c>
      <c r="C4" s="5">
        <v>10</v>
      </c>
      <c r="D4" s="5"/>
      <c r="E4" s="5"/>
      <c r="F4" s="5"/>
      <c r="G4" s="5">
        <v>20</v>
      </c>
      <c r="H4" s="5"/>
      <c r="I4" s="5"/>
      <c r="J4" s="5"/>
      <c r="K4" s="5">
        <v>27</v>
      </c>
      <c r="L4" s="5" t="s">
        <v>14</v>
      </c>
      <c r="M4" s="5"/>
      <c r="N4" s="5"/>
      <c r="O4" s="6"/>
      <c r="Q4" t="s">
        <v>9</v>
      </c>
      <c r="R4">
        <v>10</v>
      </c>
    </row>
    <row r="5" spans="1:21" x14ac:dyDescent="0.2">
      <c r="B5" s="7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2</v>
      </c>
      <c r="H5" s="3" t="s">
        <v>3</v>
      </c>
      <c r="I5" s="3" t="s">
        <v>4</v>
      </c>
      <c r="J5" s="3" t="s">
        <v>5</v>
      </c>
      <c r="K5" s="3" t="s">
        <v>2</v>
      </c>
      <c r="L5" s="3" t="s">
        <v>3</v>
      </c>
      <c r="M5" s="3" t="s">
        <v>4</v>
      </c>
      <c r="N5" s="3" t="s">
        <v>5</v>
      </c>
      <c r="O5" s="8" t="s">
        <v>12</v>
      </c>
      <c r="Q5" t="s">
        <v>10</v>
      </c>
      <c r="R5">
        <v>20</v>
      </c>
    </row>
    <row r="6" spans="1:21" x14ac:dyDescent="0.2">
      <c r="A6">
        <f>$B6+$P6*($C$4-3)*$C$2</f>
        <v>31.036000000000001</v>
      </c>
      <c r="B6" s="7">
        <v>30</v>
      </c>
      <c r="C6" s="3">
        <f>$B6*$A$2+$P6*$C$4*$C$2</f>
        <v>38.979999999999997</v>
      </c>
      <c r="D6" s="3">
        <f>$B6*$A$2^2+$P6*$C$4*$C$2</f>
        <v>48.354999999999997</v>
      </c>
      <c r="E6" s="3">
        <f>$B6*$B$2+$P6*$C$4*$C$2</f>
        <v>41.98</v>
      </c>
      <c r="F6" s="3">
        <f>$B6*$B$2^2+$P6*$C$4*$C$2</f>
        <v>56.155000000000001</v>
      </c>
      <c r="G6" s="3">
        <f>$B6*$A$2+$P6*$G$4*$C$2</f>
        <v>40.46</v>
      </c>
      <c r="H6" s="3">
        <f>$B6*$A$2^2+$P6*$G$4*$C$2</f>
        <v>49.835000000000001</v>
      </c>
      <c r="I6" s="3">
        <f>$B6*$B$2+$P6*$G$4*$C$2</f>
        <v>43.46</v>
      </c>
      <c r="J6" s="3">
        <f>$B6*$B$2^2+$P6*$G$4*$C$2</f>
        <v>57.635000000000005</v>
      </c>
      <c r="K6" s="3">
        <f>$B6*$A$2+$P6*$K$4*$C$2</f>
        <v>41.496000000000002</v>
      </c>
      <c r="L6" s="3">
        <f>$B6*$A$2^2+$P6*$K$4*$C$2</f>
        <v>50.871000000000002</v>
      </c>
      <c r="M6" s="3">
        <f>$B6*$B$2+$P6*$K$4*$C$2</f>
        <v>44.496000000000002</v>
      </c>
      <c r="N6" s="3">
        <f>$B6*$B$2^2+$P6*$K$4*$C$2</f>
        <v>58.671000000000006</v>
      </c>
      <c r="O6" s="8">
        <f>$B6+$P6*$K$4*$C$2</f>
        <v>33.996000000000002</v>
      </c>
      <c r="P6">
        <f>ROUNDDOWN(SQRT(SQRT(B6)*10),2)</f>
        <v>7.4</v>
      </c>
      <c r="Q6" t="s">
        <v>11</v>
      </c>
      <c r="R6">
        <v>30</v>
      </c>
    </row>
    <row r="7" spans="1:21" x14ac:dyDescent="0.2">
      <c r="A7">
        <f t="shared" ref="A7:A10" si="0">$B7+$P7*($C$4-3)*$C$2</f>
        <v>41.113</v>
      </c>
      <c r="B7" s="7">
        <v>40</v>
      </c>
      <c r="C7" s="3">
        <f t="shared" ref="C7:C10" si="1">$B7*$A$2+$P7*$C$4*$C$2</f>
        <v>51.59</v>
      </c>
      <c r="D7" s="3">
        <f t="shared" ref="D7:D10" si="2">$B7*$A$2^2+$P7*$C$4*$C$2</f>
        <v>64.09</v>
      </c>
      <c r="E7" s="3">
        <f t="shared" ref="E7:E10" si="3">$B7*$B$2+$P7*$C$4*$C$2</f>
        <v>55.59</v>
      </c>
      <c r="F7" s="3">
        <f t="shared" ref="F7:F10" si="4">$B7*$B$2^2+$P7*$C$4*$C$2</f>
        <v>74.490000000000009</v>
      </c>
      <c r="G7" s="3">
        <f t="shared" ref="G7:G10" si="5">$B7*$A$2+$P7*$G$4*$C$2</f>
        <v>53.18</v>
      </c>
      <c r="H7" s="3">
        <f t="shared" ref="H7:H10" si="6">$B7*$A$2^2+$P7*$G$4*$C$2</f>
        <v>65.680000000000007</v>
      </c>
      <c r="I7" s="3">
        <f t="shared" ref="I7:I10" si="7">$B7*$B$2+$P7*$G$4*$C$2</f>
        <v>57.18</v>
      </c>
      <c r="J7" s="3">
        <f t="shared" ref="J7:J10" si="8">$B7*$B$2^2+$P7*$G$4*$C$2</f>
        <v>76.080000000000013</v>
      </c>
      <c r="K7" s="3">
        <f t="shared" ref="K7:K10" si="9">$B7*$A$2+$P7*$K$4*$C$2</f>
        <v>54.292999999999999</v>
      </c>
      <c r="L7" s="3">
        <f t="shared" ref="L7:L10" si="10">$B7*$A$2^2+$P7*$K$4*$C$2</f>
        <v>66.793000000000006</v>
      </c>
      <c r="M7" s="3">
        <f t="shared" ref="M7:M10" si="11">$B7*$B$2+$P7*$K$4*$C$2</f>
        <v>58.292999999999999</v>
      </c>
      <c r="N7" s="3">
        <f t="shared" ref="N7:N10" si="12">$B7*$B$2^2+$P7*$K$4*$C$2</f>
        <v>77.193000000000012</v>
      </c>
      <c r="O7" s="8">
        <f t="shared" ref="O7:O10" si="13">$B7+$P7*$K$4*$C$2</f>
        <v>44.292999999999999</v>
      </c>
      <c r="P7">
        <f t="shared" ref="P7:P10" si="14">ROUNDDOWN(SQRT(SQRT(B7)*10),2)</f>
        <v>7.95</v>
      </c>
    </row>
    <row r="8" spans="1:21" x14ac:dyDescent="0.2">
      <c r="A8">
        <f t="shared" si="0"/>
        <v>51.176000000000002</v>
      </c>
      <c r="B8" s="7">
        <v>50</v>
      </c>
      <c r="C8" s="3">
        <f t="shared" si="1"/>
        <v>64.180000000000007</v>
      </c>
      <c r="D8" s="3">
        <f t="shared" si="2"/>
        <v>79.805000000000007</v>
      </c>
      <c r="E8" s="3">
        <f t="shared" si="3"/>
        <v>69.180000000000007</v>
      </c>
      <c r="F8" s="3">
        <f t="shared" si="4"/>
        <v>92.805000000000021</v>
      </c>
      <c r="G8" s="3">
        <f t="shared" si="5"/>
        <v>65.86</v>
      </c>
      <c r="H8" s="3">
        <f t="shared" si="6"/>
        <v>81.484999999999999</v>
      </c>
      <c r="I8" s="3">
        <f t="shared" si="7"/>
        <v>70.86</v>
      </c>
      <c r="J8" s="3">
        <f t="shared" si="8"/>
        <v>94.485000000000014</v>
      </c>
      <c r="K8" s="3">
        <f t="shared" si="9"/>
        <v>67.036000000000001</v>
      </c>
      <c r="L8" s="3">
        <f t="shared" si="10"/>
        <v>82.661000000000001</v>
      </c>
      <c r="M8" s="3">
        <f t="shared" si="11"/>
        <v>72.036000000000001</v>
      </c>
      <c r="N8" s="3">
        <f t="shared" si="12"/>
        <v>95.661000000000016</v>
      </c>
      <c r="O8" s="8">
        <f t="shared" si="13"/>
        <v>54.536000000000001</v>
      </c>
      <c r="P8">
        <f t="shared" si="14"/>
        <v>8.4</v>
      </c>
    </row>
    <row r="9" spans="1:21" x14ac:dyDescent="0.2">
      <c r="A9">
        <f t="shared" si="0"/>
        <v>61.231999999999999</v>
      </c>
      <c r="B9" s="7">
        <v>60</v>
      </c>
      <c r="C9" s="3">
        <f t="shared" si="1"/>
        <v>76.760000000000005</v>
      </c>
      <c r="D9" s="3">
        <f t="shared" si="2"/>
        <v>95.51</v>
      </c>
      <c r="E9" s="3">
        <f t="shared" si="3"/>
        <v>82.76</v>
      </c>
      <c r="F9" s="3">
        <f t="shared" si="4"/>
        <v>111.11000000000001</v>
      </c>
      <c r="G9" s="3">
        <f t="shared" si="5"/>
        <v>78.52</v>
      </c>
      <c r="H9" s="3">
        <f t="shared" si="6"/>
        <v>97.27</v>
      </c>
      <c r="I9" s="3">
        <f t="shared" si="7"/>
        <v>84.52</v>
      </c>
      <c r="J9" s="3">
        <f t="shared" si="8"/>
        <v>112.87</v>
      </c>
      <c r="K9" s="3">
        <f t="shared" si="9"/>
        <v>79.751999999999995</v>
      </c>
      <c r="L9" s="3">
        <f t="shared" si="10"/>
        <v>98.501999999999995</v>
      </c>
      <c r="M9" s="3">
        <f t="shared" si="11"/>
        <v>85.751999999999995</v>
      </c>
      <c r="N9" s="3">
        <f t="shared" si="12"/>
        <v>114.102</v>
      </c>
      <c r="O9" s="8">
        <f t="shared" si="13"/>
        <v>64.751999999999995</v>
      </c>
      <c r="P9">
        <f t="shared" si="14"/>
        <v>8.8000000000000007</v>
      </c>
    </row>
    <row r="10" spans="1:21" ht="17" thickBot="1" x14ac:dyDescent="0.25">
      <c r="A10">
        <f t="shared" si="0"/>
        <v>71.279600000000002</v>
      </c>
      <c r="B10" s="9">
        <v>70</v>
      </c>
      <c r="C10" s="3">
        <f t="shared" si="1"/>
        <v>89.328000000000003</v>
      </c>
      <c r="D10" s="3">
        <f>$B10*$A$2^2+$P10*$C$4*$C$2</f>
        <v>111.203</v>
      </c>
      <c r="E10" s="3">
        <f t="shared" si="3"/>
        <v>96.328000000000003</v>
      </c>
      <c r="F10" s="3">
        <f t="shared" si="4"/>
        <v>129.40300000000002</v>
      </c>
      <c r="G10" s="3">
        <f t="shared" si="5"/>
        <v>91.156000000000006</v>
      </c>
      <c r="H10" s="3">
        <f t="shared" si="6"/>
        <v>113.03100000000001</v>
      </c>
      <c r="I10" s="3">
        <f t="shared" si="7"/>
        <v>98.156000000000006</v>
      </c>
      <c r="J10" s="3">
        <f t="shared" si="8"/>
        <v>131.23100000000002</v>
      </c>
      <c r="K10" s="3">
        <f t="shared" si="9"/>
        <v>92.435599999999994</v>
      </c>
      <c r="L10" s="3">
        <f t="shared" si="10"/>
        <v>114.31059999999999</v>
      </c>
      <c r="M10" s="3">
        <f>$B10*$B$2+$P10*$K$4*$C$2</f>
        <v>99.435599999999994</v>
      </c>
      <c r="N10" s="3">
        <f t="shared" si="12"/>
        <v>132.51060000000001</v>
      </c>
      <c r="O10" s="8">
        <f t="shared" si="13"/>
        <v>74.935599999999994</v>
      </c>
      <c r="P10">
        <f t="shared" si="14"/>
        <v>9.14</v>
      </c>
    </row>
    <row r="11" spans="1:21" ht="17" thickBot="1" x14ac:dyDescent="0.25">
      <c r="Q11">
        <v>30</v>
      </c>
      <c r="R11">
        <f>SQRT(Q11)</f>
        <v>5.4772255750516612</v>
      </c>
      <c r="S11">
        <f>SQRT(R11*10)</f>
        <v>7.4008280449228527</v>
      </c>
      <c r="T11">
        <f>ROUNDDOWN(S11,0)</f>
        <v>7</v>
      </c>
      <c r="U11">
        <f>ROUNDDOWN(R11,0)</f>
        <v>5</v>
      </c>
    </row>
    <row r="12" spans="1:21" x14ac:dyDescent="0.2">
      <c r="B12" s="4" t="s">
        <v>9</v>
      </c>
      <c r="C12" s="5">
        <v>10</v>
      </c>
      <c r="D12" s="5"/>
      <c r="E12" s="5"/>
      <c r="F12" s="5"/>
      <c r="G12" s="5">
        <v>20</v>
      </c>
      <c r="H12" s="5"/>
      <c r="I12" s="5"/>
      <c r="J12" s="5"/>
      <c r="K12" s="5">
        <v>30</v>
      </c>
      <c r="L12" s="5"/>
      <c r="M12" s="5"/>
      <c r="N12" s="5"/>
      <c r="O12" s="6"/>
      <c r="Q12">
        <v>35</v>
      </c>
      <c r="R12">
        <f t="shared" ref="R12:R20" si="15">SQRT(Q12)</f>
        <v>5.9160797830996161</v>
      </c>
      <c r="S12">
        <f t="shared" ref="S12:S20" si="16">SQRT(R12*10)</f>
        <v>7.6916056731345863</v>
      </c>
      <c r="T12">
        <f>ROUNDDOWN(S12,0)</f>
        <v>7</v>
      </c>
      <c r="U12">
        <f t="shared" ref="U12:U20" si="17">ROUNDDOWN(R12,0)</f>
        <v>5</v>
      </c>
    </row>
    <row r="13" spans="1:21" x14ac:dyDescent="0.2">
      <c r="B13" s="7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2</v>
      </c>
      <c r="H13" s="3" t="s">
        <v>3</v>
      </c>
      <c r="I13" s="3" t="s">
        <v>4</v>
      </c>
      <c r="J13" s="3" t="s">
        <v>5</v>
      </c>
      <c r="K13" s="3" t="s">
        <v>2</v>
      </c>
      <c r="L13" s="3" t="s">
        <v>3</v>
      </c>
      <c r="M13" s="3" t="s">
        <v>4</v>
      </c>
      <c r="N13" s="3" t="s">
        <v>5</v>
      </c>
      <c r="O13" s="8" t="s">
        <v>12</v>
      </c>
      <c r="Q13">
        <v>40</v>
      </c>
      <c r="R13">
        <f t="shared" si="15"/>
        <v>6.324555320336759</v>
      </c>
      <c r="S13">
        <f t="shared" si="16"/>
        <v>7.9527072876705072</v>
      </c>
      <c r="T13">
        <f t="shared" ref="T12:T20" si="18">ROUNDDOWN(S13,0)</f>
        <v>7</v>
      </c>
      <c r="U13">
        <f t="shared" si="17"/>
        <v>6</v>
      </c>
    </row>
    <row r="14" spans="1:21" x14ac:dyDescent="0.2">
      <c r="A14">
        <f>$B14+$P14*($C$4-3)*$D$2</f>
        <v>35.18</v>
      </c>
      <c r="B14" s="7">
        <v>30</v>
      </c>
      <c r="C14" s="3">
        <f>$B14*$A$2+$P14*$C$4*$D$2</f>
        <v>44.9</v>
      </c>
      <c r="D14" s="3">
        <f>$B14*$A$2^2+$P14*$C$4*$D$2</f>
        <v>54.274999999999999</v>
      </c>
      <c r="E14" s="3">
        <f>$B14*$B$2+$P14*$C$4*$D$2</f>
        <v>47.9</v>
      </c>
      <c r="F14" s="3">
        <f>$B14*$B$2^2+$P14*$C$4*$D$2</f>
        <v>62.075000000000003</v>
      </c>
      <c r="G14" s="3">
        <f>$B14*$A$2+$P14*$G$4*$D$2</f>
        <v>52.3</v>
      </c>
      <c r="H14" s="3">
        <f>$B14*$A$2^2+$P14*$G$4*$D$2</f>
        <v>61.674999999999997</v>
      </c>
      <c r="I14" s="3">
        <f>$B14*$B$2+$P14*$G$4*$D$2</f>
        <v>55.3</v>
      </c>
      <c r="J14" s="3">
        <f>$B14*$B$2^2+$P14*$G$4*$D$2</f>
        <v>69.475000000000009</v>
      </c>
      <c r="K14" s="3">
        <f>$B14*$A$2+$P14*$K$4*$D$2</f>
        <v>57.480000000000004</v>
      </c>
      <c r="L14" s="3">
        <f>$B14*$A$2^2+$P14*$K$4*$D$2</f>
        <v>66.855000000000004</v>
      </c>
      <c r="M14" s="3">
        <f>$B14*$B$2+$P14*$K$4*$D$2</f>
        <v>60.480000000000004</v>
      </c>
      <c r="N14" s="3">
        <f>$B14*$B$2^2+$P14*$K$4*$D$2</f>
        <v>74.655000000000001</v>
      </c>
      <c r="O14" s="8">
        <f>$B14+$P14*$K$4*$D$2</f>
        <v>49.980000000000004</v>
      </c>
      <c r="P14">
        <f>ROUNDDOWN(SQRT(SQRT(B14)*10),2)</f>
        <v>7.4</v>
      </c>
      <c r="Q14">
        <v>45</v>
      </c>
      <c r="R14">
        <f t="shared" si="15"/>
        <v>6.7082039324993694</v>
      </c>
      <c r="S14">
        <f t="shared" si="16"/>
        <v>8.1903625881272006</v>
      </c>
      <c r="T14">
        <f t="shared" si="18"/>
        <v>8</v>
      </c>
      <c r="U14">
        <f t="shared" si="17"/>
        <v>6</v>
      </c>
    </row>
    <row r="15" spans="1:21" x14ac:dyDescent="0.2">
      <c r="A15">
        <f t="shared" ref="A15:A18" si="19">$B15+$P15*($C$4-3)*$D$2</f>
        <v>45.564999999999998</v>
      </c>
      <c r="B15" s="7">
        <v>40</v>
      </c>
      <c r="C15" s="3">
        <f t="shared" ref="C15:C18" si="20">$B15*$A$2+$P15*$C$4*$D$2</f>
        <v>57.95</v>
      </c>
      <c r="D15" s="3">
        <f t="shared" ref="D15:D18" si="21">$B15*$A$2^2+$P15*$C$4*$D$2</f>
        <v>70.45</v>
      </c>
      <c r="E15" s="3">
        <f t="shared" ref="E15:E18" si="22">$B15*$B$2+$P15*$C$4*$D$2</f>
        <v>61.95</v>
      </c>
      <c r="F15" s="3">
        <f t="shared" ref="F15:F18" si="23">$B15*$B$2^2+$P15*$C$4*$D$2</f>
        <v>80.850000000000009</v>
      </c>
      <c r="G15" s="3">
        <f t="shared" ref="G15:G18" si="24">$B15*$A$2+$P15*$G$4*$D$2</f>
        <v>65.900000000000006</v>
      </c>
      <c r="H15" s="3">
        <f t="shared" ref="H15:H18" si="25">$B15*$A$2^2+$P15*$G$4*$D$2</f>
        <v>78.400000000000006</v>
      </c>
      <c r="I15" s="3">
        <f t="shared" ref="I15:I18" si="26">$B15*$B$2+$P15*$G$4*$D$2</f>
        <v>69.900000000000006</v>
      </c>
      <c r="J15" s="3">
        <f t="shared" ref="J15:J18" si="27">$B15*$B$2^2+$P15*$G$4*$D$2</f>
        <v>88.800000000000011</v>
      </c>
      <c r="K15" s="3">
        <f t="shared" ref="K15:K18" si="28">$B15*$A$2+$P15*$K$4*$D$2</f>
        <v>71.465000000000003</v>
      </c>
      <c r="L15" s="3">
        <f t="shared" ref="L15:L18" si="29">$B15*$A$2^2+$P15*$K$4*$D$2</f>
        <v>83.965000000000003</v>
      </c>
      <c r="M15" s="3">
        <f t="shared" ref="M15:M18" si="30">$B15*$B$2+$P15*$K$4*$D$2</f>
        <v>75.465000000000003</v>
      </c>
      <c r="N15" s="3">
        <f t="shared" ref="N15:N18" si="31">$B15*$B$2^2+$P15*$K$4*$D$2</f>
        <v>94.365000000000009</v>
      </c>
      <c r="O15" s="8">
        <f t="shared" ref="O15:O18" si="32">$B15+$P15*$K$4*$D$2</f>
        <v>61.465000000000003</v>
      </c>
      <c r="P15">
        <f t="shared" ref="P15:P18" si="33">ROUNDDOWN(SQRT(SQRT(B15)*10),2)</f>
        <v>7.95</v>
      </c>
      <c r="Q15">
        <v>50</v>
      </c>
      <c r="R15">
        <f t="shared" si="15"/>
        <v>7.0710678118654755</v>
      </c>
      <c r="S15">
        <f t="shared" si="16"/>
        <v>8.4089641525371448</v>
      </c>
      <c r="T15">
        <f t="shared" si="18"/>
        <v>8</v>
      </c>
      <c r="U15">
        <f t="shared" si="17"/>
        <v>7</v>
      </c>
    </row>
    <row r="16" spans="1:21" x14ac:dyDescent="0.2">
      <c r="A16">
        <f t="shared" si="19"/>
        <v>55.88</v>
      </c>
      <c r="B16" s="7">
        <v>50</v>
      </c>
      <c r="C16" s="3">
        <f t="shared" si="20"/>
        <v>70.900000000000006</v>
      </c>
      <c r="D16" s="3">
        <f t="shared" si="21"/>
        <v>86.525000000000006</v>
      </c>
      <c r="E16" s="3">
        <f t="shared" si="22"/>
        <v>75.900000000000006</v>
      </c>
      <c r="F16" s="3">
        <f t="shared" si="23"/>
        <v>99.52500000000002</v>
      </c>
      <c r="G16" s="3">
        <f t="shared" si="24"/>
        <v>79.3</v>
      </c>
      <c r="H16" s="3">
        <f t="shared" si="25"/>
        <v>94.924999999999997</v>
      </c>
      <c r="I16" s="3">
        <f t="shared" si="26"/>
        <v>84.3</v>
      </c>
      <c r="J16" s="3">
        <f t="shared" si="27"/>
        <v>107.92500000000001</v>
      </c>
      <c r="K16" s="3">
        <f t="shared" si="28"/>
        <v>85.18</v>
      </c>
      <c r="L16" s="3">
        <f t="shared" si="29"/>
        <v>100.80500000000001</v>
      </c>
      <c r="M16" s="3">
        <f t="shared" si="30"/>
        <v>90.18</v>
      </c>
      <c r="N16" s="3">
        <f t="shared" si="31"/>
        <v>113.80500000000002</v>
      </c>
      <c r="O16" s="8">
        <f t="shared" si="32"/>
        <v>72.680000000000007</v>
      </c>
      <c r="P16">
        <f t="shared" si="33"/>
        <v>8.4</v>
      </c>
      <c r="Q16">
        <v>55</v>
      </c>
      <c r="R16">
        <f t="shared" si="15"/>
        <v>7.416198487095663</v>
      </c>
      <c r="S16">
        <f t="shared" si="16"/>
        <v>8.6117352996336702</v>
      </c>
      <c r="T16">
        <f t="shared" si="18"/>
        <v>8</v>
      </c>
      <c r="U16">
        <f t="shared" si="17"/>
        <v>7</v>
      </c>
    </row>
    <row r="17" spans="1:21" x14ac:dyDescent="0.2">
      <c r="A17">
        <f t="shared" si="19"/>
        <v>66.16</v>
      </c>
      <c r="B17" s="7">
        <v>60</v>
      </c>
      <c r="C17" s="3">
        <f t="shared" si="20"/>
        <v>83.8</v>
      </c>
      <c r="D17" s="3">
        <f t="shared" si="21"/>
        <v>102.55</v>
      </c>
      <c r="E17" s="3">
        <f t="shared" si="22"/>
        <v>89.8</v>
      </c>
      <c r="F17" s="3">
        <f t="shared" si="23"/>
        <v>118.15</v>
      </c>
      <c r="G17" s="3">
        <f t="shared" si="24"/>
        <v>92.6</v>
      </c>
      <c r="H17" s="3">
        <f t="shared" si="25"/>
        <v>111.35</v>
      </c>
      <c r="I17" s="3">
        <f t="shared" si="26"/>
        <v>98.6</v>
      </c>
      <c r="J17" s="3">
        <f t="shared" si="27"/>
        <v>126.95000000000002</v>
      </c>
      <c r="K17" s="3">
        <f t="shared" si="28"/>
        <v>98.76</v>
      </c>
      <c r="L17" s="3">
        <f t="shared" si="29"/>
        <v>117.51</v>
      </c>
      <c r="M17" s="3">
        <f t="shared" si="30"/>
        <v>104.76</v>
      </c>
      <c r="N17" s="3">
        <f t="shared" si="31"/>
        <v>133.11000000000001</v>
      </c>
      <c r="O17" s="8">
        <f t="shared" si="32"/>
        <v>83.76</v>
      </c>
      <c r="P17">
        <f t="shared" si="33"/>
        <v>8.8000000000000007</v>
      </c>
      <c r="Q17">
        <v>60</v>
      </c>
      <c r="R17">
        <f t="shared" si="15"/>
        <v>7.745966692414834</v>
      </c>
      <c r="S17">
        <f t="shared" si="16"/>
        <v>8.8011173679339336</v>
      </c>
      <c r="T17">
        <f t="shared" si="18"/>
        <v>8</v>
      </c>
      <c r="U17">
        <f t="shared" si="17"/>
        <v>7</v>
      </c>
    </row>
    <row r="18" spans="1:21" ht="17" thickBot="1" x14ac:dyDescent="0.25">
      <c r="A18">
        <f t="shared" si="19"/>
        <v>76.397999999999996</v>
      </c>
      <c r="B18" s="9">
        <v>70</v>
      </c>
      <c r="C18" s="3">
        <f>$B18*$A$2+$P18*$C$4*$D$2</f>
        <v>96.64</v>
      </c>
      <c r="D18" s="3">
        <f t="shared" si="21"/>
        <v>118.515</v>
      </c>
      <c r="E18" s="3">
        <f t="shared" si="22"/>
        <v>103.64</v>
      </c>
      <c r="F18" s="3">
        <f t="shared" si="23"/>
        <v>136.71500000000003</v>
      </c>
      <c r="G18" s="3">
        <f t="shared" si="24"/>
        <v>105.78</v>
      </c>
      <c r="H18" s="3">
        <f t="shared" si="25"/>
        <v>127.655</v>
      </c>
      <c r="I18" s="3">
        <f t="shared" si="26"/>
        <v>112.78</v>
      </c>
      <c r="J18" s="3">
        <f t="shared" si="27"/>
        <v>145.85500000000002</v>
      </c>
      <c r="K18" s="3">
        <f t="shared" si="28"/>
        <v>112.178</v>
      </c>
      <c r="L18" s="3">
        <f t="shared" si="29"/>
        <v>134.053</v>
      </c>
      <c r="M18" s="3">
        <f t="shared" si="30"/>
        <v>119.178</v>
      </c>
      <c r="N18" s="3">
        <f t="shared" si="31"/>
        <v>152.25300000000001</v>
      </c>
      <c r="O18" s="8">
        <f t="shared" si="32"/>
        <v>94.677999999999997</v>
      </c>
      <c r="P18">
        <f t="shared" si="33"/>
        <v>9.14</v>
      </c>
      <c r="Q18">
        <v>65</v>
      </c>
      <c r="R18">
        <f t="shared" si="15"/>
        <v>8.0622577482985491</v>
      </c>
      <c r="S18">
        <f t="shared" si="16"/>
        <v>8.979007600118484</v>
      </c>
      <c r="T18">
        <f t="shared" si="18"/>
        <v>8</v>
      </c>
      <c r="U18">
        <f t="shared" si="17"/>
        <v>8</v>
      </c>
    </row>
    <row r="19" spans="1:21" ht="17" thickBot="1" x14ac:dyDescent="0.25">
      <c r="A19" s="1"/>
      <c r="Q19">
        <v>70</v>
      </c>
      <c r="R19">
        <f t="shared" si="15"/>
        <v>8.3666002653407556</v>
      </c>
      <c r="S19">
        <f t="shared" si="16"/>
        <v>9.1469121922869441</v>
      </c>
      <c r="T19">
        <f t="shared" si="18"/>
        <v>9</v>
      </c>
      <c r="U19">
        <f t="shared" si="17"/>
        <v>8</v>
      </c>
    </row>
    <row r="20" spans="1:21" x14ac:dyDescent="0.2">
      <c r="B20" s="12" t="s">
        <v>10</v>
      </c>
      <c r="C20" s="13">
        <v>10</v>
      </c>
      <c r="D20" s="13"/>
      <c r="E20" s="13"/>
      <c r="F20" s="13"/>
      <c r="G20" s="13">
        <v>20</v>
      </c>
      <c r="H20" s="13"/>
      <c r="I20" s="13"/>
      <c r="J20" s="13"/>
      <c r="K20" s="13">
        <v>30</v>
      </c>
      <c r="L20" s="13"/>
      <c r="M20" s="13"/>
      <c r="N20" s="13"/>
      <c r="O20" s="14"/>
      <c r="Q20">
        <v>75</v>
      </c>
      <c r="R20">
        <f t="shared" si="15"/>
        <v>8.6602540378443873</v>
      </c>
      <c r="S20">
        <f t="shared" si="16"/>
        <v>9.3060485910209962</v>
      </c>
      <c r="T20">
        <f t="shared" si="18"/>
        <v>9</v>
      </c>
      <c r="U20">
        <f t="shared" si="17"/>
        <v>8</v>
      </c>
    </row>
    <row r="21" spans="1:21" x14ac:dyDescent="0.2">
      <c r="B21" s="15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2</v>
      </c>
      <c r="H21" s="2" t="s">
        <v>3</v>
      </c>
      <c r="I21" s="2" t="s">
        <v>4</v>
      </c>
      <c r="J21" s="2" t="s">
        <v>5</v>
      </c>
      <c r="K21" s="2" t="s">
        <v>2</v>
      </c>
      <c r="L21" s="2" t="s">
        <v>3</v>
      </c>
      <c r="M21" s="2" t="s">
        <v>4</v>
      </c>
      <c r="N21" s="2" t="s">
        <v>5</v>
      </c>
      <c r="O21" s="16" t="s">
        <v>12</v>
      </c>
    </row>
    <row r="22" spans="1:21" x14ac:dyDescent="0.2">
      <c r="A22">
        <f>$B22+$P22*($C$4-3)*$E$2</f>
        <v>40.36</v>
      </c>
      <c r="B22" s="15">
        <v>30</v>
      </c>
      <c r="C22" s="2">
        <f>$B22*$A$2+$P22*$C$4*$E$2</f>
        <v>52.3</v>
      </c>
      <c r="D22" s="2">
        <f>$B22*$A$2^2+$P22*$C$4*$E$2</f>
        <v>61.674999999999997</v>
      </c>
      <c r="E22" s="2">
        <f>$B22*$B$2+$P22*$C$4*$E$2</f>
        <v>55.3</v>
      </c>
      <c r="F22" s="2">
        <f>$B22*$B$2^2+$P22*$C$4*$E$2</f>
        <v>69.475000000000009</v>
      </c>
      <c r="G22" s="2">
        <f>$B22*$A$2+$P22*$G$4*$E$2</f>
        <v>67.099999999999994</v>
      </c>
      <c r="H22" s="2">
        <f>$B22*$A$2^2+$P22*$G$4*$E$2</f>
        <v>76.474999999999994</v>
      </c>
      <c r="I22" s="2">
        <f>$B22*$B$2+$P22*$G$4*$E$2</f>
        <v>70.099999999999994</v>
      </c>
      <c r="J22" s="2">
        <f>$B22*$B$2^2+$P22*$G$4*$E$2</f>
        <v>84.275000000000006</v>
      </c>
      <c r="K22" s="2">
        <f>$B22*$A$2+$P22*$K$4*$E$2</f>
        <v>77.460000000000008</v>
      </c>
      <c r="L22" s="2">
        <f>$B22*$A$2^2+$P22*$K$4*$E$2</f>
        <v>86.835000000000008</v>
      </c>
      <c r="M22" s="2">
        <f>$B22*$B$2+$P22*$K$4*$E$2</f>
        <v>80.460000000000008</v>
      </c>
      <c r="N22" s="2">
        <f>$B22*$B$2^2+$P22*$K$4*$E$2</f>
        <v>94.635000000000019</v>
      </c>
      <c r="O22" s="16">
        <f>$B22+$P22*$K$4*$E$2</f>
        <v>69.960000000000008</v>
      </c>
      <c r="P22">
        <f>ROUNDDOWN(SQRT(SQRT(B22)*10),2)</f>
        <v>7.4</v>
      </c>
    </row>
    <row r="23" spans="1:21" x14ac:dyDescent="0.2">
      <c r="A23">
        <f t="shared" ref="A23:A26" si="34">$B23+$P23*($C$4-3)*$E$2</f>
        <v>51.13</v>
      </c>
      <c r="B23" s="15">
        <v>40</v>
      </c>
      <c r="C23" s="2">
        <f t="shared" ref="C23:C26" si="35">$B23*$A$2+$P23*$C$4*$E$2</f>
        <v>65.900000000000006</v>
      </c>
      <c r="D23" s="2">
        <f t="shared" ref="D23:D26" si="36">$B23*$A$2^2+$P23*$C$4*$E$2</f>
        <v>78.400000000000006</v>
      </c>
      <c r="E23" s="2">
        <f t="shared" ref="E23:E26" si="37">$B23*$B$2+$P23*$C$4*$E$2</f>
        <v>69.900000000000006</v>
      </c>
      <c r="F23" s="2">
        <f t="shared" ref="F23:F26" si="38">$B23*$B$2^2+$P23*$C$4*$E$2</f>
        <v>88.800000000000011</v>
      </c>
      <c r="G23" s="2">
        <f t="shared" ref="G23:G26" si="39">$B23*$A$2+$P23*$G$4*$E$2</f>
        <v>81.8</v>
      </c>
      <c r="H23" s="2">
        <f t="shared" ref="H23:H26" si="40">$B23*$A$2^2+$P23*$G$4*$E$2</f>
        <v>94.3</v>
      </c>
      <c r="I23" s="2">
        <f t="shared" ref="I23:I26" si="41">$B23*$B$2+$P23*$G$4*$E$2</f>
        <v>85.8</v>
      </c>
      <c r="J23" s="2">
        <f t="shared" ref="J23:J26" si="42">$B23*$B$2^2+$P23*$G$4*$E$2</f>
        <v>104.7</v>
      </c>
      <c r="K23" s="2">
        <f t="shared" ref="K23:K26" si="43">$B23*$A$2+$P23*$K$4*$E$2</f>
        <v>92.93</v>
      </c>
      <c r="L23" s="2">
        <f t="shared" ref="L23:L26" si="44">$B23*$A$2^2+$P23*$K$4*$E$2</f>
        <v>105.43</v>
      </c>
      <c r="M23" s="2">
        <f t="shared" ref="M23:M26" si="45">$B23*$B$2+$P23*$K$4*$E$2</f>
        <v>96.93</v>
      </c>
      <c r="N23" s="2">
        <f t="shared" ref="N23:N26" si="46">$B23*$B$2^2+$P23*$K$4*$E$2</f>
        <v>115.83000000000001</v>
      </c>
      <c r="O23" s="16">
        <f t="shared" ref="O23:O26" si="47">$B23+$P23*$K$4*$E$2</f>
        <v>82.93</v>
      </c>
      <c r="P23">
        <f t="shared" ref="P23:P26" si="48">ROUNDDOWN(SQRT(SQRT(B23)*10),2)</f>
        <v>7.95</v>
      </c>
    </row>
    <row r="24" spans="1:21" x14ac:dyDescent="0.2">
      <c r="A24">
        <f t="shared" si="34"/>
        <v>61.760000000000005</v>
      </c>
      <c r="B24" s="15">
        <v>50</v>
      </c>
      <c r="C24" s="2">
        <f t="shared" si="35"/>
        <v>79.3</v>
      </c>
      <c r="D24" s="2">
        <f t="shared" si="36"/>
        <v>94.924999999999997</v>
      </c>
      <c r="E24" s="2">
        <f t="shared" si="37"/>
        <v>84.3</v>
      </c>
      <c r="F24" s="2">
        <f t="shared" si="38"/>
        <v>107.92500000000001</v>
      </c>
      <c r="G24" s="2">
        <f t="shared" si="39"/>
        <v>96.1</v>
      </c>
      <c r="H24" s="2">
        <f t="shared" si="40"/>
        <v>111.72499999999999</v>
      </c>
      <c r="I24" s="2">
        <f t="shared" si="41"/>
        <v>101.1</v>
      </c>
      <c r="J24" s="2">
        <f t="shared" si="42"/>
        <v>124.72500000000002</v>
      </c>
      <c r="K24" s="2">
        <f t="shared" si="43"/>
        <v>107.86000000000001</v>
      </c>
      <c r="L24" s="2">
        <f t="shared" si="44"/>
        <v>123.48500000000001</v>
      </c>
      <c r="M24" s="2">
        <f t="shared" si="45"/>
        <v>112.86000000000001</v>
      </c>
      <c r="N24" s="2">
        <f t="shared" si="46"/>
        <v>136.48500000000001</v>
      </c>
      <c r="O24" s="16">
        <f t="shared" si="47"/>
        <v>95.360000000000014</v>
      </c>
      <c r="P24">
        <f t="shared" si="48"/>
        <v>8.4</v>
      </c>
    </row>
    <row r="25" spans="1:21" x14ac:dyDescent="0.2">
      <c r="A25">
        <f t="shared" si="34"/>
        <v>72.320000000000007</v>
      </c>
      <c r="B25" s="15">
        <v>60</v>
      </c>
      <c r="C25" s="2">
        <f t="shared" si="35"/>
        <v>92.6</v>
      </c>
      <c r="D25" s="2">
        <f t="shared" si="36"/>
        <v>111.35</v>
      </c>
      <c r="E25" s="2">
        <f t="shared" si="37"/>
        <v>98.6</v>
      </c>
      <c r="F25" s="2">
        <f t="shared" si="38"/>
        <v>126.95000000000002</v>
      </c>
      <c r="G25" s="2">
        <f t="shared" si="39"/>
        <v>110.2</v>
      </c>
      <c r="H25" s="2">
        <f t="shared" si="40"/>
        <v>128.94999999999999</v>
      </c>
      <c r="I25" s="2">
        <f t="shared" si="41"/>
        <v>116.2</v>
      </c>
      <c r="J25" s="2">
        <f t="shared" si="42"/>
        <v>144.55000000000001</v>
      </c>
      <c r="K25" s="2">
        <f t="shared" si="43"/>
        <v>122.52000000000001</v>
      </c>
      <c r="L25" s="2">
        <f t="shared" si="44"/>
        <v>141.27000000000001</v>
      </c>
      <c r="M25" s="2">
        <f t="shared" si="45"/>
        <v>128.52000000000001</v>
      </c>
      <c r="N25" s="2">
        <f t="shared" si="46"/>
        <v>156.87</v>
      </c>
      <c r="O25" s="16">
        <f t="shared" si="47"/>
        <v>107.52000000000001</v>
      </c>
      <c r="P25">
        <f t="shared" si="48"/>
        <v>8.8000000000000007</v>
      </c>
    </row>
    <row r="26" spans="1:21" ht="17" thickBot="1" x14ac:dyDescent="0.25">
      <c r="A26">
        <f t="shared" si="34"/>
        <v>82.796000000000006</v>
      </c>
      <c r="B26" s="17">
        <v>70</v>
      </c>
      <c r="C26" s="2">
        <f t="shared" si="35"/>
        <v>105.78</v>
      </c>
      <c r="D26" s="2">
        <f t="shared" si="36"/>
        <v>127.655</v>
      </c>
      <c r="E26" s="2">
        <f t="shared" si="37"/>
        <v>112.78</v>
      </c>
      <c r="F26" s="2">
        <f t="shared" si="38"/>
        <v>145.85500000000002</v>
      </c>
      <c r="G26" s="2">
        <f t="shared" si="39"/>
        <v>124.06</v>
      </c>
      <c r="H26" s="2">
        <f t="shared" si="40"/>
        <v>145.935</v>
      </c>
      <c r="I26" s="2">
        <f t="shared" si="41"/>
        <v>131.06</v>
      </c>
      <c r="J26" s="2">
        <f t="shared" si="42"/>
        <v>164.13500000000002</v>
      </c>
      <c r="K26" s="2">
        <f t="shared" si="43"/>
        <v>136.85599999999999</v>
      </c>
      <c r="L26" s="2">
        <f t="shared" si="44"/>
        <v>158.73099999999999</v>
      </c>
      <c r="M26" s="2">
        <f t="shared" si="45"/>
        <v>143.85599999999999</v>
      </c>
      <c r="N26" s="2">
        <f t="shared" si="46"/>
        <v>176.93100000000004</v>
      </c>
      <c r="O26" s="16">
        <f t="shared" si="47"/>
        <v>119.35600000000001</v>
      </c>
      <c r="P26">
        <f t="shared" si="48"/>
        <v>9.14</v>
      </c>
    </row>
    <row r="27" spans="1:21" ht="17" thickBot="1" x14ac:dyDescent="0.25"/>
    <row r="28" spans="1:21" x14ac:dyDescent="0.2">
      <c r="B28" s="4" t="s">
        <v>11</v>
      </c>
      <c r="C28" s="5">
        <v>10</v>
      </c>
      <c r="D28" s="5"/>
      <c r="E28" s="5"/>
      <c r="F28" s="5"/>
      <c r="G28" s="5">
        <v>20</v>
      </c>
      <c r="H28" s="5"/>
      <c r="I28" s="5"/>
      <c r="J28" s="5"/>
      <c r="K28" s="5">
        <v>30</v>
      </c>
      <c r="L28" s="5"/>
      <c r="M28" s="5"/>
      <c r="N28" s="5"/>
      <c r="O28" s="6"/>
    </row>
    <row r="29" spans="1:21" x14ac:dyDescent="0.2">
      <c r="A29" t="s">
        <v>12</v>
      </c>
      <c r="B29" s="7" t="s">
        <v>1</v>
      </c>
      <c r="C29" s="3" t="s">
        <v>2</v>
      </c>
      <c r="D29" s="3" t="s">
        <v>3</v>
      </c>
      <c r="E29" s="3" t="s">
        <v>4</v>
      </c>
      <c r="F29" s="3" t="s">
        <v>5</v>
      </c>
      <c r="G29" s="3" t="s">
        <v>2</v>
      </c>
      <c r="H29" s="3" t="s">
        <v>3</v>
      </c>
      <c r="I29" s="3" t="s">
        <v>4</v>
      </c>
      <c r="J29" s="3" t="s">
        <v>5</v>
      </c>
      <c r="K29" s="3" t="s">
        <v>2</v>
      </c>
      <c r="L29" s="3" t="s">
        <v>3</v>
      </c>
      <c r="M29" s="3" t="s">
        <v>4</v>
      </c>
      <c r="N29" s="3" t="s">
        <v>5</v>
      </c>
      <c r="O29" s="8" t="s">
        <v>12</v>
      </c>
    </row>
    <row r="30" spans="1:21" x14ac:dyDescent="0.2">
      <c r="A30">
        <f>$B30+$P30*($C$4-3)*$F$2</f>
        <v>45.54</v>
      </c>
      <c r="B30" s="7">
        <v>30</v>
      </c>
      <c r="C30" s="3">
        <f>$B30*$A$2+$P30*$C$4*$F$2</f>
        <v>59.7</v>
      </c>
      <c r="D30" s="3">
        <f>$B30*$A$2^2+$P30*$C$4*$F$2</f>
        <v>69.075000000000003</v>
      </c>
      <c r="E30" s="3">
        <f>$B30*$B$2+$P30*$C$4*$F$2</f>
        <v>62.7</v>
      </c>
      <c r="F30" s="3">
        <f>$B30*$B$2^2+$P30*$C$4*$F$2</f>
        <v>76.875</v>
      </c>
      <c r="G30" s="3">
        <f>$B30*$A$2+$P30*$G$4*$F$2</f>
        <v>81.900000000000006</v>
      </c>
      <c r="H30" s="3">
        <f>$B30*$A$2^2+$P30*$G$4*$F$2</f>
        <v>91.275000000000006</v>
      </c>
      <c r="I30" s="3">
        <f>$B30*$B$2+$P30*$G$4*$F$2</f>
        <v>84.9</v>
      </c>
      <c r="J30" s="3">
        <f>$B30*$B$2^2+$P30*$G$4*$F$2</f>
        <v>99.075000000000003</v>
      </c>
      <c r="K30" s="3">
        <f>$B30*$A$2+$P30*$K$4*$F$2</f>
        <v>97.44</v>
      </c>
      <c r="L30" s="3">
        <f>$B30*$A$2^2+$P30*$K$4*$F$2</f>
        <v>106.815</v>
      </c>
      <c r="M30" s="3">
        <f>$B30*$B$2+$P30*$K$4*$F$2</f>
        <v>100.44</v>
      </c>
      <c r="N30" s="3">
        <f>$B30*$B$2^2+$P30*$K$4*$F$2</f>
        <v>114.61500000000001</v>
      </c>
      <c r="O30" s="8">
        <f>$B30+$P30*$K$4*$F$2</f>
        <v>89.94</v>
      </c>
      <c r="P30">
        <f>ROUNDDOWN(SQRT(SQRT(B30)*10),2)</f>
        <v>7.4</v>
      </c>
    </row>
    <row r="31" spans="1:21" x14ac:dyDescent="0.2">
      <c r="A31">
        <f t="shared" ref="A31:A35" si="49">$B31+$P31*($C$4-3)*$F$2</f>
        <v>56.695</v>
      </c>
      <c r="B31" s="7">
        <v>40</v>
      </c>
      <c r="C31" s="3">
        <f t="shared" ref="C31:C35" si="50">$B31*$A$2+$P31*$C$4*$F$2</f>
        <v>73.849999999999994</v>
      </c>
      <c r="D31" s="3">
        <f t="shared" ref="D31:D35" si="51">$B31*$A$2^2+$P31*$C$4*$F$2</f>
        <v>86.35</v>
      </c>
      <c r="E31" s="3">
        <f t="shared" ref="E31:E35" si="52">$B31*$B$2+$P31*$C$4*$F$2</f>
        <v>77.849999999999994</v>
      </c>
      <c r="F31" s="3">
        <f t="shared" ref="F31:F35" si="53">$B31*$B$2^2+$P31*$C$4*$F$2</f>
        <v>96.75</v>
      </c>
      <c r="G31" s="3">
        <f t="shared" ref="G31:G35" si="54">$B31*$A$2+$P31*$G$4*$F$2</f>
        <v>97.699999999999989</v>
      </c>
      <c r="H31" s="3">
        <f t="shared" ref="H31:H35" si="55">$B31*$A$2^2+$P31*$G$4*$F$2</f>
        <v>110.19999999999999</v>
      </c>
      <c r="I31" s="3">
        <f t="shared" ref="I31:I35" si="56">$B31*$B$2+$P31*$G$4*$F$2</f>
        <v>101.69999999999999</v>
      </c>
      <c r="J31" s="3">
        <f t="shared" ref="J31:J35" si="57">$B31*$B$2^2+$P31*$G$4*$F$2</f>
        <v>120.6</v>
      </c>
      <c r="K31" s="3">
        <f t="shared" ref="K31:K35" si="58">$B31*$A$2+$P31*$K$4*$F$2</f>
        <v>114.395</v>
      </c>
      <c r="L31" s="3">
        <f t="shared" ref="L31:L35" si="59">$B31*$A$2^2+$P31*$K$4*$F$2</f>
        <v>126.895</v>
      </c>
      <c r="M31" s="3">
        <f t="shared" ref="M31:M35" si="60">$B31*$B$2+$P31*$K$4*$F$2</f>
        <v>118.395</v>
      </c>
      <c r="N31" s="3">
        <f t="shared" ref="N31:N35" si="61">$B31*$B$2^2+$P31*$K$4*$F$2</f>
        <v>137.29500000000002</v>
      </c>
      <c r="O31" s="8">
        <f t="shared" ref="O31:O35" si="62">$B31+$P31*$K$4*$F$2</f>
        <v>104.395</v>
      </c>
      <c r="P31">
        <f t="shared" ref="P31:P35" si="63">ROUNDDOWN(SQRT(SQRT(B31)*10),2)</f>
        <v>7.95</v>
      </c>
    </row>
    <row r="32" spans="1:21" x14ac:dyDescent="0.2">
      <c r="A32">
        <f t="shared" si="49"/>
        <v>67.64</v>
      </c>
      <c r="B32" s="7">
        <v>50</v>
      </c>
      <c r="C32" s="3">
        <f t="shared" si="50"/>
        <v>87.7</v>
      </c>
      <c r="D32" s="3">
        <f t="shared" si="51"/>
        <v>103.325</v>
      </c>
      <c r="E32" s="3">
        <f t="shared" si="52"/>
        <v>92.7</v>
      </c>
      <c r="F32" s="3">
        <f t="shared" si="53"/>
        <v>116.32500000000002</v>
      </c>
      <c r="G32" s="3">
        <f t="shared" si="54"/>
        <v>112.9</v>
      </c>
      <c r="H32" s="3">
        <f t="shared" si="55"/>
        <v>128.52500000000001</v>
      </c>
      <c r="I32" s="3">
        <f t="shared" si="56"/>
        <v>117.9</v>
      </c>
      <c r="J32" s="3">
        <f t="shared" si="57"/>
        <v>141.52500000000001</v>
      </c>
      <c r="K32" s="3">
        <f t="shared" si="58"/>
        <v>130.54000000000002</v>
      </c>
      <c r="L32" s="3">
        <f t="shared" si="59"/>
        <v>146.16500000000002</v>
      </c>
      <c r="M32" s="3">
        <f t="shared" si="60"/>
        <v>135.54000000000002</v>
      </c>
      <c r="N32" s="3">
        <f t="shared" si="61"/>
        <v>159.16500000000002</v>
      </c>
      <c r="O32" s="8">
        <f t="shared" si="62"/>
        <v>118.04</v>
      </c>
      <c r="P32">
        <f t="shared" si="63"/>
        <v>8.4</v>
      </c>
    </row>
    <row r="33" spans="1:16" x14ac:dyDescent="0.2">
      <c r="A33">
        <f t="shared" si="49"/>
        <v>78.48</v>
      </c>
      <c r="B33" s="7">
        <v>60</v>
      </c>
      <c r="C33" s="3">
        <f t="shared" si="50"/>
        <v>101.4</v>
      </c>
      <c r="D33" s="3">
        <f t="shared" si="51"/>
        <v>120.15</v>
      </c>
      <c r="E33" s="3">
        <f t="shared" si="52"/>
        <v>107.4</v>
      </c>
      <c r="F33" s="3">
        <f t="shared" si="53"/>
        <v>135.75</v>
      </c>
      <c r="G33" s="3">
        <f t="shared" si="54"/>
        <v>127.8</v>
      </c>
      <c r="H33" s="3">
        <f t="shared" si="55"/>
        <v>146.55000000000001</v>
      </c>
      <c r="I33" s="3">
        <f t="shared" si="56"/>
        <v>133.80000000000001</v>
      </c>
      <c r="J33" s="3">
        <f t="shared" si="57"/>
        <v>162.15</v>
      </c>
      <c r="K33" s="3">
        <f t="shared" si="58"/>
        <v>146.28</v>
      </c>
      <c r="L33" s="3">
        <f t="shared" si="59"/>
        <v>165.03</v>
      </c>
      <c r="M33" s="3">
        <f t="shared" si="60"/>
        <v>152.28</v>
      </c>
      <c r="N33" s="3">
        <f t="shared" si="61"/>
        <v>180.63</v>
      </c>
      <c r="O33" s="8">
        <f t="shared" si="62"/>
        <v>131.28</v>
      </c>
      <c r="P33">
        <f t="shared" si="63"/>
        <v>8.8000000000000007</v>
      </c>
    </row>
    <row r="34" spans="1:16" x14ac:dyDescent="0.2">
      <c r="A34">
        <f t="shared" si="49"/>
        <v>89.194000000000003</v>
      </c>
      <c r="B34" s="7">
        <v>70</v>
      </c>
      <c r="C34" s="3">
        <f t="shared" si="50"/>
        <v>114.92</v>
      </c>
      <c r="D34" s="3">
        <f t="shared" si="51"/>
        <v>136.79500000000002</v>
      </c>
      <c r="E34" s="3">
        <f t="shared" si="52"/>
        <v>121.92</v>
      </c>
      <c r="F34" s="3">
        <f t="shared" si="53"/>
        <v>154.995</v>
      </c>
      <c r="G34" s="3">
        <f t="shared" si="54"/>
        <v>142.34</v>
      </c>
      <c r="H34" s="3">
        <f t="shared" si="55"/>
        <v>164.215</v>
      </c>
      <c r="I34" s="3">
        <f t="shared" si="56"/>
        <v>149.34</v>
      </c>
      <c r="J34" s="3">
        <f t="shared" si="57"/>
        <v>182.41500000000002</v>
      </c>
      <c r="K34" s="3">
        <f t="shared" si="58"/>
        <v>161.53399999999999</v>
      </c>
      <c r="L34" s="3">
        <f t="shared" si="59"/>
        <v>183.40899999999999</v>
      </c>
      <c r="M34" s="3">
        <f t="shared" si="60"/>
        <v>168.53399999999999</v>
      </c>
      <c r="N34" s="3">
        <f t="shared" si="61"/>
        <v>201.60900000000004</v>
      </c>
      <c r="O34" s="8">
        <f t="shared" si="62"/>
        <v>144.03399999999999</v>
      </c>
      <c r="P34">
        <f t="shared" si="63"/>
        <v>9.14</v>
      </c>
    </row>
    <row r="35" spans="1:16" ht="17" thickBot="1" x14ac:dyDescent="0.25">
      <c r="A35">
        <f t="shared" si="49"/>
        <v>94.53</v>
      </c>
      <c r="B35" s="9">
        <v>75</v>
      </c>
      <c r="C35" s="3">
        <f t="shared" si="50"/>
        <v>121.65</v>
      </c>
      <c r="D35" s="3">
        <f t="shared" si="51"/>
        <v>145.08750000000001</v>
      </c>
      <c r="E35" s="3">
        <f t="shared" si="52"/>
        <v>129.15</v>
      </c>
      <c r="F35" s="3">
        <f t="shared" si="53"/>
        <v>164.58750000000003</v>
      </c>
      <c r="G35" s="3">
        <f t="shared" si="54"/>
        <v>149.55000000000001</v>
      </c>
      <c r="H35" s="3">
        <f t="shared" si="55"/>
        <v>172.98750000000001</v>
      </c>
      <c r="I35" s="3">
        <f t="shared" si="56"/>
        <v>157.05000000000001</v>
      </c>
      <c r="J35" s="3">
        <f t="shared" si="57"/>
        <v>192.48750000000001</v>
      </c>
      <c r="K35" s="3">
        <f t="shared" si="58"/>
        <v>169.07999999999998</v>
      </c>
      <c r="L35" s="3">
        <f t="shared" si="59"/>
        <v>192.51749999999998</v>
      </c>
      <c r="M35" s="3">
        <f t="shared" si="60"/>
        <v>176.57999999999998</v>
      </c>
      <c r="N35" s="3">
        <f>$B35*$B$2^2+$P35*$K$4*$F$2</f>
        <v>212.01750000000004</v>
      </c>
      <c r="O35" s="8">
        <f t="shared" si="62"/>
        <v>150.32999999999998</v>
      </c>
      <c r="P35">
        <f t="shared" si="63"/>
        <v>9.3000000000000007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B11" sqref="B11"/>
    </sheetView>
  </sheetViews>
  <sheetFormatPr baseColWidth="10" defaultRowHeight="16" x14ac:dyDescent="0.2"/>
  <sheetData>
    <row r="1" spans="1:21" x14ac:dyDescent="0.2">
      <c r="A1" t="s">
        <v>7</v>
      </c>
      <c r="B1" t="s">
        <v>8</v>
      </c>
      <c r="C1" t="s">
        <v>0</v>
      </c>
      <c r="D1" t="s">
        <v>9</v>
      </c>
      <c r="E1" t="s">
        <v>10</v>
      </c>
      <c r="F1" t="s">
        <v>11</v>
      </c>
      <c r="Q1" t="s">
        <v>13</v>
      </c>
    </row>
    <row r="2" spans="1:21" x14ac:dyDescent="0.2">
      <c r="A2">
        <v>1.25</v>
      </c>
      <c r="B2">
        <v>1.3</v>
      </c>
      <c r="C2">
        <f>R3/100</f>
        <v>0.05</v>
      </c>
      <c r="D2">
        <f>R4/100</f>
        <v>0.15</v>
      </c>
      <c r="E2">
        <f>R5/100</f>
        <v>0.25</v>
      </c>
      <c r="F2">
        <f>R6/100</f>
        <v>0.35</v>
      </c>
    </row>
    <row r="3" spans="1:21" ht="17" thickBot="1" x14ac:dyDescent="0.25">
      <c r="C3" t="s">
        <v>6</v>
      </c>
      <c r="Q3" t="s">
        <v>0</v>
      </c>
      <c r="R3">
        <v>5</v>
      </c>
    </row>
    <row r="4" spans="1:21" x14ac:dyDescent="0.2">
      <c r="B4" s="4" t="s">
        <v>0</v>
      </c>
      <c r="C4" s="5">
        <v>7</v>
      </c>
      <c r="D4" s="5"/>
      <c r="E4" s="5"/>
      <c r="F4" s="5"/>
      <c r="G4" s="5">
        <v>17</v>
      </c>
      <c r="H4" s="5"/>
      <c r="I4" s="5"/>
      <c r="J4" s="5"/>
      <c r="K4" s="5">
        <v>27</v>
      </c>
      <c r="L4" s="5" t="s">
        <v>14</v>
      </c>
      <c r="M4" s="5"/>
      <c r="N4" s="5"/>
      <c r="O4" s="6"/>
      <c r="Q4" t="s">
        <v>9</v>
      </c>
      <c r="R4">
        <v>15</v>
      </c>
    </row>
    <row r="5" spans="1:21" x14ac:dyDescent="0.2">
      <c r="B5" s="7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2</v>
      </c>
      <c r="H5" s="3" t="s">
        <v>3</v>
      </c>
      <c r="I5" s="3" t="s">
        <v>4</v>
      </c>
      <c r="J5" s="3" t="s">
        <v>5</v>
      </c>
      <c r="K5" s="3" t="s">
        <v>2</v>
      </c>
      <c r="L5" s="3" t="s">
        <v>3</v>
      </c>
      <c r="M5" s="3" t="s">
        <v>4</v>
      </c>
      <c r="N5" s="3" t="s">
        <v>5</v>
      </c>
      <c r="O5" s="8" t="s">
        <v>12</v>
      </c>
      <c r="Q5" t="s">
        <v>10</v>
      </c>
      <c r="R5">
        <v>25</v>
      </c>
    </row>
    <row r="6" spans="1:21" x14ac:dyDescent="0.2">
      <c r="A6">
        <f>$B6+$P6*($C$4-3)*$C$2</f>
        <v>31.48</v>
      </c>
      <c r="B6" s="7">
        <v>30</v>
      </c>
      <c r="C6" s="3">
        <f>$B6*$A$2+$P6*$C$4*$C$2</f>
        <v>40.090000000000003</v>
      </c>
      <c r="D6" s="3">
        <f>$B6*$A$2^2+$P6*$C$4*$C$2</f>
        <v>49.465000000000003</v>
      </c>
      <c r="E6" s="3">
        <f>$B6*$B$2+$P6*$C$4*$C$2</f>
        <v>41.59</v>
      </c>
      <c r="F6" s="3">
        <f>$B6*$B$2^2+$P6*$C$4*$C$2</f>
        <v>53.290000000000006</v>
      </c>
      <c r="G6" s="3">
        <f>$B6*$A$2+$P6*$G$4*$C$2</f>
        <v>43.79</v>
      </c>
      <c r="H6" s="3">
        <f>$B6*$A$2^2+$P6*$G$4*$C$2</f>
        <v>53.164999999999999</v>
      </c>
      <c r="I6" s="3">
        <f>$B6*$B$2+$P6*$G$4*$C$2</f>
        <v>45.29</v>
      </c>
      <c r="J6" s="3">
        <f>$B6*$B$2^2+$P6*$G$4*$C$2</f>
        <v>56.99</v>
      </c>
      <c r="K6" s="3">
        <f>$B6*$A$2+$P6*$K$4*$C$2</f>
        <v>47.49</v>
      </c>
      <c r="L6" s="3">
        <f>$B6*$A$2^2+$P6*$K$4*$C$2</f>
        <v>56.865000000000002</v>
      </c>
      <c r="M6" s="3">
        <f>$B6*$B$2+$P6*$K$4*$C$2</f>
        <v>48.99</v>
      </c>
      <c r="N6" s="3">
        <f>$B6*$B$2^2+$P6*$K$4*$C$2</f>
        <v>60.690000000000005</v>
      </c>
      <c r="O6" s="8">
        <f>$B6+$P6*$K$4*$C$2</f>
        <v>39.99</v>
      </c>
      <c r="P6">
        <f>ROUNDDOWN(SQRT(SQRT(B6)*10),2)</f>
        <v>7.4</v>
      </c>
      <c r="Q6" t="s">
        <v>11</v>
      </c>
      <c r="R6">
        <v>35</v>
      </c>
    </row>
    <row r="7" spans="1:21" x14ac:dyDescent="0.2">
      <c r="A7">
        <f t="shared" ref="A7:A10" si="0">$B7+$P7*($C$4-3)*$C$2</f>
        <v>41.59</v>
      </c>
      <c r="B7" s="7">
        <v>40</v>
      </c>
      <c r="C7" s="3">
        <f t="shared" ref="C7:C10" si="1">$B7*$A$2+$P7*$C$4*$C$2</f>
        <v>52.782499999999999</v>
      </c>
      <c r="D7" s="3">
        <f t="shared" ref="D7:D10" si="2">$B7*$A$2^2+$P7*$C$4*$C$2</f>
        <v>65.282499999999999</v>
      </c>
      <c r="E7" s="3">
        <f t="shared" ref="E7:E10" si="3">$B7*$B$2+$P7*$C$4*$C$2</f>
        <v>54.782499999999999</v>
      </c>
      <c r="F7" s="3">
        <f t="shared" ref="F7:F10" si="4">$B7*$B$2^2+$P7*$C$4*$C$2</f>
        <v>70.382500000000007</v>
      </c>
      <c r="G7" s="3">
        <f t="shared" ref="G7:G10" si="5">$B7*$A$2+$P7*$G$4*$C$2</f>
        <v>56.7575</v>
      </c>
      <c r="H7" s="3">
        <f t="shared" ref="H7:H10" si="6">$B7*$A$2^2+$P7*$G$4*$C$2</f>
        <v>69.257499999999993</v>
      </c>
      <c r="I7" s="3">
        <f t="shared" ref="I7:I10" si="7">$B7*$B$2+$P7*$G$4*$C$2</f>
        <v>58.7575</v>
      </c>
      <c r="J7" s="3">
        <f t="shared" ref="J7:J10" si="8">$B7*$B$2^2+$P7*$G$4*$C$2</f>
        <v>74.357500000000016</v>
      </c>
      <c r="K7" s="3">
        <f t="shared" ref="K7:K10" si="9">$B7*$A$2+$P7*$K$4*$C$2</f>
        <v>60.732500000000002</v>
      </c>
      <c r="L7" s="3">
        <f t="shared" ref="L7:L10" si="10">$B7*$A$2^2+$P7*$K$4*$C$2</f>
        <v>73.232500000000002</v>
      </c>
      <c r="M7" s="3">
        <f t="shared" ref="M7:M10" si="11">$B7*$B$2+$P7*$K$4*$C$2</f>
        <v>62.732500000000002</v>
      </c>
      <c r="N7" s="3">
        <f t="shared" ref="N7:N10" si="12">$B7*$B$2^2+$P7*$K$4*$C$2</f>
        <v>78.33250000000001</v>
      </c>
      <c r="O7" s="8">
        <f t="shared" ref="O7:O10" si="13">$B7+$P7*$K$4*$C$2</f>
        <v>50.732500000000002</v>
      </c>
      <c r="P7">
        <f t="shared" ref="P7:P10" si="14">ROUNDDOWN(SQRT(SQRT(B7)*10),2)</f>
        <v>7.95</v>
      </c>
    </row>
    <row r="8" spans="1:21" x14ac:dyDescent="0.2">
      <c r="A8">
        <f t="shared" si="0"/>
        <v>51.68</v>
      </c>
      <c r="B8" s="7">
        <v>50</v>
      </c>
      <c r="C8" s="3">
        <f>$B8*$A$2+$P8*$C$4*$C$2</f>
        <v>65.44</v>
      </c>
      <c r="D8" s="3">
        <f t="shared" si="2"/>
        <v>81.064999999999998</v>
      </c>
      <c r="E8" s="3">
        <f t="shared" si="3"/>
        <v>67.94</v>
      </c>
      <c r="F8" s="3">
        <f t="shared" si="4"/>
        <v>87.440000000000012</v>
      </c>
      <c r="G8" s="3">
        <f t="shared" si="5"/>
        <v>69.64</v>
      </c>
      <c r="H8" s="3">
        <f t="shared" si="6"/>
        <v>85.265000000000001</v>
      </c>
      <c r="I8" s="3">
        <f t="shared" si="7"/>
        <v>72.14</v>
      </c>
      <c r="J8" s="3">
        <f t="shared" si="8"/>
        <v>91.640000000000015</v>
      </c>
      <c r="K8" s="3">
        <f t="shared" si="9"/>
        <v>73.84</v>
      </c>
      <c r="L8" s="3">
        <f t="shared" si="10"/>
        <v>89.465000000000003</v>
      </c>
      <c r="M8" s="3">
        <f t="shared" si="11"/>
        <v>76.34</v>
      </c>
      <c r="N8" s="3">
        <f t="shared" si="12"/>
        <v>95.840000000000018</v>
      </c>
      <c r="O8" s="8">
        <f t="shared" si="13"/>
        <v>61.34</v>
      </c>
      <c r="P8">
        <f t="shared" si="14"/>
        <v>8.4</v>
      </c>
    </row>
    <row r="9" spans="1:21" x14ac:dyDescent="0.2">
      <c r="A9">
        <f t="shared" si="0"/>
        <v>61.76</v>
      </c>
      <c r="B9" s="7">
        <v>60</v>
      </c>
      <c r="C9" s="3">
        <f t="shared" si="1"/>
        <v>78.08</v>
      </c>
      <c r="D9" s="3">
        <f t="shared" si="2"/>
        <v>96.83</v>
      </c>
      <c r="E9" s="3">
        <f t="shared" si="3"/>
        <v>81.08</v>
      </c>
      <c r="F9" s="3">
        <f t="shared" si="4"/>
        <v>104.48</v>
      </c>
      <c r="G9" s="3">
        <f t="shared" si="5"/>
        <v>82.48</v>
      </c>
      <c r="H9" s="3">
        <f t="shared" si="6"/>
        <v>101.23</v>
      </c>
      <c r="I9" s="3">
        <f t="shared" si="7"/>
        <v>85.48</v>
      </c>
      <c r="J9" s="3">
        <f t="shared" si="8"/>
        <v>108.88000000000001</v>
      </c>
      <c r="K9" s="3">
        <f t="shared" si="9"/>
        <v>86.88</v>
      </c>
      <c r="L9" s="3">
        <f t="shared" si="10"/>
        <v>105.63</v>
      </c>
      <c r="M9" s="3">
        <f t="shared" si="11"/>
        <v>89.88</v>
      </c>
      <c r="N9" s="3">
        <f t="shared" si="12"/>
        <v>113.28</v>
      </c>
      <c r="O9" s="8">
        <f t="shared" si="13"/>
        <v>71.88</v>
      </c>
      <c r="P9">
        <f t="shared" si="14"/>
        <v>8.8000000000000007</v>
      </c>
    </row>
    <row r="10" spans="1:21" ht="17" thickBot="1" x14ac:dyDescent="0.25">
      <c r="A10">
        <f t="shared" si="0"/>
        <v>81.89</v>
      </c>
      <c r="B10" s="9">
        <v>80</v>
      </c>
      <c r="C10" s="3">
        <f t="shared" si="1"/>
        <v>103.3075</v>
      </c>
      <c r="D10" s="3">
        <f>$B10*$A$2^2+$P10*$C$4*$C$2</f>
        <v>128.3075</v>
      </c>
      <c r="E10" s="3">
        <f t="shared" si="3"/>
        <v>107.3075</v>
      </c>
      <c r="F10" s="3">
        <f t="shared" si="4"/>
        <v>138.50750000000002</v>
      </c>
      <c r="G10" s="3">
        <f t="shared" si="5"/>
        <v>108.0325</v>
      </c>
      <c r="H10" s="3">
        <f t="shared" si="6"/>
        <v>133.0325</v>
      </c>
      <c r="I10" s="3">
        <f t="shared" si="7"/>
        <v>112.0325</v>
      </c>
      <c r="J10" s="3">
        <f t="shared" si="8"/>
        <v>143.23250000000002</v>
      </c>
      <c r="K10" s="3">
        <f t="shared" si="9"/>
        <v>112.75749999999999</v>
      </c>
      <c r="L10" s="3">
        <f t="shared" si="10"/>
        <v>137.75749999999999</v>
      </c>
      <c r="M10" s="3">
        <f>$B10*$B$2+$P10*$K$4*$C$2</f>
        <v>116.75749999999999</v>
      </c>
      <c r="N10" s="3">
        <f t="shared" si="12"/>
        <v>147.95750000000001</v>
      </c>
      <c r="O10" s="8">
        <f t="shared" si="13"/>
        <v>92.757499999999993</v>
      </c>
      <c r="P10">
        <f t="shared" si="14"/>
        <v>9.4499999999999993</v>
      </c>
    </row>
    <row r="11" spans="1:21" ht="17" thickBot="1" x14ac:dyDescent="0.25">
      <c r="Q11">
        <v>30</v>
      </c>
      <c r="R11">
        <f>SQRT(Q11)</f>
        <v>5.4772255750516612</v>
      </c>
      <c r="S11">
        <f>SQRT(R11*10)</f>
        <v>7.4008280449228527</v>
      </c>
      <c r="T11">
        <f>ROUNDDOWN(S11,0)</f>
        <v>7</v>
      </c>
      <c r="U11">
        <f>ROUNDDOWN(R11,0)</f>
        <v>5</v>
      </c>
    </row>
    <row r="12" spans="1:21" x14ac:dyDescent="0.2">
      <c r="B12" s="4" t="s">
        <v>9</v>
      </c>
      <c r="C12" s="5">
        <v>10</v>
      </c>
      <c r="D12" s="5"/>
      <c r="E12" s="5"/>
      <c r="F12" s="5"/>
      <c r="G12" s="5">
        <v>20</v>
      </c>
      <c r="H12" s="5"/>
      <c r="I12" s="5"/>
      <c r="J12" s="5"/>
      <c r="K12" s="5">
        <v>30</v>
      </c>
      <c r="L12" s="5"/>
      <c r="M12" s="5"/>
      <c r="N12" s="5"/>
      <c r="O12" s="6"/>
      <c r="Q12">
        <v>35</v>
      </c>
      <c r="R12">
        <f t="shared" ref="R12:R20" si="15">SQRT(Q12)</f>
        <v>5.9160797830996161</v>
      </c>
      <c r="S12">
        <f t="shared" ref="S12:S20" si="16">SQRT(R12*10)</f>
        <v>7.6916056731345863</v>
      </c>
      <c r="T12">
        <f>ROUNDDOWN(S12,0)</f>
        <v>7</v>
      </c>
      <c r="U12">
        <f t="shared" ref="U12:U20" si="17">ROUNDDOWN(R12,0)</f>
        <v>5</v>
      </c>
    </row>
    <row r="13" spans="1:21" x14ac:dyDescent="0.2">
      <c r="B13" s="7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2</v>
      </c>
      <c r="H13" s="3" t="s">
        <v>3</v>
      </c>
      <c r="I13" s="3" t="s">
        <v>4</v>
      </c>
      <c r="J13" s="3" t="s">
        <v>5</v>
      </c>
      <c r="K13" s="3" t="s">
        <v>2</v>
      </c>
      <c r="L13" s="3" t="s">
        <v>3</v>
      </c>
      <c r="M13" s="3" t="s">
        <v>4</v>
      </c>
      <c r="N13" s="3" t="s">
        <v>5</v>
      </c>
      <c r="O13" s="8" t="s">
        <v>12</v>
      </c>
      <c r="Q13">
        <v>40</v>
      </c>
      <c r="R13">
        <f t="shared" si="15"/>
        <v>6.324555320336759</v>
      </c>
      <c r="S13">
        <f t="shared" si="16"/>
        <v>7.9527072876705072</v>
      </c>
      <c r="T13">
        <f t="shared" ref="T13:T20" si="18">ROUNDDOWN(S13,0)</f>
        <v>7</v>
      </c>
      <c r="U13">
        <f t="shared" si="17"/>
        <v>6</v>
      </c>
    </row>
    <row r="14" spans="1:21" x14ac:dyDescent="0.2">
      <c r="A14">
        <f>$B14+$P14*($C$4-3)*$D$2</f>
        <v>34.44</v>
      </c>
      <c r="B14" s="7">
        <v>30</v>
      </c>
      <c r="C14" s="3">
        <f>$B14*$A$2+$P14*$C$4*$D$2</f>
        <v>45.27</v>
      </c>
      <c r="D14" s="3">
        <f>$B14*$A$2^2+$P14*$C$4*$D$2</f>
        <v>54.645000000000003</v>
      </c>
      <c r="E14" s="3">
        <f>$B14*$B$2+$P14*$C$4*$D$2</f>
        <v>46.77</v>
      </c>
      <c r="F14" s="3">
        <f>$B14*$B$2^2+$P14*$C$4*$D$2</f>
        <v>58.470000000000006</v>
      </c>
      <c r="G14" s="3">
        <f>$B14*$A$2+$P14*$G$4*$D$2</f>
        <v>56.370000000000005</v>
      </c>
      <c r="H14" s="3">
        <f>$B14*$A$2^2+$P14*$G$4*$D$2</f>
        <v>65.745000000000005</v>
      </c>
      <c r="I14" s="3">
        <f>$B14*$B$2+$P14*$G$4*$D$2</f>
        <v>57.870000000000005</v>
      </c>
      <c r="J14" s="3">
        <f>$B14*$B$2^2+$P14*$G$4*$D$2</f>
        <v>69.570000000000007</v>
      </c>
      <c r="K14" s="3">
        <f>$B14*$A$2+$P14*$K$4*$D$2</f>
        <v>67.47</v>
      </c>
      <c r="L14" s="3">
        <f>$B14*$A$2^2+$P14*$K$4*$D$2</f>
        <v>76.844999999999999</v>
      </c>
      <c r="M14" s="3">
        <f>$B14*$B$2+$P14*$K$4*$D$2</f>
        <v>68.97</v>
      </c>
      <c r="N14" s="3">
        <f>$B14*$B$2^2+$P14*$K$4*$D$2</f>
        <v>80.67</v>
      </c>
      <c r="O14" s="8">
        <f>$B14+$P14*$K$4*$D$2</f>
        <v>59.97</v>
      </c>
      <c r="P14">
        <f>ROUNDDOWN(SQRT(SQRT(B14)*10),2)</f>
        <v>7.4</v>
      </c>
      <c r="Q14">
        <v>45</v>
      </c>
      <c r="R14">
        <f t="shared" si="15"/>
        <v>6.7082039324993694</v>
      </c>
      <c r="S14">
        <f t="shared" si="16"/>
        <v>8.1903625881272006</v>
      </c>
      <c r="T14">
        <f t="shared" si="18"/>
        <v>8</v>
      </c>
      <c r="U14">
        <f t="shared" si="17"/>
        <v>6</v>
      </c>
    </row>
    <row r="15" spans="1:21" x14ac:dyDescent="0.2">
      <c r="A15">
        <f t="shared" ref="A15:A18" si="19">$B15+$P15*($C$4-3)*$D$2</f>
        <v>44.769999999999996</v>
      </c>
      <c r="B15" s="7">
        <v>40</v>
      </c>
      <c r="C15" s="3">
        <f t="shared" ref="C15:C18" si="20">$B15*$A$2+$P15*$C$4*$D$2</f>
        <v>58.347499999999997</v>
      </c>
      <c r="D15" s="3">
        <f t="shared" ref="D15:D18" si="21">$B15*$A$2^2+$P15*$C$4*$D$2</f>
        <v>70.847499999999997</v>
      </c>
      <c r="E15" s="3">
        <f t="shared" ref="E15:E18" si="22">$B15*$B$2+$P15*$C$4*$D$2</f>
        <v>60.347499999999997</v>
      </c>
      <c r="F15" s="3">
        <f t="shared" ref="F15:F18" si="23">$B15*$B$2^2+$P15*$C$4*$D$2</f>
        <v>75.947500000000005</v>
      </c>
      <c r="G15" s="3">
        <f t="shared" ref="G15:G18" si="24">$B15*$A$2+$P15*$G$4*$D$2</f>
        <v>70.272500000000008</v>
      </c>
      <c r="H15" s="3">
        <f t="shared" ref="H15:H18" si="25">$B15*$A$2^2+$P15*$G$4*$D$2</f>
        <v>82.772500000000008</v>
      </c>
      <c r="I15" s="3">
        <f t="shared" ref="I15:I18" si="26">$B15*$B$2+$P15*$G$4*$D$2</f>
        <v>72.272500000000008</v>
      </c>
      <c r="J15" s="3">
        <f t="shared" ref="J15:J18" si="27">$B15*$B$2^2+$P15*$G$4*$D$2</f>
        <v>87.872500000000002</v>
      </c>
      <c r="K15" s="3">
        <f t="shared" ref="K15:K18" si="28">$B15*$A$2+$P15*$K$4*$D$2</f>
        <v>82.197499999999991</v>
      </c>
      <c r="L15" s="3">
        <f t="shared" ref="L15:L18" si="29">$B15*$A$2^2+$P15*$K$4*$D$2</f>
        <v>94.697499999999991</v>
      </c>
      <c r="M15" s="3">
        <f t="shared" ref="M15:M18" si="30">$B15*$B$2+$P15*$K$4*$D$2</f>
        <v>84.197499999999991</v>
      </c>
      <c r="N15" s="3">
        <f t="shared" ref="N15:N18" si="31">$B15*$B$2^2+$P15*$K$4*$D$2</f>
        <v>99.797500000000014</v>
      </c>
      <c r="O15" s="8">
        <f t="shared" ref="O15:O18" si="32">$B15+$P15*$K$4*$D$2</f>
        <v>72.197499999999991</v>
      </c>
      <c r="P15">
        <f t="shared" ref="P15:P18" si="33">ROUNDDOWN(SQRT(SQRT(B15)*10),2)</f>
        <v>7.95</v>
      </c>
      <c r="Q15">
        <v>50</v>
      </c>
      <c r="R15">
        <f t="shared" si="15"/>
        <v>7.0710678118654755</v>
      </c>
      <c r="S15">
        <f t="shared" si="16"/>
        <v>8.4089641525371448</v>
      </c>
      <c r="T15">
        <f t="shared" si="18"/>
        <v>8</v>
      </c>
      <c r="U15">
        <f t="shared" si="17"/>
        <v>7</v>
      </c>
    </row>
    <row r="16" spans="1:21" x14ac:dyDescent="0.2">
      <c r="A16">
        <f t="shared" si="19"/>
        <v>55.04</v>
      </c>
      <c r="B16" s="7">
        <v>50</v>
      </c>
      <c r="C16" s="3">
        <f t="shared" si="20"/>
        <v>71.319999999999993</v>
      </c>
      <c r="D16" s="3">
        <f t="shared" si="21"/>
        <v>86.944999999999993</v>
      </c>
      <c r="E16" s="3">
        <f t="shared" si="22"/>
        <v>73.819999999999993</v>
      </c>
      <c r="F16" s="3">
        <f t="shared" si="23"/>
        <v>93.320000000000022</v>
      </c>
      <c r="G16" s="3">
        <f t="shared" si="24"/>
        <v>83.92</v>
      </c>
      <c r="H16" s="3">
        <f t="shared" si="25"/>
        <v>99.545000000000002</v>
      </c>
      <c r="I16" s="3">
        <f t="shared" si="26"/>
        <v>86.42</v>
      </c>
      <c r="J16" s="3">
        <f t="shared" si="27"/>
        <v>105.92000000000002</v>
      </c>
      <c r="K16" s="3">
        <f t="shared" si="28"/>
        <v>96.52000000000001</v>
      </c>
      <c r="L16" s="3">
        <f t="shared" si="29"/>
        <v>112.14500000000001</v>
      </c>
      <c r="M16" s="3">
        <f t="shared" si="30"/>
        <v>99.02000000000001</v>
      </c>
      <c r="N16" s="3">
        <f t="shared" si="31"/>
        <v>118.52000000000001</v>
      </c>
      <c r="O16" s="8">
        <f t="shared" si="32"/>
        <v>84.02000000000001</v>
      </c>
      <c r="P16">
        <f t="shared" si="33"/>
        <v>8.4</v>
      </c>
      <c r="Q16">
        <v>55</v>
      </c>
      <c r="R16">
        <f t="shared" si="15"/>
        <v>7.416198487095663</v>
      </c>
      <c r="S16">
        <f t="shared" si="16"/>
        <v>8.6117352996336702</v>
      </c>
      <c r="T16">
        <f t="shared" si="18"/>
        <v>8</v>
      </c>
      <c r="U16">
        <f t="shared" si="17"/>
        <v>7</v>
      </c>
    </row>
    <row r="17" spans="1:21" x14ac:dyDescent="0.2">
      <c r="A17">
        <f t="shared" si="19"/>
        <v>65.28</v>
      </c>
      <c r="B17" s="7">
        <v>60</v>
      </c>
      <c r="C17" s="3">
        <f t="shared" si="20"/>
        <v>84.24</v>
      </c>
      <c r="D17" s="3">
        <f t="shared" si="21"/>
        <v>102.99</v>
      </c>
      <c r="E17" s="3">
        <f t="shared" si="22"/>
        <v>87.24</v>
      </c>
      <c r="F17" s="3">
        <f t="shared" si="23"/>
        <v>110.64</v>
      </c>
      <c r="G17" s="3">
        <f t="shared" si="24"/>
        <v>97.44</v>
      </c>
      <c r="H17" s="3">
        <f t="shared" si="25"/>
        <v>116.19</v>
      </c>
      <c r="I17" s="3">
        <f t="shared" si="26"/>
        <v>100.44</v>
      </c>
      <c r="J17" s="3">
        <f t="shared" si="27"/>
        <v>123.84</v>
      </c>
      <c r="K17" s="3">
        <f t="shared" si="28"/>
        <v>110.64</v>
      </c>
      <c r="L17" s="3">
        <f t="shared" si="29"/>
        <v>129.38999999999999</v>
      </c>
      <c r="M17" s="3">
        <f t="shared" si="30"/>
        <v>113.64</v>
      </c>
      <c r="N17" s="3">
        <f t="shared" si="31"/>
        <v>137.04000000000002</v>
      </c>
      <c r="O17" s="8">
        <f t="shared" si="32"/>
        <v>95.64</v>
      </c>
      <c r="P17">
        <f t="shared" si="33"/>
        <v>8.8000000000000007</v>
      </c>
      <c r="Q17">
        <v>60</v>
      </c>
      <c r="R17">
        <f t="shared" si="15"/>
        <v>7.745966692414834</v>
      </c>
      <c r="S17">
        <f t="shared" si="16"/>
        <v>8.8011173679339336</v>
      </c>
      <c r="T17">
        <f t="shared" si="18"/>
        <v>8</v>
      </c>
      <c r="U17">
        <f t="shared" si="17"/>
        <v>7</v>
      </c>
    </row>
    <row r="18" spans="1:21" ht="17" thickBot="1" x14ac:dyDescent="0.25">
      <c r="A18">
        <f t="shared" si="19"/>
        <v>75.483999999999995</v>
      </c>
      <c r="B18" s="9">
        <v>70</v>
      </c>
      <c r="C18" s="3">
        <f>$B18*$A$2+$P18*$C$4*$D$2</f>
        <v>97.096999999999994</v>
      </c>
      <c r="D18" s="3">
        <f t="shared" si="21"/>
        <v>118.97199999999999</v>
      </c>
      <c r="E18" s="3">
        <f t="shared" si="22"/>
        <v>100.59699999999999</v>
      </c>
      <c r="F18" s="3">
        <f t="shared" si="23"/>
        <v>127.89700000000001</v>
      </c>
      <c r="G18" s="3">
        <f t="shared" si="24"/>
        <v>110.807</v>
      </c>
      <c r="H18" s="3">
        <f t="shared" si="25"/>
        <v>132.68199999999999</v>
      </c>
      <c r="I18" s="3">
        <f t="shared" si="26"/>
        <v>114.307</v>
      </c>
      <c r="J18" s="3">
        <f t="shared" si="27"/>
        <v>141.607</v>
      </c>
      <c r="K18" s="3">
        <f t="shared" si="28"/>
        <v>124.517</v>
      </c>
      <c r="L18" s="3">
        <f t="shared" si="29"/>
        <v>146.392</v>
      </c>
      <c r="M18" s="3">
        <f t="shared" si="30"/>
        <v>128.017</v>
      </c>
      <c r="N18" s="3">
        <f t="shared" si="31"/>
        <v>155.31700000000001</v>
      </c>
      <c r="O18" s="8">
        <f t="shared" si="32"/>
        <v>107.017</v>
      </c>
      <c r="P18">
        <f t="shared" si="33"/>
        <v>9.14</v>
      </c>
      <c r="Q18">
        <v>65</v>
      </c>
      <c r="R18">
        <f t="shared" si="15"/>
        <v>8.0622577482985491</v>
      </c>
      <c r="S18">
        <f t="shared" si="16"/>
        <v>8.979007600118484</v>
      </c>
      <c r="T18">
        <f t="shared" si="18"/>
        <v>8</v>
      </c>
      <c r="U18">
        <f t="shared" si="17"/>
        <v>8</v>
      </c>
    </row>
    <row r="19" spans="1:21" ht="17" thickBot="1" x14ac:dyDescent="0.25">
      <c r="A19" s="1"/>
      <c r="Q19">
        <v>70</v>
      </c>
      <c r="R19">
        <f t="shared" si="15"/>
        <v>8.3666002653407556</v>
      </c>
      <c r="S19">
        <f t="shared" si="16"/>
        <v>9.1469121922869441</v>
      </c>
      <c r="T19">
        <f t="shared" si="18"/>
        <v>9</v>
      </c>
      <c r="U19">
        <f t="shared" si="17"/>
        <v>8</v>
      </c>
    </row>
    <row r="20" spans="1:21" x14ac:dyDescent="0.2">
      <c r="B20" s="12" t="s">
        <v>10</v>
      </c>
      <c r="C20" s="13">
        <v>10</v>
      </c>
      <c r="D20" s="13"/>
      <c r="E20" s="13"/>
      <c r="F20" s="13"/>
      <c r="G20" s="13">
        <v>20</v>
      </c>
      <c r="H20" s="13"/>
      <c r="I20" s="13"/>
      <c r="J20" s="13"/>
      <c r="K20" s="13">
        <v>30</v>
      </c>
      <c r="L20" s="13"/>
      <c r="M20" s="13"/>
      <c r="N20" s="13"/>
      <c r="O20" s="14"/>
      <c r="Q20">
        <v>75</v>
      </c>
      <c r="R20">
        <f t="shared" si="15"/>
        <v>8.6602540378443873</v>
      </c>
      <c r="S20">
        <f t="shared" si="16"/>
        <v>9.3060485910209962</v>
      </c>
      <c r="T20">
        <f t="shared" si="18"/>
        <v>9</v>
      </c>
      <c r="U20">
        <f t="shared" si="17"/>
        <v>8</v>
      </c>
    </row>
    <row r="21" spans="1:21" x14ac:dyDescent="0.2">
      <c r="B21" s="15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2</v>
      </c>
      <c r="H21" s="2" t="s">
        <v>3</v>
      </c>
      <c r="I21" s="2" t="s">
        <v>4</v>
      </c>
      <c r="J21" s="2" t="s">
        <v>5</v>
      </c>
      <c r="K21" s="2" t="s">
        <v>2</v>
      </c>
      <c r="L21" s="2" t="s">
        <v>3</v>
      </c>
      <c r="M21" s="2" t="s">
        <v>4</v>
      </c>
      <c r="N21" s="2" t="s">
        <v>5</v>
      </c>
      <c r="O21" s="16" t="s">
        <v>12</v>
      </c>
    </row>
    <row r="22" spans="1:21" x14ac:dyDescent="0.2">
      <c r="A22">
        <f>$B22+$P22*($C$4-3)*$E$2</f>
        <v>37.4</v>
      </c>
      <c r="B22" s="15">
        <v>30</v>
      </c>
      <c r="C22" s="2">
        <f>$B22*$A$2+$P22*$C$4*$E$2</f>
        <v>50.45</v>
      </c>
      <c r="D22" s="2">
        <f>$B22*$A$2^2+$P22*$C$4*$E$2</f>
        <v>59.825000000000003</v>
      </c>
      <c r="E22" s="2">
        <f>$B22*$B$2+$P22*$C$4*$E$2</f>
        <v>51.95</v>
      </c>
      <c r="F22" s="2">
        <f>$B22*$B$2^2+$P22*$C$4*$E$2</f>
        <v>63.650000000000006</v>
      </c>
      <c r="G22" s="2">
        <f>$B22*$A$2+$P22*$G$4*$E$2</f>
        <v>68.95</v>
      </c>
      <c r="H22" s="2">
        <f>$B22*$A$2^2+$P22*$G$4*$E$2</f>
        <v>78.325000000000003</v>
      </c>
      <c r="I22" s="2">
        <f>$B22*$B$2+$P22*$G$4*$E$2</f>
        <v>70.45</v>
      </c>
      <c r="J22" s="2">
        <f>$B22*$B$2^2+$P22*$G$4*$E$2</f>
        <v>82.15</v>
      </c>
      <c r="K22" s="2">
        <f>$B22*$A$2+$P22*$K$4*$E$2</f>
        <v>87.45</v>
      </c>
      <c r="L22" s="2">
        <f>$B22*$A$2^2+$P22*$K$4*$E$2</f>
        <v>96.825000000000003</v>
      </c>
      <c r="M22" s="2">
        <f>$B22*$B$2+$P22*$K$4*$E$2</f>
        <v>88.95</v>
      </c>
      <c r="N22" s="2">
        <f>$B22*$B$2^2+$P22*$K$4*$E$2</f>
        <v>100.65</v>
      </c>
      <c r="O22" s="16">
        <f>$B22+$P22*$K$4*$E$2</f>
        <v>79.95</v>
      </c>
      <c r="P22">
        <f>ROUNDDOWN(SQRT(SQRT(B22)*10),2)</f>
        <v>7.4</v>
      </c>
    </row>
    <row r="23" spans="1:21" x14ac:dyDescent="0.2">
      <c r="A23">
        <f t="shared" ref="A23:A26" si="34">$B23+$P23*($C$4-3)*$E$2</f>
        <v>47.95</v>
      </c>
      <c r="B23" s="15">
        <v>40</v>
      </c>
      <c r="C23" s="2">
        <f t="shared" ref="C23:C26" si="35">$B23*$A$2+$P23*$C$4*$E$2</f>
        <v>63.912500000000001</v>
      </c>
      <c r="D23" s="2">
        <f t="shared" ref="D23:D26" si="36">$B23*$A$2^2+$P23*$C$4*$E$2</f>
        <v>76.412499999999994</v>
      </c>
      <c r="E23" s="2">
        <f t="shared" ref="E23:E26" si="37">$B23*$B$2+$P23*$C$4*$E$2</f>
        <v>65.912499999999994</v>
      </c>
      <c r="F23" s="2">
        <f t="shared" ref="F23:F26" si="38">$B23*$B$2^2+$P23*$C$4*$E$2</f>
        <v>81.512500000000003</v>
      </c>
      <c r="G23" s="2">
        <f t="shared" ref="G23:G26" si="39">$B23*$A$2+$P23*$G$4*$E$2</f>
        <v>83.787499999999994</v>
      </c>
      <c r="H23" s="2">
        <f t="shared" ref="H23:H26" si="40">$B23*$A$2^2+$P23*$G$4*$E$2</f>
        <v>96.287499999999994</v>
      </c>
      <c r="I23" s="2">
        <f t="shared" ref="I23:I26" si="41">$B23*$B$2+$P23*$G$4*$E$2</f>
        <v>85.787499999999994</v>
      </c>
      <c r="J23" s="2">
        <f t="shared" ref="J23:J26" si="42">$B23*$B$2^2+$P23*$G$4*$E$2</f>
        <v>101.38750000000002</v>
      </c>
      <c r="K23" s="2">
        <f t="shared" ref="K23:K26" si="43">$B23*$A$2+$P23*$K$4*$E$2</f>
        <v>103.66249999999999</v>
      </c>
      <c r="L23" s="2">
        <f t="shared" ref="L23:L26" si="44">$B23*$A$2^2+$P23*$K$4*$E$2</f>
        <v>116.16249999999999</v>
      </c>
      <c r="M23" s="2">
        <f t="shared" ref="M23:M26" si="45">$B23*$B$2+$P23*$K$4*$E$2</f>
        <v>105.66249999999999</v>
      </c>
      <c r="N23" s="2">
        <f t="shared" ref="N23:N26" si="46">$B23*$B$2^2+$P23*$K$4*$E$2</f>
        <v>121.26250000000002</v>
      </c>
      <c r="O23" s="16">
        <f t="shared" ref="O23:O26" si="47">$B23+$P23*$K$4*$E$2</f>
        <v>93.662499999999994</v>
      </c>
      <c r="P23">
        <f t="shared" ref="P23:P26" si="48">ROUNDDOWN(SQRT(SQRT(B23)*10),2)</f>
        <v>7.95</v>
      </c>
    </row>
    <row r="24" spans="1:21" x14ac:dyDescent="0.2">
      <c r="A24">
        <f t="shared" si="34"/>
        <v>58.4</v>
      </c>
      <c r="B24" s="15">
        <v>50</v>
      </c>
      <c r="C24" s="2">
        <f t="shared" si="35"/>
        <v>77.2</v>
      </c>
      <c r="D24" s="2">
        <f t="shared" si="36"/>
        <v>92.825000000000003</v>
      </c>
      <c r="E24" s="2">
        <f t="shared" si="37"/>
        <v>79.7</v>
      </c>
      <c r="F24" s="2">
        <f t="shared" si="38"/>
        <v>99.200000000000017</v>
      </c>
      <c r="G24" s="2">
        <f t="shared" si="39"/>
        <v>98.2</v>
      </c>
      <c r="H24" s="2">
        <f t="shared" si="40"/>
        <v>113.825</v>
      </c>
      <c r="I24" s="2">
        <f t="shared" si="41"/>
        <v>100.7</v>
      </c>
      <c r="J24" s="2">
        <f t="shared" si="42"/>
        <v>120.20000000000002</v>
      </c>
      <c r="K24" s="2">
        <f t="shared" si="43"/>
        <v>119.2</v>
      </c>
      <c r="L24" s="2">
        <f t="shared" si="44"/>
        <v>134.82499999999999</v>
      </c>
      <c r="M24" s="2">
        <f t="shared" si="45"/>
        <v>121.7</v>
      </c>
      <c r="N24" s="2">
        <f t="shared" si="46"/>
        <v>141.20000000000002</v>
      </c>
      <c r="O24" s="16">
        <f t="shared" si="47"/>
        <v>106.7</v>
      </c>
      <c r="P24">
        <f t="shared" si="48"/>
        <v>8.4</v>
      </c>
    </row>
    <row r="25" spans="1:21" x14ac:dyDescent="0.2">
      <c r="A25">
        <f t="shared" si="34"/>
        <v>68.8</v>
      </c>
      <c r="B25" s="15">
        <v>60</v>
      </c>
      <c r="C25" s="2">
        <f t="shared" si="35"/>
        <v>90.4</v>
      </c>
      <c r="D25" s="2">
        <f t="shared" si="36"/>
        <v>109.15</v>
      </c>
      <c r="E25" s="2">
        <f t="shared" si="37"/>
        <v>93.4</v>
      </c>
      <c r="F25" s="2">
        <f t="shared" si="38"/>
        <v>116.80000000000001</v>
      </c>
      <c r="G25" s="2">
        <f t="shared" si="39"/>
        <v>112.4</v>
      </c>
      <c r="H25" s="2">
        <f t="shared" si="40"/>
        <v>131.15</v>
      </c>
      <c r="I25" s="2">
        <f t="shared" si="41"/>
        <v>115.4</v>
      </c>
      <c r="J25" s="2">
        <f t="shared" si="42"/>
        <v>138.80000000000001</v>
      </c>
      <c r="K25" s="2">
        <f t="shared" si="43"/>
        <v>134.4</v>
      </c>
      <c r="L25" s="2">
        <f t="shared" si="44"/>
        <v>153.15</v>
      </c>
      <c r="M25" s="2">
        <f t="shared" si="45"/>
        <v>137.4</v>
      </c>
      <c r="N25" s="2">
        <f t="shared" si="46"/>
        <v>160.80000000000001</v>
      </c>
      <c r="O25" s="16">
        <f t="shared" si="47"/>
        <v>119.4</v>
      </c>
      <c r="P25">
        <f t="shared" si="48"/>
        <v>8.8000000000000007</v>
      </c>
    </row>
    <row r="26" spans="1:21" ht="17" thickBot="1" x14ac:dyDescent="0.25">
      <c r="A26">
        <f t="shared" si="34"/>
        <v>79.14</v>
      </c>
      <c r="B26" s="17">
        <v>70</v>
      </c>
      <c r="C26" s="2">
        <f t="shared" si="35"/>
        <v>103.495</v>
      </c>
      <c r="D26" s="2">
        <f t="shared" si="36"/>
        <v>125.37</v>
      </c>
      <c r="E26" s="2">
        <f t="shared" si="37"/>
        <v>106.995</v>
      </c>
      <c r="F26" s="2">
        <f t="shared" si="38"/>
        <v>134.29500000000002</v>
      </c>
      <c r="G26" s="2">
        <f t="shared" si="39"/>
        <v>126.345</v>
      </c>
      <c r="H26" s="2">
        <f t="shared" si="40"/>
        <v>148.22</v>
      </c>
      <c r="I26" s="2">
        <f t="shared" si="41"/>
        <v>129.845</v>
      </c>
      <c r="J26" s="2">
        <f t="shared" si="42"/>
        <v>157.14500000000001</v>
      </c>
      <c r="K26" s="2">
        <f t="shared" si="43"/>
        <v>149.19499999999999</v>
      </c>
      <c r="L26" s="2">
        <f t="shared" si="44"/>
        <v>171.07</v>
      </c>
      <c r="M26" s="2">
        <f t="shared" si="45"/>
        <v>152.69499999999999</v>
      </c>
      <c r="N26" s="2">
        <f t="shared" si="46"/>
        <v>179.995</v>
      </c>
      <c r="O26" s="16">
        <f t="shared" si="47"/>
        <v>131.69499999999999</v>
      </c>
      <c r="P26">
        <f t="shared" si="48"/>
        <v>9.14</v>
      </c>
    </row>
    <row r="27" spans="1:21" ht="17" thickBot="1" x14ac:dyDescent="0.25"/>
    <row r="28" spans="1:21" x14ac:dyDescent="0.2">
      <c r="B28" s="4" t="s">
        <v>11</v>
      </c>
      <c r="C28" s="5">
        <v>10</v>
      </c>
      <c r="D28" s="5"/>
      <c r="E28" s="5"/>
      <c r="F28" s="5"/>
      <c r="G28" s="5">
        <v>20</v>
      </c>
      <c r="H28" s="5"/>
      <c r="I28" s="5"/>
      <c r="J28" s="5"/>
      <c r="K28" s="5">
        <v>30</v>
      </c>
      <c r="L28" s="5"/>
      <c r="M28" s="5"/>
      <c r="N28" s="5"/>
      <c r="O28" s="6"/>
    </row>
    <row r="29" spans="1:21" x14ac:dyDescent="0.2">
      <c r="A29" t="s">
        <v>12</v>
      </c>
      <c r="B29" s="7" t="s">
        <v>1</v>
      </c>
      <c r="C29" s="3" t="s">
        <v>2</v>
      </c>
      <c r="D29" s="3" t="s">
        <v>3</v>
      </c>
      <c r="E29" s="3" t="s">
        <v>4</v>
      </c>
      <c r="F29" s="3" t="s">
        <v>5</v>
      </c>
      <c r="G29" s="3" t="s">
        <v>2</v>
      </c>
      <c r="H29" s="3" t="s">
        <v>3</v>
      </c>
      <c r="I29" s="3" t="s">
        <v>4</v>
      </c>
      <c r="J29" s="3" t="s">
        <v>5</v>
      </c>
      <c r="K29" s="3" t="s">
        <v>2</v>
      </c>
      <c r="L29" s="3" t="s">
        <v>3</v>
      </c>
      <c r="M29" s="3" t="s">
        <v>4</v>
      </c>
      <c r="N29" s="3" t="s">
        <v>5</v>
      </c>
      <c r="O29" s="8" t="s">
        <v>12</v>
      </c>
    </row>
    <row r="30" spans="1:21" x14ac:dyDescent="0.2">
      <c r="A30">
        <f>$B30+$P30*($C$4-3)*$F$2</f>
        <v>40.36</v>
      </c>
      <c r="B30" s="7">
        <v>30</v>
      </c>
      <c r="C30" s="3">
        <f>$B30*$A$2+$P30*$C$4*$F$2</f>
        <v>55.629999999999995</v>
      </c>
      <c r="D30" s="3">
        <f>$B30*$A$2^2+$P30*$C$4*$F$2</f>
        <v>65.004999999999995</v>
      </c>
      <c r="E30" s="3">
        <f>$B30*$B$2+$P30*$C$4*$F$2</f>
        <v>57.129999999999995</v>
      </c>
      <c r="F30" s="3">
        <f>$B30*$B$2^2+$P30*$C$4*$F$2</f>
        <v>68.83</v>
      </c>
      <c r="G30" s="3">
        <f>$B30*$A$2+$P30*$G$4*$F$2</f>
        <v>81.53</v>
      </c>
      <c r="H30" s="3">
        <f>$B30*$A$2^2+$P30*$G$4*$F$2</f>
        <v>90.905000000000001</v>
      </c>
      <c r="I30" s="3">
        <f>$B30*$B$2+$P30*$G$4*$F$2</f>
        <v>83.03</v>
      </c>
      <c r="J30" s="3">
        <f>$B30*$B$2^2+$P30*$G$4*$F$2</f>
        <v>94.73</v>
      </c>
      <c r="K30" s="3">
        <f>$B30*$A$2+$P30*$K$4*$F$2</f>
        <v>107.42999999999999</v>
      </c>
      <c r="L30" s="3">
        <f>$B30*$A$2^2+$P30*$K$4*$F$2</f>
        <v>116.80499999999999</v>
      </c>
      <c r="M30" s="3">
        <f>$B30*$B$2+$P30*$K$4*$F$2</f>
        <v>108.92999999999999</v>
      </c>
      <c r="N30" s="3">
        <f>$B30*$B$2^2+$P30*$K$4*$F$2</f>
        <v>120.63</v>
      </c>
      <c r="O30" s="8">
        <f>$B30+$P30*$K$4*$F$2</f>
        <v>99.929999999999993</v>
      </c>
      <c r="P30">
        <f>ROUNDDOWN(SQRT(SQRT(B30)*10),2)</f>
        <v>7.4</v>
      </c>
    </row>
    <row r="31" spans="1:21" x14ac:dyDescent="0.2">
      <c r="A31">
        <f t="shared" ref="A31:A35" si="49">$B31+$P31*($C$4-3)*$F$2</f>
        <v>51.129999999999995</v>
      </c>
      <c r="B31" s="7">
        <v>40</v>
      </c>
      <c r="C31" s="3">
        <f t="shared" ref="C31:C35" si="50">$B31*$A$2+$P31*$C$4*$F$2</f>
        <v>69.477499999999992</v>
      </c>
      <c r="D31" s="3">
        <f t="shared" ref="D31:D35" si="51">$B31*$A$2^2+$P31*$C$4*$F$2</f>
        <v>81.977499999999992</v>
      </c>
      <c r="E31" s="3">
        <f t="shared" ref="E31:E35" si="52">$B31*$B$2+$P31*$C$4*$F$2</f>
        <v>71.477499999999992</v>
      </c>
      <c r="F31" s="3">
        <f t="shared" ref="F31:F35" si="53">$B31*$B$2^2+$P31*$C$4*$F$2</f>
        <v>87.077500000000015</v>
      </c>
      <c r="G31" s="3">
        <f t="shared" ref="G31:G35" si="54">$B31*$A$2+$P31*$G$4*$F$2</f>
        <v>97.302500000000009</v>
      </c>
      <c r="H31" s="3">
        <f t="shared" ref="H31:H35" si="55">$B31*$A$2^2+$P31*$G$4*$F$2</f>
        <v>109.80250000000001</v>
      </c>
      <c r="I31" s="3">
        <f t="shared" ref="I31:I35" si="56">$B31*$B$2+$P31*$G$4*$F$2</f>
        <v>99.302500000000009</v>
      </c>
      <c r="J31" s="3">
        <f t="shared" ref="J31:J35" si="57">$B31*$B$2^2+$P31*$G$4*$F$2</f>
        <v>114.9025</v>
      </c>
      <c r="K31" s="3">
        <f t="shared" ref="K31:K35" si="58">$B31*$A$2+$P31*$K$4*$F$2</f>
        <v>125.1275</v>
      </c>
      <c r="L31" s="3">
        <f t="shared" ref="L31:L35" si="59">$B31*$A$2^2+$P31*$K$4*$F$2</f>
        <v>137.6275</v>
      </c>
      <c r="M31" s="3">
        <f t="shared" ref="M31:M35" si="60">$B31*$B$2+$P31*$K$4*$F$2</f>
        <v>127.1275</v>
      </c>
      <c r="N31" s="3">
        <f t="shared" ref="N31:N35" si="61">$B31*$B$2^2+$P31*$K$4*$F$2</f>
        <v>142.72750000000002</v>
      </c>
      <c r="O31" s="8">
        <f t="shared" ref="O31:O35" si="62">$B31+$P31*$K$4*$F$2</f>
        <v>115.1275</v>
      </c>
      <c r="P31">
        <f t="shared" ref="P31:P35" si="63">ROUNDDOWN(SQRT(SQRT(B31)*10),2)</f>
        <v>7.95</v>
      </c>
    </row>
    <row r="32" spans="1:21" x14ac:dyDescent="0.2">
      <c r="A32">
        <f t="shared" si="49"/>
        <v>61.76</v>
      </c>
      <c r="B32" s="7">
        <v>50</v>
      </c>
      <c r="C32" s="3">
        <f t="shared" si="50"/>
        <v>83.08</v>
      </c>
      <c r="D32" s="3">
        <f t="shared" si="51"/>
        <v>98.704999999999998</v>
      </c>
      <c r="E32" s="3">
        <f t="shared" si="52"/>
        <v>85.58</v>
      </c>
      <c r="F32" s="3">
        <f t="shared" si="53"/>
        <v>105.08000000000001</v>
      </c>
      <c r="G32" s="3">
        <f t="shared" si="54"/>
        <v>112.48</v>
      </c>
      <c r="H32" s="3">
        <f t="shared" si="55"/>
        <v>128.10500000000002</v>
      </c>
      <c r="I32" s="3">
        <f t="shared" si="56"/>
        <v>114.98</v>
      </c>
      <c r="J32" s="3">
        <f t="shared" si="57"/>
        <v>134.48000000000002</v>
      </c>
      <c r="K32" s="3">
        <f t="shared" si="58"/>
        <v>141.88</v>
      </c>
      <c r="L32" s="3">
        <f t="shared" si="59"/>
        <v>157.505</v>
      </c>
      <c r="M32" s="3">
        <f t="shared" si="60"/>
        <v>144.38</v>
      </c>
      <c r="N32" s="3">
        <f t="shared" si="61"/>
        <v>163.88</v>
      </c>
      <c r="O32" s="8">
        <f t="shared" si="62"/>
        <v>129.38</v>
      </c>
      <c r="P32">
        <f t="shared" si="63"/>
        <v>8.4</v>
      </c>
    </row>
    <row r="33" spans="1:16" x14ac:dyDescent="0.2">
      <c r="A33">
        <f t="shared" si="49"/>
        <v>72.319999999999993</v>
      </c>
      <c r="B33" s="7">
        <v>60</v>
      </c>
      <c r="C33" s="3">
        <f t="shared" si="50"/>
        <v>96.56</v>
      </c>
      <c r="D33" s="3">
        <f t="shared" si="51"/>
        <v>115.31</v>
      </c>
      <c r="E33" s="3">
        <f t="shared" si="52"/>
        <v>99.56</v>
      </c>
      <c r="F33" s="3">
        <f t="shared" si="53"/>
        <v>122.96000000000001</v>
      </c>
      <c r="G33" s="3">
        <f t="shared" si="54"/>
        <v>127.36000000000001</v>
      </c>
      <c r="H33" s="3">
        <f t="shared" si="55"/>
        <v>146.11000000000001</v>
      </c>
      <c r="I33" s="3">
        <f t="shared" si="56"/>
        <v>130.36000000000001</v>
      </c>
      <c r="J33" s="3">
        <f t="shared" si="57"/>
        <v>153.76000000000002</v>
      </c>
      <c r="K33" s="3">
        <f t="shared" si="58"/>
        <v>158.16</v>
      </c>
      <c r="L33" s="3">
        <f t="shared" si="59"/>
        <v>176.91</v>
      </c>
      <c r="M33" s="3">
        <f t="shared" si="60"/>
        <v>161.16</v>
      </c>
      <c r="N33" s="3">
        <f t="shared" si="61"/>
        <v>184.56</v>
      </c>
      <c r="O33" s="8">
        <f t="shared" si="62"/>
        <v>143.16</v>
      </c>
      <c r="P33">
        <f t="shared" si="63"/>
        <v>8.8000000000000007</v>
      </c>
    </row>
    <row r="34" spans="1:16" x14ac:dyDescent="0.2">
      <c r="A34">
        <f t="shared" si="49"/>
        <v>82.795999999999992</v>
      </c>
      <c r="B34" s="7">
        <v>70</v>
      </c>
      <c r="C34" s="3">
        <f t="shared" si="50"/>
        <v>109.893</v>
      </c>
      <c r="D34" s="3">
        <f t="shared" si="51"/>
        <v>131.768</v>
      </c>
      <c r="E34" s="3">
        <f t="shared" si="52"/>
        <v>113.393</v>
      </c>
      <c r="F34" s="3">
        <f t="shared" si="53"/>
        <v>140.69300000000001</v>
      </c>
      <c r="G34" s="3">
        <f t="shared" si="54"/>
        <v>141.88299999999998</v>
      </c>
      <c r="H34" s="3">
        <f t="shared" si="55"/>
        <v>163.75799999999998</v>
      </c>
      <c r="I34" s="3">
        <f t="shared" si="56"/>
        <v>145.38299999999998</v>
      </c>
      <c r="J34" s="3">
        <f t="shared" si="57"/>
        <v>172.68299999999999</v>
      </c>
      <c r="K34" s="3">
        <f t="shared" si="58"/>
        <v>173.87299999999999</v>
      </c>
      <c r="L34" s="3">
        <f t="shared" si="59"/>
        <v>195.74799999999999</v>
      </c>
      <c r="M34" s="3">
        <f t="shared" si="60"/>
        <v>177.37299999999999</v>
      </c>
      <c r="N34" s="3">
        <f t="shared" si="61"/>
        <v>204.673</v>
      </c>
      <c r="O34" s="8">
        <f t="shared" si="62"/>
        <v>156.37299999999999</v>
      </c>
      <c r="P34">
        <f t="shared" si="63"/>
        <v>9.14</v>
      </c>
    </row>
    <row r="35" spans="1:16" ht="17" thickBot="1" x14ac:dyDescent="0.25">
      <c r="A35">
        <f t="shared" si="49"/>
        <v>88.02</v>
      </c>
      <c r="B35" s="9">
        <v>75</v>
      </c>
      <c r="C35" s="3">
        <f t="shared" si="50"/>
        <v>116.535</v>
      </c>
      <c r="D35" s="3">
        <f t="shared" si="51"/>
        <v>139.9725</v>
      </c>
      <c r="E35" s="3">
        <f t="shared" si="52"/>
        <v>120.285</v>
      </c>
      <c r="F35" s="3">
        <f t="shared" si="53"/>
        <v>149.53500000000003</v>
      </c>
      <c r="G35" s="3">
        <f t="shared" si="54"/>
        <v>149.08500000000001</v>
      </c>
      <c r="H35" s="3">
        <f t="shared" si="55"/>
        <v>172.52250000000001</v>
      </c>
      <c r="I35" s="3">
        <f t="shared" si="56"/>
        <v>152.83500000000001</v>
      </c>
      <c r="J35" s="3">
        <f t="shared" si="57"/>
        <v>182.08500000000004</v>
      </c>
      <c r="K35" s="3">
        <f t="shared" si="58"/>
        <v>181.63499999999999</v>
      </c>
      <c r="L35" s="3">
        <f t="shared" si="59"/>
        <v>205.07249999999999</v>
      </c>
      <c r="M35" s="3">
        <f t="shared" si="60"/>
        <v>185.38499999999999</v>
      </c>
      <c r="N35" s="3">
        <f>$B35*$B$2^2+$P35*$K$4*$F$2</f>
        <v>214.63500000000002</v>
      </c>
      <c r="O35" s="8">
        <f t="shared" si="62"/>
        <v>162.88499999999999</v>
      </c>
      <c r="P35">
        <f t="shared" si="63"/>
        <v>9.3000000000000007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Taul1</vt:lpstr>
      <vt:lpstr>Taul2</vt:lpstr>
      <vt:lpstr>Taul3</vt:lpstr>
      <vt:lpstr>Taul4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-käyttäjä</dc:creator>
  <cp:lastModifiedBy>Microsoft Office -käyttäjä</cp:lastModifiedBy>
  <dcterms:created xsi:type="dcterms:W3CDTF">2020-06-29T17:31:17Z</dcterms:created>
  <dcterms:modified xsi:type="dcterms:W3CDTF">2020-06-29T20:48:47Z</dcterms:modified>
</cp:coreProperties>
</file>