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omsup\Downloads\"/>
    </mc:Choice>
  </mc:AlternateContent>
  <xr:revisionPtr revIDLastSave="0" documentId="13_ncr:1_{03D02A74-512B-4102-B7F7-4380C549F40D}" xr6:coauthVersionLast="47" xr6:coauthVersionMax="47" xr10:uidLastSave="{00000000-0000-0000-0000-000000000000}"/>
  <bookViews>
    <workbookView xWindow="-108" yWindow="-108" windowWidth="23256" windowHeight="12456" activeTab="2" xr2:uid="{75A72B8A-AFA9-4479-A3CD-B9F8EA2A5446}"/>
  </bookViews>
  <sheets>
    <sheet name="KPI" sheetId="4" r:id="rId1"/>
    <sheet name="Dasboard" sheetId="6" r:id="rId2"/>
    <sheet name="Main Data" sheetId="2" r:id="rId3"/>
  </sheets>
  <definedNames>
    <definedName name="_xlchart.v1.0" hidden="1">KPI!$T$14:$T$18</definedName>
    <definedName name="_xlchart.v1.1" hidden="1">KPI!$U$13</definedName>
    <definedName name="_xlchart.v1.10" hidden="1">KPI!$AJ$22</definedName>
    <definedName name="_xlchart.v1.11" hidden="1">KPI!$AJ$23:$AJ$27</definedName>
    <definedName name="_xlchart.v1.2" hidden="1">KPI!$U$14:$U$18</definedName>
    <definedName name="_xlchart.v1.3" hidden="1">KPI!$AI$23:$AI$27</definedName>
    <definedName name="_xlchart.v1.4" hidden="1">KPI!$AJ$22</definedName>
    <definedName name="_xlchart.v1.5" hidden="1">KPI!$AJ$23:$AJ$27</definedName>
    <definedName name="_xlchart.v1.6" hidden="1">KPI!$T$14:$T$18</definedName>
    <definedName name="_xlchart.v1.7" hidden="1">KPI!$U$13</definedName>
    <definedName name="_xlchart.v1.8" hidden="1">KPI!$U$14:$U$18</definedName>
    <definedName name="_xlchart.v1.9" hidden="1">KPI!$AI$23:$AI$27</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4" l="1"/>
  <c r="F15" i="4"/>
  <c r="F16" i="4"/>
  <c r="K37" i="4"/>
  <c r="K32" i="4"/>
  <c r="K24" i="4"/>
  <c r="L36" i="4"/>
  <c r="K25" i="4"/>
  <c r="C6" i="4"/>
  <c r="K34" i="4"/>
  <c r="K29" i="4"/>
  <c r="F17" i="4"/>
  <c r="K33" i="4"/>
  <c r="L28" i="4"/>
  <c r="AO19" i="4"/>
  <c r="AJ24" i="4"/>
  <c r="L34" i="4"/>
  <c r="AJ26" i="4"/>
  <c r="F14" i="4"/>
  <c r="AK2" i="4"/>
  <c r="K28" i="4"/>
  <c r="L29" i="4"/>
  <c r="L33" i="4"/>
  <c r="L31" i="4"/>
  <c r="L24" i="4"/>
  <c r="K30" i="4"/>
  <c r="F2" i="4"/>
  <c r="L37" i="4"/>
  <c r="L32" i="4"/>
  <c r="G17" i="4"/>
  <c r="L27" i="4"/>
  <c r="L23" i="4"/>
  <c r="A14" i="4"/>
  <c r="AJ23" i="4"/>
  <c r="K31" i="4"/>
  <c r="G15" i="4"/>
  <c r="G13" i="4"/>
  <c r="AJ25" i="4"/>
  <c r="K27" i="4"/>
  <c r="L26" i="4"/>
  <c r="AJ27" i="4"/>
  <c r="F13" i="4"/>
  <c r="K26" i="4"/>
  <c r="K36" i="4"/>
  <c r="A6" i="4"/>
  <c r="L30" i="4"/>
  <c r="G14" i="4"/>
  <c r="G16" i="4"/>
  <c r="K35" i="4"/>
  <c r="L35" i="4"/>
  <c r="K23" i="4"/>
  <c r="L25" i="4"/>
  <c r="K38" i="4" l="1"/>
  <c r="F18" i="4"/>
  <c r="G18" i="4"/>
  <c r="L38" i="4"/>
</calcChain>
</file>

<file path=xl/sharedStrings.xml><?xml version="1.0" encoding="utf-8"?>
<sst xmlns="http://schemas.openxmlformats.org/spreadsheetml/2006/main" count="120168" uniqueCount="32998">
  <si>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</si>
  <si>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</si>
  <si>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</si>
  <si>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</si>
  <si>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</si>
  <si>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</si>
  <si>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</si>
  <si>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</si>
  <si>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</si>
  <si>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</si>
  <si>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</si>
  <si>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</si>
  <si>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</si>
  <si>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</si>
  <si>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</si>
  <si>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</si>
  <si>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</si>
  <si>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</si>
  <si>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</si>
  <si>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</si>
  <si>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</si>
  <si>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</si>
  <si>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</si>
  <si>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</si>
  <si>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</si>
  <si>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</si>
  <si>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</si>
  <si>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</si>
  <si>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</si>
  <si>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</si>
  <si>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</si>
  <si>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</si>
  <si>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</si>
  <si>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</si>
  <si>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</si>
  <si>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</si>
  <si>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</si>
  <si>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</si>
  <si>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</si>
  <si>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</si>
  <si>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</si>
  <si>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</si>
  <si>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</si>
  <si>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</si>
  <si>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</si>
  <si>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</si>
  <si>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</si>
  <si>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</si>
  <si>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</si>
  <si>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</si>
  <si>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</si>
  <si>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</si>
  <si>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</si>
  <si>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</si>
  <si>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</si>
  <si>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</si>
  <si>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</si>
  <si>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</si>
  <si>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</si>
  <si>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</si>
  <si>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</si>
  <si>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</si>
  <si>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</si>
  <si>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</si>
  <si>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</si>
  <si>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</si>
  <si>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</si>
  <si>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</si>
  <si>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</si>
  <si>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</si>
  <si>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</si>
  <si>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</si>
  <si>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</si>
  <si>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</si>
  <si>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</si>
  <si>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</si>
  <si>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</si>
  <si>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</si>
  <si>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</si>
  <si>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</si>
  <si>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</si>
  <si>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</si>
  <si>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</si>
  <si>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</si>
  <si>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</si>
  <si>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</si>
  <si>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</si>
  <si>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</si>
  <si>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</si>
  <si>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</si>
  <si>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</si>
  <si>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</si>
  <si>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</si>
  <si>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</si>
  <si>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</si>
  <si>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</si>
  <si>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</si>
  <si>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</si>
  <si>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</si>
  <si>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</si>
  <si>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</si>
  <si>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</si>
  <si>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</si>
  <si>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</si>
  <si>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</si>
  <si>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</si>
  <si>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</si>
  <si>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</si>
  <si>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</si>
  <si>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</si>
  <si>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</si>
  <si>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</si>
  <si>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</si>
  <si>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</si>
  <si>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</si>
  <si>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</si>
  <si>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</si>
  <si>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</si>
  <si>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</si>
  <si>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</si>
  <si>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</si>
  <si>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</si>
  <si>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</si>
  <si>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</si>
  <si>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</si>
  <si>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</si>
  <si>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</si>
  <si>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</si>
  <si>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</si>
  <si>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</si>
  <si>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</si>
  <si>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</si>
  <si>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</si>
  <si>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</si>
  <si>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</si>
  <si>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</si>
  <si>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</si>
  <si>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</si>
  <si>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</si>
  <si>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</si>
  <si>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</si>
  <si>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</si>
  <si>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</si>
  <si>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</si>
  <si>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</si>
  <si>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</si>
  <si>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</si>
  <si>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</si>
  <si>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</si>
  <si>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</si>
  <si>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</si>
  <si>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</si>
  <si>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</si>
  <si>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</si>
  <si>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</si>
  <si>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</si>
  <si>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</si>
  <si>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</si>
  <si>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</si>
  <si>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</si>
  <si>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</si>
  <si>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</si>
  <si>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</si>
  <si>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</si>
  <si>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</si>
  <si>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</si>
  <si>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</si>
  <si>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</si>
  <si>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</si>
  <si>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</si>
  <si>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</si>
  <si>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</si>
  <si>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</si>
  <si>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</si>
  <si>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</si>
  <si>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</si>
  <si>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</si>
  <si>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</si>
  <si>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</si>
  <si>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</si>
  <si>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</si>
  <si>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</si>
  <si>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</si>
  <si>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</si>
  <si>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</si>
  <si>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</si>
  <si>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</si>
  <si>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</si>
  <si>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</si>
  <si>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</si>
  <si>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</si>
  <si>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</si>
  <si>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</si>
  <si>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</si>
  <si>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</si>
  <si>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</si>
  <si>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</si>
  <si>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</si>
  <si>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</si>
  <si>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</si>
  <si>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</si>
  <si>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</si>
  <si>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</si>
  <si>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</si>
  <si>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</si>
  <si>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</si>
  <si>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</si>
  <si>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</si>
  <si>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</si>
  <si>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</si>
  <si>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</si>
  <si>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</si>
  <si>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</si>
  <si>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</si>
  <si>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</si>
  <si>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</si>
  <si>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</si>
  <si>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</si>
  <si>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</si>
  <si>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</si>
  <si>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</si>
  <si>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</si>
  <si>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</si>
  <si>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</si>
  <si>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</si>
  <si>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</si>
  <si>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</si>
  <si>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</si>
  <si>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</si>
  <si>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</si>
  <si>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</si>
  <si>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</si>
  <si>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</si>
  <si>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</si>
  <si>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</si>
  <si>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</si>
  <si>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</si>
  <si>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</si>
  <si>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</si>
  <si>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</si>
  <si>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</si>
  <si>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</si>
  <si>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</si>
  <si>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</si>
  <si>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</si>
  <si>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</si>
  <si>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</si>
  <si>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</si>
  <si>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</si>
  <si>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</si>
  <si>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</si>
  <si>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</si>
  <si>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</si>
  <si>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</si>
  <si>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</si>
  <si>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</si>
  <si>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</si>
  <si>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</si>
  <si>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</si>
  <si>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</si>
  <si>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</si>
  <si>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</si>
  <si>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</si>
  <si>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</si>
  <si>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</si>
  <si>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</si>
  <si>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</si>
  <si>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</si>
  <si>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</si>
  <si>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</si>
  <si>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</si>
  <si>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</si>
  <si>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</si>
  <si>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</si>
  <si>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</si>
  <si>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</si>
  <si>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</si>
  <si>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</si>
  <si>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</si>
  <si>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</si>
  <si>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</si>
  <si>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</si>
  <si>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</si>
  <si>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</si>
  <si>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</si>
  <si>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</si>
  <si>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</si>
  <si>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</si>
  <si>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</si>
  <si>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</si>
  <si>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</si>
  <si>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</si>
  <si>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</si>
  <si>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</si>
  <si>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</si>
  <si>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</si>
  <si>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</si>
  <si>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</si>
  <si>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</si>
  <si>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</si>
  <si>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</si>
  <si>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</si>
  <si>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</si>
  <si>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</si>
  <si>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</si>
  <si>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</si>
  <si>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</si>
  <si>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</si>
  <si>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</si>
  <si>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</si>
  <si>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</si>
  <si>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</si>
  <si>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</si>
  <si>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</si>
  <si>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</si>
  <si>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</si>
  <si>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</si>
  <si>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</si>
  <si>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</si>
  <si>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</si>
  <si>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</si>
  <si>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</si>
  <si>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</si>
  <si>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</si>
  <si>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</si>
  <si>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</si>
  <si>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</si>
  <si>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</si>
  <si>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</si>
  <si>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</si>
  <si>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</si>
  <si>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</si>
  <si>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</si>
  <si>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</si>
  <si>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</si>
  <si>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</si>
  <si>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</si>
  <si>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</si>
  <si>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</si>
  <si>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</si>
  <si>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</si>
  <si>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</si>
  <si>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</si>
  <si>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</si>
  <si>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</si>
  <si>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</si>
  <si>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</si>
  <si>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</si>
  <si>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</si>
  <si>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</si>
  <si>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</si>
  <si>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</si>
  <si>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</si>
  <si>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</si>
  <si>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</si>
  <si>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</si>
  <si>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</si>
  <si>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</si>
  <si>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</si>
  <si>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</si>
  <si>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</si>
  <si>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</si>
  <si>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</si>
  <si>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</si>
  <si>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</si>
  <si>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</si>
  <si>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</si>
  <si>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</si>
  <si>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</si>
  <si>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</si>
  <si>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</si>
  <si>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</si>
  <si>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</si>
  <si>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</si>
  <si>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</si>
  <si>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</si>
  <si>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</si>
  <si>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</si>
  <si>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</si>
  <si>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</si>
  <si>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</si>
  <si>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</si>
  <si>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</si>
  <si>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</si>
  <si>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</si>
  <si>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</si>
  <si>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</si>
  <si>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</si>
  <si>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</si>
  <si>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</si>
  <si>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</si>
  <si>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</si>
  <si>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</si>
  <si>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</si>
  <si>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</si>
  <si>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</si>
  <si>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</si>
  <si>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</si>
  <si>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</si>
  <si>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</si>
  <si>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</si>
  <si>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</si>
  <si>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</si>
  <si>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</si>
  <si>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</si>
  <si>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</si>
  <si>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</si>
  <si>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</si>
  <si>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</si>
  <si>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</si>
  <si>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</si>
  <si>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</si>
  <si>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</si>
  <si>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</si>
  <si>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</si>
  <si>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</si>
  <si>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</si>
  <si>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</si>
  <si>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</si>
  <si>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</si>
  <si>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</si>
  <si>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</si>
  <si>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</si>
  <si>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</si>
  <si>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</si>
  <si>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</si>
  <si>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</si>
  <si>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</si>
  <si>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</si>
  <si>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</si>
  <si>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</si>
  <si>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</si>
  <si>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</si>
  <si>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</si>
  <si>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</si>
  <si>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</si>
  <si>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</si>
  <si>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</si>
  <si>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</si>
  <si>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</si>
  <si>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</si>
  <si>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</si>
  <si>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</si>
  <si>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</si>
  <si>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</si>
  <si>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</si>
  <si>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</si>
  <si>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</si>
  <si>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</si>
  <si>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</si>
  <si>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</si>
  <si>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</si>
  <si>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</si>
  <si>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</si>
  <si>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</si>
  <si>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</si>
  <si>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</si>
  <si>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</si>
  <si>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</si>
  <si>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</si>
  <si>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</si>
  <si>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</si>
  <si>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</si>
  <si>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</si>
  <si>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</si>
  <si>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</si>
  <si>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</si>
  <si>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</si>
  <si>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</si>
  <si>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</si>
  <si>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</si>
  <si>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</si>
  <si>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</si>
  <si>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</si>
  <si>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</si>
  <si>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</si>
  <si>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</si>
  <si>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</si>
  <si>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</si>
  <si>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</si>
  <si>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</si>
  <si>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</si>
  <si>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</si>
  <si>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</si>
  <si>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</si>
  <si>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</si>
  <si>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</si>
  <si>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</si>
  <si>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</si>
  <si>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</si>
  <si>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</si>
  <si>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</si>
  <si>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</si>
  <si>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</si>
  <si>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</si>
  <si>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</si>
  <si>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</si>
  <si>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</si>
  <si>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</si>
  <si>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</si>
  <si>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</si>
  <si>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</si>
  <si>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</si>
  <si>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</si>
  <si>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</si>
  <si>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</si>
  <si>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</si>
  <si>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</si>
  <si>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</si>
  <si>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</si>
  <si>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</si>
  <si>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</si>
  <si>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</si>
  <si>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</si>
  <si>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</si>
  <si>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</si>
  <si>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</si>
  <si>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</si>
  <si>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</si>
  <si>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</si>
  <si>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</si>
  <si>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</si>
  <si>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</si>
  <si>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</si>
  <si>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</si>
  <si>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</si>
  <si>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</si>
  <si>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</si>
  <si>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</si>
  <si>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</si>
  <si>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</si>
  <si>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</si>
  <si>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</si>
  <si>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</si>
  <si>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</si>
  <si>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</si>
  <si>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</si>
  <si>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</si>
  <si>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</si>
  <si>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</si>
  <si>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</si>
  <si>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</si>
  <si>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</si>
  <si>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</si>
  <si>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</si>
  <si>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</si>
  <si>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</si>
  <si>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</si>
  <si>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</si>
  <si>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</si>
  <si>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</si>
  <si>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</si>
  <si>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</si>
  <si>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</si>
  <si>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</si>
  <si>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</si>
  <si>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</si>
  <si>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</si>
  <si>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</si>
  <si>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</si>
  <si>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</si>
  <si>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</si>
  <si>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</si>
  <si>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</si>
  <si>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</si>
  <si>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</si>
  <si>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</si>
  <si>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</si>
  <si>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</si>
  <si>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</si>
  <si>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</si>
  <si>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</si>
  <si>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</si>
  <si>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</si>
  <si>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</si>
  <si>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</si>
  <si>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</si>
  <si>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</si>
  <si>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</si>
  <si>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</si>
  <si>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</si>
  <si>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</si>
  <si>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</si>
  <si>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</si>
  <si>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</si>
  <si>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</si>
  <si>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</si>
  <si>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</si>
  <si>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</si>
  <si>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</si>
  <si>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</si>
  <si>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</si>
  <si>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</si>
  <si>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</si>
  <si>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</si>
  <si>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</si>
  <si>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</si>
  <si>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</si>
  <si>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</si>
  <si>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</si>
  <si>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</si>
  <si>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</si>
  <si>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</si>
  <si>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</si>
  <si>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</si>
  <si>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</si>
  <si>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</si>
  <si>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</si>
  <si>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</si>
  <si>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</si>
  <si>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</si>
  <si>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</si>
  <si>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</si>
  <si>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</si>
  <si>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</si>
  <si>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</si>
  <si>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</si>
  <si>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</si>
  <si>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</si>
  <si>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</si>
  <si>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</si>
  <si>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</si>
  <si>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</si>
  <si>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</si>
  <si>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</si>
  <si>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</si>
  <si>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</si>
  <si>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</si>
  <si>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</si>
  <si>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</si>
  <si>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</si>
  <si>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</si>
  <si>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</si>
  <si>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</si>
  <si>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</si>
  <si>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</si>
  <si>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</si>
  <si>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</si>
  <si>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</si>
  <si>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</si>
  <si>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</si>
  <si>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</si>
  <si>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</si>
  <si>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</si>
  <si>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</si>
  <si>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</si>
  <si>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</si>
  <si>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</si>
  <si>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</si>
  <si>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</si>
  <si>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</si>
  <si>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</si>
  <si>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</si>
  <si>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</si>
  <si>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</si>
  <si>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</si>
  <si>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</si>
  <si>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</si>
  <si>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</si>
  <si>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</si>
  <si>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</si>
  <si>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</si>
  <si>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</si>
  <si>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</si>
  <si>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</si>
  <si>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</si>
  <si>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</si>
  <si>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</si>
  <si>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</si>
  <si>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</si>
  <si>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</si>
  <si>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</si>
  <si>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</si>
  <si>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</si>
  <si>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</si>
  <si>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</si>
  <si>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</si>
  <si>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</si>
  <si>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</si>
  <si>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</si>
  <si>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</si>
  <si>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</si>
  <si>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</si>
  <si>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</si>
  <si>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</si>
  <si>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</si>
  <si>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</si>
  <si>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</si>
  <si>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</si>
  <si>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</si>
  <si>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</si>
  <si>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</si>
  <si>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</si>
  <si>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</si>
  <si>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</si>
  <si>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</si>
  <si>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</si>
  <si>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</si>
  <si>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</si>
  <si>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</si>
  <si>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</si>
  <si>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</si>
  <si>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</si>
  <si>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</si>
  <si>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</si>
  <si>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</si>
  <si>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</si>
  <si>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</si>
  <si>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</si>
  <si>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</si>
  <si>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</si>
  <si>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</si>
  <si>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</si>
  <si>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</si>
  <si>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</si>
  <si>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</si>
  <si>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</si>
  <si>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</si>
  <si>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</si>
  <si>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</si>
  <si>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</si>
  <si>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</si>
  <si>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</si>
  <si>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</si>
  <si>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</si>
  <si>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</si>
  <si>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</si>
  <si>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</si>
  <si>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</si>
  <si>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</si>
  <si>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</si>
  <si>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</si>
  <si>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</si>
  <si>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</si>
  <si>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</si>
  <si>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</si>
  <si>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</si>
  <si>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</si>
  <si>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</si>
  <si>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</si>
  <si>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</si>
  <si>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</si>
  <si>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</si>
  <si>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</si>
  <si>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</si>
  <si>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</si>
  <si>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</si>
  <si>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</si>
  <si>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</si>
  <si>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</si>
  <si>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</si>
  <si>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</si>
  <si>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</si>
  <si>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</si>
  <si>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</si>
  <si>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</si>
  <si>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</si>
  <si>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</si>
  <si>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</si>
  <si>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</si>
  <si>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</si>
  <si>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</si>
  <si>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</si>
  <si>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</si>
  <si>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</si>
  <si>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</si>
  <si>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</si>
  <si>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</si>
  <si>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</si>
  <si>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</si>
  <si>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</si>
  <si>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</si>
  <si>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</si>
  <si>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</si>
  <si>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</si>
  <si>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</si>
  <si>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</si>
  <si>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</si>
  <si>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</si>
  <si>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</si>
  <si>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</si>
  <si>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</si>
  <si>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</si>
  <si>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</si>
  <si>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</si>
  <si>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</si>
  <si>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</si>
  <si>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</si>
  <si>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</si>
  <si>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</si>
  <si>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</si>
  <si>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</si>
  <si>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</si>
  <si>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</si>
  <si>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</si>
  <si>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</si>
  <si>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</si>
  <si>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</si>
  <si>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</si>
  <si>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</si>
  <si>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</si>
  <si>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</si>
  <si>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</si>
  <si>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</si>
  <si>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</si>
  <si>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</si>
  <si>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</si>
  <si>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</si>
  <si>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</si>
  <si>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</si>
  <si>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</si>
  <si>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</si>
  <si>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</si>
  <si>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</si>
  <si>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</si>
  <si>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</si>
  <si>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</si>
  <si>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</si>
  <si>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</si>
  <si>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</si>
  <si>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</si>
  <si>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</si>
  <si>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</si>
  <si>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</si>
  <si>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</si>
  <si>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</si>
  <si>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</si>
  <si>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</si>
  <si>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</si>
  <si>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</si>
  <si>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</si>
  <si>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</si>
  <si>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</si>
  <si>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</si>
  <si>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</si>
  <si>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</si>
  <si>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</si>
  <si>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</si>
  <si>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</si>
  <si>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</si>
  <si>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</si>
  <si>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</si>
  <si>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</si>
  <si>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</si>
  <si>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</si>
  <si>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</si>
  <si>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</si>
  <si>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</si>
  <si>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</si>
  <si>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</si>
  <si>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</si>
  <si>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</si>
  <si>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</si>
  <si>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</si>
  <si>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</si>
  <si>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</si>
  <si>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</si>
  <si>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</si>
  <si>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</si>
  <si>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</si>
  <si>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</si>
  <si>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</si>
  <si>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</si>
  <si>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</si>
  <si>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</si>
  <si>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</si>
  <si>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</si>
  <si>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</si>
  <si>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</si>
  <si>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</si>
  <si>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</si>
  <si>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</si>
  <si>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</si>
  <si>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</si>
  <si>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</si>
  <si>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</si>
  <si>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</si>
  <si>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</si>
  <si>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</si>
  <si>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</si>
  <si>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</si>
  <si>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</si>
  <si>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</si>
  <si>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</si>
  <si>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</si>
  <si>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</si>
  <si>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</si>
  <si>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</si>
  <si>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</si>
  <si>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</si>
  <si>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</si>
  <si>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</si>
  <si>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</si>
  <si>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</si>
  <si>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</si>
  <si>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</si>
  <si>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</si>
  <si>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</si>
  <si>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</si>
  <si>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</si>
  <si>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</si>
  <si>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</si>
  <si>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</si>
  <si>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</si>
  <si>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</si>
  <si>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</si>
  <si>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</si>
  <si>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</si>
  <si>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</si>
  <si>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</si>
  <si>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</si>
  <si>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</si>
  <si>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</si>
  <si>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</si>
  <si>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</si>
  <si>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</si>
  <si>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</si>
  <si>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</si>
  <si>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</si>
  <si>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</si>
  <si>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</si>
  <si>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</si>
  <si>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</si>
  <si>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</si>
  <si>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</si>
  <si>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</si>
  <si>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</si>
  <si>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</si>
  <si>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</si>
  <si>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</si>
  <si>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</si>
  <si>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</si>
  <si>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</si>
  <si>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</si>
  <si>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</si>
  <si>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</si>
  <si>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</si>
  <si>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</si>
  <si>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</si>
  <si>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</si>
  <si>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</si>
  <si>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</si>
  <si>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</si>
  <si>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</si>
  <si>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</si>
  <si>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</si>
  <si>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</si>
  <si>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</si>
  <si>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</si>
  <si>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</si>
  <si>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</si>
  <si>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</si>
  <si>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</si>
  <si>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</si>
  <si>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</si>
  <si>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</si>
  <si>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</si>
  <si>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</si>
  <si>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</si>
  <si>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</si>
  <si>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</si>
  <si>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</si>
  <si>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</si>
  <si>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</si>
  <si>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</si>
  <si>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</si>
  <si>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</si>
  <si>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</si>
  <si>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</si>
  <si>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</si>
  <si>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</si>
  <si>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</si>
  <si>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</si>
  <si>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</si>
  <si>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</si>
  <si>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</si>
  <si>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</si>
  <si>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</si>
  <si>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</si>
  <si>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</si>
  <si>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</si>
  <si>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</si>
  <si>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</si>
  <si>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</si>
  <si>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</si>
  <si>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</si>
  <si>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</si>
  <si>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</si>
  <si>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</si>
  <si>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</si>
  <si>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</si>
  <si>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</si>
  <si>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</si>
  <si>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</si>
  <si>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</si>
  <si>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</si>
  <si>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</si>
  <si>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</si>
  <si>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</si>
  <si>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</si>
  <si>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</si>
  <si>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</si>
  <si>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</si>
  <si>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</si>
  <si>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</si>
  <si>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</si>
  <si>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</si>
  <si>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</si>
  <si>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</si>
  <si>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</si>
  <si>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</si>
  <si>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</si>
  <si>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</si>
  <si>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</si>
  <si>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</si>
  <si>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</si>
  <si>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</si>
  <si>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</si>
  <si>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</si>
  <si>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</si>
  <si>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</si>
  <si>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</si>
  <si>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</si>
  <si>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</si>
  <si>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</si>
  <si>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</si>
  <si>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</si>
  <si>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</si>
  <si>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</si>
  <si>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</si>
  <si>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</si>
  <si>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</si>
  <si>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</si>
  <si>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</si>
  <si>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</si>
  <si>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</si>
  <si>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</si>
  <si>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</si>
  <si>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</si>
  <si>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</si>
  <si>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</si>
  <si>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</si>
  <si>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</si>
  <si>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</si>
  <si>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</si>
  <si>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</si>
  <si>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</si>
  <si>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</si>
  <si>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</si>
  <si>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</si>
  <si>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</si>
  <si>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</si>
  <si>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</si>
  <si>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</si>
  <si>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</si>
  <si>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</si>
  <si>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</si>
  <si>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</si>
  <si>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</si>
  <si>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</si>
  <si>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</si>
  <si>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</si>
  <si>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</si>
  <si>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</si>
  <si>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</si>
  <si>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</si>
  <si>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</si>
  <si>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</si>
  <si>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</si>
  <si>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</si>
  <si>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</si>
  <si>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</si>
  <si>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</si>
  <si>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</si>
  <si>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</si>
  <si>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</si>
  <si>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</si>
  <si>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</si>
  <si>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</si>
  <si>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</si>
  <si>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</si>
  <si>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</si>
  <si>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</si>
  <si>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</si>
  <si>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</si>
  <si>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</si>
  <si>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</si>
  <si>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</si>
  <si>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</si>
  <si>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</si>
  <si>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</si>
  <si>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</si>
  <si>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</si>
  <si>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</si>
  <si>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</si>
  <si>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</si>
  <si>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</si>
  <si>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</si>
  <si>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</si>
  <si>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</si>
  <si>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</si>
  <si>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</si>
  <si>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</si>
  <si>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</si>
  <si>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</si>
  <si>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</si>
  <si>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</si>
  <si>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</si>
  <si>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</si>
  <si>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</si>
  <si>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</si>
  <si>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</si>
  <si>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</si>
  <si>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</si>
  <si>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</si>
  <si>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</si>
  <si>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</si>
  <si>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</si>
  <si>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</si>
  <si>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</si>
  <si>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</si>
  <si>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</si>
  <si>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</si>
  <si>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</si>
  <si>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</si>
  <si>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</si>
  <si>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</si>
  <si>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</si>
  <si>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</si>
  <si>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</si>
  <si>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</si>
  <si>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</si>
  <si>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</si>
  <si>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</si>
  <si>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</si>
  <si>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</si>
  <si>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</si>
  <si>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</si>
  <si>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</si>
  <si>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</si>
  <si>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</si>
  <si>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</si>
  <si>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</si>
  <si>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</si>
  <si>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</si>
  <si>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</si>
  <si>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</si>
  <si>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</si>
  <si>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</si>
  <si>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</si>
  <si>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</si>
  <si>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</si>
  <si>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</si>
  <si>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</si>
  <si>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</si>
  <si>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</si>
  <si>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</si>
  <si>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</si>
  <si>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</si>
  <si>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</si>
  <si>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</si>
  <si>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</si>
  <si>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</si>
  <si>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</si>
  <si>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</si>
  <si>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</si>
  <si>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</si>
  <si>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</si>
  <si>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</si>
  <si>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</si>
  <si>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</si>
  <si>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</si>
  <si>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</si>
  <si>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</si>
  <si>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</si>
  <si>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</si>
  <si>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</si>
  <si>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</si>
  <si>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</si>
  <si>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</si>
  <si>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</si>
  <si>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</si>
  <si>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</si>
  <si>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</si>
  <si>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</si>
  <si>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</si>
  <si>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</si>
  <si>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</si>
  <si>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</si>
  <si>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</si>
  <si>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</si>
  <si>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</si>
  <si>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</si>
  <si>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</si>
  <si>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</si>
  <si>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</si>
  <si>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</si>
  <si>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</si>
  <si>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</si>
  <si>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</si>
  <si>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</si>
  <si>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</si>
  <si>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</si>
  <si>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</si>
  <si>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</si>
  <si>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</si>
  <si>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</si>
  <si>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</si>
  <si>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</si>
  <si>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</si>
  <si>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</si>
  <si>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</si>
  <si>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</si>
  <si>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</si>
  <si>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</si>
  <si>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</si>
  <si>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</si>
  <si>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</si>
  <si>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</si>
  <si>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</si>
  <si>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</si>
  <si>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</si>
  <si>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</si>
  <si>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</si>
  <si>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</si>
  <si>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</si>
  <si>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</si>
  <si>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</si>
  <si>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</si>
  <si>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</si>
  <si>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</si>
  <si>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</si>
  <si>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</si>
  <si>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</si>
  <si>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</si>
  <si>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</si>
  <si>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</si>
  <si>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</si>
  <si>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</si>
  <si>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</si>
  <si>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</si>
  <si>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</si>
  <si>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</si>
  <si>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</si>
  <si>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</si>
  <si>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</si>
  <si>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</si>
  <si>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</si>
  <si>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</si>
  <si>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</si>
  <si>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</si>
  <si>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</si>
  <si>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</si>
  <si>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</si>
  <si>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</si>
  <si>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</si>
  <si>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</si>
  <si>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</si>
  <si>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</si>
  <si>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</si>
  <si>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</si>
  <si>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</si>
  <si>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</si>
  <si>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</si>
  <si>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</si>
  <si>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</si>
  <si>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</si>
  <si>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</si>
  <si>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</si>
  <si>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</si>
  <si>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</si>
  <si>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</si>
  <si>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</si>
  <si>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</si>
  <si>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</si>
  <si>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</si>
  <si>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</si>
  <si>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</si>
  <si>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</si>
  <si>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</si>
  <si>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</si>
  <si>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</si>
  <si>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</si>
  <si>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</si>
  <si>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</si>
  <si>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</si>
  <si>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</si>
  <si>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</si>
  <si>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</si>
  <si>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</si>
  <si>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</si>
  <si>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</si>
  <si>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</si>
  <si>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</si>
  <si>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</si>
  <si>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</si>
  <si>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</si>
  <si>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</si>
  <si>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</si>
  <si>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</si>
  <si>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</si>
  <si>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</si>
  <si>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</si>
  <si>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</si>
  <si>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</si>
  <si>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</si>
  <si>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</si>
  <si>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</si>
  <si>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</si>
  <si>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</si>
  <si>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</si>
  <si>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</si>
  <si>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</si>
  <si>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</si>
  <si>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</si>
  <si>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</si>
  <si>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</si>
  <si>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</si>
  <si>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</si>
  <si>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</si>
  <si>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</si>
  <si>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</si>
  <si>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</si>
  <si>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</si>
  <si>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</si>
  <si>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</si>
  <si>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</si>
  <si>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</si>
  <si>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</si>
  <si>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</si>
  <si>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</si>
  <si>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</si>
  <si>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</si>
  <si>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</si>
  <si>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</si>
  <si>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</si>
  <si>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</si>
  <si>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</si>
  <si>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</si>
  <si>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</si>
  <si>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</si>
  <si>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</si>
  <si>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</si>
  <si>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</si>
  <si>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</si>
  <si>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</si>
  <si>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</si>
  <si>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</si>
  <si>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</si>
  <si>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</si>
  <si>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</si>
  <si>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</si>
  <si>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</si>
  <si>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</si>
  <si>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</si>
  <si>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</si>
  <si>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</si>
  <si>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</si>
  <si>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</si>
  <si>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</si>
  <si>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</si>
  <si>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</si>
  <si>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</si>
  <si>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</si>
  <si>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</si>
  <si>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</si>
  <si>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</si>
  <si>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</si>
  <si>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</si>
  <si>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</si>
  <si>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</si>
  <si>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</si>
  <si>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</si>
  <si>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</si>
  <si>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</si>
  <si>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</si>
  <si>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</si>
  <si>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</si>
  <si>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</si>
  <si>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</si>
  <si>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</si>
  <si>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</si>
  <si>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</si>
  <si>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</si>
  <si>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</si>
  <si>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</si>
  <si>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</si>
  <si>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</si>
  <si>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</si>
  <si>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</si>
  <si>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</si>
  <si>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</si>
  <si>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</si>
  <si>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</si>
  <si>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</si>
  <si>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</si>
  <si>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</si>
  <si>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</si>
  <si>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</si>
  <si>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</si>
  <si>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</si>
  <si>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</si>
  <si>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</si>
  <si>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</si>
  <si>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</si>
  <si>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</si>
  <si>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</si>
  <si>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</si>
  <si>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</si>
  <si>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</si>
  <si>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</si>
  <si>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</si>
  <si>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</si>
  <si>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</si>
  <si>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</si>
  <si>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</si>
  <si>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</si>
  <si>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</si>
  <si>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</si>
  <si>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</si>
  <si>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</si>
  <si>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</si>
  <si>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</si>
  <si>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</si>
  <si>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</si>
  <si>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</si>
  <si>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</si>
  <si>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</si>
  <si>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</si>
  <si>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</si>
  <si>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</si>
  <si>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</si>
  <si>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</si>
  <si>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</si>
  <si>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</si>
  <si>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</si>
  <si>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</si>
  <si>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</si>
  <si>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</si>
  <si>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</si>
  <si>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</si>
  <si>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</si>
  <si>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</si>
  <si>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</si>
  <si>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</si>
  <si>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</si>
  <si>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</si>
  <si>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</si>
  <si>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</si>
  <si>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</si>
  <si>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</si>
  <si>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</si>
  <si>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</si>
  <si>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</si>
  <si>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</si>
  <si>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</si>
  <si>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</si>
  <si>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</si>
  <si>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</si>
  <si>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</si>
  <si>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</si>
  <si>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</si>
  <si>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</si>
  <si>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</si>
  <si>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</si>
  <si>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</si>
  <si>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</si>
  <si>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</si>
  <si>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</si>
  <si>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</si>
  <si>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</si>
  <si>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</si>
  <si>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</si>
  <si>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</si>
  <si>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</si>
  <si>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</si>
  <si>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</si>
  <si>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</si>
  <si>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</si>
  <si>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</si>
  <si>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</si>
  <si>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</si>
  <si>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</si>
  <si>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</si>
  <si>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</si>
  <si>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</si>
  <si>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</si>
  <si>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</si>
  <si>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</si>
  <si>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</si>
  <si>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</si>
  <si>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</si>
  <si>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</si>
  <si>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</si>
  <si>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</si>
  <si>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</si>
  <si>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</si>
  <si>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</si>
  <si>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</si>
  <si>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</si>
  <si>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</si>
  <si>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</si>
  <si>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</si>
  <si>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</si>
  <si>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</si>
  <si>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</si>
  <si>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</si>
  <si>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</si>
  <si>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</si>
  <si>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</si>
  <si>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</si>
  <si>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</si>
  <si>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</si>
  <si>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</si>
  <si>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</si>
  <si>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</si>
  <si>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</si>
  <si>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</si>
  <si>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</si>
  <si>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</si>
  <si>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</si>
  <si>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</si>
  <si>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</si>
  <si>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</si>
  <si>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</si>
  <si>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</si>
  <si>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</si>
  <si>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</si>
  <si>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</si>
  <si>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</si>
  <si>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</si>
  <si>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</si>
  <si>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</si>
  <si>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</si>
  <si>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</si>
  <si>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</si>
  <si>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</si>
  <si>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</si>
  <si>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</si>
  <si>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</si>
  <si>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</si>
  <si>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</si>
  <si>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</si>
  <si>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</si>
  <si>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</si>
  <si>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</si>
  <si>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</si>
  <si>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</si>
  <si>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</si>
  <si>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</si>
  <si>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</si>
  <si>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</si>
  <si>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</si>
  <si>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</si>
  <si>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</si>
  <si>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</si>
  <si>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</si>
  <si>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</si>
  <si>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</si>
  <si>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</si>
  <si>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</si>
  <si>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</si>
  <si>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</si>
  <si>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</si>
  <si>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</si>
  <si>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</si>
  <si>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</si>
  <si>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</si>
  <si>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</si>
  <si>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</si>
  <si>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</si>
  <si>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</si>
  <si>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</si>
  <si>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</si>
  <si>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</si>
  <si>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</si>
  <si>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</si>
  <si>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</si>
  <si>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</si>
  <si>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</si>
  <si>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</si>
  <si>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</si>
  <si>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</si>
  <si>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</si>
  <si>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</si>
  <si>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</si>
  <si>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</si>
  <si>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</si>
  <si>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</si>
  <si>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</si>
  <si>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</si>
  <si>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</si>
  <si>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</si>
  <si>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</si>
  <si>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</si>
  <si>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</si>
  <si>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</si>
  <si>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</si>
  <si>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</si>
  <si>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</si>
  <si>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</si>
  <si>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</si>
  <si>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</si>
  <si>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</si>
  <si>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</si>
  <si>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</si>
  <si>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</si>
  <si>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</si>
  <si>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</si>
  <si>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</si>
  <si>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</si>
  <si>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</si>
  <si>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</si>
  <si>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</si>
  <si>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</si>
  <si>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</si>
  <si>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</si>
  <si>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</si>
  <si>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</si>
  <si>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</si>
  <si>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</si>
  <si>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</si>
  <si>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</si>
  <si>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</si>
  <si>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</si>
  <si>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</si>
  <si>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</si>
  <si>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</si>
  <si>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</si>
  <si>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</si>
  <si>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</si>
  <si>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</si>
  <si>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</si>
  <si>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</si>
  <si>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</si>
  <si>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</si>
  <si>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</si>
  <si>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</si>
  <si>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</si>
  <si>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</si>
  <si>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</si>
  <si>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</si>
  <si>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</si>
  <si>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</si>
  <si>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</si>
  <si>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</si>
  <si>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</si>
  <si>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</si>
  <si>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</si>
  <si>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</si>
  <si>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</si>
  <si>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</si>
  <si>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</si>
  <si>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</si>
  <si>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</si>
  <si>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</si>
  <si>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</si>
  <si>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</si>
  <si>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</si>
  <si>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</si>
  <si>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</si>
  <si>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</si>
  <si>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</si>
  <si>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</si>
  <si>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</si>
  <si>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</si>
  <si>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</si>
  <si>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</si>
  <si>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</si>
  <si>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</si>
  <si>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</si>
  <si>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</si>
  <si>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</si>
  <si>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</si>
  <si>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</si>
  <si>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</si>
  <si>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</si>
  <si>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</si>
  <si>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</si>
  <si>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</si>
  <si>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</si>
  <si>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</si>
  <si>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</si>
  <si>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</si>
  <si>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</si>
  <si>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</si>
  <si>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</si>
  <si>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</si>
  <si>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</si>
  <si>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</si>
  <si>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</si>
  <si>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</si>
  <si>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</si>
  <si>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</si>
  <si>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</si>
  <si>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</si>
  <si>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</si>
  <si>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</si>
  <si>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</si>
  <si>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</si>
  <si>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</si>
  <si>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</si>
  <si>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</si>
  <si>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</si>
  <si>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</si>
  <si>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</si>
  <si>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</si>
  <si>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</si>
  <si>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</si>
  <si>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</si>
  <si>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</si>
  <si>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</si>
  <si>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</si>
  <si>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</si>
  <si>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</si>
  <si>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</si>
  <si>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</si>
  <si>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</si>
  <si>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</si>
  <si>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</si>
  <si>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</si>
  <si>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</si>
  <si>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</si>
  <si>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</si>
  <si>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</si>
  <si>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</si>
  <si>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</si>
  <si>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</si>
  <si>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</si>
  <si>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</si>
  <si>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</si>
  <si>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</si>
  <si>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</si>
  <si>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</si>
  <si>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</si>
  <si>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</si>
  <si>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</si>
  <si>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</si>
  <si>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</si>
  <si>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</si>
  <si>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</si>
  <si>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</si>
  <si>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</si>
  <si>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</si>
  <si>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</si>
  <si>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</si>
  <si>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</si>
  <si>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</si>
  <si>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</si>
  <si>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</si>
  <si>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</si>
  <si>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</si>
  <si>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</si>
  <si>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</si>
  <si>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</si>
  <si>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</si>
  <si>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</si>
  <si>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</si>
  <si>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</si>
  <si>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</si>
  <si>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</si>
  <si>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</si>
  <si>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</si>
  <si>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</si>
  <si>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</si>
  <si>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</si>
  <si>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</si>
  <si>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</si>
  <si>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</si>
  <si>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</si>
  <si>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</si>
  <si>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</si>
  <si>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</si>
  <si>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</si>
  <si>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</si>
  <si>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</si>
  <si>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</si>
  <si>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</si>
  <si>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</si>
  <si>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</si>
  <si>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</si>
  <si>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</si>
  <si>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</si>
  <si>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</si>
  <si>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</si>
  <si>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</si>
  <si>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</si>
  <si>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</si>
  <si>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</si>
  <si>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</si>
  <si>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</si>
  <si>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</si>
  <si>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</si>
  <si>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</si>
  <si>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</si>
  <si>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</si>
  <si>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</si>
  <si>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</si>
  <si>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</si>
  <si>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</si>
  <si>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</si>
  <si>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</si>
  <si>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</si>
  <si>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</si>
  <si>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</si>
  <si>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</si>
  <si>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</si>
  <si>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</si>
  <si>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</si>
  <si>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</si>
  <si>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</si>
  <si>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</si>
  <si>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</si>
  <si>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</si>
  <si>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</si>
  <si>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</si>
  <si>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</si>
  <si>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</si>
  <si>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</si>
  <si>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</si>
  <si>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</si>
  <si>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</si>
  <si>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</si>
  <si>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</si>
  <si>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</si>
  <si>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</si>
  <si>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</si>
  <si>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</si>
  <si>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</si>
  <si>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</si>
  <si>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</si>
  <si>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</si>
  <si>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</si>
  <si>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</si>
  <si>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</si>
  <si>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</si>
  <si>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</si>
  <si>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</si>
  <si>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</si>
  <si>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</si>
  <si>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</si>
  <si>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</si>
  <si>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</si>
  <si>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</si>
  <si>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</si>
  <si>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</si>
  <si>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</si>
  <si>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</si>
  <si>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</si>
  <si>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</si>
  <si>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</si>
  <si>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</si>
  <si>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</si>
  <si>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</si>
  <si>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</si>
  <si>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</si>
  <si>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</si>
  <si>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</si>
  <si>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</si>
  <si>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</si>
  <si>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</si>
  <si>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</si>
  <si>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</si>
  <si>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</si>
  <si>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</si>
  <si>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</si>
  <si>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</si>
  <si>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</si>
  <si>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</si>
  <si>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</si>
  <si>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</si>
  <si>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</si>
  <si>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</si>
  <si>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</si>
  <si>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</si>
  <si>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</si>
  <si>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</si>
  <si>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</si>
  <si>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</si>
  <si>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</si>
  <si>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</si>
  <si>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</si>
  <si>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</si>
  <si>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</si>
  <si>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</si>
  <si>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</si>
  <si>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</si>
  <si>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</si>
  <si>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</si>
  <si>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</si>
  <si>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</si>
  <si>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</si>
  <si>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</si>
  <si>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</si>
  <si>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</si>
  <si>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</si>
  <si>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</si>
  <si>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</si>
  <si>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</si>
  <si>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</si>
  <si>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</si>
  <si>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</si>
  <si>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</si>
  <si>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</si>
  <si>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</si>
  <si>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</si>
  <si>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</si>
  <si>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</si>
  <si>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</si>
  <si>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</si>
  <si>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</si>
  <si>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</si>
  <si>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</si>
  <si>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</si>
  <si>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</si>
  <si>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</si>
  <si>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</si>
  <si>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</si>
  <si>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</si>
  <si>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</si>
  <si>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</si>
  <si>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</si>
  <si>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</si>
  <si>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</si>
  <si>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</si>
  <si>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</si>
  <si>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</si>
  <si>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</si>
  <si>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</si>
  <si>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</si>
  <si>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</si>
  <si>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</si>
  <si>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</si>
  <si>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</si>
  <si>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</si>
  <si>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</si>
  <si>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</si>
  <si>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</si>
  <si>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</si>
  <si>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</si>
  <si>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</si>
  <si>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</si>
  <si>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</si>
  <si>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</si>
  <si>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</si>
  <si>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</si>
  <si>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</si>
  <si>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</si>
  <si>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</si>
  <si>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</si>
  <si>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</si>
  <si>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</si>
  <si>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</si>
  <si>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</si>
  <si>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</si>
  <si>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</si>
  <si>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</si>
  <si>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</si>
  <si>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</si>
  <si>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</si>
  <si>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</si>
  <si>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</si>
  <si>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</si>
  <si>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</si>
  <si>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</si>
  <si>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</si>
  <si>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</si>
  <si>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</si>
  <si>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</si>
  <si>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</si>
  <si>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</si>
  <si>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</si>
  <si>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</si>
  <si>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</si>
  <si>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</si>
  <si>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</si>
  <si>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</si>
  <si>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</si>
  <si>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</si>
  <si>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</si>
  <si>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</si>
  <si>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</si>
  <si>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</si>
  <si>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</si>
  <si>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</si>
  <si>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</si>
  <si>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</si>
  <si>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</si>
  <si>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</si>
  <si>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</si>
  <si>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</si>
  <si>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</si>
  <si>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</si>
  <si>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</si>
  <si>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</si>
  <si>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</si>
  <si>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</si>
  <si>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</si>
  <si>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</si>
  <si>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</si>
  <si>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</si>
  <si>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</si>
  <si>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</si>
  <si>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</si>
  <si>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</si>
  <si>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</si>
  <si>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</si>
  <si>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</si>
  <si>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</si>
  <si>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</si>
  <si>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</si>
  <si>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</si>
  <si>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</si>
  <si>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</si>
  <si>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</si>
  <si>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</si>
  <si>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</si>
  <si>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</si>
  <si>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</si>
  <si>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</si>
  <si>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</si>
  <si>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</si>
  <si>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</si>
  <si>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</si>
  <si>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</si>
  <si>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</si>
  <si>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</si>
  <si>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</si>
  <si>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</si>
  <si>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</si>
  <si>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</si>
  <si>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</si>
  <si>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</si>
  <si>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</si>
  <si>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</si>
  <si>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</si>
  <si>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</si>
  <si>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</si>
  <si>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</si>
  <si>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</si>
  <si>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</si>
  <si>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</si>
  <si>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</si>
  <si>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</si>
  <si>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</si>
  <si>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</si>
  <si>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</si>
  <si>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</si>
  <si>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</si>
  <si>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</si>
  <si>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</si>
  <si>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</si>
  <si>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</si>
  <si>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</si>
  <si>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</si>
  <si>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</si>
  <si>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</si>
  <si>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</si>
  <si>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</si>
  <si>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</si>
  <si>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</si>
  <si>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</si>
  <si>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</si>
  <si>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</si>
  <si>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</si>
  <si>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</si>
  <si>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</si>
  <si>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</si>
  <si>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</si>
  <si>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</si>
  <si>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</si>
  <si>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</si>
  <si>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</si>
  <si>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</si>
  <si>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</si>
  <si>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</si>
  <si>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</si>
  <si>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</si>
  <si>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</si>
  <si>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</si>
  <si>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</si>
  <si>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</si>
  <si>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</si>
  <si>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</si>
  <si>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</si>
  <si>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</si>
  <si>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</si>
  <si>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</si>
  <si>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</si>
  <si>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</si>
  <si>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</si>
  <si>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</si>
  <si>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</si>
  <si>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</si>
  <si>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</si>
  <si>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</si>
  <si>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</si>
  <si>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</si>
  <si>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</si>
  <si>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</si>
  <si>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</si>
  <si>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</si>
  <si>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</si>
  <si>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</si>
  <si>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</si>
  <si>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</si>
  <si>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</si>
  <si>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</si>
  <si>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</si>
  <si>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</si>
  <si>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</si>
  <si>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</si>
  <si>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</si>
  <si>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</si>
  <si>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</si>
  <si>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</si>
  <si>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</si>
  <si>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</si>
  <si>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</si>
  <si>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</si>
  <si>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</si>
  <si>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</si>
  <si>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</si>
  <si>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</si>
  <si>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</si>
  <si>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</si>
  <si>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</si>
  <si>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</si>
  <si>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</si>
  <si>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</si>
  <si>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</si>
  <si>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</si>
  <si>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</si>
  <si>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</si>
  <si>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</si>
  <si>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</si>
  <si>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</si>
  <si>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</si>
  <si>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</si>
  <si>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</si>
  <si>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</si>
  <si>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</si>
  <si>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</si>
  <si>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</si>
  <si>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</si>
  <si>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</si>
  <si>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</si>
  <si>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</si>
  <si>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</si>
  <si>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</si>
  <si>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</si>
  <si>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</si>
  <si>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</si>
  <si>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</si>
  <si>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</si>
  <si>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</si>
  <si>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</si>
  <si>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</si>
  <si>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</si>
  <si>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</si>
  <si>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</si>
  <si>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</si>
  <si>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</si>
  <si>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</si>
  <si>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</si>
  <si>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</si>
  <si>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</si>
  <si>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</si>
  <si>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</si>
  <si>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</si>
  <si>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</si>
  <si>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</si>
  <si>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</si>
  <si>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</si>
  <si>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</si>
  <si>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</si>
  <si>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</si>
  <si>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</si>
  <si>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</si>
  <si>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</si>
  <si>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</si>
  <si>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</si>
  <si>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</si>
  <si>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</si>
  <si>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</si>
  <si>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</si>
  <si>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</si>
  <si>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</si>
  <si>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</si>
  <si>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</si>
  <si>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</si>
  <si>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</si>
  <si>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</si>
  <si>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</si>
  <si>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</si>
  <si>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</si>
  <si>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</si>
  <si>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</si>
  <si>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</si>
  <si>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</si>
  <si>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</si>
  <si>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</si>
  <si>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</si>
  <si>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</si>
  <si>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</si>
  <si>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</si>
  <si>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</si>
  <si>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</si>
  <si>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</si>
  <si>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</si>
  <si>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</si>
  <si>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</si>
  <si>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</si>
  <si>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</si>
  <si>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</si>
  <si>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</si>
  <si>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</si>
  <si>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</si>
  <si>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</si>
  <si>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</si>
  <si>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</si>
  <si>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</si>
  <si>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</si>
  <si>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</si>
  <si>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</si>
  <si>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</si>
  <si>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</si>
  <si>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</si>
  <si>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</si>
  <si>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</si>
  <si>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</si>
  <si>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</si>
  <si>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</si>
  <si>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</si>
  <si>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</si>
  <si>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</si>
  <si>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</si>
  <si>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</si>
  <si>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</si>
  <si>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</si>
  <si>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</si>
  <si>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</si>
  <si>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</si>
  <si>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</si>
  <si>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</si>
  <si>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</si>
  <si>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</si>
  <si>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</si>
  <si>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</si>
  <si>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</si>
  <si>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</si>
  <si>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</si>
  <si>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</si>
  <si>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</si>
  <si>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</si>
  <si>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</si>
  <si>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</si>
  <si>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</si>
  <si>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</si>
  <si>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</si>
  <si>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</si>
  <si>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</si>
  <si>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</si>
  <si>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</si>
  <si>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</si>
  <si>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</si>
  <si>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</si>
  <si>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</si>
  <si>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</si>
  <si>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</si>
  <si>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</si>
  <si>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</si>
  <si>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</si>
  <si>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</si>
  <si>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</si>
  <si>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</si>
  <si>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</si>
  <si>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</si>
  <si>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</si>
  <si>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</si>
  <si>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</si>
  <si>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</si>
  <si>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</si>
  <si>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</si>
  <si>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</si>
  <si>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</si>
  <si>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</si>
  <si>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</si>
  <si>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</si>
  <si>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</si>
  <si>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</si>
  <si>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</si>
  <si>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</si>
  <si>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</si>
  <si>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</si>
  <si>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</si>
  <si>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</si>
  <si>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</si>
  <si>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</si>
  <si>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</si>
  <si>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</si>
  <si>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</si>
  <si>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</si>
  <si>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</si>
  <si>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</si>
  <si>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</si>
  <si>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</si>
  <si>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</si>
  <si>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</si>
  <si>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</si>
  <si>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</si>
  <si>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</si>
  <si>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</si>
  <si>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</si>
  <si>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</si>
  <si>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</si>
  <si>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</si>
  <si>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</si>
  <si>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</si>
  <si>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</si>
  <si>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</si>
  <si>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</si>
  <si>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</si>
  <si>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</si>
  <si>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</si>
  <si>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</si>
  <si>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</si>
  <si>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</si>
  <si>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</si>
  <si>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</si>
  <si>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</si>
  <si>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</si>
  <si>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</si>
  <si>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</si>
  <si>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</si>
  <si>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</si>
  <si>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</si>
  <si>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</si>
  <si>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</si>
  <si>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</si>
  <si>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</si>
  <si>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</si>
  <si>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</si>
  <si>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</si>
  <si>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</si>
  <si>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</si>
  <si>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</si>
  <si>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</si>
  <si>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</si>
  <si>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</si>
  <si>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</si>
  <si>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</si>
  <si>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</si>
  <si>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</si>
  <si>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</si>
  <si>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</si>
  <si>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</si>
  <si>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</si>
  <si>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</si>
  <si>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</si>
  <si>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</si>
  <si>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</si>
  <si>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</si>
  <si>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</si>
  <si>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</si>
  <si>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</si>
  <si>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</si>
  <si>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</si>
  <si>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</si>
  <si>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</si>
  <si>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</si>
  <si>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</si>
  <si>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</si>
  <si>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</si>
  <si>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</si>
  <si>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</si>
  <si>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</si>
  <si>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</si>
  <si>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</si>
  <si>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</si>
  <si>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</si>
  <si>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</si>
  <si>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</si>
  <si>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</si>
  <si>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</si>
  <si>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</si>
  <si>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</si>
  <si>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</si>
  <si>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</si>
  <si>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</si>
  <si>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</si>
  <si>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</si>
  <si>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</si>
  <si>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</si>
  <si>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</si>
  <si>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</si>
  <si>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</si>
  <si>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</si>
  <si>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</si>
  <si>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</si>
  <si>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</si>
  <si>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</si>
  <si>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</si>
  <si>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</si>
  <si>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</si>
  <si>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</si>
  <si>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</si>
  <si>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</si>
  <si>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</si>
  <si>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</si>
  <si>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</si>
  <si>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</si>
  <si>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</si>
  <si>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</si>
  <si>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</si>
  <si>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</si>
  <si>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</si>
  <si>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</si>
  <si>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</si>
  <si>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</si>
  <si>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</si>
  <si>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</si>
  <si>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</si>
  <si>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</si>
  <si>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</si>
  <si>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</si>
  <si>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</si>
  <si>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</si>
  <si>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</si>
  <si>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</si>
  <si>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</si>
  <si>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</si>
  <si>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</si>
  <si>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</si>
  <si>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</si>
  <si>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</si>
  <si>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</si>
  <si>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</si>
  <si>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</si>
  <si>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</si>
  <si>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</si>
  <si>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</si>
  <si>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</si>
  <si>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</si>
  <si>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</si>
  <si>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</si>
  <si>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</si>
  <si>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</si>
  <si>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</si>
  <si>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</si>
  <si>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</si>
  <si>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</si>
  <si>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</si>
  <si>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</si>
  <si>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</si>
  <si>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</si>
  <si>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</si>
  <si>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</si>
  <si>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</si>
  <si>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</si>
  <si>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</si>
  <si>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</si>
  <si>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</si>
  <si>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</si>
  <si>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</si>
  <si>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</si>
  <si>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</si>
  <si>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</si>
  <si>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</si>
  <si>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</si>
  <si>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</si>
  <si>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</si>
  <si>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</si>
  <si>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</si>
  <si>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</si>
  <si>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</si>
  <si>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</si>
  <si>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</si>
  <si>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</si>
  <si>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</si>
  <si>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</si>
  <si>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</si>
  <si>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</si>
  <si>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</si>
  <si>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</si>
  <si>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</si>
  <si>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</si>
  <si>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</si>
  <si>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</si>
  <si>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</si>
  <si>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</si>
  <si>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</si>
  <si>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</si>
  <si>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</si>
  <si>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</si>
  <si>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</si>
  <si>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</si>
  <si>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</si>
  <si>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</si>
  <si>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</si>
  <si>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</si>
  <si>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</si>
  <si>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</si>
  <si>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</si>
  <si>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</si>
  <si>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</si>
  <si>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</si>
  <si>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</si>
  <si>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</si>
  <si>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</si>
  <si>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</si>
  <si>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</si>
  <si>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</si>
  <si>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</si>
  <si>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</si>
  <si>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</si>
  <si>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</si>
  <si>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</si>
  <si>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</si>
  <si>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</si>
  <si>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</si>
  <si>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</si>
  <si>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</si>
  <si>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</si>
  <si>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</si>
  <si>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</si>
  <si>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</si>
  <si>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</si>
  <si>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</si>
  <si>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</si>
  <si>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</si>
  <si>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</si>
  <si>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</si>
  <si>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</si>
  <si>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</si>
  <si>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</si>
  <si>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</si>
  <si>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</si>
  <si>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</si>
  <si>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</si>
  <si>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</si>
  <si>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</si>
  <si>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</si>
  <si>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</si>
  <si>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</si>
  <si>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</si>
  <si>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</si>
  <si>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</si>
  <si>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</si>
  <si>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</si>
  <si>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</si>
  <si>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</si>
  <si>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</si>
  <si>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</si>
  <si>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</si>
  <si>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</si>
  <si>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</si>
  <si>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</si>
  <si>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</si>
  <si>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</si>
  <si>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</si>
  <si>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</si>
  <si>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</si>
  <si>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</si>
  <si>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</si>
  <si>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</si>
  <si>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</si>
  <si>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</si>
  <si>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</si>
  <si>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</si>
  <si>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</si>
  <si>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</si>
  <si>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</si>
  <si>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</si>
  <si>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</si>
  <si>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</si>
  <si>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</si>
  <si>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</si>
  <si>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</si>
  <si>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</si>
  <si>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</si>
  <si>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</si>
  <si>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</si>
  <si>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</si>
  <si>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</si>
  <si>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</si>
  <si>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</si>
  <si>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</si>
  <si>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</si>
  <si>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</si>
  <si>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</si>
  <si>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</si>
  <si>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</si>
  <si>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</si>
  <si>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</si>
  <si>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</si>
  <si>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</si>
  <si>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</si>
  <si>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</si>
  <si>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</si>
  <si>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</si>
  <si>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</si>
  <si>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</si>
  <si>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</si>
  <si>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</si>
  <si>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</si>
  <si>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</si>
  <si>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</si>
  <si>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</si>
  <si>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</si>
  <si>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</si>
  <si>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</si>
  <si>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</si>
  <si>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</si>
  <si>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</si>
  <si>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</si>
  <si>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</si>
  <si>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</si>
  <si>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</si>
  <si>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</si>
  <si>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</si>
  <si>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</si>
  <si>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</si>
  <si>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</si>
  <si>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</si>
  <si>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</si>
  <si>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</si>
  <si>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</si>
  <si>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</si>
  <si>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</si>
  <si>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</si>
  <si>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</si>
  <si>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</si>
  <si>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</si>
  <si>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</si>
  <si>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</si>
  <si>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</si>
  <si>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</si>
  <si>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</si>
  <si>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</si>
  <si>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</si>
  <si>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</si>
  <si>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</si>
  <si>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</si>
  <si>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</si>
  <si>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</si>
  <si>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</si>
  <si>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</si>
  <si>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</si>
  <si>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</si>
  <si>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</si>
  <si>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</si>
  <si>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</si>
  <si>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</si>
  <si>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</si>
  <si>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</si>
  <si>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</si>
  <si>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</si>
  <si>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</si>
  <si>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</si>
  <si>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</si>
  <si>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</si>
  <si>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</si>
  <si>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</si>
  <si>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</si>
  <si>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</si>
  <si>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</si>
  <si>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</si>
  <si>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</si>
  <si>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</si>
  <si>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</si>
  <si>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</si>
  <si>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</si>
  <si>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</si>
  <si>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</si>
  <si>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</si>
  <si>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</si>
  <si>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</si>
  <si>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</si>
  <si>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</si>
  <si>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</si>
  <si>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</si>
  <si>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</si>
  <si>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</si>
  <si>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</si>
  <si>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</si>
  <si>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</si>
  <si>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</si>
  <si>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</si>
  <si>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</si>
  <si>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</si>
  <si>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</si>
  <si>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</si>
  <si>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</si>
  <si>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</si>
  <si>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</si>
  <si>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</si>
  <si>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</si>
  <si>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</si>
  <si>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</si>
  <si>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</si>
  <si>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</si>
  <si>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</si>
  <si>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</si>
  <si>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</si>
  <si>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</si>
  <si>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</si>
  <si>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</si>
  <si>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</si>
  <si>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</si>
  <si>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</si>
  <si>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</si>
  <si>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</si>
  <si>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</si>
  <si>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</si>
  <si>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</si>
  <si>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</si>
  <si>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</si>
  <si>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</si>
  <si>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</si>
  <si>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</si>
  <si>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</si>
  <si>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</si>
  <si>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</si>
  <si>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</si>
  <si>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</si>
  <si>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</si>
  <si>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</si>
  <si>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</si>
  <si>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</si>
  <si>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</si>
  <si>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</si>
  <si>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</si>
  <si>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</si>
  <si>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</si>
  <si>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</si>
  <si>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</si>
  <si>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</si>
  <si>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</si>
  <si>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</si>
  <si>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</si>
  <si>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</si>
  <si>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</si>
  <si>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</si>
  <si>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</si>
  <si>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</si>
  <si>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</si>
  <si>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</si>
  <si>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</si>
  <si>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</si>
  <si>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</si>
  <si>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</si>
  <si>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</si>
  <si>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</si>
  <si>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</si>
  <si>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</si>
  <si>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</si>
  <si>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</si>
  <si>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</si>
  <si>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</si>
  <si>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</si>
  <si>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</si>
  <si>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</si>
  <si>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</si>
  <si>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</si>
  <si>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</si>
  <si>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</si>
  <si>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</si>
  <si>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</si>
  <si>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</si>
  <si>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</si>
  <si>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</si>
  <si>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</si>
  <si>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</si>
  <si>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</si>
  <si>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</si>
  <si>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</si>
  <si>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</si>
  <si>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</si>
  <si>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</si>
  <si>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</si>
  <si>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</si>
  <si>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</si>
  <si>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</si>
  <si>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</si>
  <si>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</si>
  <si>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</si>
  <si>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</si>
  <si>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</si>
  <si>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</si>
  <si>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</si>
  <si>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</si>
  <si>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</si>
  <si>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</si>
  <si>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</si>
  <si>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</si>
  <si>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</si>
  <si>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</si>
  <si>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</si>
  <si>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</si>
  <si>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</si>
  <si>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</si>
  <si>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</si>
  <si>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</si>
  <si>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</si>
  <si>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</si>
  <si>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</si>
  <si>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</si>
  <si>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</si>
  <si>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</si>
  <si>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</si>
  <si>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</si>
  <si>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</si>
  <si>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</si>
  <si>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</si>
  <si>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</si>
  <si>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</si>
  <si>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</si>
  <si>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</si>
  <si>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</si>
  <si>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</si>
  <si>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</si>
  <si>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</si>
  <si>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</si>
  <si>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</si>
  <si>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</si>
  <si>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</si>
  <si>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</si>
  <si>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</si>
  <si>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</si>
  <si>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</si>
  <si>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</si>
  <si>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</si>
  <si>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</si>
  <si>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</si>
  <si>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</si>
  <si>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</si>
  <si>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</si>
  <si>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</si>
  <si>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</si>
  <si>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</si>
  <si>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</si>
  <si>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</si>
  <si>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</si>
  <si>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</si>
  <si>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</si>
  <si>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</si>
  <si>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</si>
  <si>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</si>
  <si>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</si>
  <si>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</si>
  <si>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</si>
  <si>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</si>
  <si>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</si>
  <si>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</si>
  <si>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</si>
  <si>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</si>
  <si>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</si>
  <si>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</si>
  <si>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</si>
  <si>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</si>
  <si>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</si>
  <si>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</si>
  <si>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</si>
  <si>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</si>
  <si>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</si>
  <si>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</si>
  <si>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</si>
  <si>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</si>
  <si>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</si>
  <si>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</si>
  <si>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</si>
  <si>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</si>
  <si>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</si>
  <si>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</si>
  <si>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</si>
  <si>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</si>
  <si>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</si>
  <si>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</si>
  <si>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</si>
  <si>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</si>
  <si>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</si>
  <si>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</si>
  <si>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</si>
  <si>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</si>
  <si>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</si>
  <si>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</si>
  <si>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</si>
  <si>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</si>
  <si>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</si>
  <si>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</si>
  <si>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</si>
  <si>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</si>
  <si>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</si>
  <si>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</si>
  <si>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</si>
  <si>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</si>
  <si>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</si>
  <si>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</si>
  <si>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</si>
  <si>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</si>
  <si>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</si>
  <si>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</si>
  <si>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</si>
  <si>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</si>
  <si>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</si>
  <si>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</si>
  <si>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</si>
  <si>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</si>
  <si>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</si>
  <si>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</si>
  <si>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</si>
  <si>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</si>
  <si>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</si>
  <si>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</si>
  <si>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</si>
  <si>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</si>
  <si>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</si>
  <si>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</si>
  <si>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</si>
  <si>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</si>
  <si>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</si>
  <si>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</si>
  <si>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</si>
  <si>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</si>
  <si>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</si>
  <si>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</si>
  <si>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</si>
  <si>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</si>
  <si>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</si>
  <si>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</si>
  <si>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</si>
  <si>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</si>
  <si>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</si>
  <si>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</si>
  <si>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</si>
  <si>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</si>
  <si>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</si>
  <si>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</si>
  <si>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</si>
  <si>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</si>
  <si>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</si>
  <si>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</si>
  <si>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</si>
  <si>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</si>
  <si>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</si>
  <si>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</si>
  <si>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</si>
  <si>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</si>
  <si>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</si>
  <si>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</si>
  <si>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</si>
  <si>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</si>
  <si>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</si>
  <si>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</si>
  <si>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</si>
  <si>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</si>
  <si>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</si>
  <si>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</si>
  <si>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</si>
  <si>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</si>
  <si>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</si>
  <si>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</si>
  <si>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</si>
  <si>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</si>
  <si>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</si>
  <si>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</si>
  <si>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</si>
  <si>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</si>
  <si>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</si>
  <si>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</si>
  <si>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</si>
  <si>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</si>
  <si>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</si>
  <si>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</si>
  <si>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</si>
  <si>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</si>
  <si>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</si>
  <si>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</si>
  <si>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</si>
  <si>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</si>
  <si>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</si>
  <si>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</si>
  <si>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</si>
  <si>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</si>
  <si>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</si>
  <si>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</si>
  <si>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</si>
  <si>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</si>
  <si>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</si>
  <si>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</si>
  <si>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</si>
  <si>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</si>
  <si>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</si>
  <si>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</si>
  <si>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</si>
  <si>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</si>
  <si>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</si>
  <si>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</si>
  <si>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</si>
  <si>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</si>
  <si>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</si>
  <si>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</si>
  <si>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</si>
  <si>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</si>
  <si>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</si>
  <si>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</si>
  <si>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</si>
  <si>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</si>
  <si>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</si>
  <si>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</si>
  <si>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</si>
  <si>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</si>
  <si>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</si>
  <si>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</si>
  <si>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</si>
  <si>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</si>
  <si>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</si>
  <si>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</si>
  <si>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</si>
  <si>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</si>
  <si>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</si>
  <si>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</si>
  <si>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</si>
  <si>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</si>
  <si>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</si>
  <si>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</si>
  <si>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</si>
  <si>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</si>
  <si>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</si>
  <si>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</si>
  <si>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</si>
  <si>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</si>
  <si>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</si>
  <si>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</si>
  <si>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</si>
  <si>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</si>
  <si>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</si>
  <si>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</si>
  <si>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</si>
  <si>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</si>
  <si>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</si>
  <si>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</si>
  <si>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</si>
  <si>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</si>
  <si>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</si>
  <si>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</si>
  <si>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</si>
  <si>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</si>
  <si>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</si>
  <si>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</si>
  <si>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</si>
  <si>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</si>
  <si>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</si>
  <si>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</si>
  <si>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</si>
  <si>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</si>
  <si>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</si>
  <si>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</si>
  <si>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</si>
  <si>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</si>
  <si>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</si>
  <si>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</si>
  <si>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</si>
  <si>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</si>
  <si>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</si>
  <si>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</si>
  <si>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</si>
  <si>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</si>
  <si>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</si>
  <si>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</si>
  <si>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</si>
  <si>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</si>
  <si>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</si>
  <si>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</si>
  <si>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</si>
  <si>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</si>
  <si>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</si>
  <si>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</si>
  <si>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</si>
  <si>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</si>
  <si>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</si>
  <si>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</si>
  <si>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</si>
  <si>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</si>
  <si>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</si>
  <si>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</si>
  <si>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</si>
  <si>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</si>
  <si>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</si>
  <si>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</si>
  <si>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</si>
  <si>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</si>
  <si>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</si>
  <si>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</si>
  <si>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</si>
  <si>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</si>
  <si>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</si>
  <si>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</si>
  <si>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</si>
  <si>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</si>
  <si>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</si>
  <si>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</si>
  <si>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</si>
  <si>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</si>
  <si>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</si>
  <si>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</si>
  <si>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</si>
  <si>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</si>
  <si>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</si>
  <si>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</si>
  <si>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</si>
  <si>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</si>
  <si>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</si>
  <si>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</si>
  <si>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</si>
  <si>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</si>
  <si>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</si>
  <si>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</si>
  <si>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</si>
  <si>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</si>
  <si>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</si>
  <si>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</si>
  <si>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</si>
  <si>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</si>
  <si>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</si>
  <si>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</si>
  <si>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</si>
  <si>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</si>
  <si>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</si>
  <si>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</si>
  <si>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</si>
  <si>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</si>
  <si>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</si>
  <si>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</si>
  <si>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</si>
  <si>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</si>
  <si>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</si>
  <si>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</si>
  <si>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</si>
  <si>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</si>
  <si>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</si>
  <si>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</si>
  <si>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</si>
  <si>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</si>
  <si>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</si>
  <si>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</si>
  <si>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</si>
  <si>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</si>
  <si>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</si>
  <si>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</si>
  <si>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</si>
  <si>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</si>
  <si>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</si>
  <si>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</si>
  <si>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</si>
  <si>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</si>
  <si>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</si>
  <si>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</si>
  <si>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</si>
  <si>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</si>
  <si>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</si>
  <si>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</si>
  <si>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</si>
  <si>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</si>
  <si>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</si>
  <si>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</si>
  <si>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</si>
  <si>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</si>
  <si>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</si>
  <si>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</si>
  <si>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</si>
  <si>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</si>
  <si>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</si>
  <si>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</si>
  <si>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</si>
  <si>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</si>
  <si>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</si>
  <si>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</si>
  <si>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</si>
  <si>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</si>
  <si>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</si>
  <si>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</si>
  <si>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</si>
  <si>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</si>
  <si>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</si>
  <si>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</si>
  <si>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</si>
  <si>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</si>
  <si>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</si>
  <si>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</si>
  <si>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</si>
  <si>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</si>
  <si>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</si>
  <si>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</si>
  <si>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</si>
  <si>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</si>
  <si>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</si>
  <si>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</si>
  <si>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</si>
  <si>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</si>
  <si>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</si>
  <si>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</si>
  <si>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</si>
  <si>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</si>
  <si>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</si>
  <si>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</si>
  <si>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</si>
  <si>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</si>
  <si>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</si>
  <si>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</si>
  <si>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</si>
  <si>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</si>
  <si>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</si>
  <si>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</si>
  <si>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</si>
  <si>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</si>
  <si>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</si>
  <si>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</si>
  <si>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</si>
  <si>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</si>
  <si>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</si>
  <si>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</si>
  <si>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</si>
  <si>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</si>
  <si>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</si>
  <si>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</si>
  <si>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</si>
  <si>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</si>
  <si>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</si>
  <si>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</si>
  <si>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</si>
  <si>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</si>
  <si>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</si>
  <si>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</si>
  <si>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</si>
  <si>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</si>
  <si>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</si>
  <si>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</si>
  <si>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</si>
  <si>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</si>
  <si>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</si>
  <si>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</si>
  <si>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</si>
  <si>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</si>
  <si>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</si>
  <si>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</si>
  <si>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</si>
  <si>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</si>
  <si>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</si>
  <si>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</si>
  <si>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</si>
  <si>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</si>
  <si>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</si>
  <si>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</si>
  <si>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</si>
  <si>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</si>
  <si>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</si>
  <si>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</si>
  <si>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</si>
  <si>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</si>
  <si>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</si>
  <si>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</si>
  <si>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</si>
  <si>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</si>
  <si>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</si>
  <si>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</si>
  <si>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</si>
  <si>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</si>
  <si>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</si>
  <si>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</si>
  <si>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</si>
  <si>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</si>
  <si>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</si>
  <si>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</si>
  <si>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</si>
  <si>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</si>
  <si>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</si>
  <si>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</si>
  <si>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</si>
  <si>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</si>
  <si>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</si>
  <si>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</si>
  <si>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</si>
  <si>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</si>
  <si>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</si>
  <si>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</si>
  <si>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</si>
  <si>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</si>
  <si>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</si>
  <si>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</si>
  <si>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</si>
  <si>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</si>
  <si>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</si>
  <si>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</si>
  <si>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</si>
  <si>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</si>
  <si>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</si>
  <si>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</si>
  <si>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</si>
  <si>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</si>
  <si>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</si>
  <si>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</si>
  <si>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</si>
  <si>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</si>
  <si>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</si>
  <si>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</si>
  <si>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</si>
  <si>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</si>
  <si>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</si>
  <si>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</si>
  <si>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</si>
  <si>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</si>
  <si>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</si>
  <si>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</si>
  <si>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</si>
  <si>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</si>
  <si>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</si>
  <si>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</si>
  <si>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</si>
  <si>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</si>
  <si>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</si>
  <si>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</si>
  <si>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</si>
  <si>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</si>
  <si>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</si>
  <si>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</si>
  <si>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</si>
  <si>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</si>
  <si>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</si>
  <si>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</si>
  <si>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</si>
  <si>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</si>
  <si>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</si>
  <si>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</si>
  <si>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</si>
  <si>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</si>
  <si>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</si>
  <si>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</si>
  <si>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</si>
  <si>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</si>
  <si>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</si>
  <si>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</si>
  <si>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</si>
  <si>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</si>
  <si>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</si>
  <si>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</si>
  <si>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</si>
  <si>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</si>
  <si>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</si>
  <si>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</si>
  <si>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</si>
  <si>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</si>
  <si>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</si>
  <si>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</si>
  <si>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</si>
  <si>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</si>
  <si>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</si>
  <si>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</si>
  <si>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</si>
  <si>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</si>
  <si>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</si>
  <si>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</si>
  <si>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</si>
  <si>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</si>
  <si>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</si>
  <si>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</si>
  <si>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</si>
  <si>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</si>
  <si>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</si>
  <si>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</si>
  <si>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</si>
  <si>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</si>
  <si>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</si>
  <si>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</si>
  <si>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</si>
  <si>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</si>
  <si>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</si>
  <si>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</si>
  <si>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</si>
  <si>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</si>
  <si>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</si>
  <si>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</si>
  <si>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</si>
  <si>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</si>
  <si>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</si>
  <si>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</si>
  <si>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</si>
  <si>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</si>
  <si>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</si>
  <si>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</si>
  <si>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</si>
  <si>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</si>
  <si>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</si>
  <si>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</si>
  <si>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</si>
  <si>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</si>
  <si>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</si>
  <si>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</si>
  <si>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</si>
  <si>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</si>
  <si>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</si>
  <si>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</si>
  <si>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</si>
  <si>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</si>
  <si>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</si>
  <si>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</si>
  <si>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</si>
  <si>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</si>
  <si>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</si>
  <si>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</si>
  <si>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</si>
  <si>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</si>
  <si>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</si>
  <si>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</si>
  <si>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</si>
  <si>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</si>
  <si>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</si>
  <si>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</si>
  <si>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</si>
  <si>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</si>
  <si>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</si>
  <si>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</si>
  <si>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</si>
  <si>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</si>
  <si>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</si>
  <si>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</si>
  <si>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</si>
  <si>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</si>
  <si>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</si>
  <si>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</si>
  <si>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</si>
  <si>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</si>
  <si>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</si>
  <si>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</si>
  <si>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</si>
  <si>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</si>
  <si>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</si>
  <si>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</si>
  <si>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</si>
  <si>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</si>
  <si>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</si>
  <si>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</si>
  <si>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</si>
  <si>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</si>
  <si>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</si>
  <si>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</si>
  <si>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</si>
  <si>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</si>
  <si>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</si>
  <si>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</si>
  <si>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</si>
  <si>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</si>
  <si>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</si>
  <si>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</si>
  <si>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</si>
  <si>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</si>
  <si>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</si>
  <si>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</si>
  <si>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</si>
  <si>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</si>
  <si>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</si>
  <si>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</si>
  <si>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</si>
  <si>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</si>
  <si>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</si>
  <si>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</si>
  <si>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</si>
  <si>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</si>
  <si>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</si>
  <si>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</si>
  <si>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</si>
  <si>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</si>
  <si>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</si>
  <si>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</si>
  <si>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</si>
  <si>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</si>
  <si>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</si>
  <si>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</si>
  <si>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</si>
  <si>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</si>
  <si>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</si>
  <si>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</si>
  <si>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</si>
  <si>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</si>
  <si>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</si>
  <si>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</si>
  <si>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</si>
  <si>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</si>
  <si>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</si>
  <si>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</si>
  <si>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</si>
  <si>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</si>
  <si>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</si>
  <si>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</si>
  <si>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</si>
  <si>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</si>
  <si>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</si>
  <si>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</si>
  <si>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</si>
  <si>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</si>
  <si>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</si>
  <si>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</si>
  <si>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</si>
  <si>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</si>
  <si>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</si>
  <si>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</si>
  <si>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</si>
  <si>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</si>
  <si>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</si>
  <si>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</si>
  <si>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</si>
  <si>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</si>
  <si>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</si>
  <si>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</si>
  <si>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</si>
  <si>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</si>
  <si>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</si>
  <si>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</si>
  <si>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</si>
  <si>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</si>
  <si>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</si>
  <si>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</si>
  <si>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</si>
  <si>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</si>
  <si>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</si>
  <si>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</si>
  <si>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</si>
  <si>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</si>
  <si>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</si>
  <si>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</si>
  <si>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</si>
  <si>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</si>
  <si>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</si>
  <si>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</si>
  <si>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</si>
  <si>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</si>
  <si>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</si>
  <si>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</si>
  <si>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</si>
  <si>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</si>
  <si>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</si>
  <si>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</si>
  <si>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</si>
  <si>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</si>
  <si>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</si>
  <si>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</si>
  <si>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</si>
  <si>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</si>
  <si>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</si>
  <si>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</si>
  <si>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</si>
  <si>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</si>
  <si>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</si>
  <si>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</si>
  <si>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</si>
  <si>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</si>
  <si>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</si>
  <si>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</si>
  <si>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</si>
  <si>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</si>
  <si>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</si>
  <si>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</si>
  <si>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</si>
  <si>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</si>
  <si>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</si>
  <si>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</si>
  <si>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</si>
  <si>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</si>
  <si>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</si>
  <si>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</si>
  <si>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</si>
  <si>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</si>
  <si>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</si>
  <si>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</si>
  <si>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</si>
  <si>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</si>
  <si>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</si>
  <si>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</si>
  <si>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</si>
  <si>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</si>
  <si>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</si>
  <si>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</si>
  <si>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</si>
  <si>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</si>
  <si>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</si>
  <si>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</si>
  <si>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</si>
  <si>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</si>
  <si>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</si>
  <si>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</si>
  <si>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</si>
  <si>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</si>
  <si>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</si>
  <si>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</si>
  <si>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</si>
  <si>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</si>
  <si>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</si>
  <si>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</si>
  <si>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</si>
  <si>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</si>
  <si>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</si>
  <si>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</si>
  <si>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</si>
  <si>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</si>
  <si>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</si>
  <si>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</si>
  <si>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</si>
  <si>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</si>
  <si>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</si>
  <si>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</si>
  <si>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</si>
  <si>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</si>
  <si>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</si>
  <si>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</si>
  <si>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</si>
  <si>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</si>
  <si>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</si>
  <si>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</si>
  <si>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</si>
  <si>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</si>
  <si>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</si>
  <si>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</si>
  <si>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</si>
  <si>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</si>
  <si>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</si>
  <si>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</si>
  <si>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</si>
  <si>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</si>
  <si>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</si>
  <si>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</si>
  <si>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</si>
  <si>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</si>
  <si>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</si>
  <si>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</si>
  <si>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</si>
  <si>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</si>
  <si>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</si>
  <si>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</si>
  <si>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</si>
  <si>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</si>
  <si>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</si>
  <si>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</si>
  <si>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</si>
  <si>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</si>
  <si>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</si>
  <si>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</si>
  <si>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</si>
  <si>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</si>
  <si>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</si>
  <si>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</si>
  <si>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</si>
  <si>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</si>
  <si>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</si>
  <si>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</si>
  <si>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</si>
  <si>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</si>
  <si>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</si>
  <si>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</si>
  <si>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</si>
  <si>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</si>
  <si>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</si>
  <si>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</si>
  <si>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</si>
  <si>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</si>
  <si>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</si>
  <si>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</si>
  <si>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</si>
  <si>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</si>
  <si>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</si>
  <si>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</si>
  <si>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</si>
  <si>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</si>
  <si>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</si>
  <si>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</si>
  <si>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</si>
  <si>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</si>
  <si>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</si>
  <si>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</si>
  <si>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</si>
  <si>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</si>
  <si>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</si>
  <si>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</si>
  <si>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</si>
  <si>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</si>
  <si>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</si>
  <si>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</si>
  <si>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</si>
  <si>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</si>
  <si>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</si>
  <si>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</si>
  <si>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</si>
  <si>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</si>
  <si>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</si>
  <si>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</si>
  <si>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</si>
  <si>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</si>
  <si>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</si>
  <si>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</si>
  <si>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</si>
  <si>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</si>
  <si>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</si>
  <si>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</si>
  <si>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</si>
  <si>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</si>
  <si>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</si>
  <si>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</si>
  <si>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</si>
  <si>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</si>
  <si>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</si>
  <si>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</si>
  <si>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</si>
  <si>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</si>
  <si>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</si>
  <si>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</si>
  <si>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</si>
  <si>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</si>
  <si>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</si>
  <si>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</si>
  <si>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</si>
  <si>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</si>
  <si>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</si>
  <si>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</si>
  <si>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</si>
  <si>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</si>
  <si>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</si>
  <si>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</si>
  <si>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</si>
  <si>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</si>
  <si>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</si>
  <si>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</si>
  <si>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</si>
  <si>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</si>
  <si>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</si>
  <si>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</si>
  <si>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</si>
  <si>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</si>
  <si>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</si>
  <si>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</si>
  <si>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</si>
  <si>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</si>
  <si>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</si>
  <si>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</si>
  <si>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</si>
  <si>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</si>
  <si>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</si>
  <si>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</si>
  <si>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</si>
  <si>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</si>
  <si>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</si>
  <si>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</si>
  <si>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</si>
  <si>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</si>
  <si>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</si>
  <si>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</si>
  <si>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</si>
  <si>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</si>
  <si>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</si>
  <si>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</si>
  <si>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</si>
  <si>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</si>
  <si>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</si>
  <si>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</si>
  <si>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</si>
  <si>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</si>
  <si>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</si>
  <si>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</si>
  <si>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</si>
  <si>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</si>
  <si>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</si>
  <si>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</si>
  <si>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</si>
  <si>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</si>
  <si>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</si>
  <si>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</si>
  <si>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</si>
  <si>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</si>
  <si>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</si>
  <si>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</si>
  <si>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</si>
  <si>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</si>
  <si>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</si>
  <si>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</si>
  <si>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</si>
  <si>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</si>
  <si>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</si>
  <si>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</si>
  <si>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</si>
  <si>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</si>
  <si>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</si>
  <si>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</si>
  <si>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</si>
  <si>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</si>
  <si>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</si>
  <si>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</si>
  <si>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</si>
  <si>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</si>
  <si>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</si>
  <si>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</si>
  <si>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</si>
  <si>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</si>
  <si>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</si>
  <si>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</si>
  <si>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</si>
  <si>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</si>
  <si>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</si>
  <si>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</si>
  <si>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</si>
  <si>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</si>
  <si>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</si>
  <si>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</si>
  <si>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</si>
  <si>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</si>
  <si>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</si>
  <si>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</si>
  <si>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</si>
  <si>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</si>
  <si>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</si>
  <si>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</si>
  <si>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</si>
  <si>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</si>
  <si>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</si>
  <si>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</si>
  <si>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</si>
  <si>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</si>
  <si>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</si>
  <si>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</si>
  <si>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</si>
  <si>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</si>
  <si>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</si>
  <si>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</si>
  <si>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</si>
  <si>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</si>
  <si>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</si>
  <si>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</si>
  <si>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</si>
  <si>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</si>
  <si>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</si>
  <si>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</si>
  <si>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</si>
  <si>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</si>
  <si>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</si>
  <si>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</si>
  <si>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</si>
  <si>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</si>
  <si>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</si>
  <si>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</si>
  <si>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</si>
  <si>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</si>
  <si>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</si>
  <si>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</si>
  <si>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</si>
  <si>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</si>
  <si>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</si>
  <si>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</si>
  <si>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</si>
  <si>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</si>
  <si>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</si>
  <si>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</si>
  <si>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</si>
  <si>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</si>
  <si>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</si>
  <si>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</si>
  <si>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</si>
  <si>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</si>
  <si>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</si>
  <si>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</si>
  <si>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</si>
  <si>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</si>
  <si>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</si>
  <si>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</si>
  <si>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</si>
  <si>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</si>
  <si>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</si>
  <si>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</si>
  <si>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</si>
  <si>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</si>
  <si>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</si>
  <si>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</si>
  <si>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</si>
  <si>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</si>
  <si>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</si>
  <si>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</si>
  <si>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</si>
  <si>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</si>
  <si>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</si>
  <si>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</si>
  <si>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</si>
  <si>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</si>
  <si>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</si>
  <si>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</si>
  <si>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</si>
  <si>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</si>
  <si>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</si>
  <si>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</si>
  <si>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</si>
  <si>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</si>
  <si>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</si>
  <si>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</si>
  <si>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</si>
  <si>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</si>
  <si>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</si>
  <si>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</si>
  <si>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</si>
  <si>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</si>
  <si>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</si>
  <si>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</si>
  <si>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</si>
  <si>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</si>
  <si>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</si>
  <si>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</si>
  <si>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</si>
  <si>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</si>
  <si>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</si>
  <si>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</si>
  <si>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</si>
  <si>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</si>
  <si>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</si>
  <si>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</si>
  <si>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</si>
  <si>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</si>
  <si>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</si>
  <si>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</si>
  <si>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</si>
  <si>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</si>
  <si>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</si>
  <si>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</si>
  <si>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</si>
  <si>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</si>
  <si>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</si>
  <si>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</si>
  <si>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</si>
  <si>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</si>
  <si>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</si>
  <si>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</si>
  <si>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</si>
  <si>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</si>
  <si>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</si>
  <si>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</si>
  <si>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</si>
  <si>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</si>
  <si>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</si>
  <si>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</si>
  <si>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</si>
  <si>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</si>
  <si>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</si>
  <si>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</si>
  <si>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</si>
  <si>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</si>
  <si>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</si>
  <si>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</si>
  <si>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</si>
  <si>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</si>
  <si>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</si>
  <si>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</si>
  <si>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</si>
  <si>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</si>
  <si>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</si>
  <si>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</si>
  <si>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</si>
  <si>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</si>
  <si>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</si>
  <si>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</si>
  <si>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</si>
  <si>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</si>
  <si>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</si>
  <si>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</si>
  <si>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</si>
  <si>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</si>
  <si>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</si>
  <si>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</si>
  <si>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</si>
  <si>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</si>
  <si>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</si>
  <si>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</si>
  <si>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</si>
  <si>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</si>
  <si>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</si>
  <si>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</si>
  <si>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</si>
  <si>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</si>
  <si>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</si>
  <si>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</si>
  <si>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</si>
  <si>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</si>
  <si>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</si>
  <si>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</si>
  <si>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</si>
  <si>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</si>
  <si>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</si>
  <si>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</si>
  <si>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</si>
  <si>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</si>
  <si>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</si>
  <si>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</si>
  <si>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</si>
  <si>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</si>
  <si>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</si>
  <si>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</si>
  <si>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</si>
  <si>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</si>
  <si>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</si>
  <si>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</si>
  <si>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</si>
  <si>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</si>
  <si>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</si>
  <si>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</si>
  <si>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</si>
  <si>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</si>
  <si>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</si>
  <si>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</si>
  <si>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</si>
  <si>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</si>
  <si>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</si>
  <si>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</si>
  <si>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</si>
  <si>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</si>
  <si>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</si>
  <si>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</si>
  <si>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</si>
  <si>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</si>
  <si>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</si>
  <si>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</si>
  <si>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</si>
  <si>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</si>
  <si>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</si>
  <si>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</si>
  <si>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</si>
  <si>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</si>
  <si>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</si>
  <si>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</si>
  <si>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</si>
  <si>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</si>
  <si>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</si>
  <si>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</si>
  <si>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</si>
  <si>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</si>
  <si>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</si>
  <si>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</si>
  <si>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</si>
  <si>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</si>
  <si>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</si>
  <si>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</si>
  <si>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</si>
  <si>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</si>
  <si>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</si>
  <si>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</si>
  <si>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</si>
  <si>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</si>
  <si>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</si>
  <si>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</si>
  <si>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</si>
  <si>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</si>
  <si>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</si>
  <si>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</si>
  <si>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</si>
  <si>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</si>
  <si>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</si>
  <si>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</si>
  <si>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</si>
  <si>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</si>
  <si>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</si>
  <si>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</si>
  <si>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</si>
  <si>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</si>
  <si>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</si>
  <si>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</si>
  <si>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</si>
  <si>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</si>
  <si>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</si>
  <si>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</si>
  <si>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</si>
  <si>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</si>
  <si>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</si>
  <si>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</si>
  <si>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</si>
  <si>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</si>
  <si>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</si>
  <si>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</si>
  <si>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</si>
  <si>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</si>
  <si>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</si>
  <si>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</si>
  <si>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</si>
  <si>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</si>
  <si>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</si>
  <si>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</si>
  <si>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</si>
  <si>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</si>
  <si>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</si>
  <si>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</si>
  <si>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</si>
  <si>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</si>
  <si>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</si>
  <si>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</si>
  <si>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</si>
  <si>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</si>
  <si>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</si>
  <si>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</si>
  <si>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</si>
  <si>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</si>
  <si>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</si>
  <si>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</si>
  <si>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</si>
  <si>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</si>
  <si>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</si>
  <si>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</si>
  <si>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</si>
  <si>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</si>
  <si>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</si>
  <si>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</si>
  <si>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</si>
  <si>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</si>
  <si>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</si>
  <si>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</si>
  <si>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</si>
  <si>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</si>
  <si>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</si>
  <si>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</si>
  <si>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</si>
  <si>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</si>
  <si>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</si>
  <si>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</si>
  <si>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</si>
  <si>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</si>
  <si>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</si>
  <si>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</si>
  <si>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</si>
  <si>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</si>
  <si>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</si>
  <si>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</si>
  <si>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</si>
  <si>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</si>
  <si>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</si>
  <si>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</si>
  <si>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</si>
  <si>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</si>
  <si>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</si>
  <si>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</si>
  <si>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</si>
  <si>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</si>
  <si>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</si>
  <si>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</si>
  <si>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</si>
  <si>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</si>
  <si>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</si>
  <si>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</si>
  <si>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</si>
  <si>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</si>
  <si>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</si>
  <si>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</si>
  <si>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</si>
  <si>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</si>
  <si>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</si>
  <si>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</si>
  <si>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</si>
  <si>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</si>
  <si>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</si>
  <si>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</si>
  <si>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</si>
  <si>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</si>
  <si>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</si>
  <si>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</si>
  <si>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</si>
  <si>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</si>
  <si>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</si>
  <si>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</si>
  <si>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</si>
  <si>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</si>
  <si>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</si>
  <si>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</si>
  <si>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</si>
  <si>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</si>
  <si>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</si>
  <si>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</si>
  <si>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</si>
  <si>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</si>
  <si>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</si>
  <si>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</si>
  <si>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</si>
  <si>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</si>
  <si>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</si>
  <si>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</si>
  <si>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</si>
  <si>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</si>
  <si>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</si>
  <si>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</si>
  <si>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</si>
  <si>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</si>
  <si>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</si>
  <si>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</si>
  <si>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</si>
  <si>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</si>
  <si>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</si>
  <si>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</si>
  <si>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</si>
  <si>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</si>
  <si>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</si>
  <si>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</si>
  <si>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</si>
  <si>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</si>
  <si>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</si>
  <si>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</si>
  <si>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</si>
  <si>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</si>
  <si>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</si>
  <si>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</si>
  <si>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</si>
  <si>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</si>
  <si>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</si>
  <si>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</si>
  <si>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</si>
  <si>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</si>
  <si>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</si>
  <si>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</si>
  <si>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</si>
  <si>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</si>
  <si>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</si>
  <si>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</si>
  <si>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</si>
  <si>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</si>
  <si>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</si>
  <si>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</si>
  <si>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</si>
  <si>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</si>
  <si>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</si>
  <si>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</si>
  <si>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</si>
  <si>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</si>
  <si>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</si>
  <si>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</si>
  <si>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</si>
  <si>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</si>
  <si>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</si>
  <si>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</si>
  <si>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</si>
  <si>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</si>
  <si>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</si>
  <si>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</si>
  <si>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</si>
  <si>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</si>
  <si>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</si>
  <si>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</si>
  <si>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</si>
  <si>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</si>
  <si>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</si>
  <si>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</si>
  <si>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</si>
  <si>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</si>
  <si>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</si>
  <si>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</si>
  <si>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</si>
  <si>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</si>
  <si>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</si>
  <si>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</si>
  <si>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</si>
  <si>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</si>
  <si>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</si>
  <si>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</si>
  <si>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</si>
  <si>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</si>
  <si>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</si>
  <si>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</si>
  <si>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</si>
  <si>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</si>
  <si>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</si>
  <si>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</si>
  <si>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</si>
  <si>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</si>
  <si>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</si>
  <si>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</si>
  <si>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</si>
  <si>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</si>
  <si>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</si>
  <si>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</si>
  <si>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</si>
  <si>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</si>
  <si>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</si>
  <si>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</si>
  <si>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</si>
  <si>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</si>
  <si>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</si>
  <si>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</si>
  <si>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</si>
  <si>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</si>
  <si>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</si>
  <si>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</si>
  <si>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</si>
  <si>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</si>
  <si>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</si>
  <si>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</si>
  <si>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</si>
  <si>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</si>
  <si>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</si>
  <si>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</si>
  <si>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</si>
  <si>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</si>
  <si>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</si>
  <si>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</si>
  <si>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</si>
  <si>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</si>
  <si>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</si>
  <si>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</si>
  <si>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</si>
  <si>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</si>
  <si>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</si>
  <si>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</si>
  <si>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</si>
  <si>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</si>
  <si>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</si>
  <si>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</si>
  <si>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</si>
  <si>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</si>
  <si>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</si>
  <si>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</si>
  <si>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</si>
  <si>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</si>
  <si>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</si>
  <si>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</si>
  <si>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</si>
  <si>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</si>
  <si>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</si>
  <si>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</si>
  <si>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</si>
  <si>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</si>
  <si>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</si>
  <si>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</si>
  <si>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</si>
  <si>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</si>
  <si>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</si>
  <si>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</si>
  <si>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</si>
  <si>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</si>
  <si>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</si>
  <si>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</si>
  <si>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</si>
  <si>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</si>
  <si>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</si>
  <si>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</si>
  <si>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</si>
  <si>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</si>
  <si>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</si>
  <si>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</si>
  <si>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</si>
  <si>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</si>
  <si>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</si>
  <si>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</si>
  <si>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</si>
  <si>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</si>
  <si>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</si>
  <si>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</si>
  <si>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</si>
  <si>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</si>
  <si>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</si>
  <si>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</si>
  <si>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</si>
  <si>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</si>
  <si>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</si>
  <si>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</si>
  <si>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</si>
  <si>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</si>
  <si>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</si>
  <si>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</si>
  <si>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</si>
  <si>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</si>
  <si>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</si>
  <si>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</si>
  <si>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</si>
  <si>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</si>
  <si>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</si>
  <si>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</si>
  <si>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</si>
  <si>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</si>
  <si>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</si>
  <si>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</si>
  <si>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</si>
  <si>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</si>
  <si>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</si>
  <si>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</si>
  <si>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</si>
  <si>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</si>
  <si>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</si>
  <si>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</si>
  <si>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</si>
  <si>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</si>
  <si>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</si>
  <si>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</si>
  <si>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</si>
  <si>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</si>
  <si>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</si>
  <si>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</si>
  <si>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</si>
  <si>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</si>
  <si>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</si>
  <si>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</si>
  <si>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</si>
  <si>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</si>
  <si>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</si>
  <si>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</si>
  <si>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</si>
  <si>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</si>
  <si>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</si>
  <si>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</si>
  <si>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</si>
  <si>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</si>
  <si>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</si>
  <si>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</si>
  <si>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</si>
  <si>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</si>
  <si>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</si>
  <si>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</si>
  <si>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</si>
  <si>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</si>
  <si>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</si>
  <si>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</si>
  <si>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</si>
  <si>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</si>
  <si>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</si>
  <si>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</si>
  <si>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</si>
  <si>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</si>
  <si>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</si>
  <si>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</si>
  <si>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</si>
  <si>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</si>
  <si>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</si>
  <si>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</si>
  <si>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</si>
  <si>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</si>
  <si>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</si>
  <si>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</si>
  <si>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</si>
  <si>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</si>
  <si>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</si>
  <si>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</si>
  <si>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</si>
  <si>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</si>
  <si>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</si>
  <si>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</si>
  <si>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</si>
  <si>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</si>
  <si>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</si>
  <si>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</si>
  <si>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</si>
  <si>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</si>
  <si>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</si>
  <si>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</si>
  <si>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</si>
  <si>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</si>
  <si>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</si>
  <si>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</si>
  <si>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</si>
  <si>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</si>
  <si>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</si>
  <si>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</si>
  <si>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</si>
  <si>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</si>
  <si>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</si>
  <si>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</si>
  <si>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</si>
  <si>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</si>
  <si>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</si>
  <si>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</si>
  <si>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</si>
  <si>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</si>
  <si>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</si>
  <si>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</si>
  <si>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</si>
  <si>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</si>
  <si>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</si>
  <si>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</si>
  <si>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</si>
  <si>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</si>
  <si>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</si>
  <si>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</si>
  <si>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</si>
  <si>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</si>
  <si>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</si>
  <si>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</si>
  <si>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</si>
  <si>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</si>
  <si>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</si>
  <si>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</si>
  <si>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</si>
  <si>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</si>
  <si>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</si>
  <si>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</si>
  <si>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</si>
  <si>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</si>
  <si>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</si>
  <si>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</si>
  <si>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</si>
  <si>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</si>
  <si>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</si>
  <si>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</si>
  <si>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</si>
  <si>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</si>
  <si>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</si>
  <si>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</si>
  <si>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</si>
  <si>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</si>
  <si>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</si>
  <si>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</si>
  <si>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</si>
  <si>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</si>
  <si>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</si>
  <si>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</si>
  <si>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</si>
  <si>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</si>
  <si>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</si>
  <si>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</si>
  <si>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</si>
  <si>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</si>
  <si>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</si>
  <si>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</si>
  <si>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</si>
  <si>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</si>
  <si>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</si>
  <si>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</si>
  <si>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</si>
  <si>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</si>
  <si>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</si>
  <si>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</si>
  <si>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</si>
  <si>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</si>
  <si>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</si>
  <si>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</si>
  <si>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</si>
  <si>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</si>
  <si>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</si>
  <si>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</si>
  <si>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</si>
  <si>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</si>
  <si>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</si>
  <si>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</si>
  <si>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</si>
  <si>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</si>
  <si>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</si>
  <si>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</si>
  <si>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</si>
  <si>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</si>
  <si>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</si>
  <si>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</si>
  <si>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</si>
  <si>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</si>
  <si>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</si>
  <si>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</si>
  <si>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</si>
  <si>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</si>
  <si>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</si>
  <si>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</si>
  <si>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</si>
  <si>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</si>
  <si>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</si>
  <si>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</si>
  <si>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</si>
  <si>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</si>
  <si>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</si>
  <si>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</si>
  <si>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</si>
  <si>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</si>
  <si>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</si>
  <si>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</si>
  <si>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</si>
  <si>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</si>
  <si>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</si>
  <si>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</si>
  <si>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</si>
  <si>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</si>
  <si>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</si>
  <si>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</si>
  <si>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</si>
  <si>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</si>
  <si>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</si>
  <si>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</si>
  <si>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</si>
  <si>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</si>
  <si>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</si>
  <si>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</si>
  <si>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</si>
  <si>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</si>
  <si>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</si>
  <si>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</si>
  <si>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</si>
  <si>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</si>
  <si>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</si>
  <si>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</si>
  <si>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</si>
  <si>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</si>
  <si>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</si>
  <si>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</si>
  <si>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</si>
  <si>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</si>
  <si>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</si>
  <si>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</si>
  <si>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</si>
  <si>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</si>
  <si>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</si>
  <si>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</si>
  <si>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</si>
  <si>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</si>
  <si>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</si>
  <si>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</si>
  <si>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</si>
  <si>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</si>
  <si>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</si>
  <si>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</si>
  <si>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</si>
  <si>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</si>
  <si>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</si>
  <si>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</si>
  <si>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</si>
  <si>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</si>
  <si>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</si>
  <si>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</si>
  <si>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</si>
  <si>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</si>
  <si>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</si>
  <si>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</si>
  <si>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</si>
  <si>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</si>
  <si>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</si>
  <si>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</si>
  <si>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</si>
  <si>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</si>
  <si>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</si>
  <si>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</si>
  <si>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</si>
  <si>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</si>
  <si>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</si>
  <si>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</si>
  <si>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</si>
  <si>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</si>
  <si>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</si>
  <si>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</si>
  <si>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</si>
  <si>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</si>
  <si>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</si>
  <si>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</si>
  <si>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</si>
  <si>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</si>
  <si>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</si>
  <si>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</si>
  <si>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</si>
  <si>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</si>
  <si>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</si>
  <si>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</si>
  <si>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</si>
  <si>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</si>
  <si>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</si>
  <si>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</si>
  <si>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</si>
  <si>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</si>
  <si>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</si>
  <si>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</si>
  <si>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</si>
  <si>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</si>
  <si>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</si>
  <si>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</si>
  <si>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</si>
  <si>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</si>
  <si>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</si>
  <si>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</si>
  <si>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</si>
  <si>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</si>
  <si>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</si>
  <si>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</si>
  <si>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</si>
  <si>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</si>
  <si>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</si>
  <si>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</si>
  <si>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</si>
  <si>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</si>
  <si>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</si>
  <si>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</si>
  <si>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</si>
  <si>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</si>
  <si>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</si>
  <si>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</si>
  <si>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</si>
  <si>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</si>
  <si>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</si>
  <si>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</si>
  <si>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</si>
  <si>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</si>
  <si>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</si>
  <si>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</si>
  <si>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</si>
  <si>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</si>
  <si>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</si>
  <si>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</si>
  <si>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</si>
  <si>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</si>
  <si>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</si>
  <si>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</si>
  <si>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</si>
  <si>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</si>
  <si>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</si>
  <si>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</si>
  <si>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</si>
  <si>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</si>
  <si>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</si>
  <si>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</si>
  <si>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</si>
  <si>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</si>
  <si>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</si>
  <si>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</si>
  <si>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</si>
  <si>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</si>
  <si>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</si>
  <si>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</si>
  <si>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</si>
  <si>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</si>
  <si>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</si>
  <si>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</si>
  <si>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</si>
  <si>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</si>
  <si>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</si>
  <si>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</si>
  <si>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</si>
  <si>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</si>
  <si>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</si>
  <si>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</si>
  <si>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</si>
  <si>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</si>
  <si>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</si>
  <si>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</si>
  <si>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</si>
  <si>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</si>
  <si>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</si>
  <si>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</si>
  <si>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</si>
  <si>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</si>
  <si>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</si>
  <si>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</si>
  <si>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</si>
  <si>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</si>
  <si>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</si>
  <si>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</si>
  <si>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</si>
  <si>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</si>
  <si>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</si>
  <si>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</si>
  <si>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</si>
  <si>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</si>
  <si>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</si>
  <si>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</si>
  <si>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</si>
  <si>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</si>
  <si>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</si>
  <si>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</si>
  <si>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</si>
  <si>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</si>
  <si>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</si>
  <si>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</si>
  <si>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</si>
  <si>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</si>
  <si>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</si>
  <si>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</si>
  <si>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</si>
  <si>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</si>
  <si>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</si>
  <si>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</si>
  <si>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</si>
  <si>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</si>
  <si>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</si>
  <si>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</si>
  <si>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</si>
  <si>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</si>
  <si>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</si>
  <si>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</si>
  <si>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</si>
  <si>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</si>
  <si>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</si>
  <si>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</si>
  <si>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</si>
  <si>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</si>
  <si>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</si>
  <si>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</si>
  <si>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</si>
  <si>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</si>
  <si>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</si>
  <si>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</si>
  <si>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</si>
  <si>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</si>
  <si>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</si>
  <si>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</si>
  <si>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</si>
  <si>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</si>
  <si>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</si>
  <si>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</si>
  <si>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</si>
  <si>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</si>
  <si>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</si>
  <si>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</si>
  <si>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</si>
  <si>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</si>
  <si>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</si>
  <si>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</si>
  <si>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</si>
  <si>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</si>
  <si>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</si>
  <si>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</si>
  <si>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</si>
  <si>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</si>
  <si>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</si>
  <si>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</si>
  <si>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</si>
  <si>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</si>
  <si>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</si>
  <si>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</si>
  <si>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</si>
  <si>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</si>
  <si>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</si>
  <si>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</si>
  <si>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</si>
  <si>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</si>
  <si>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</si>
  <si>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</si>
  <si>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</si>
  <si>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</si>
  <si>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</si>
  <si>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</si>
  <si>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</si>
  <si>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</si>
  <si>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</si>
  <si>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</si>
  <si>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</si>
  <si>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</si>
  <si>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</si>
  <si>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</si>
  <si>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</si>
  <si>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</si>
  <si>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</si>
  <si>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</si>
  <si>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</si>
  <si>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</si>
  <si>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</si>
  <si>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</si>
  <si>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</si>
  <si>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</si>
  <si>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</si>
  <si>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</si>
  <si>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</si>
  <si>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</si>
  <si>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</si>
  <si>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</si>
  <si>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</si>
  <si>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</si>
  <si>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</si>
  <si>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</si>
  <si>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</si>
  <si>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</si>
  <si>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</si>
  <si>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</si>
  <si>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</si>
  <si>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</si>
  <si>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</si>
  <si>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</si>
  <si>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</si>
  <si>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</si>
  <si>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</si>
  <si>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</si>
  <si>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</si>
  <si>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</si>
  <si>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</si>
  <si>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</si>
  <si>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</si>
  <si>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</si>
  <si>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</si>
  <si>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</si>
  <si>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</si>
  <si>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</si>
  <si>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</si>
  <si>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</si>
  <si>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</si>
  <si>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</si>
  <si>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</si>
  <si>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</si>
  <si>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</si>
  <si>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</si>
  <si>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</si>
  <si>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</si>
  <si>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</si>
  <si>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</si>
  <si>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</si>
  <si>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</si>
  <si>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</si>
  <si>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</si>
  <si>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</si>
  <si>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</si>
  <si>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</si>
  <si>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</si>
  <si>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</si>
  <si>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</si>
  <si>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</si>
  <si>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</si>
  <si>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</si>
  <si>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</si>
  <si>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</si>
  <si>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</si>
  <si>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</si>
  <si>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</si>
  <si>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</si>
  <si>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</si>
  <si>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</si>
  <si>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</si>
  <si>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</si>
  <si>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</si>
  <si>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</si>
  <si>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</si>
  <si>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</si>
  <si>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</si>
  <si>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</si>
  <si>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</si>
  <si>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</si>
  <si>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</si>
  <si>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</si>
  <si>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</si>
  <si>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</si>
  <si>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</si>
  <si>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</si>
  <si>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</si>
  <si>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</si>
  <si>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</si>
  <si>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</si>
  <si>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</si>
  <si>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</si>
  <si>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</si>
  <si>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</si>
  <si>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</si>
  <si>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</si>
  <si>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</si>
  <si>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</si>
  <si>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</si>
  <si>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</si>
  <si>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</si>
  <si>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</si>
  <si>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</si>
  <si>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</si>
  <si>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</si>
  <si>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</si>
  <si>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</si>
  <si>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</si>
  <si>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</si>
  <si>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</si>
  <si>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</si>
  <si>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</si>
  <si>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</si>
  <si>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</si>
  <si>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</si>
  <si>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</si>
  <si>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</si>
  <si>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</si>
  <si>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</si>
  <si>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</si>
  <si>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</si>
  <si>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</si>
  <si>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</si>
  <si>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</si>
  <si>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</si>
  <si>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</si>
  <si>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</si>
  <si>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</si>
  <si>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</si>
  <si>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</si>
  <si>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</si>
  <si>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</si>
  <si>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</si>
  <si>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</si>
  <si>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</si>
  <si>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</si>
  <si>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</si>
  <si>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</si>
  <si>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</si>
  <si>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</si>
  <si>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</si>
  <si>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</si>
  <si>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</si>
  <si>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</si>
  <si>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</si>
  <si>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</si>
  <si>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</si>
  <si>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</si>
  <si>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</si>
  <si>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</si>
  <si>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</si>
  <si>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</si>
  <si>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</si>
  <si>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</si>
  <si>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</si>
  <si>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</si>
  <si>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</si>
  <si>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</si>
  <si>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</si>
  <si>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</si>
  <si>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</si>
  <si>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</si>
  <si>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</si>
  <si>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</si>
  <si>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</si>
  <si>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</si>
  <si>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</si>
  <si>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</si>
  <si>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</si>
  <si>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</si>
  <si>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</si>
  <si>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</si>
  <si>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</si>
  <si>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</si>
  <si>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</si>
  <si>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</si>
  <si>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</si>
  <si>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</si>
  <si>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</si>
  <si>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</si>
  <si>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</si>
  <si>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</si>
  <si>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</si>
  <si>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</si>
  <si>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</si>
  <si>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</si>
  <si>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</si>
  <si>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</si>
  <si>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</si>
  <si>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</si>
  <si>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</si>
  <si>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</si>
  <si>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</si>
  <si>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</si>
  <si>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</si>
  <si>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</si>
  <si>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</si>
  <si>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</si>
  <si>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</si>
  <si>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</si>
  <si>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</si>
  <si>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</si>
  <si>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</si>
  <si>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</si>
  <si>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</si>
  <si>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</si>
  <si>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</si>
  <si>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</si>
  <si>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</si>
  <si>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</si>
  <si>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</si>
  <si>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</si>
  <si>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</si>
  <si>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</si>
  <si>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</si>
  <si>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</si>
  <si>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</si>
  <si>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</si>
  <si>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</si>
  <si>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</si>
  <si>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</si>
  <si>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</si>
  <si>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</si>
  <si>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</si>
  <si>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</si>
  <si>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</si>
  <si>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</si>
  <si>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</si>
  <si>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</si>
  <si>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</si>
  <si>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</si>
  <si>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</si>
  <si>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</si>
  <si>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</si>
  <si>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</si>
  <si>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</si>
  <si>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</si>
  <si>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</si>
  <si>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</si>
  <si>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</si>
  <si>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</si>
  <si>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</si>
  <si>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</si>
  <si>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</si>
  <si>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</si>
  <si>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</si>
  <si>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</si>
  <si>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</si>
  <si>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</si>
  <si>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</si>
  <si>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</si>
  <si>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</si>
  <si>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</si>
  <si>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</si>
  <si>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</si>
  <si>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</si>
  <si>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</si>
  <si>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</si>
  <si>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</si>
  <si>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</si>
  <si>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</si>
  <si>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</si>
  <si>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</si>
  <si>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</si>
  <si>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</si>
  <si>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</si>
  <si>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</si>
  <si>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</si>
  <si>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</si>
  <si>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</si>
  <si>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</si>
  <si>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</si>
  <si>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</si>
  <si>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</si>
  <si>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</si>
  <si>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</si>
  <si>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</si>
  <si>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</si>
  <si>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</si>
  <si>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</si>
  <si>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</si>
  <si>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</si>
  <si>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</si>
  <si>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</si>
  <si>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</si>
  <si>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</si>
  <si>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</si>
  <si>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</si>
  <si>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</si>
  <si>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</si>
  <si>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</si>
  <si>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</si>
  <si>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</si>
  <si>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</si>
  <si>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</si>
  <si>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</si>
  <si>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</si>
  <si>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</si>
  <si>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</si>
  <si>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</si>
  <si>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</si>
  <si>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</si>
  <si>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</si>
  <si>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</si>
  <si>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</si>
  <si>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</si>
  <si>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</si>
  <si>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</si>
  <si>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</si>
  <si>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</si>
  <si>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</si>
  <si>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</si>
  <si>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</si>
  <si>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</si>
  <si>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</si>
  <si>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</si>
  <si>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</si>
  <si>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</si>
  <si>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</si>
  <si>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</si>
  <si>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</si>
  <si>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</si>
  <si>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</si>
  <si>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</si>
  <si>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</si>
  <si>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</si>
  <si>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</si>
  <si>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</si>
  <si>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</si>
  <si>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</si>
  <si>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</si>
  <si>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</si>
  <si>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</si>
  <si>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</si>
  <si>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</si>
  <si>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</si>
  <si>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</si>
  <si>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</si>
  <si>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</si>
  <si>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</si>
  <si>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</si>
  <si>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</si>
  <si>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</si>
  <si>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</si>
  <si>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</si>
  <si>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</si>
  <si>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</si>
  <si>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</si>
  <si>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</si>
  <si>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</si>
  <si>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</si>
  <si>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</si>
  <si>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</si>
  <si>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</si>
  <si>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</si>
  <si>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</si>
  <si>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</si>
  <si>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</si>
  <si>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</si>
  <si>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</si>
  <si>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</si>
  <si>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</si>
  <si>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</si>
  <si>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</si>
  <si>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</si>
  <si>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</si>
  <si>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</si>
  <si>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</si>
  <si>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</si>
  <si>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</si>
  <si>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</si>
  <si>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</si>
  <si>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</si>
  <si>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</si>
  <si>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</si>
  <si>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</si>
  <si>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</si>
  <si>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</si>
  <si>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</si>
  <si>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</si>
  <si>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</si>
  <si>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</si>
  <si>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</si>
  <si>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</si>
  <si>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</si>
  <si>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</si>
  <si>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</si>
  <si>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</si>
  <si>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</si>
  <si>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</si>
  <si>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</si>
  <si>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</si>
  <si>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</si>
  <si>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</si>
  <si>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</si>
  <si>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</si>
  <si>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</si>
  <si>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</si>
  <si>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</si>
  <si>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</si>
  <si>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</si>
  <si>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</si>
  <si>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</si>
  <si>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</si>
  <si>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</si>
  <si>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</si>
  <si>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</si>
  <si>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</si>
  <si>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</si>
  <si>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</si>
  <si>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</si>
  <si>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</si>
  <si>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</si>
  <si>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</si>
  <si>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</si>
  <si>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</si>
  <si>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</si>
  <si>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</si>
  <si>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</si>
  <si>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</si>
  <si>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</si>
  <si>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</si>
  <si>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</si>
  <si>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</si>
  <si>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</si>
  <si>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</si>
  <si>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</si>
  <si>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</si>
  <si>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</si>
  <si>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</si>
  <si>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</si>
  <si>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</si>
  <si>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</si>
  <si>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</si>
  <si>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</si>
  <si>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</si>
  <si>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</si>
  <si>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</si>
  <si>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</si>
  <si>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</si>
  <si>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</si>
  <si>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</si>
  <si>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</si>
  <si>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</si>
  <si>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</si>
  <si>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</si>
  <si>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</si>
  <si>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</si>
  <si>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</si>
  <si>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</si>
  <si>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</si>
  <si>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</si>
  <si>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</si>
  <si>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</si>
  <si>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</si>
  <si>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</si>
  <si>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</si>
  <si>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</si>
  <si>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</si>
  <si>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</si>
  <si>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</si>
  <si>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</si>
  <si>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</si>
  <si>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</si>
  <si>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</si>
  <si>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</si>
  <si>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</si>
  <si>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</si>
  <si>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</si>
  <si>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</si>
  <si>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</si>
  <si>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</si>
  <si>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</si>
  <si>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</si>
  <si>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</si>
  <si>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</si>
  <si>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</si>
  <si>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</si>
  <si>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</si>
  <si>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</si>
  <si>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</si>
  <si>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</si>
  <si>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</si>
  <si>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</si>
  <si>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</si>
  <si>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</si>
  <si>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</si>
  <si>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</si>
  <si>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</si>
  <si>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</si>
  <si>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</si>
  <si>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</si>
  <si>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</si>
  <si>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</si>
  <si>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</si>
  <si>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</si>
  <si>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</si>
  <si>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</si>
  <si>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</si>
  <si>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</si>
  <si>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</si>
  <si>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</si>
  <si>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</si>
  <si>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</si>
  <si>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</si>
  <si>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</si>
  <si>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</si>
  <si>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</si>
  <si>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</si>
  <si>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</si>
  <si>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</si>
  <si>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</si>
  <si>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</si>
  <si>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</si>
  <si>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</si>
  <si>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</si>
  <si>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</si>
  <si>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</si>
  <si>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</si>
  <si>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</si>
  <si>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</si>
  <si>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</si>
  <si>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</si>
  <si>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</si>
  <si>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</si>
  <si>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</si>
  <si>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</si>
  <si>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</si>
  <si>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</si>
  <si>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</si>
  <si>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</si>
  <si>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</si>
  <si>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</si>
  <si>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</si>
  <si>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</si>
  <si>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</si>
  <si>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</si>
  <si>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</si>
  <si>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</si>
  <si>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</si>
  <si>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</si>
  <si>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</si>
  <si>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</si>
  <si>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</si>
  <si>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</si>
  <si>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</si>
  <si>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</si>
  <si>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</si>
  <si>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</si>
  <si>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</si>
  <si>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</si>
  <si>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</si>
  <si>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</si>
  <si>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</si>
  <si>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</si>
  <si>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</si>
  <si>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</si>
  <si>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</si>
  <si>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</si>
  <si>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</si>
  <si>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</si>
  <si>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</si>
  <si>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</si>
  <si>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</si>
  <si>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</si>
  <si>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</si>
  <si>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</si>
  <si>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</si>
  <si>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</si>
  <si>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</si>
  <si>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</si>
  <si>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</si>
  <si>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</si>
  <si>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</si>
  <si>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</si>
  <si>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</si>
  <si>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</si>
  <si>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</si>
  <si>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</si>
  <si>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</si>
  <si>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</si>
  <si>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</si>
  <si>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</si>
  <si>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</si>
  <si>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</si>
  <si>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</si>
  <si>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</si>
  <si>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</si>
  <si>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</si>
  <si>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</si>
  <si>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</si>
  <si>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</si>
  <si>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</si>
  <si>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</si>
  <si>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</si>
  <si>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</si>
  <si>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</si>
  <si>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</si>
  <si>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</si>
  <si>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</si>
  <si>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</si>
  <si>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</si>
  <si>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</si>
  <si>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</si>
  <si>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</si>
  <si>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</si>
  <si>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</si>
  <si>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</si>
  <si>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</si>
  <si>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</si>
  <si>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</si>
  <si>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</si>
  <si>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</si>
  <si>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</si>
  <si>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</si>
  <si>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</si>
  <si>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</si>
  <si>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</si>
  <si>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</si>
  <si>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</si>
  <si>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</si>
  <si>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</si>
  <si>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</si>
  <si>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</si>
  <si>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</si>
  <si>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</si>
  <si>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</si>
  <si>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</si>
  <si>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</si>
  <si>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</si>
  <si>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</si>
  <si>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</si>
  <si>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</si>
  <si>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</si>
  <si>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</si>
  <si>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</si>
  <si>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</si>
  <si>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</si>
  <si>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</si>
  <si>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</si>
  <si>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</si>
  <si>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</si>
  <si>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</si>
  <si>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</si>
  <si>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</si>
  <si>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</si>
  <si>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</si>
  <si>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</si>
  <si>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</si>
  <si>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</si>
  <si>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</si>
  <si>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</si>
  <si>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</si>
  <si>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</si>
  <si>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</si>
  <si>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</si>
  <si>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</si>
  <si>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</si>
  <si>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</si>
  <si>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</si>
  <si>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</si>
  <si>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</si>
  <si>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</si>
  <si>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</si>
  <si>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</si>
  <si>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</si>
  <si>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</si>
  <si>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</si>
  <si>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</si>
  <si>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</si>
  <si>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</si>
  <si>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</si>
  <si>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</si>
  <si>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</si>
  <si>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</si>
  <si>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</si>
  <si>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</si>
  <si>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</si>
  <si>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</si>
  <si>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</si>
  <si>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</si>
  <si>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</si>
  <si>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</si>
  <si>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</si>
  <si>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</si>
  <si>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</si>
  <si>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</si>
  <si>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</si>
  <si>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</si>
  <si>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</si>
  <si>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</si>
  <si>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</si>
  <si>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</si>
  <si>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</si>
  <si>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</si>
  <si>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</si>
  <si>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</si>
  <si>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</si>
  <si>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</si>
  <si>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</si>
  <si>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</si>
  <si>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</si>
  <si>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</si>
  <si>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</si>
  <si>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</si>
  <si>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</si>
  <si>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</si>
  <si>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</si>
  <si>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</si>
  <si>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</si>
  <si>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</si>
  <si>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</si>
  <si>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</si>
  <si>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</si>
  <si>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</si>
  <si>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</si>
  <si>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</si>
  <si>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</si>
  <si>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</si>
  <si>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</si>
  <si>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</si>
  <si>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</si>
  <si>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</si>
  <si>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</si>
  <si>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</si>
  <si>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</si>
  <si>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</si>
  <si>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</si>
  <si>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</si>
  <si>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</si>
  <si>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</si>
  <si>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</si>
  <si>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</si>
  <si>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</si>
  <si>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</si>
  <si>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</si>
  <si>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</si>
  <si>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</si>
  <si>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</si>
  <si>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</si>
  <si>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</si>
  <si>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</si>
  <si>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</si>
  <si>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</si>
  <si>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</si>
  <si>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</si>
  <si>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</si>
  <si>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</si>
  <si>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</si>
  <si>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</si>
  <si>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</si>
  <si>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</si>
  <si>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</si>
  <si>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</si>
  <si>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</si>
  <si>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</si>
  <si>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</si>
  <si>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</si>
  <si>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</si>
  <si>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</si>
  <si>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</si>
  <si>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</si>
  <si>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</si>
  <si>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</si>
  <si>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</si>
  <si>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</si>
  <si>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</si>
  <si>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</si>
  <si>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</si>
  <si>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</si>
  <si>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</si>
  <si>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</si>
  <si>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</si>
  <si>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</si>
  <si>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</si>
  <si>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</si>
  <si>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</si>
  <si>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</si>
  <si>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</si>
  <si>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</si>
  <si>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</si>
  <si>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</si>
  <si>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</si>
  <si>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</si>
  <si>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</si>
  <si>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</si>
  <si>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</si>
  <si>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</si>
  <si>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</si>
  <si>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</si>
  <si>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</si>
  <si>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</si>
  <si>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</si>
  <si>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</si>
  <si>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</si>
  <si>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</si>
  <si>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</si>
  <si>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</si>
  <si>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</si>
  <si>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</si>
  <si>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</si>
  <si>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</si>
  <si>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</si>
  <si>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</si>
  <si>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</si>
  <si>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</si>
  <si>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</si>
  <si>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</si>
  <si>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</si>
  <si>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</si>
  <si>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</si>
  <si>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</si>
  <si>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</si>
  <si>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</si>
  <si>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</si>
  <si>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</si>
  <si>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</si>
  <si>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</si>
  <si>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</si>
  <si>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</si>
  <si>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</si>
  <si>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</si>
  <si>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</si>
  <si>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</si>
  <si>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</si>
  <si>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</si>
  <si>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</si>
  <si>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</si>
  <si>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</si>
  <si>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</si>
  <si>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</si>
  <si>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</si>
  <si>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</si>
  <si>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</si>
  <si>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</si>
  <si>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</si>
  <si>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</si>
  <si>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</si>
  <si>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</si>
  <si>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</si>
  <si>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</si>
  <si>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</si>
  <si>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</si>
  <si>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</si>
  <si>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</si>
  <si>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</si>
  <si>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</si>
  <si>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</si>
  <si>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</si>
  <si>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</si>
  <si>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</si>
  <si>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</si>
  <si>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</si>
  <si>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</si>
  <si>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</si>
  <si>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</si>
  <si>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</si>
  <si>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</si>
  <si>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</si>
  <si>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</si>
  <si>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</si>
  <si>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</si>
  <si>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</si>
  <si>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</si>
  <si>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</si>
  <si>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</si>
  <si>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</si>
  <si>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</si>
  <si>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</si>
  <si>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</si>
  <si>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</si>
  <si>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</si>
  <si>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</si>
  <si>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</si>
  <si>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</si>
  <si>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</si>
  <si>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</si>
  <si>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</si>
  <si>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</si>
  <si>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</si>
  <si>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</si>
  <si>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</si>
  <si>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</si>
  <si>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</si>
  <si>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</si>
  <si>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</si>
  <si>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</si>
  <si>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</si>
  <si>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</si>
  <si>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</si>
  <si>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</si>
  <si>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</si>
  <si>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</si>
  <si>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</si>
  <si>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</si>
  <si>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</si>
  <si>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</si>
  <si>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</si>
  <si>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</si>
  <si>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</si>
  <si>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</si>
  <si>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</si>
  <si>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</si>
  <si>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</si>
  <si>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</si>
  <si>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</si>
  <si>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</si>
  <si>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</si>
  <si>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</si>
  <si>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</si>
  <si>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</si>
  <si>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</si>
  <si>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</si>
  <si>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</si>
  <si>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</si>
  <si>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</si>
  <si>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</si>
  <si>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</si>
  <si>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</si>
  <si>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</si>
  <si>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</si>
  <si>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</si>
  <si>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</si>
  <si>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</si>
  <si>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</si>
  <si>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</si>
  <si>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</si>
  <si>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</si>
  <si>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</si>
  <si>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</si>
  <si>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</si>
  <si>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</si>
  <si>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</si>
  <si>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</si>
  <si>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</si>
  <si>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</si>
  <si>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</si>
  <si>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</si>
  <si>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</si>
  <si>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</si>
  <si>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</si>
  <si>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</si>
  <si>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</si>
  <si>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</si>
  <si>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</si>
  <si>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</si>
  <si>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</si>
  <si>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</si>
  <si>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</si>
  <si>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</si>
  <si>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</si>
  <si>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</si>
  <si>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</si>
  <si>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</si>
  <si>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</si>
  <si>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</si>
  <si>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</si>
  <si>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</si>
  <si>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</si>
  <si>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</si>
  <si>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</si>
  <si>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</si>
  <si>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</si>
  <si>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</si>
  <si>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</si>
  <si>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</si>
  <si>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</si>
  <si>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</si>
  <si>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</si>
  <si>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</si>
  <si>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</si>
  <si>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</si>
  <si>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</si>
  <si>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</si>
  <si>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</si>
  <si>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</si>
  <si>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</si>
  <si>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</si>
  <si>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</si>
  <si>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</si>
  <si>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</si>
  <si>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</si>
  <si>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</si>
  <si>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</si>
  <si>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</si>
  <si>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</si>
  <si>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</si>
  <si>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</si>
  <si>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</si>
  <si>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</si>
  <si>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</si>
  <si>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</si>
  <si>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</si>
  <si>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</si>
  <si>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</si>
  <si>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</si>
  <si>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</si>
  <si>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</si>
  <si>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</si>
  <si>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</si>
  <si>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</si>
  <si>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</si>
  <si>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</si>
  <si>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</si>
  <si>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</si>
  <si>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</si>
  <si>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</si>
  <si>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</si>
  <si>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</si>
  <si>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</si>
  <si>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</si>
  <si>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</si>
  <si>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</si>
  <si>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</si>
  <si>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</si>
  <si>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</si>
  <si>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</si>
  <si>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</si>
  <si>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</si>
  <si>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</si>
  <si>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</si>
  <si>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</si>
  <si>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</si>
  <si>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</si>
  <si>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</si>
  <si>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</si>
  <si>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</si>
  <si>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</si>
  <si>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</si>
  <si>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</si>
  <si>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</si>
  <si>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</si>
  <si>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</si>
  <si>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</si>
  <si>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</si>
  <si>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</si>
  <si>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</si>
  <si>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</si>
  <si>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</si>
  <si>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</si>
  <si>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</si>
  <si>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</si>
  <si>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</si>
  <si>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</si>
  <si>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</si>
  <si>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</si>
  <si>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</si>
  <si>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</si>
  <si>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</si>
  <si>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</si>
  <si>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</si>
  <si>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</si>
  <si>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</si>
  <si>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</si>
  <si>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</si>
  <si>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</si>
  <si>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</si>
  <si>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</si>
  <si>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</si>
  <si>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</si>
  <si>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</si>
  <si>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</si>
  <si>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</si>
  <si>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</si>
  <si>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</si>
  <si>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</si>
  <si>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</si>
  <si>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</si>
  <si>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</si>
  <si>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</si>
  <si>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</si>
  <si>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</si>
  <si>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</si>
  <si>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</si>
  <si>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</si>
  <si>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</si>
  <si>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</si>
  <si>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</si>
  <si>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</si>
  <si>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</si>
  <si>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</si>
  <si>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</si>
  <si>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</si>
  <si>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</si>
  <si>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</si>
  <si>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</si>
  <si>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</si>
  <si>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</si>
  <si>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</si>
  <si>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</si>
  <si>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</si>
  <si>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</si>
  <si>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</si>
  <si>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</si>
  <si>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</si>
  <si>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</si>
  <si>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</si>
  <si>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</si>
  <si>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</si>
  <si>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</si>
  <si>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</si>
  <si>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</si>
  <si>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</si>
  <si>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</si>
  <si>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</si>
  <si>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</si>
  <si>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</si>
  <si>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</si>
  <si>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</si>
  <si>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</si>
  <si>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</si>
  <si>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</si>
  <si>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</si>
  <si>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</si>
  <si>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</si>
  <si>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</si>
  <si>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</si>
  <si>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</si>
  <si>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</si>
  <si>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</si>
  <si>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</si>
  <si>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</si>
  <si>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</si>
  <si>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</si>
  <si>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</si>
  <si>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</si>
  <si>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</si>
  <si>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</si>
  <si>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</si>
  <si>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</si>
  <si>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</si>
  <si>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</si>
  <si>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</si>
  <si>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</si>
  <si>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</si>
  <si>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</si>
  <si>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</si>
  <si>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</si>
  <si>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</si>
  <si>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</si>
  <si>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</si>
  <si>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</si>
  <si>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</si>
  <si>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</si>
  <si>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</si>
  <si>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</si>
  <si>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</si>
  <si>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</si>
  <si>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</si>
  <si>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</si>
  <si>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</si>
  <si>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</si>
  <si>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</si>
  <si>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</si>
  <si>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</si>
  <si>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</si>
  <si>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</si>
  <si>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</si>
  <si>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</si>
  <si>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</si>
  <si>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</si>
  <si>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</si>
  <si>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</si>
  <si>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</si>
  <si>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</si>
  <si>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</si>
  <si>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</si>
  <si>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</si>
  <si>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</si>
  <si>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</si>
  <si>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</si>
  <si>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</si>
  <si>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</si>
  <si>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</si>
  <si>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</si>
  <si>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</si>
  <si>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</si>
  <si>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</si>
  <si>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</si>
  <si>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</si>
  <si>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</si>
  <si>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</si>
  <si>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</si>
  <si>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</si>
  <si>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</si>
  <si>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</si>
  <si>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</si>
  <si>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</si>
  <si>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</si>
  <si>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</si>
  <si>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</si>
  <si>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</si>
  <si>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</si>
  <si>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</si>
  <si>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</si>
  <si>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</si>
  <si>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</si>
  <si>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</si>
  <si>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</si>
  <si>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</si>
  <si>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</si>
  <si>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</si>
  <si>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</si>
  <si>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</si>
  <si>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</si>
  <si>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</si>
  <si>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</si>
  <si>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</si>
  <si>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</si>
  <si>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</si>
  <si>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</si>
  <si>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</si>
  <si>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</si>
  <si>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</si>
  <si>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</si>
  <si>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</si>
  <si>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</si>
  <si>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</si>
  <si>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</si>
  <si>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</si>
  <si>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</si>
  <si>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</si>
  <si>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</si>
  <si>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</si>
  <si>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</si>
  <si>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</si>
  <si>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</si>
  <si>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</si>
  <si>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</si>
  <si>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</si>
  <si>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</si>
  <si>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</si>
  <si>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</si>
  <si>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</si>
  <si>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</si>
  <si>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</si>
  <si>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</si>
  <si>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</si>
  <si>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</si>
  <si>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</si>
  <si>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</si>
  <si>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</si>
  <si>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</si>
  <si>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</si>
  <si>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</si>
  <si>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</si>
  <si>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</si>
  <si>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</si>
  <si>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</si>
  <si>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</si>
  <si>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</si>
  <si>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</si>
  <si>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</si>
  <si>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</si>
  <si>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</si>
  <si>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</si>
  <si>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</si>
  <si>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</si>
  <si>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</si>
  <si>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</si>
  <si>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</si>
  <si>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</si>
  <si>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</si>
  <si>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</si>
  <si>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</si>
  <si>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</si>
  <si>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</si>
  <si>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</si>
  <si>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</si>
  <si>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</si>
  <si>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</si>
  <si>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</si>
  <si>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</si>
  <si>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</si>
  <si>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</si>
  <si>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</si>
  <si>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</si>
  <si>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</si>
  <si>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</si>
  <si>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</si>
  <si>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</si>
  <si>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</si>
  <si>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</si>
  <si>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</si>
  <si>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</si>
  <si>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</si>
  <si>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</si>
  <si>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</si>
  <si>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</si>
  <si>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</si>
  <si>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</si>
  <si>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</si>
  <si>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</si>
  <si>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</si>
  <si>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</si>
  <si>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</si>
  <si>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</si>
  <si>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</si>
  <si>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</si>
  <si>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</si>
  <si>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</si>
  <si>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</si>
  <si>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</si>
  <si>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</si>
  <si>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</si>
  <si>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</si>
  <si>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</si>
  <si>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</si>
  <si>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</si>
  <si>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</si>
  <si>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</si>
  <si>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</si>
  <si>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</si>
  <si>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</si>
  <si>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</si>
  <si>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</si>
  <si>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</si>
  <si>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</si>
  <si>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</si>
  <si>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</si>
  <si>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</si>
  <si>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</si>
  <si>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</si>
  <si>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</si>
  <si>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</si>
  <si>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</si>
  <si>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</si>
  <si>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</si>
  <si>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</si>
  <si>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</si>
  <si>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</si>
  <si>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</si>
  <si>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</si>
  <si>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</si>
  <si>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</si>
  <si>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</si>
  <si>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</si>
  <si>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</si>
  <si>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</si>
  <si>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</si>
  <si>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</si>
  <si>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</si>
  <si>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</si>
  <si>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</si>
  <si>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</si>
  <si>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</si>
  <si>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</si>
  <si>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</si>
  <si>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</si>
  <si>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</si>
  <si>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</si>
  <si>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</si>
  <si>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</si>
  <si>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</si>
  <si>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</si>
  <si>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</si>
  <si>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</si>
  <si>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</si>
  <si>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</si>
  <si>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</si>
  <si>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</si>
  <si>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</si>
  <si>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</si>
  <si>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</si>
  <si>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</si>
  <si>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</si>
  <si>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</si>
  <si>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</si>
  <si>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</si>
  <si>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</si>
  <si>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</si>
  <si>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</si>
  <si>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</si>
  <si>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</si>
  <si>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</si>
  <si>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</si>
  <si>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</si>
  <si>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</si>
  <si>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</si>
  <si>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</si>
  <si>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</si>
  <si>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</si>
  <si>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</si>
  <si>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</si>
  <si>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</si>
  <si>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</si>
  <si>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</si>
  <si>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</si>
  <si>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</si>
  <si>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</si>
  <si>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</si>
  <si>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</si>
  <si>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</si>
  <si>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</si>
  <si>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</si>
  <si>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</si>
  <si>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</si>
  <si>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</si>
  <si>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</si>
  <si>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</si>
  <si>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</si>
  <si>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</si>
  <si>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</si>
  <si>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</si>
  <si>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</si>
  <si>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</si>
  <si>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</si>
  <si>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</si>
  <si>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</si>
  <si>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</si>
  <si>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</si>
  <si>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</si>
  <si>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</si>
  <si>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</si>
  <si>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</si>
  <si>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</si>
  <si>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</si>
  <si>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</si>
  <si>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</si>
  <si>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</si>
  <si>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</si>
  <si>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</si>
  <si>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</si>
  <si>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</si>
  <si>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</si>
  <si>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</si>
  <si>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</si>
  <si>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</si>
  <si>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</si>
  <si>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</si>
  <si>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</si>
  <si>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</si>
  <si>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</si>
  <si>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</si>
  <si>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</si>
  <si>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</si>
  <si>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</si>
  <si>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</si>
  <si>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</si>
  <si>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</si>
  <si>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</si>
  <si>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</si>
  <si>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</si>
  <si>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</si>
  <si>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</si>
  <si>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</si>
  <si>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</si>
  <si>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</si>
  <si>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</si>
  <si>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</si>
  <si>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</si>
  <si>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</si>
  <si>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</si>
  <si>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</si>
  <si>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</si>
  <si>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</si>
  <si>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</si>
  <si>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</si>
  <si>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</si>
  <si>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</si>
  <si>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</si>
  <si>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</si>
  <si>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</si>
  <si>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</si>
  <si>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</si>
  <si>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</si>
  <si>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</si>
  <si>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</si>
  <si>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</si>
  <si>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</si>
  <si>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</si>
  <si>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</si>
  <si>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</si>
  <si>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</si>
  <si>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</si>
  <si>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</si>
  <si>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</si>
  <si>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</si>
  <si>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</si>
  <si>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</si>
  <si>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</si>
  <si>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</si>
  <si>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</si>
  <si>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</si>
  <si>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</si>
  <si>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</si>
  <si>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</si>
  <si>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</si>
  <si>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</si>
  <si>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</si>
  <si>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</si>
  <si>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</si>
  <si>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</si>
  <si>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</si>
  <si>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</si>
  <si>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</si>
  <si>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</si>
  <si>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</si>
  <si>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</si>
  <si>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</si>
  <si>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</si>
  <si>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</si>
  <si>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</si>
  <si>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</si>
  <si>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</si>
  <si>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</si>
  <si>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</si>
  <si>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</si>
  <si>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</si>
  <si>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</si>
  <si>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</si>
  <si>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</si>
  <si>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</si>
  <si>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</si>
  <si>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</si>
  <si>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</si>
  <si>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</si>
  <si>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</si>
  <si>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</si>
  <si>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</si>
  <si>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</si>
  <si>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</si>
  <si>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</si>
  <si>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</si>
  <si>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</si>
  <si>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</si>
  <si>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</si>
  <si>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</si>
  <si>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</si>
  <si>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</si>
  <si>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</si>
  <si>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</si>
  <si>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</si>
  <si>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</si>
  <si>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</si>
  <si>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</si>
  <si>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</si>
  <si>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</si>
  <si>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</si>
  <si>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</si>
  <si>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</si>
  <si>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</si>
  <si>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</si>
  <si>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</si>
  <si>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</si>
  <si>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</si>
  <si>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</si>
  <si>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</si>
  <si>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</si>
  <si>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</si>
  <si>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</si>
  <si>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</si>
  <si>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</si>
  <si>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</si>
  <si>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</si>
  <si>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</si>
  <si>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</si>
  <si>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</si>
  <si>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</si>
  <si>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</si>
  <si>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</si>
  <si>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</si>
  <si>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</si>
  <si>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</si>
  <si>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</si>
  <si>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</si>
  <si>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</si>
  <si>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</si>
  <si>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</si>
  <si>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</si>
  <si>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</si>
  <si>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</si>
  <si>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</si>
  <si>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</si>
  <si>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</si>
  <si>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</si>
  <si>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</si>
  <si>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</si>
  <si>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</si>
  <si>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</si>
  <si>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</si>
  <si>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</si>
  <si>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</si>
  <si>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</si>
  <si>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</si>
  <si>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</si>
  <si>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</si>
  <si>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</si>
  <si>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</si>
  <si>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</si>
  <si>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</si>
  <si>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</si>
  <si>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</si>
  <si>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</si>
  <si>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</si>
  <si>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</si>
  <si>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</si>
  <si>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</si>
  <si>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</si>
  <si>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</si>
  <si>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</si>
  <si>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</si>
  <si>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</si>
  <si>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</si>
  <si>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</si>
  <si>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</si>
  <si>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</si>
  <si>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</si>
  <si>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</si>
  <si>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</si>
  <si>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</si>
  <si>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</si>
  <si>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</si>
  <si>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</si>
  <si>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</si>
  <si>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</si>
  <si>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</si>
  <si>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</si>
  <si>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</si>
  <si>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</si>
  <si>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</si>
  <si>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</si>
  <si>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</si>
  <si>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</si>
  <si>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</si>
  <si>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</si>
  <si>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</si>
  <si>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</si>
  <si>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</si>
  <si>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</si>
  <si>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</si>
  <si>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</si>
  <si>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</si>
  <si>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</si>
  <si>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</si>
  <si>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</si>
  <si>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</si>
  <si>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</si>
  <si>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</si>
  <si>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</si>
  <si>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</si>
  <si>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</si>
  <si>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</si>
  <si>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</si>
  <si>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</si>
  <si>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</si>
  <si>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</si>
  <si>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</si>
  <si>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</si>
  <si>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</si>
  <si>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</si>
  <si>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</si>
  <si>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</si>
  <si>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</si>
  <si>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</si>
  <si>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</si>
  <si>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</si>
  <si>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</si>
  <si>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</si>
  <si>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</si>
  <si>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</si>
  <si>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</si>
  <si>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</si>
  <si>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</si>
  <si>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</si>
  <si>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</si>
  <si>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</si>
  <si>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</si>
  <si>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</si>
  <si>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</si>
  <si>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</si>
  <si>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</si>
  <si>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</si>
  <si>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</si>
  <si>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</si>
  <si>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</si>
  <si>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</si>
  <si>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</si>
  <si>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</si>
  <si>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</si>
  <si>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</si>
  <si>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</si>
  <si>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</si>
  <si>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</si>
  <si>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</si>
  <si>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</si>
  <si>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</si>
  <si>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</si>
  <si>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</si>
  <si>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</si>
  <si>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</si>
  <si>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</si>
  <si>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</si>
  <si>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</si>
  <si>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</si>
  <si>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</si>
  <si>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</si>
  <si>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</si>
  <si>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</si>
  <si>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</si>
  <si>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</si>
  <si>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</si>
  <si>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</si>
  <si>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</si>
  <si>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</si>
  <si>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</si>
  <si>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</si>
  <si>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</si>
  <si>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</si>
  <si>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</si>
  <si>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</si>
  <si>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</si>
  <si>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</si>
  <si>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</si>
  <si>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</si>
  <si>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</si>
  <si>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</si>
  <si>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</si>
  <si>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</si>
  <si>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</si>
  <si>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</si>
  <si>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</si>
  <si>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</si>
  <si>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</si>
  <si>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</si>
  <si>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</si>
  <si>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</si>
  <si>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</si>
  <si>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</si>
  <si>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</si>
  <si>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</si>
  <si>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</si>
  <si>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</si>
  <si>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</si>
  <si>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</si>
  <si>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</si>
  <si>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</si>
  <si>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</si>
  <si>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</si>
  <si>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</si>
  <si>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</si>
  <si>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</si>
  <si>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</si>
  <si>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</si>
  <si>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</si>
  <si>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</si>
  <si>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</si>
  <si>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</si>
  <si>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</si>
  <si>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</si>
  <si>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</si>
  <si>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</si>
  <si>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</si>
  <si>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</si>
  <si>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</si>
  <si>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</si>
  <si>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</si>
  <si>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</si>
  <si>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</si>
  <si>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</si>
  <si>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</si>
  <si>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</si>
  <si>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</si>
  <si>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</si>
  <si>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</si>
  <si>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</si>
  <si>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</si>
  <si>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</si>
  <si>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</si>
  <si>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</si>
  <si>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</si>
  <si>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</si>
  <si>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</si>
  <si>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</si>
  <si>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</si>
  <si>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</si>
  <si>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</si>
  <si>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</si>
  <si>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</si>
  <si>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</si>
  <si>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</si>
  <si>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</si>
  <si>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</si>
  <si>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</si>
  <si>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</si>
  <si>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</si>
  <si>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</si>
  <si>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</si>
  <si>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</si>
  <si>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</si>
  <si>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</si>
  <si>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</si>
  <si>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</si>
  <si>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</si>
  <si>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</si>
  <si>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</si>
  <si>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</si>
  <si>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</si>
  <si>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</si>
  <si>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</si>
  <si>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</si>
  <si>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</si>
  <si>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</si>
  <si>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</si>
  <si>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</si>
  <si>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</si>
  <si>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</si>
  <si>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</si>
  <si>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</si>
  <si>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</si>
  <si>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</si>
  <si>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</si>
  <si>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</si>
  <si>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</si>
  <si>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</si>
  <si>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</si>
  <si>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</si>
  <si>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</si>
  <si>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</si>
  <si>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</si>
  <si>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</si>
  <si>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</si>
  <si>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</si>
  <si>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</si>
  <si>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</si>
  <si>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</si>
  <si>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</si>
  <si>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</si>
  <si>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</si>
  <si>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</si>
  <si>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</si>
  <si>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</si>
  <si>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</si>
  <si>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</si>
  <si>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</si>
  <si>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</si>
  <si>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</si>
  <si>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</si>
  <si>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</si>
  <si>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</si>
  <si>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</si>
  <si>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</si>
  <si>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</si>
  <si>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</si>
  <si>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</si>
  <si>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</si>
  <si>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</si>
  <si>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</si>
  <si>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</si>
  <si>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</si>
  <si>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</si>
  <si>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</si>
  <si>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</si>
  <si>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</si>
  <si>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</si>
  <si>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</si>
  <si>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</si>
  <si>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</si>
  <si>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</si>
  <si>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</si>
  <si>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</si>
  <si>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</si>
  <si>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</si>
  <si>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</si>
  <si>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</si>
  <si>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</si>
  <si>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</si>
  <si>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</si>
  <si>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</si>
  <si>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</si>
  <si>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</si>
  <si>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</si>
  <si>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</si>
  <si>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</si>
  <si>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</si>
  <si>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</si>
  <si>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</si>
  <si>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</si>
  <si>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</si>
  <si>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</si>
  <si>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</si>
  <si>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</si>
  <si>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</si>
  <si>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</si>
  <si>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</si>
  <si>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</si>
  <si>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</si>
  <si>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</si>
  <si>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</si>
  <si>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</si>
  <si>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</si>
  <si>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</si>
  <si>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</si>
  <si>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</si>
  <si>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</si>
  <si>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</si>
  <si>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</si>
  <si>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</si>
  <si>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</si>
  <si>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</si>
  <si>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</si>
  <si>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</si>
  <si>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</si>
  <si>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</si>
  <si>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</si>
  <si>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</si>
  <si>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</si>
  <si>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</si>
  <si>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</si>
  <si>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</si>
  <si>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</si>
  <si>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</si>
  <si>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</si>
  <si>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</si>
  <si>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</si>
  <si>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</si>
  <si>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</si>
  <si>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</si>
  <si>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</si>
  <si>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</si>
  <si>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</si>
  <si>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</si>
  <si>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</si>
  <si>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</si>
  <si>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</si>
  <si>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</si>
  <si>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</si>
  <si>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</si>
  <si>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</si>
  <si>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</si>
  <si>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</si>
  <si>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</si>
  <si>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</si>
  <si>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</si>
  <si>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</si>
  <si>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</si>
  <si>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</si>
  <si>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</si>
  <si>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</si>
  <si>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</si>
  <si>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</si>
  <si>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</si>
  <si>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</si>
  <si>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</si>
  <si>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</si>
  <si>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</si>
  <si>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</si>
  <si>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</si>
  <si>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</si>
  <si>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</si>
  <si>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</si>
  <si>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</si>
  <si>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</si>
  <si>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</si>
  <si>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</si>
  <si>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</si>
  <si>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</si>
  <si>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</si>
  <si>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</si>
  <si>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</si>
  <si>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</si>
  <si>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</si>
  <si>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</si>
  <si>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</si>
  <si>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</si>
  <si>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</si>
  <si>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</si>
  <si>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</si>
  <si>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</si>
  <si>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</si>
  <si>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</si>
  <si>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</si>
  <si>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</si>
  <si>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</si>
  <si>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</si>
  <si>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</si>
  <si>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</si>
  <si>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</si>
  <si>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</si>
  <si>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</si>
  <si>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</si>
  <si>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</si>
  <si>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</si>
  <si>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</si>
  <si>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</si>
  <si>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</si>
  <si>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</si>
  <si>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</si>
  <si>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</si>
  <si>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</si>
  <si>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</si>
  <si>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</si>
  <si>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</si>
  <si>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</si>
  <si>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</si>
  <si>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</si>
  <si>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</si>
  <si>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</si>
  <si>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</si>
  <si>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</si>
  <si>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</si>
  <si>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</si>
  <si>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</si>
  <si>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</si>
  <si>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</si>
  <si>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</si>
  <si>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</si>
  <si>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</si>
  <si>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</si>
  <si>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</si>
  <si>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</si>
  <si>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</si>
  <si>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</si>
  <si>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</si>
  <si>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</si>
  <si>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</si>
  <si>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</si>
  <si>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</si>
  <si>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</si>
  <si>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</si>
  <si>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</si>
  <si>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</si>
  <si>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</si>
  <si>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</si>
  <si>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</si>
  <si>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</si>
  <si>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</si>
  <si>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</si>
  <si>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</si>
  <si>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</si>
  <si>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</si>
  <si>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</si>
  <si>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</si>
  <si>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</si>
  <si>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</si>
  <si>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</si>
  <si>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</si>
  <si>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</si>
  <si>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</si>
  <si>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</si>
  <si>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</si>
  <si>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</si>
  <si>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</si>
  <si>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</si>
  <si>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</si>
  <si>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</si>
  <si>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</si>
  <si>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</si>
  <si>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</si>
  <si>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</si>
  <si>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</si>
  <si>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</si>
  <si>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</si>
  <si>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</si>
  <si>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</si>
  <si>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</si>
  <si>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</si>
  <si>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</si>
  <si>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</si>
  <si>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</si>
  <si>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</si>
  <si>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</si>
  <si>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</si>
  <si>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</si>
  <si>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</si>
  <si>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</si>
  <si>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</si>
  <si>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</si>
  <si>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</si>
  <si>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</si>
  <si>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</si>
  <si>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</si>
  <si>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</si>
  <si>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</si>
  <si>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</si>
  <si>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</si>
  <si>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</si>
  <si>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</si>
  <si>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</si>
  <si>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</si>
  <si>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</si>
  <si>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</si>
  <si>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</si>
  <si>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</si>
  <si>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</si>
  <si>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</si>
  <si>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</si>
  <si>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</si>
  <si>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</si>
  <si>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</si>
  <si>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</si>
  <si>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</si>
  <si>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</si>
  <si>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</si>
  <si>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</si>
  <si>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</si>
  <si>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</si>
  <si>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</si>
  <si>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</si>
  <si>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</si>
  <si>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</si>
  <si>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</si>
  <si>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</si>
  <si>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</si>
  <si>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</si>
  <si>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</si>
  <si>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</si>
  <si>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</si>
  <si>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</si>
  <si>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</si>
  <si>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</si>
  <si>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</si>
  <si>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</si>
  <si>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</si>
  <si>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</si>
  <si>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</si>
  <si>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</si>
  <si>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</si>
  <si>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</si>
  <si>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</si>
  <si>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</si>
  <si>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</si>
  <si>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</si>
  <si>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</si>
  <si>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</si>
  <si>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</si>
  <si>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</si>
  <si>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</si>
  <si>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</si>
  <si>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</si>
  <si>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</si>
  <si>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</si>
  <si>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</si>
  <si>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</si>
  <si>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</si>
  <si>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</si>
  <si>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</si>
  <si>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</si>
  <si>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</si>
  <si>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</si>
  <si>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</si>
  <si>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</si>
  <si>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</si>
  <si>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</si>
  <si>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</si>
  <si>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</si>
  <si>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</si>
  <si>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</si>
  <si>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</si>
  <si>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</si>
  <si>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</si>
  <si>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</si>
  <si>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</si>
  <si>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</si>
  <si>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</si>
  <si>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</si>
  <si>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</si>
  <si>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</si>
  <si>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</si>
  <si>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</si>
  <si>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</si>
  <si>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</si>
  <si>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</si>
  <si>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</si>
  <si>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</si>
  <si>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</si>
  <si>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</si>
  <si>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</si>
  <si>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</si>
  <si>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</si>
  <si>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</si>
  <si>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</si>
  <si>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</si>
  <si>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</si>
  <si>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</si>
  <si>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</si>
  <si>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</si>
  <si>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</si>
  <si>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</si>
  <si>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</si>
  <si>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</si>
  <si>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</si>
  <si>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</si>
  <si>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</si>
  <si>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</si>
  <si>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</si>
  <si>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</si>
  <si>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</si>
  <si>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</si>
  <si>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</si>
  <si>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</si>
  <si>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</si>
  <si>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</si>
  <si>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</si>
  <si>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</si>
  <si>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</si>
  <si>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</si>
  <si>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</si>
  <si>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</si>
  <si>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</si>
  <si>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</si>
  <si>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</si>
  <si>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</si>
  <si>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</si>
  <si>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</si>
  <si>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</si>
  <si>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</si>
  <si>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</si>
  <si>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</si>
  <si>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</si>
  <si>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</si>
  <si>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</si>
  <si>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</si>
  <si>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</si>
  <si>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</si>
  <si>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</si>
  <si>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</si>
  <si>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</si>
  <si>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</si>
  <si>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</si>
  <si>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</si>
  <si>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</si>
  <si>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</si>
  <si>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</si>
  <si>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</si>
  <si>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</si>
  <si>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</si>
  <si>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</si>
  <si>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</si>
  <si>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</si>
  <si>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</si>
  <si>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</si>
  <si>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</si>
  <si>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</si>
  <si>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</si>
  <si>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</si>
  <si>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</si>
  <si>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</si>
  <si>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</si>
  <si>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</si>
  <si>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</si>
  <si>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</si>
  <si>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</si>
  <si>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</si>
  <si>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</si>
  <si>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</si>
  <si>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</si>
  <si>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</si>
  <si>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</si>
  <si>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</si>
  <si>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</si>
  <si>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</si>
  <si>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</si>
  <si>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</si>
  <si>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</si>
  <si>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</si>
  <si>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</si>
  <si>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</si>
  <si>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</si>
  <si>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</si>
  <si>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</si>
  <si>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</si>
  <si>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</si>
  <si>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</si>
  <si>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</si>
  <si>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</si>
  <si>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</si>
  <si>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</si>
  <si>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</si>
  <si>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</si>
  <si>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</si>
  <si>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</si>
  <si>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</si>
  <si>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</si>
  <si>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</si>
  <si>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</si>
  <si>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</si>
  <si>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</si>
  <si>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</si>
  <si>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</si>
  <si>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</si>
  <si>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</si>
  <si>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</si>
  <si>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</si>
  <si>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</si>
  <si>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</si>
  <si>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</si>
  <si>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</si>
  <si>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</si>
  <si>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</si>
  <si>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</si>
  <si>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</si>
  <si>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</si>
  <si>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</si>
  <si>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</si>
  <si>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</si>
  <si>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</si>
  <si>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</si>
  <si>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</si>
  <si>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</si>
  <si>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</si>
  <si>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</si>
  <si>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</si>
  <si>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</si>
  <si>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</si>
  <si>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</si>
  <si>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</si>
  <si>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</si>
  <si>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</si>
  <si>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</si>
  <si>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</si>
  <si>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</si>
  <si>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</si>
  <si>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</si>
  <si>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</si>
  <si>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</si>
  <si>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</si>
  <si>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</si>
  <si>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</si>
  <si>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</si>
  <si>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</si>
  <si>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</si>
  <si>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</si>
  <si>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</si>
  <si>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</si>
  <si>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</si>
  <si>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</si>
  <si>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</si>
  <si>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</si>
  <si>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</si>
  <si>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</si>
  <si>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</si>
  <si>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</si>
  <si>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</si>
  <si>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</si>
  <si>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</si>
  <si>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</si>
  <si>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</si>
  <si>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</si>
  <si>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</si>
  <si>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</si>
  <si>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</si>
  <si>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</si>
  <si>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</si>
  <si>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</si>
  <si>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</si>
  <si>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</si>
  <si>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</si>
  <si>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</si>
  <si>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</si>
  <si>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</si>
  <si>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</si>
  <si>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</si>
  <si>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</si>
  <si>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</si>
  <si>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</si>
  <si>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</si>
  <si>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</si>
  <si>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</si>
  <si>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</si>
  <si>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</si>
  <si>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</si>
  <si>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</si>
  <si>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</si>
  <si>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</si>
  <si>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</si>
  <si>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</si>
  <si>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</si>
  <si>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</si>
  <si>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</si>
  <si>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</si>
  <si>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</si>
  <si>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</si>
  <si>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</si>
  <si>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</si>
  <si>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</si>
  <si>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</si>
  <si>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</si>
  <si>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</si>
  <si>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</si>
  <si>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</si>
  <si>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</si>
  <si>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</si>
  <si>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</si>
  <si>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</si>
  <si>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</si>
  <si>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</si>
  <si>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</si>
  <si>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</si>
  <si>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</si>
  <si>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</si>
  <si>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</si>
  <si>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</si>
  <si>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</si>
  <si>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</si>
  <si>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</si>
  <si>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</si>
  <si>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</si>
  <si>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</si>
  <si>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</si>
  <si>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</si>
  <si>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</si>
  <si>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</si>
  <si>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</si>
  <si>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</si>
  <si>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</si>
  <si>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</si>
  <si>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</si>
  <si>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</si>
  <si>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</si>
  <si>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</si>
  <si>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</si>
  <si>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</si>
  <si>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</si>
  <si>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</si>
  <si>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</si>
  <si>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</si>
  <si>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</si>
  <si>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</si>
  <si>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</si>
  <si>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</si>
  <si>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</si>
  <si>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</si>
  <si>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</si>
  <si>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</si>
  <si>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</si>
  <si>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</si>
  <si>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</si>
  <si>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</si>
  <si>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</si>
  <si>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</si>
  <si>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</si>
  <si>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</si>
  <si>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</si>
  <si>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</si>
  <si>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</si>
  <si>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</si>
  <si>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</si>
  <si>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</si>
  <si>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</si>
  <si>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</si>
  <si>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</si>
  <si>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</si>
  <si>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</si>
  <si>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</si>
  <si>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</si>
  <si>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</si>
  <si>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</si>
  <si>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</si>
  <si>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</si>
  <si>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</si>
  <si>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</si>
  <si>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</si>
  <si>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</si>
  <si>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</si>
  <si>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</si>
  <si>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</si>
  <si>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</si>
  <si>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</si>
  <si>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</si>
  <si>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</si>
  <si>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</si>
  <si>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</si>
  <si>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</si>
  <si>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</si>
  <si>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</si>
  <si>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</si>
  <si>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</si>
  <si>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</si>
  <si>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</si>
  <si>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</si>
  <si>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</si>
  <si>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</si>
  <si>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</si>
  <si>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</si>
  <si>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</si>
  <si>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</si>
  <si>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</si>
  <si>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</si>
  <si>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</si>
  <si>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</si>
  <si>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</si>
  <si>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</si>
  <si>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</si>
  <si>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</si>
  <si>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</si>
  <si>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</si>
  <si>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</si>
  <si>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</si>
  <si>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</si>
  <si>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</si>
  <si>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</si>
  <si>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</si>
  <si>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</si>
  <si>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</si>
  <si>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</si>
  <si>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</si>
  <si>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</si>
  <si>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</si>
  <si>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</si>
  <si>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</si>
  <si>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</si>
  <si>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</si>
  <si>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</si>
  <si>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</si>
  <si>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</si>
  <si>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</si>
  <si>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</si>
  <si>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</si>
  <si>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</si>
  <si>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</si>
  <si>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</si>
  <si>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</si>
  <si>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</si>
  <si>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</si>
  <si>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</si>
  <si>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</si>
  <si>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</si>
  <si>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</si>
  <si>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</si>
  <si>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</si>
  <si>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</si>
  <si>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</si>
  <si>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</si>
  <si>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</si>
  <si>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</si>
  <si>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</si>
  <si>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</si>
  <si>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</si>
  <si>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</si>
  <si>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</si>
  <si>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</si>
  <si>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</si>
  <si>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</si>
  <si>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</si>
  <si>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</si>
  <si>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</si>
  <si>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</si>
  <si>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</si>
  <si>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</si>
  <si>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</si>
  <si>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</si>
  <si>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</si>
  <si>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</si>
  <si>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</si>
  <si>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</si>
  <si>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</si>
  <si>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</si>
  <si>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</si>
  <si>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</si>
  <si>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</si>
  <si>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</si>
  <si>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</si>
  <si>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</si>
  <si>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</si>
  <si>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</si>
  <si>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</si>
  <si>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</si>
  <si>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</si>
  <si>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</si>
  <si>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</si>
  <si>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</si>
  <si>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</si>
  <si>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</si>
  <si>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</si>
  <si>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</si>
  <si>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</si>
  <si>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</si>
  <si>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</si>
  <si>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</si>
  <si>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</si>
  <si>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</si>
  <si>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</si>
  <si>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</si>
  <si>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</si>
  <si>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</si>
  <si>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</si>
  <si>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</si>
  <si>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</si>
  <si>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</si>
  <si>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</si>
  <si>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</si>
  <si>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</si>
  <si>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</si>
  <si>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</si>
  <si>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</si>
  <si>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</si>
  <si>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</si>
  <si>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</si>
  <si>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</si>
  <si>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</si>
  <si>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</si>
  <si>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</si>
  <si>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</si>
  <si>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</si>
  <si>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</si>
  <si>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</si>
  <si>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</si>
  <si>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</si>
  <si>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</si>
  <si>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</si>
  <si>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</si>
  <si>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</si>
  <si>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</si>
  <si>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</si>
  <si>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</si>
  <si>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</si>
  <si>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</si>
  <si>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</si>
  <si>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</si>
  <si>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</si>
  <si>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</si>
  <si>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</si>
  <si>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</si>
  <si>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</si>
  <si>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</si>
  <si>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</si>
  <si>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</si>
  <si>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</si>
  <si>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</si>
  <si>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</si>
  <si>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</si>
  <si>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</si>
  <si>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</si>
  <si>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</si>
  <si>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</si>
  <si>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</si>
  <si>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</si>
  <si>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</si>
  <si>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</si>
  <si>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</si>
  <si>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</si>
  <si>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</si>
  <si>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</si>
  <si>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</si>
  <si>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</si>
  <si>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</si>
  <si>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</si>
  <si>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</si>
  <si>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</si>
  <si>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</si>
  <si>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</si>
  <si>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</si>
  <si>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</si>
  <si>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</si>
  <si>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</si>
  <si>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</si>
  <si>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</si>
  <si>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</si>
  <si>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</si>
  <si>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</si>
  <si>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</si>
  <si>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</si>
  <si>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</si>
  <si>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</si>
  <si>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</si>
  <si>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</si>
  <si>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</si>
  <si>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</si>
  <si>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</si>
  <si>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</si>
  <si>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</si>
  <si>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</si>
  <si>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</si>
  <si>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</si>
  <si>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</si>
  <si>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</si>
  <si>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</si>
  <si>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</si>
  <si>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</si>
  <si>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</si>
  <si>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</si>
  <si>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</si>
  <si>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</si>
  <si>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</si>
  <si>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</si>
  <si>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</si>
  <si>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</si>
  <si>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</si>
  <si>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</si>
  <si>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</si>
  <si>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</si>
  <si>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</si>
  <si>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</si>
  <si>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</si>
  <si>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</si>
  <si>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</si>
  <si>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</si>
  <si>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</si>
  <si>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</si>
  <si>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</si>
  <si>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</si>
  <si>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</si>
  <si>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</si>
  <si>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</si>
  <si>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</si>
  <si>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</si>
  <si>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</si>
  <si>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</si>
  <si>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</si>
  <si>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</si>
  <si>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</si>
  <si>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</si>
  <si>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</si>
  <si>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</si>
  <si>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</si>
  <si>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</si>
  <si>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</si>
  <si>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</si>
  <si>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</si>
  <si>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</si>
  <si>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</si>
  <si>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</si>
  <si>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</si>
  <si>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</si>
  <si>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</si>
  <si>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</si>
  <si>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</si>
  <si>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</si>
  <si>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</si>
  <si>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</si>
  <si>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</si>
  <si>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</si>
  <si>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</si>
  <si>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</si>
  <si>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</si>
  <si>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</si>
  <si>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</si>
  <si>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</si>
  <si>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</si>
  <si>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</si>
  <si>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</si>
  <si>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</si>
  <si>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</si>
  <si>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</si>
  <si>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</si>
  <si>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</si>
  <si>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</si>
  <si>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</si>
  <si>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</si>
  <si>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</si>
  <si>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</si>
  <si>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</si>
  <si>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</si>
  <si>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</si>
  <si>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</si>
  <si>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</si>
  <si>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</si>
  <si>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</si>
  <si>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</si>
  <si>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</si>
  <si>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</si>
  <si>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</si>
  <si>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</si>
  <si>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</si>
  <si>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</si>
  <si>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</si>
  <si>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</si>
  <si>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</si>
  <si>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</si>
  <si>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</si>
  <si>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</si>
  <si>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</si>
  <si>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</si>
  <si>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</si>
  <si>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</si>
  <si>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</si>
  <si>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</si>
  <si>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</si>
  <si>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</si>
  <si>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</si>
  <si>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</si>
  <si>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</si>
  <si>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</si>
  <si>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</si>
  <si>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</si>
  <si>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</si>
  <si>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</si>
  <si>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</si>
  <si>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</si>
  <si>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</si>
  <si>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</si>
  <si>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</si>
  <si>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</si>
  <si>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</si>
  <si>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</si>
  <si>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</si>
  <si>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</si>
  <si>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</si>
  <si>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</si>
  <si>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</si>
  <si>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</si>
  <si>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</si>
  <si>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</si>
  <si>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</si>
  <si>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</si>
  <si>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</si>
  <si>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</si>
  <si>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</si>
  <si>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</si>
  <si>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</si>
  <si>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</si>
  <si>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</si>
  <si>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</si>
  <si>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</si>
  <si>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</si>
  <si>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</si>
  <si>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</si>
  <si>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</si>
  <si>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</si>
  <si>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</si>
  <si>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</si>
  <si>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</si>
  <si>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</si>
  <si>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</si>
  <si>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</si>
  <si>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</si>
  <si>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</si>
  <si>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</si>
  <si>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</si>
  <si>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</si>
  <si>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</si>
  <si>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</si>
  <si>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</si>
  <si>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</si>
  <si>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</si>
  <si>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</si>
  <si>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</si>
  <si>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</si>
  <si>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</si>
  <si>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</si>
  <si>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</si>
  <si>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</si>
  <si>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</si>
  <si>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</si>
  <si>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</si>
  <si>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</si>
  <si>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</si>
  <si>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</si>
  <si>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</si>
  <si>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</si>
  <si>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</si>
  <si>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</si>
  <si>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</si>
  <si>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</si>
  <si>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</si>
  <si>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</si>
  <si>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</si>
  <si>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</si>
  <si>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</si>
  <si>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</si>
  <si>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</si>
  <si>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</si>
  <si>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</si>
  <si>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</si>
  <si>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</si>
  <si>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</si>
  <si>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</si>
  <si>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</si>
  <si>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</si>
  <si>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</si>
  <si>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</si>
  <si>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</si>
  <si>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</si>
  <si>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</si>
  <si>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</si>
  <si>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</si>
  <si>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</si>
  <si>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</si>
  <si>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</si>
  <si>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</si>
  <si>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</si>
  <si>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</si>
  <si>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</si>
  <si>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</si>
  <si>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</si>
  <si>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</si>
  <si>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</si>
  <si>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</si>
  <si>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</si>
  <si>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</si>
  <si>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</si>
  <si>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</si>
  <si>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</si>
  <si>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</si>
  <si>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</si>
  <si>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</si>
  <si>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</si>
  <si>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</si>
  <si>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</si>
  <si>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</si>
  <si>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</si>
  <si>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</si>
  <si>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</si>
  <si>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</si>
  <si>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</si>
  <si>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</si>
  <si>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</si>
  <si>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</si>
  <si>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</si>
  <si>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</si>
  <si>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</si>
  <si>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</si>
  <si>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</si>
  <si>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</si>
  <si>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</si>
  <si>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</si>
  <si>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</si>
  <si>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</si>
  <si>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</si>
  <si>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</si>
  <si>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</si>
  <si>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</si>
  <si>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</si>
  <si>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</si>
  <si>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</si>
  <si>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</si>
  <si>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</si>
  <si>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</si>
  <si>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</si>
  <si>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</si>
  <si>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</si>
  <si>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</si>
  <si>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</si>
  <si>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</si>
  <si>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</si>
  <si>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</si>
  <si>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</si>
  <si>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</si>
  <si>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</si>
  <si>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</si>
  <si>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</si>
  <si>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</si>
  <si>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</si>
  <si>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</si>
  <si>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</si>
  <si>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</si>
  <si>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</si>
  <si>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</si>
  <si>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</si>
  <si>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</si>
  <si>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</si>
  <si>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</si>
  <si>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</si>
  <si>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</si>
  <si>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</si>
  <si>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</si>
  <si>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</si>
  <si>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</si>
  <si>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</si>
  <si>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</si>
  <si>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</si>
  <si>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</si>
  <si>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</si>
  <si>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</si>
  <si>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</si>
  <si>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</si>
  <si>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</si>
  <si>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</si>
  <si>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</si>
  <si>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</si>
  <si>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</si>
  <si>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</si>
  <si>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</si>
  <si>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</si>
  <si>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</si>
  <si>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</si>
  <si>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</si>
  <si>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</si>
  <si>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</si>
  <si>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</si>
  <si>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</si>
  <si>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</si>
  <si>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</si>
  <si>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</si>
  <si>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</si>
  <si>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</si>
  <si>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</si>
  <si>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</si>
  <si>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</si>
  <si>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</si>
  <si>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</si>
  <si>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</si>
  <si>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</si>
  <si>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</si>
  <si>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</si>
  <si>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</si>
  <si>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</si>
  <si>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</si>
  <si>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</si>
  <si>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</si>
  <si>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</si>
  <si>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</si>
  <si>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</si>
  <si>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</si>
  <si>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</si>
  <si>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</si>
  <si>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</si>
  <si>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</si>
  <si>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</si>
  <si>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</si>
  <si>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</si>
  <si>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</si>
  <si>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</si>
  <si>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</si>
  <si>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</si>
  <si>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</si>
  <si>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</si>
  <si>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</si>
  <si>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</si>
  <si>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</si>
  <si>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</si>
  <si>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</si>
  <si>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</si>
  <si>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</si>
  <si>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</si>
  <si>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</si>
  <si>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</si>
  <si>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</si>
  <si>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</si>
  <si>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</si>
  <si>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</si>
  <si>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</si>
  <si>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</si>
  <si>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</si>
  <si>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</si>
  <si>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</si>
  <si>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</si>
  <si>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</si>
  <si>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</si>
  <si>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</si>
  <si>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</si>
  <si>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</si>
  <si>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</si>
  <si>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</si>
  <si>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</si>
  <si>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</si>
  <si>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</si>
  <si>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</si>
  <si>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</si>
  <si>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</si>
  <si>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</si>
  <si>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</si>
  <si>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</si>
  <si>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</si>
  <si>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</si>
  <si>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</si>
  <si>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</si>
  <si>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</si>
  <si>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</si>
  <si>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</si>
  <si>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</si>
  <si>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</si>
  <si>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</si>
  <si>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</si>
  <si>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</si>
  <si>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</si>
  <si>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</si>
  <si>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</si>
  <si>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</si>
  <si>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</si>
  <si>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</si>
  <si>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</si>
  <si>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</si>
  <si>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</si>
  <si>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</si>
  <si>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</si>
  <si>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</si>
  <si>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</si>
  <si>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</si>
  <si>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</si>
  <si>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</si>
  <si>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</si>
  <si>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</si>
  <si>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</si>
  <si>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</si>
  <si>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</si>
  <si>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</si>
  <si>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</si>
  <si>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</si>
  <si>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</si>
  <si>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</si>
  <si>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</si>
  <si>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</si>
  <si>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</si>
  <si>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</si>
  <si>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</si>
  <si>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</si>
  <si>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</si>
  <si>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</si>
  <si>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</si>
  <si>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</si>
  <si>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</si>
  <si>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</si>
  <si>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</si>
  <si>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</si>
  <si>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</si>
  <si>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</si>
  <si>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</si>
  <si>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</si>
  <si>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</si>
  <si>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</si>
  <si>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</si>
  <si>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</si>
  <si>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</si>
  <si>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</si>
  <si>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</si>
  <si>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</si>
  <si>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</si>
  <si>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</si>
  <si>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</si>
  <si>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</si>
  <si>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</si>
  <si>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</si>
  <si>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</si>
  <si>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</si>
  <si>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</si>
  <si>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</si>
  <si>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</si>
  <si>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</si>
  <si>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</si>
  <si>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</si>
  <si>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</si>
  <si>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</si>
  <si>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</si>
  <si>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</si>
  <si>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</si>
  <si>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</si>
  <si>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</si>
  <si>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</si>
  <si>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</si>
  <si>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</si>
  <si>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</si>
  <si>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</si>
  <si>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</si>
  <si>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</si>
  <si>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</si>
  <si>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</si>
  <si>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</si>
  <si>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</si>
  <si>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</si>
  <si>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</si>
  <si>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</si>
  <si>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</si>
  <si>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</si>
  <si>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</si>
  <si>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</si>
  <si>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</si>
  <si>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</si>
  <si>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</si>
  <si>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</si>
  <si>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</si>
  <si>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</si>
  <si>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</si>
  <si>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</si>
  <si>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</si>
  <si>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</si>
  <si>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</si>
  <si>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</si>
  <si>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</si>
  <si>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</si>
  <si>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</si>
  <si>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</si>
  <si>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</si>
  <si>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</si>
  <si>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</si>
  <si>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</si>
  <si>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</si>
  <si>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</si>
  <si>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</si>
  <si>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</si>
  <si>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</si>
  <si>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</si>
  <si>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</si>
  <si>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</si>
  <si>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</si>
  <si>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</si>
  <si>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</si>
  <si>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</si>
  <si>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</si>
  <si>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</si>
  <si>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</si>
  <si>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</si>
  <si>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</si>
  <si>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</si>
  <si>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</si>
  <si>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</si>
  <si>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</si>
  <si>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</si>
  <si>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</si>
  <si>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</si>
  <si>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</si>
  <si>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</si>
  <si>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</si>
  <si>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</si>
  <si>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</si>
  <si>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</si>
  <si>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</si>
  <si>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</si>
  <si>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</si>
  <si>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</si>
  <si>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</si>
  <si>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</si>
  <si>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</si>
  <si>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</si>
  <si>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</si>
  <si>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</si>
  <si>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</si>
  <si>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</si>
  <si>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</si>
  <si>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</si>
  <si>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</si>
  <si>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</si>
  <si>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</si>
  <si>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</si>
  <si>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</si>
  <si>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</si>
  <si>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</si>
  <si>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</si>
  <si>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</si>
  <si>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</si>
  <si>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</si>
  <si>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</si>
  <si>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</si>
  <si>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</si>
  <si>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</si>
  <si>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</si>
  <si>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</si>
  <si>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</si>
  <si>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</si>
  <si>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</si>
  <si>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</si>
  <si>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</si>
  <si>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</si>
  <si>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</si>
  <si>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</si>
  <si>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</si>
  <si>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</si>
  <si>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</si>
  <si>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</si>
  <si>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</si>
  <si>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</si>
  <si>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</si>
  <si>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</si>
  <si>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</si>
  <si>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</si>
  <si>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</si>
  <si>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</si>
  <si>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</si>
  <si>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</si>
  <si>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</si>
  <si>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</si>
  <si>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</si>
  <si>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</si>
  <si>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</si>
  <si>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</si>
  <si>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</si>
  <si>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</si>
  <si>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</si>
  <si>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</si>
  <si>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</si>
  <si>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</si>
  <si>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</si>
  <si>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</si>
  <si>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</si>
  <si>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</si>
  <si>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</si>
  <si>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</si>
  <si>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</si>
  <si>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</si>
  <si>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</si>
  <si>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</si>
  <si>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</si>
  <si>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</si>
  <si>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</si>
  <si>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</si>
  <si>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</si>
  <si>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</si>
  <si>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</si>
  <si>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</si>
  <si>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</si>
  <si>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</si>
  <si>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</si>
  <si>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</si>
  <si>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</si>
  <si>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</si>
  <si>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</si>
  <si>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</si>
  <si>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</si>
  <si>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</si>
  <si>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</si>
  <si>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</si>
  <si>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</si>
  <si>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</si>
  <si>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</si>
  <si>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</si>
  <si>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</si>
  <si>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</si>
  <si>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</si>
  <si>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</si>
  <si>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</si>
  <si>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</si>
  <si>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</si>
  <si>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</si>
  <si>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</si>
  <si>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</si>
  <si>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</si>
  <si>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</si>
  <si>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</si>
  <si>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</si>
  <si>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</si>
  <si>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</si>
  <si>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</si>
  <si>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</si>
  <si>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</si>
  <si>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</si>
  <si>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</si>
  <si>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</si>
  <si>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</si>
  <si>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</si>
  <si>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</si>
  <si>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</si>
  <si>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</si>
  <si>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</si>
  <si>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</si>
  <si>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</si>
  <si>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</si>
  <si>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</si>
  <si>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</si>
  <si>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</si>
  <si>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</si>
  <si>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</si>
  <si>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</si>
  <si>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</si>
  <si>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</si>
  <si>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</si>
  <si>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</si>
  <si>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</si>
  <si>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</si>
  <si>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</si>
  <si>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</si>
  <si>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</si>
  <si>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</si>
  <si>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</si>
  <si>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</si>
  <si>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</si>
  <si>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</si>
  <si>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</si>
  <si>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</si>
  <si>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</si>
  <si>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</si>
  <si>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</si>
  <si>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</si>
  <si>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</si>
  <si>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</si>
  <si>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</si>
  <si>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</si>
  <si>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</si>
  <si>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</si>
  <si>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</si>
  <si>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</si>
  <si>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</si>
  <si>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</si>
  <si>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</si>
  <si>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</si>
  <si>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</si>
  <si>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</si>
  <si>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</si>
  <si>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</si>
  <si>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</si>
  <si>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</si>
  <si>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</si>
  <si>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</si>
  <si>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</si>
  <si>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</si>
  <si>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</si>
  <si>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</si>
  <si>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</si>
  <si>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</si>
  <si>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</si>
  <si>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</si>
  <si>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</si>
  <si>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</si>
  <si>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</si>
  <si>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</si>
  <si>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</si>
  <si>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</si>
  <si>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</si>
  <si>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</si>
  <si>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</si>
  <si>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</si>
  <si>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</si>
  <si>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</si>
  <si>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</si>
  <si>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</si>
  <si>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</si>
  <si>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</si>
  <si>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</si>
  <si>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</si>
  <si>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</si>
  <si>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</si>
  <si>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</si>
  <si>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</si>
  <si>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</si>
  <si>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</si>
  <si>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</si>
  <si>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</si>
  <si>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</si>
  <si>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</si>
  <si>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</si>
  <si>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</si>
  <si>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</si>
  <si>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</si>
  <si>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</si>
  <si>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</si>
  <si>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</si>
  <si>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</si>
  <si>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</si>
  <si>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</si>
  <si>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</si>
  <si>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</si>
  <si>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</si>
  <si>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</si>
  <si>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</si>
  <si>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</si>
  <si>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</si>
  <si>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</si>
  <si>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</si>
  <si>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</si>
  <si>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</si>
  <si>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</si>
  <si>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</si>
  <si>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</si>
  <si>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</si>
  <si>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</si>
  <si>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</si>
  <si>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</si>
  <si>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</si>
  <si>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</si>
  <si>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</si>
  <si>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</si>
  <si>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</si>
  <si>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</si>
  <si>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</si>
  <si>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</si>
  <si>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</si>
  <si>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</si>
  <si>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</si>
  <si>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</si>
  <si>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</si>
  <si>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</si>
  <si>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</si>
  <si>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</si>
  <si>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</si>
  <si>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</si>
  <si>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</si>
  <si>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</si>
  <si>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</si>
  <si>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</si>
  <si>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</si>
  <si>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</si>
  <si>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</si>
  <si>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</si>
  <si>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</si>
  <si>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</si>
  <si>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</si>
  <si>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</si>
  <si>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</si>
  <si>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</si>
  <si>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</si>
  <si>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</si>
  <si>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</si>
  <si>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</si>
  <si>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</si>
  <si>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</si>
  <si>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</si>
  <si>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</si>
  <si>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</si>
  <si>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</si>
  <si>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</si>
  <si>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</si>
  <si>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</si>
  <si>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</si>
  <si>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</si>
  <si>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</si>
  <si>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</si>
  <si>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</si>
  <si>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</si>
  <si>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</si>
  <si>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</si>
  <si>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</si>
  <si>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</si>
  <si>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</si>
  <si>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</si>
  <si>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</si>
  <si>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</si>
  <si>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</si>
  <si>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</si>
  <si>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</si>
  <si>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</si>
  <si>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</si>
  <si>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</si>
  <si>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</si>
  <si>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</si>
  <si>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</si>
  <si>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</si>
  <si>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</si>
  <si>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</si>
  <si>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</si>
  <si>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</si>
  <si>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</si>
  <si>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</si>
  <si>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</si>
  <si>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</si>
  <si>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</si>
  <si>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</si>
  <si>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</si>
  <si>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</si>
  <si>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</si>
  <si>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</si>
  <si>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</si>
  <si>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</si>
  <si>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</si>
  <si>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</si>
  <si>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</si>
  <si>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</si>
  <si>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</si>
  <si>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</si>
  <si>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</si>
  <si>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</si>
  <si>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</si>
  <si>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</si>
  <si>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</si>
  <si>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</si>
  <si>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</si>
  <si>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</si>
  <si>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</si>
  <si>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</si>
  <si>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</si>
  <si>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</si>
  <si>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</si>
  <si>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</si>
  <si>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</si>
  <si>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</si>
  <si>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</si>
  <si>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</si>
  <si>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</si>
  <si>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</si>
  <si>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</si>
  <si>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</si>
  <si>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</si>
  <si>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</si>
  <si>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</si>
  <si>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</si>
  <si>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</si>
  <si>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</si>
  <si>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</si>
  <si>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</si>
  <si>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</si>
  <si>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</si>
  <si>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</si>
  <si>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</si>
  <si>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</si>
  <si>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</si>
  <si>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</si>
  <si>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</si>
  <si>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</si>
  <si>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</si>
  <si>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</si>
  <si>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</si>
  <si>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</si>
  <si>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</si>
  <si>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</si>
  <si>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</si>
  <si>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</si>
  <si>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</si>
  <si>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</si>
  <si>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</si>
  <si>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</si>
  <si>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</si>
  <si>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</si>
  <si>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</si>
  <si>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</si>
  <si>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</si>
  <si>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</si>
  <si>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</si>
  <si>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</si>
  <si>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</si>
  <si>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</si>
  <si>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</si>
  <si>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</si>
  <si>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</si>
  <si>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</si>
  <si>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</si>
  <si>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</si>
  <si>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</si>
  <si>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</si>
  <si>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</si>
  <si>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</si>
  <si>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</si>
  <si>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</si>
  <si>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</si>
  <si>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</si>
  <si>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</si>
  <si>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</si>
  <si>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</si>
  <si>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</si>
  <si>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</si>
  <si>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</si>
  <si>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</si>
  <si>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</si>
  <si>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</si>
  <si>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</si>
  <si>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</si>
  <si>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</si>
  <si>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</si>
  <si>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</si>
  <si>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</si>
  <si>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</si>
  <si>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</si>
  <si>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</si>
  <si>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</si>
  <si>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</si>
  <si>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</si>
  <si>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</si>
  <si>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</si>
  <si>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</si>
  <si>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</si>
  <si>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</si>
  <si>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</si>
  <si>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</si>
  <si>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</si>
  <si>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</si>
  <si>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</si>
  <si>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</si>
  <si>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</si>
  <si>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</si>
  <si>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</si>
  <si>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</si>
  <si>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</si>
  <si>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</si>
  <si>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</si>
  <si>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</si>
  <si>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</si>
  <si>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</si>
  <si>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</si>
  <si>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</si>
  <si>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</si>
  <si>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</si>
  <si>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</si>
  <si>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</si>
  <si>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</si>
  <si>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</si>
  <si>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</si>
  <si>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</si>
  <si>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</si>
  <si>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</si>
  <si>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</si>
  <si>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</si>
  <si>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</si>
  <si>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</si>
  <si>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</si>
  <si>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</si>
  <si>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</si>
  <si>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</si>
  <si>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</si>
  <si>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</si>
  <si>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</si>
  <si>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</si>
  <si>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</si>
  <si>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</si>
  <si>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</si>
  <si>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</si>
  <si>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</si>
  <si>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</si>
  <si>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</si>
  <si>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</si>
  <si>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</si>
  <si>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</si>
  <si>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</si>
  <si>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</si>
  <si>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</si>
  <si>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</si>
  <si>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</si>
  <si>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</si>
  <si>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</si>
  <si>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</si>
  <si>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</si>
  <si>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</si>
  <si>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</si>
  <si>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</si>
  <si>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</si>
  <si>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</si>
  <si>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</si>
  <si>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</si>
  <si>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</si>
  <si>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</si>
  <si>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</si>
  <si>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</si>
  <si>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</si>
  <si>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</si>
  <si>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</si>
  <si>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</si>
  <si>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</si>
  <si>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</si>
  <si>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</si>
  <si>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</si>
  <si>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</si>
  <si>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</si>
  <si>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</si>
  <si>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</si>
  <si>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</si>
  <si>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</si>
  <si>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</si>
  <si>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</si>
  <si>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</si>
  <si>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</si>
  <si>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</si>
  <si>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</si>
  <si>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</si>
  <si>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</si>
  <si>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</si>
  <si>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</si>
  <si>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</si>
  <si>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</si>
  <si>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</si>
  <si>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</si>
  <si>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</si>
  <si>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</si>
  <si>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</si>
  <si>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</si>
  <si>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</si>
  <si>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</si>
  <si>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</si>
  <si>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</si>
  <si>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</si>
  <si>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</si>
  <si>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</si>
  <si>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</si>
  <si>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</si>
  <si>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</si>
  <si>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</si>
  <si>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</si>
  <si>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</si>
  <si>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</si>
  <si>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</si>
  <si>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</si>
  <si>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</si>
  <si>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</si>
  <si>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</si>
  <si>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</si>
  <si>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</si>
  <si>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</si>
  <si>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</si>
  <si>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</si>
  <si>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</si>
  <si>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</si>
  <si>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</si>
  <si>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</si>
  <si>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</si>
  <si>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</si>
  <si>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</si>
  <si>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</si>
  <si>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</si>
  <si>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</si>
  <si>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</si>
  <si>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</si>
  <si>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</si>
  <si>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</si>
  <si>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</si>
  <si>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</si>
  <si>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</si>
  <si>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</si>
  <si>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</si>
  <si>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</si>
  <si>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</si>
  <si>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</si>
  <si>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</si>
  <si>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</si>
  <si>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</si>
  <si>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</si>
  <si>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</si>
  <si>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</si>
  <si>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</si>
  <si>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</si>
  <si>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</si>
  <si>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</si>
  <si>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</si>
  <si>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</si>
  <si>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</si>
  <si>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</si>
  <si>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</si>
  <si>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</si>
  <si>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</si>
  <si>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</si>
  <si>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</si>
  <si>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</si>
  <si>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</si>
  <si>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</si>
  <si>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</si>
  <si>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</si>
  <si>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</si>
  <si>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</si>
  <si>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</si>
  <si>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</si>
  <si>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</si>
  <si>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</si>
  <si>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</si>
  <si>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</si>
  <si>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</si>
  <si>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</si>
  <si>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</si>
  <si>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</si>
  <si>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</si>
  <si>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</si>
  <si>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</si>
  <si>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</si>
  <si>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</si>
  <si>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</si>
  <si>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</si>
  <si>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</si>
  <si>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</si>
  <si>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</si>
  <si>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</si>
  <si>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</si>
  <si>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</si>
  <si>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</si>
  <si>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</si>
  <si>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</si>
  <si>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</si>
  <si>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</si>
  <si>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</si>
  <si>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</si>
  <si>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</si>
  <si>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</si>
  <si>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</si>
  <si>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</si>
  <si>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</si>
  <si>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</si>
  <si>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</si>
  <si>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</si>
  <si>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</si>
  <si>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</si>
  <si>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</si>
  <si>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</si>
  <si>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</si>
  <si>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</si>
  <si>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</si>
  <si>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</si>
  <si>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</si>
  <si>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</si>
  <si>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</si>
  <si>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</si>
  <si>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</si>
  <si>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</si>
  <si>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</si>
  <si>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</si>
  <si>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</si>
  <si>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</si>
  <si>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</si>
  <si>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</si>
  <si>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</si>
  <si>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</si>
  <si>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</si>
  <si>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</si>
  <si>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</si>
  <si>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</si>
  <si>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</si>
  <si>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</si>
  <si>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</si>
  <si>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</si>
  <si>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</si>
  <si>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</si>
  <si>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</si>
  <si>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</si>
  <si>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</si>
  <si>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</si>
  <si>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</si>
  <si>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</si>
  <si>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</si>
  <si>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</si>
  <si>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</si>
  <si>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</si>
  <si>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</si>
  <si>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</si>
  <si>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</si>
  <si>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</si>
  <si>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</si>
  <si>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</si>
  <si>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</si>
  <si>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</si>
  <si>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</si>
  <si>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</si>
  <si>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</si>
  <si>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</si>
  <si>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</si>
  <si>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</si>
  <si>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</si>
  <si>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</si>
  <si>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</si>
  <si>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</si>
  <si>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</si>
  <si>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</si>
  <si>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</si>
  <si>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</si>
  <si>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</si>
  <si>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</si>
  <si>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</si>
  <si>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</si>
  <si>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</si>
  <si>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</si>
  <si>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</si>
  <si>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</si>
  <si>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</si>
  <si>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</si>
  <si>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</si>
  <si>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</si>
  <si>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</si>
  <si>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</si>
  <si>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</si>
  <si>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</si>
  <si>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</si>
  <si>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</si>
  <si>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</si>
  <si>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</si>
  <si>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</si>
  <si>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</si>
  <si>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</si>
  <si>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</si>
  <si>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</si>
  <si>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</si>
  <si>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</si>
  <si>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</si>
  <si>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</si>
  <si>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</si>
  <si>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</si>
  <si>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</si>
  <si>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</si>
  <si>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</si>
  <si>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</si>
  <si>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</si>
  <si>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</si>
  <si>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</si>
  <si>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</si>
  <si>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</si>
  <si>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</si>
  <si>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</si>
  <si>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</si>
  <si>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</si>
  <si>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</si>
  <si>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</si>
  <si>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</si>
  <si>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</si>
  <si>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</si>
  <si>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</si>
  <si>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</si>
  <si>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</si>
  <si>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</si>
  <si>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</si>
  <si>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</si>
  <si>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</si>
  <si>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</si>
  <si>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</si>
  <si>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</si>
  <si>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</si>
  <si>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</si>
  <si>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</si>
  <si>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</si>
  <si>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</si>
  <si>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</si>
  <si>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</si>
  <si>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</si>
  <si>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</si>
  <si>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</si>
  <si>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</si>
  <si>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</si>
  <si>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</si>
  <si>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</si>
  <si>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</si>
  <si>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</si>
  <si>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</si>
  <si>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</si>
  <si>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</si>
  <si>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</si>
  <si>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</si>
  <si>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</si>
  <si>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</si>
  <si>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</si>
  <si>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</si>
  <si>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</si>
  <si>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</si>
  <si>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</si>
  <si>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</si>
  <si>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</si>
  <si>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</si>
  <si>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</si>
  <si>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</si>
  <si>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</si>
  <si>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</si>
  <si>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</si>
  <si>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</si>
  <si>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</si>
  <si>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</si>
  <si>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</si>
  <si>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</si>
  <si>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</si>
  <si>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</si>
  <si>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</si>
  <si>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</si>
  <si>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</si>
  <si>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</si>
  <si>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</si>
  <si>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</si>
  <si>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</si>
  <si>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</si>
  <si>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</si>
  <si>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</si>
  <si>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</si>
  <si>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</si>
  <si>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</si>
  <si>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</si>
  <si>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</si>
  <si>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</si>
  <si>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</si>
  <si>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</si>
  <si>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</si>
  <si>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</si>
  <si>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</si>
  <si>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</si>
  <si>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</si>
  <si>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</si>
  <si>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</si>
  <si>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</si>
  <si>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</si>
  <si>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</si>
  <si>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</si>
  <si>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</si>
  <si>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</si>
  <si>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</si>
  <si>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</si>
  <si>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</si>
  <si>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</si>
  <si>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</si>
  <si>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</si>
  <si>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</si>
  <si>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</si>
  <si>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</si>
  <si>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</si>
  <si>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</si>
  <si>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</si>
  <si>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</si>
  <si>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</si>
  <si>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</si>
  <si>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</si>
  <si>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</si>
  <si>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</si>
  <si>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</si>
  <si>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</si>
  <si>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</si>
  <si>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</si>
  <si>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</si>
  <si>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</si>
  <si>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</si>
  <si>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</si>
  <si>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</si>
  <si>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</si>
  <si>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</si>
  <si>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</si>
  <si>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</si>
  <si>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</si>
  <si>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</si>
  <si>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</si>
  <si>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</si>
  <si>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</si>
  <si>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</si>
  <si>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</si>
  <si>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</si>
  <si>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</si>
  <si>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</si>
  <si>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</si>
  <si>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</si>
  <si>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</si>
  <si>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</si>
  <si>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</si>
  <si>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</si>
  <si>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</si>
  <si>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</si>
  <si>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</si>
  <si>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</si>
  <si>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</si>
  <si>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</si>
  <si>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</si>
  <si>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</si>
  <si>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</si>
  <si>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</si>
  <si>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</si>
  <si>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</si>
  <si>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</si>
  <si>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</si>
  <si>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</si>
  <si>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</si>
  <si>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</si>
  <si>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</si>
  <si>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</si>
  <si>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</si>
  <si>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</si>
  <si>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</si>
  <si>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</si>
  <si>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</si>
  <si>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</si>
  <si>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</si>
  <si>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</si>
  <si>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</si>
  <si>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</si>
  <si>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</si>
  <si>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</si>
  <si>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</si>
  <si>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</si>
  <si>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</si>
  <si>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</si>
  <si>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</si>
  <si>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</si>
  <si>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</si>
  <si>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</si>
  <si>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</si>
  <si>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</si>
  <si>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</si>
  <si>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</si>
  <si>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</si>
  <si>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</si>
  <si>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</si>
  <si>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</si>
  <si>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</si>
  <si>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</si>
  <si>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</si>
  <si>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</si>
  <si>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</si>
  <si>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</si>
  <si>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</si>
  <si>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</si>
  <si>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</si>
  <si>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</si>
  <si>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</si>
  <si>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</si>
  <si>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</si>
  <si>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</si>
  <si>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</si>
  <si>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</si>
  <si>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</si>
  <si>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</si>
  <si>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</si>
  <si>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</si>
  <si>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</si>
  <si>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</si>
  <si>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</si>
  <si>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</si>
  <si>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</si>
  <si>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</si>
  <si>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</si>
  <si>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</si>
  <si>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</si>
  <si>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</si>
  <si>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</si>
  <si>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</si>
  <si>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</si>
  <si>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</si>
  <si>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</si>
  <si>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</si>
  <si>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</si>
  <si>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</si>
  <si>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</si>
  <si>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</si>
  <si>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</si>
  <si>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</si>
  <si>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</si>
  <si>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</si>
  <si>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</si>
  <si>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</si>
  <si>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</si>
  <si>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</si>
  <si>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</si>
  <si>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</si>
  <si>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</si>
  <si>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</si>
  <si>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</si>
  <si>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</si>
  <si>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</si>
  <si>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</si>
  <si>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</si>
  <si>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</si>
  <si>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</si>
  <si>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</si>
  <si>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</si>
  <si>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</si>
  <si>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</si>
  <si>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</si>
  <si>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</si>
  <si>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</si>
  <si>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</si>
  <si>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</si>
  <si>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</si>
  <si>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</si>
  <si>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</si>
  <si>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</si>
  <si>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</si>
  <si>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</si>
  <si>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</si>
  <si>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</si>
  <si>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</si>
  <si>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</si>
  <si>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</si>
  <si>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</si>
  <si>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</si>
  <si>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</si>
  <si>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</si>
  <si>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</si>
  <si>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</si>
  <si>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</si>
  <si>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</si>
  <si>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</si>
  <si>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</si>
  <si>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</si>
  <si>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</si>
  <si>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</si>
  <si>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</si>
  <si>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</si>
  <si>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</si>
  <si>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</si>
  <si>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</si>
  <si>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</si>
  <si>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</si>
  <si>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</si>
  <si>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</si>
  <si>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</si>
  <si>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</si>
  <si>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</si>
  <si>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</si>
  <si>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</si>
  <si>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</si>
  <si>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</si>
  <si>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</si>
  <si>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</si>
  <si>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</si>
  <si>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</si>
  <si>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</si>
  <si>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</si>
  <si>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</si>
  <si>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</si>
  <si>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</si>
  <si>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</si>
  <si>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</si>
  <si>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</si>
  <si>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</si>
  <si>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</si>
  <si>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</si>
  <si>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</si>
  <si>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</si>
  <si>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</si>
  <si>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</si>
  <si>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</si>
  <si>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</si>
  <si>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</si>
  <si>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</si>
  <si>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</si>
  <si>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</si>
  <si>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</si>
  <si>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</si>
  <si>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</si>
  <si>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</si>
  <si>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</si>
  <si>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</si>
  <si>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</si>
  <si>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</si>
  <si>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</si>
  <si>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</si>
  <si>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</si>
  <si>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</si>
  <si>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</si>
  <si>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</si>
  <si>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</si>
  <si>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</si>
  <si>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</si>
  <si>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</si>
  <si>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</si>
  <si>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</si>
  <si>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</si>
  <si>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</si>
  <si>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</si>
  <si>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</si>
  <si>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</si>
  <si>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</si>
  <si>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</si>
  <si>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</si>
  <si>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</si>
  <si>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</si>
  <si>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</si>
  <si>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</si>
  <si>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</si>
  <si>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</si>
  <si>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</si>
  <si>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</si>
  <si>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</si>
  <si>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</si>
  <si>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</si>
  <si>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</si>
  <si>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</si>
  <si>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</si>
  <si>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</si>
  <si>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</si>
  <si>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</si>
  <si>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</si>
  <si>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</si>
  <si>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</si>
  <si>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</si>
  <si>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</si>
  <si>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</si>
  <si>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</si>
  <si>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</si>
  <si>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</si>
  <si>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</si>
  <si>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</si>
  <si>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</si>
  <si>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</si>
  <si>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</si>
  <si>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</si>
  <si>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</si>
  <si>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</si>
  <si>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</si>
  <si>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</si>
  <si>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</si>
  <si>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</si>
  <si>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</si>
  <si>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</si>
  <si>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</si>
  <si>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</si>
  <si>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</si>
  <si>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</si>
  <si>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</si>
  <si>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</si>
  <si>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</si>
  <si>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</si>
  <si>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</si>
  <si>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</si>
  <si>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</si>
  <si>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</si>
  <si>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</si>
  <si>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</si>
  <si>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</si>
  <si>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</si>
  <si>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</si>
  <si>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</si>
  <si>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</si>
  <si>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</si>
  <si>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</si>
  <si>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</si>
  <si>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</si>
  <si>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</si>
  <si>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</si>
  <si>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</si>
  <si>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</si>
  <si>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</si>
  <si>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</si>
  <si>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</si>
  <si>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</si>
  <si>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</si>
  <si>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</si>
  <si>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</si>
  <si>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</si>
  <si>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</si>
  <si>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</si>
  <si>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</si>
  <si>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</si>
  <si>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</si>
  <si>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</si>
  <si>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</si>
  <si>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</si>
  <si>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</si>
  <si>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</si>
  <si>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</si>
  <si>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</si>
  <si>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</si>
  <si>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</si>
  <si>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</si>
  <si>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</si>
  <si>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</si>
  <si>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</si>
  <si>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</si>
  <si>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</si>
  <si>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</si>
  <si>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</si>
  <si>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</si>
  <si>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</si>
  <si>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</si>
  <si>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</si>
  <si>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</si>
  <si>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</si>
  <si>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</si>
  <si>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</si>
  <si>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</si>
  <si>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</si>
  <si>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</si>
  <si>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</si>
  <si>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</si>
  <si>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</si>
  <si>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</si>
  <si>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</si>
  <si>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</si>
  <si>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</si>
  <si>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</si>
  <si>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</si>
  <si>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</si>
  <si>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</si>
  <si>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</si>
  <si>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</si>
  <si>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</si>
  <si>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</si>
  <si>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</si>
  <si>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</si>
  <si>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</si>
  <si>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</si>
  <si>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</si>
  <si>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</si>
  <si>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</si>
  <si>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</si>
  <si>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</si>
  <si>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</si>
  <si>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</si>
  <si>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</si>
  <si>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</si>
  <si>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</si>
  <si>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</si>
  <si>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</si>
  <si>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</si>
  <si>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</si>
  <si>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</si>
  <si>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</si>
  <si>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</si>
  <si>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</si>
  <si>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</si>
  <si>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</si>
  <si>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</si>
  <si>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</si>
  <si>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</si>
  <si>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</si>
  <si>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</si>
  <si>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</si>
  <si>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</si>
  <si>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</si>
  <si>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</si>
  <si>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</si>
  <si>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</si>
  <si>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</si>
  <si>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</si>
  <si>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</si>
  <si>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</si>
  <si>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</si>
  <si>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</si>
  <si>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</si>
  <si>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</si>
  <si>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</si>
  <si>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</si>
  <si>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</si>
  <si>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</si>
  <si>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</si>
  <si>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</si>
  <si>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</si>
  <si>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</si>
  <si>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</si>
  <si>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</si>
  <si>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</si>
  <si>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</si>
  <si>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</si>
  <si>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</si>
  <si>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</si>
  <si>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</si>
  <si>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</si>
  <si>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</si>
  <si>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</si>
  <si>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</si>
  <si>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</si>
  <si>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</si>
  <si>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</si>
  <si>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</si>
  <si>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</si>
  <si>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</si>
  <si>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</si>
  <si>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</si>
  <si>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</si>
  <si>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</si>
  <si>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</si>
  <si>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</si>
  <si>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</si>
  <si>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</si>
  <si>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</si>
  <si>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</si>
  <si>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</si>
  <si>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</si>
  <si>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</si>
  <si>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</si>
  <si>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</si>
  <si>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</si>
  <si>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</si>
  <si>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</si>
  <si>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</si>
  <si>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</si>
  <si>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</si>
  <si>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</si>
  <si>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</si>
  <si>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</si>
  <si>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</si>
  <si>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</si>
  <si>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</si>
  <si>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</si>
  <si>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</si>
  <si>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</si>
  <si>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</si>
  <si>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</si>
  <si>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</si>
  <si>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</si>
  <si>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</si>
  <si>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</si>
  <si>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</si>
  <si>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</si>
  <si>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</si>
  <si>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</si>
  <si>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</si>
  <si>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</si>
  <si>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</si>
  <si>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</si>
  <si>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</si>
  <si>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</si>
  <si>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</si>
  <si>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</si>
  <si>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</si>
  <si>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</si>
  <si>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</si>
  <si>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</si>
  <si>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</si>
  <si>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</si>
  <si>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</si>
  <si>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</si>
  <si>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</si>
  <si>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</si>
  <si>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</si>
  <si>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</si>
  <si>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</si>
  <si>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</si>
  <si>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</si>
  <si>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</si>
  <si>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</si>
  <si>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</si>
  <si>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</si>
  <si>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</si>
  <si>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</si>
  <si>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</si>
  <si>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</si>
  <si>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</si>
  <si>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</si>
  <si>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</si>
  <si>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</si>
  <si>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</si>
  <si>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</si>
  <si>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</si>
  <si>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</si>
  <si>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</si>
  <si>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</si>
  <si>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</si>
  <si>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</si>
  <si>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</si>
  <si>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</si>
  <si>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</si>
  <si>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</si>
  <si>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</si>
  <si>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</si>
  <si>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</si>
  <si>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</si>
  <si>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</si>
  <si>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</si>
  <si>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</si>
  <si>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</si>
  <si>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</si>
  <si>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</si>
  <si>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</si>
  <si>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</si>
  <si>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</si>
  <si>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</si>
  <si>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</si>
  <si>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</si>
  <si>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</si>
  <si>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</si>
  <si>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</si>
  <si>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</si>
  <si>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</si>
  <si>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</si>
  <si>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</si>
  <si>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</si>
  <si>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</si>
  <si>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</si>
  <si>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</si>
  <si>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</si>
  <si>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</si>
  <si>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</si>
  <si>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</si>
  <si>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</si>
  <si>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</si>
  <si>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</si>
  <si>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</si>
  <si>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</si>
  <si>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</si>
  <si>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</si>
  <si>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</si>
  <si>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</si>
  <si>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</si>
  <si>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</si>
  <si>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</si>
  <si>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</si>
  <si>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</si>
  <si>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</si>
  <si>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</si>
  <si>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</si>
  <si>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</si>
  <si>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</si>
  <si>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</si>
  <si>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</si>
  <si>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</si>
  <si>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</si>
  <si>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</si>
  <si>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</si>
  <si>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</si>
  <si>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</si>
  <si>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</si>
  <si>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</si>
  <si>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</si>
  <si>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</si>
  <si>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</si>
  <si>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</si>
  <si>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</si>
  <si>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</si>
  <si>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</si>
  <si>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</si>
  <si>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</si>
  <si>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</si>
  <si>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</si>
  <si>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</si>
  <si>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</si>
  <si>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</si>
  <si>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</si>
  <si>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</si>
  <si>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</si>
  <si>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</si>
  <si>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</si>
  <si>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</si>
  <si>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</si>
  <si>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</si>
  <si>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</si>
  <si>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</si>
  <si>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</si>
  <si>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</si>
  <si>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</si>
  <si>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</si>
  <si>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</si>
  <si>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</si>
  <si>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</si>
  <si>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</si>
  <si>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</si>
  <si>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</si>
  <si>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</si>
  <si>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</si>
  <si>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</si>
  <si>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</si>
  <si>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</si>
  <si>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</si>
  <si>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</si>
  <si>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</si>
  <si>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</si>
  <si>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</si>
  <si>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</si>
  <si>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</si>
  <si>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</si>
  <si>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</si>
  <si>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</si>
  <si>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</si>
  <si>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</si>
  <si>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</si>
  <si>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</si>
  <si>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</si>
  <si>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</si>
  <si>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</si>
  <si>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</si>
  <si>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</si>
  <si>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</si>
  <si>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</si>
  <si>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</si>
  <si>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</si>
  <si>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</si>
  <si>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</si>
  <si>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</si>
  <si>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</si>
  <si>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</si>
  <si>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</si>
  <si>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</si>
  <si>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</si>
  <si>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</si>
  <si>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</si>
  <si>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</si>
  <si>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</si>
  <si>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</si>
  <si>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</si>
  <si>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</si>
  <si>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</si>
  <si>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</si>
  <si>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</si>
  <si>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</si>
  <si>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</si>
  <si>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</si>
  <si>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</si>
  <si>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</si>
  <si>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</si>
  <si>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</si>
  <si>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</si>
  <si>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</si>
  <si>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</si>
  <si>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</si>
  <si>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</si>
  <si>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</si>
  <si>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</si>
  <si>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</si>
  <si>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</si>
  <si>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</si>
  <si>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</si>
  <si>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</si>
  <si>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</si>
  <si>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</si>
  <si>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</si>
  <si>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</si>
  <si>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</si>
  <si>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</si>
  <si>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</si>
  <si>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</si>
  <si>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</si>
  <si>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</si>
  <si>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</si>
  <si>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</si>
  <si>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</si>
  <si>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</si>
  <si>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</si>
  <si>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</si>
  <si>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</si>
  <si>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</si>
  <si>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</si>
  <si>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</si>
  <si>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</si>
  <si>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</si>
  <si>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</si>
  <si>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</si>
  <si>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</si>
  <si>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</si>
  <si>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</si>
  <si>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</si>
  <si>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</si>
  <si>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</si>
  <si>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</si>
  <si>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</si>
  <si>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</si>
  <si>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</si>
  <si>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</si>
  <si>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</si>
  <si>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</si>
  <si>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</si>
  <si>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</si>
  <si>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</si>
  <si>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</si>
  <si>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</si>
  <si>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</si>
  <si>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</si>
  <si>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</si>
  <si>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</si>
  <si>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</si>
  <si>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</si>
  <si>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</si>
  <si>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</si>
  <si>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</si>
  <si>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</si>
  <si>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</si>
  <si>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</si>
  <si>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</si>
  <si>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</si>
  <si>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</si>
  <si>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</si>
  <si>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</si>
  <si>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</si>
  <si>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</si>
  <si>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</si>
  <si>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</si>
  <si>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</si>
  <si>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</si>
  <si>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</si>
  <si>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</si>
  <si>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</si>
  <si>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</si>
  <si>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</si>
  <si>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</si>
  <si>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</si>
  <si>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</si>
  <si>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</si>
  <si>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</si>
  <si>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</si>
  <si>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</si>
  <si>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</si>
  <si>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</si>
  <si>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</si>
  <si>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</si>
  <si>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</si>
  <si>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</si>
  <si>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</si>
  <si>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</si>
  <si>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</si>
  <si>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</si>
  <si>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</si>
  <si>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</si>
  <si>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</si>
  <si>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</si>
  <si>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</si>
  <si>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</si>
  <si>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</si>
  <si>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</si>
  <si>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</si>
  <si>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</si>
  <si>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</si>
  <si>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</si>
  <si>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</si>
  <si>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</si>
  <si>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</si>
  <si>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</si>
  <si>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</si>
  <si>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</si>
  <si>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</si>
  <si>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</si>
  <si>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</si>
  <si>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</si>
  <si>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</si>
  <si>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</si>
  <si>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</si>
  <si>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</si>
  <si>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</si>
  <si>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</si>
  <si>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</si>
  <si>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</si>
  <si>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</si>
  <si>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</si>
  <si>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</si>
  <si>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</si>
  <si>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</si>
  <si>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</si>
  <si>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</si>
  <si>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</si>
  <si>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</si>
  <si>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</si>
  <si>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</si>
  <si>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</si>
  <si>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</si>
  <si>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</si>
  <si>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</si>
  <si>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</si>
  <si>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</si>
  <si>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</si>
  <si>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</si>
  <si>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</si>
  <si>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</si>
  <si>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</si>
  <si>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</si>
  <si>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</si>
  <si>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</si>
  <si>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</si>
  <si>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</si>
  <si>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</si>
  <si>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</si>
  <si>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</si>
  <si>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</si>
  <si>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</si>
  <si>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</si>
  <si>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</si>
  <si>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</si>
  <si>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</si>
  <si>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</si>
  <si>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</si>
  <si>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</si>
  <si>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</si>
  <si>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</si>
  <si>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</si>
  <si>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</si>
  <si>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</si>
  <si>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</si>
  <si>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</si>
  <si>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</si>
  <si>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</si>
  <si>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</si>
  <si>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</si>
  <si>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</si>
  <si>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</si>
  <si>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</si>
  <si>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</si>
  <si>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</si>
  <si>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</si>
  <si>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</si>
  <si>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</si>
  <si>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</si>
  <si>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</si>
  <si>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</si>
  <si>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</si>
  <si>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</si>
  <si>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</si>
  <si>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</si>
  <si>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</si>
  <si>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</si>
  <si>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</si>
  <si>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</si>
  <si>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</si>
  <si>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</si>
  <si>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</si>
  <si>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</si>
  <si>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</si>
  <si>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</si>
  <si>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</si>
  <si>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</si>
  <si>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</si>
  <si>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</si>
  <si>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</si>
  <si>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</si>
  <si>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</si>
  <si>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</si>
  <si>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</si>
  <si>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</si>
  <si>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</si>
  <si>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</si>
  <si>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</si>
  <si>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</si>
  <si>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</si>
  <si>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</si>
  <si>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</si>
  <si>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</si>
  <si>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</si>
  <si>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</si>
  <si>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</si>
  <si>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</si>
  <si>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</si>
  <si>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</si>
  <si>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</si>
  <si>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</si>
  <si>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</si>
  <si>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</si>
  <si>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</si>
  <si>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</si>
  <si>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</si>
  <si>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</si>
  <si>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</si>
  <si>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</si>
  <si>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</si>
  <si>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</si>
  <si>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</si>
  <si>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</si>
  <si>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</si>
  <si>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</si>
  <si>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</si>
  <si>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</si>
  <si>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</si>
  <si>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</si>
  <si>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</si>
  <si>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</si>
  <si>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</si>
  <si>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</si>
  <si>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</si>
  <si>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</si>
  <si>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</si>
  <si>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</si>
  <si>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</si>
  <si>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</si>
  <si>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</si>
  <si>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</si>
  <si>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</si>
  <si>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</si>
  <si>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</si>
  <si>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</si>
  <si>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</si>
  <si>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</si>
  <si>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</si>
  <si>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</si>
  <si>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</si>
  <si>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</si>
  <si>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</si>
  <si>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</si>
  <si>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</si>
  <si>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</si>
  <si>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</si>
  <si>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</si>
  <si>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</si>
  <si>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</si>
  <si>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</si>
  <si>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</si>
  <si>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</si>
  <si>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</si>
  <si>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</si>
  <si>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</si>
  <si>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</si>
  <si>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</si>
  <si>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</si>
  <si>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</si>
  <si>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</si>
  <si>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</si>
  <si>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</si>
  <si>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</si>
  <si>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</si>
  <si>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</si>
  <si>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</si>
  <si>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</si>
  <si>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</si>
  <si>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</si>
  <si>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</si>
  <si>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</si>
  <si>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</si>
  <si>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</si>
  <si>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</si>
  <si>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</si>
  <si>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</si>
  <si>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</si>
  <si>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</si>
  <si>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</si>
  <si>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</si>
  <si>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</si>
  <si>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</si>
  <si>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</si>
  <si>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</si>
  <si>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</si>
  <si>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</si>
  <si>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</si>
  <si>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</si>
  <si>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</si>
  <si>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</si>
  <si>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</si>
  <si>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</si>
  <si>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</si>
  <si>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</si>
  <si>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</si>
  <si>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</si>
  <si>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</si>
  <si>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</si>
  <si>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</si>
  <si>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</si>
  <si>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</si>
  <si>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</si>
  <si>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</si>
  <si>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</si>
  <si>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</si>
  <si>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</si>
  <si>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</si>
  <si>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</si>
  <si>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</si>
  <si>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</si>
  <si>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</si>
  <si>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</si>
  <si>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</si>
  <si>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</si>
  <si>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</si>
  <si>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</si>
  <si>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</si>
  <si>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</si>
  <si>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</si>
  <si>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</si>
  <si>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</si>
  <si>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</si>
  <si>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</si>
  <si>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</si>
  <si>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</si>
  <si>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</si>
  <si>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</si>
  <si>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</si>
  <si>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</si>
  <si>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</si>
  <si>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</si>
  <si>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</si>
  <si>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</si>
  <si>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</si>
  <si>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</si>
  <si>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</si>
  <si>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</si>
  <si>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</si>
  <si>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</si>
  <si>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</si>
  <si>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</si>
  <si>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</si>
  <si>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</si>
  <si>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</si>
  <si>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</si>
  <si>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</si>
  <si>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</si>
  <si>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</si>
  <si>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</si>
  <si>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</si>
  <si>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</si>
  <si>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</si>
  <si>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</si>
  <si>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</si>
  <si>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</si>
  <si>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</si>
  <si>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</si>
  <si>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</si>
  <si>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</si>
  <si>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</si>
  <si>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</si>
  <si>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</si>
  <si>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</si>
  <si>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</si>
  <si>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</si>
  <si>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</si>
  <si>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</si>
  <si>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</si>
  <si>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</si>
  <si>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</si>
  <si>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</si>
  <si>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</si>
  <si>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</si>
  <si>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</si>
  <si>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</si>
  <si>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</si>
  <si>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</si>
  <si>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</si>
  <si>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</si>
  <si>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</si>
  <si>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</si>
  <si>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</si>
  <si>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</si>
  <si>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</si>
  <si>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</si>
  <si>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</si>
  <si>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</si>
  <si>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</si>
  <si>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</si>
  <si>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</si>
  <si>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</si>
  <si>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</si>
  <si>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</si>
  <si>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</si>
  <si>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</si>
  <si>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</si>
  <si>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</si>
  <si>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</si>
  <si>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</si>
  <si>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</si>
  <si>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</si>
  <si>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</si>
  <si>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</si>
  <si>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</si>
  <si>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</si>
  <si>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</si>
  <si>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</si>
  <si>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</si>
  <si>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</si>
  <si>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</si>
  <si>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</si>
  <si>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</si>
  <si>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</si>
  <si>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</si>
  <si>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</si>
  <si>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</si>
  <si>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</si>
  <si>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</si>
  <si>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</si>
  <si>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</si>
  <si>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</si>
  <si>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</si>
  <si>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</si>
  <si>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</si>
  <si>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</si>
  <si>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</si>
  <si>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</si>
  <si>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</si>
  <si>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</si>
  <si>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</si>
  <si>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</si>
  <si>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</si>
  <si>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</si>
  <si>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</si>
  <si>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</si>
  <si>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</si>
  <si>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</si>
  <si>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</si>
  <si>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</si>
  <si>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</si>
  <si>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</si>
  <si>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</si>
  <si>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</si>
  <si>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</si>
  <si>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</si>
  <si>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</si>
  <si>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</si>
  <si>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</si>
  <si>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</si>
  <si>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</si>
  <si>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</si>
  <si>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</si>
  <si>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</si>
  <si>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</si>
  <si>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</si>
  <si>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</si>
  <si>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</si>
  <si>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</si>
  <si>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</si>
  <si>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</si>
  <si>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</si>
  <si>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</si>
  <si>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</si>
  <si>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</si>
  <si>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</si>
  <si>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</si>
  <si>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</si>
  <si>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</si>
  <si>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</si>
  <si>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</si>
  <si>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</si>
  <si>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</si>
  <si>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</si>
  <si>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</si>
  <si>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</si>
  <si>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</si>
  <si>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</si>
  <si>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</si>
  <si>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</si>
  <si>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</si>
  <si>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</si>
  <si>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</si>
  <si>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</si>
  <si>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</si>
  <si>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</si>
  <si>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</si>
  <si>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</si>
  <si>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</si>
  <si>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</si>
  <si>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</si>
  <si>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</si>
  <si>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</si>
  <si>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</si>
  <si>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</si>
  <si>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</si>
  <si>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</si>
  <si>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</si>
  <si>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</si>
  <si>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</si>
  <si>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</si>
  <si>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</si>
  <si>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</si>
  <si>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</si>
  <si>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</si>
  <si>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</si>
  <si>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</si>
  <si>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</si>
  <si>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</si>
  <si>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</si>
  <si>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</si>
  <si>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</si>
  <si>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</si>
  <si>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</si>
  <si>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</si>
  <si>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</si>
  <si>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</si>
  <si>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</si>
  <si>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</si>
  <si>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</si>
  <si>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</si>
  <si>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</si>
  <si>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</si>
  <si>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</si>
  <si>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</si>
  <si>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</si>
  <si>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</si>
  <si>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</si>
  <si>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</si>
  <si>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</si>
  <si>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</si>
  <si>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</si>
  <si>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</si>
  <si>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</si>
  <si>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</si>
  <si>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</si>
  <si>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</si>
  <si>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</si>
  <si>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</si>
  <si>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</si>
  <si>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</si>
  <si>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</si>
  <si>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</si>
  <si>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</si>
  <si>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</si>
  <si>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</si>
  <si>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</si>
  <si>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</si>
  <si>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</si>
  <si>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</si>
  <si>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</si>
  <si>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</si>
  <si>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</si>
  <si>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</si>
  <si>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</si>
  <si>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</si>
  <si>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</si>
  <si>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</si>
  <si>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</si>
  <si>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</si>
  <si>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</si>
  <si>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</si>
  <si>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</si>
  <si>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</si>
  <si>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</si>
  <si>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</si>
  <si>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</si>
  <si>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</si>
  <si>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</si>
  <si>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</si>
  <si>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</si>
  <si>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</si>
  <si>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</si>
  <si>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</si>
  <si>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</si>
  <si>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</si>
  <si>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</si>
  <si>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</si>
  <si>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</si>
  <si>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</si>
  <si>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</si>
  <si>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</si>
  <si>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</si>
  <si>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</si>
  <si>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</si>
  <si>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</si>
  <si>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</si>
  <si>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</si>
  <si>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</si>
  <si>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</si>
  <si>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</si>
  <si>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</si>
  <si>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</si>
  <si>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</si>
  <si>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</si>
  <si>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</si>
  <si>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</si>
  <si>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</si>
  <si>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</si>
  <si>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</si>
  <si>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</si>
  <si>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</si>
  <si>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</si>
  <si>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</si>
  <si>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</si>
  <si>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</si>
  <si>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</si>
  <si>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</si>
  <si>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</si>
  <si>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</si>
  <si>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</si>
  <si>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</si>
  <si>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</si>
  <si>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</si>
  <si>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</si>
  <si>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</si>
  <si>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</si>
  <si>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</si>
  <si>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</si>
  <si>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</si>
  <si>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</si>
  <si>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</si>
  <si>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</si>
  <si>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</si>
  <si>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</si>
  <si>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</si>
  <si>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</si>
  <si>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</si>
  <si>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</si>
  <si>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</si>
  <si>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</si>
  <si>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</si>
  <si>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</si>
  <si>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</si>
  <si>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</si>
  <si>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</si>
  <si>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</si>
  <si>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</si>
  <si>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</si>
  <si>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</si>
  <si>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</si>
  <si>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</si>
  <si>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</si>
  <si>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</si>
  <si>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</si>
  <si>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</si>
  <si>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</si>
  <si>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</si>
  <si>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</si>
  <si>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</si>
  <si>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</si>
  <si>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</si>
  <si>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</si>
  <si>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</si>
  <si>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</si>
  <si>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</si>
  <si>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</si>
  <si>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</si>
  <si>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</si>
  <si>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</si>
  <si>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</si>
  <si>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</si>
  <si>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</si>
  <si>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</si>
  <si>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</si>
  <si>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</si>
  <si>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</si>
  <si>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</si>
  <si>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</si>
  <si>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</si>
  <si>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</si>
  <si>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</si>
  <si>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</si>
  <si>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</si>
  <si>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</si>
  <si>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</si>
  <si>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</si>
  <si>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</si>
  <si>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</si>
  <si>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</si>
  <si>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</si>
  <si>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</si>
  <si>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</si>
  <si>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</si>
  <si>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</si>
  <si>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</si>
  <si>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</si>
  <si>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</si>
  <si>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</si>
  <si>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</si>
  <si>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</si>
  <si>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</si>
  <si>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</si>
  <si>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</si>
  <si>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</si>
  <si>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</si>
  <si>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</si>
  <si>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</si>
  <si>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</si>
  <si>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</si>
  <si>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</si>
  <si>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</si>
  <si>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</si>
  <si>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</si>
  <si>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</si>
  <si>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</si>
  <si>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</si>
  <si>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</si>
  <si>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</si>
  <si>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</si>
  <si>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</si>
  <si>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</si>
  <si>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</si>
  <si>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</si>
  <si>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</si>
  <si>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</si>
  <si>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</si>
  <si>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</si>
  <si>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</si>
  <si>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</si>
  <si>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</si>
  <si>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</si>
  <si>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</si>
  <si>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</si>
  <si>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</si>
  <si>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</si>
  <si>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</si>
  <si>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</si>
  <si>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</si>
  <si>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</si>
  <si>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</si>
  <si>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</si>
  <si>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</si>
  <si>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</si>
  <si>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</si>
  <si>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</si>
  <si>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</si>
  <si>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</si>
  <si>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</si>
  <si>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</si>
  <si>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</si>
  <si>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</si>
  <si>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</si>
  <si>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</si>
  <si>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</si>
  <si>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</si>
  <si>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</si>
  <si>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</si>
  <si>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</si>
  <si>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</si>
  <si>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</si>
  <si>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</si>
  <si>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</si>
  <si>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</si>
  <si>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</si>
  <si>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</si>
  <si>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</si>
  <si>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</si>
  <si>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</si>
  <si>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</si>
  <si>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</si>
  <si>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</si>
  <si>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</si>
  <si>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</si>
  <si>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</si>
  <si>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</si>
  <si>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</si>
  <si>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</si>
  <si>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</si>
  <si>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</si>
  <si>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</si>
  <si>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</si>
  <si>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</si>
  <si>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</si>
  <si>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</si>
  <si>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</si>
  <si>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</si>
  <si>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</si>
  <si>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</si>
  <si>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</si>
  <si>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</si>
  <si>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</si>
  <si>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</si>
  <si>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</si>
  <si>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</si>
  <si>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</si>
  <si>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</si>
  <si>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</si>
  <si>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</si>
  <si>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</si>
  <si>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</si>
  <si>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</si>
  <si>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</si>
  <si>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</si>
  <si>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</si>
  <si>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</si>
  <si>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</si>
  <si>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</si>
  <si>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</si>
  <si>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</si>
  <si>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</si>
  <si>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</si>
  <si>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</si>
  <si>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</si>
  <si>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</si>
  <si>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</si>
  <si>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</si>
  <si>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</si>
  <si>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</si>
  <si>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</si>
  <si>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</si>
  <si>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</si>
  <si>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</si>
  <si>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</si>
  <si>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</si>
  <si>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</si>
  <si>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</si>
  <si>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</si>
  <si>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</si>
  <si>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</si>
  <si>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</si>
  <si>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</si>
  <si>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</si>
  <si>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</si>
  <si>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</si>
  <si>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</si>
  <si>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</si>
  <si>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</si>
  <si>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</si>
  <si>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</si>
  <si>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</si>
  <si>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</si>
  <si>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</si>
  <si>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</si>
  <si>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</si>
  <si>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</si>
  <si>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</si>
  <si>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</si>
  <si>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</si>
  <si>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</si>
  <si>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</si>
  <si>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</si>
  <si>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</si>
  <si>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</si>
  <si>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</si>
  <si>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</si>
  <si>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</si>
  <si>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</si>
  <si>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</si>
  <si>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</si>
  <si>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</si>
  <si>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</si>
  <si>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</si>
  <si>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</si>
  <si>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</si>
  <si>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</si>
  <si>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</si>
  <si>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</si>
  <si>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</si>
  <si>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</si>
  <si>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</si>
  <si>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</si>
  <si>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</si>
  <si>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</si>
  <si>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</si>
  <si>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</si>
  <si>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</si>
  <si>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</si>
  <si>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</si>
  <si>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</si>
  <si>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</si>
  <si>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</si>
  <si>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</si>
  <si>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</si>
  <si>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</si>
  <si>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</si>
  <si>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</si>
  <si>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</si>
  <si>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</si>
  <si>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</si>
  <si>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</si>
  <si>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</si>
  <si>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</si>
  <si>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</si>
  <si>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</si>
  <si>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</si>
  <si>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</si>
  <si>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</si>
  <si>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</si>
  <si>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</si>
  <si>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</si>
  <si>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</si>
  <si>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</si>
  <si>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</si>
  <si>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</si>
  <si>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</si>
  <si>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</si>
  <si>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</si>
  <si>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</si>
  <si>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</si>
  <si>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</si>
  <si>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</si>
  <si>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</si>
  <si>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</si>
  <si>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</si>
  <si>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</si>
  <si>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</si>
  <si>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</si>
  <si>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</si>
  <si>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</si>
  <si>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</si>
  <si>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</si>
  <si>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</si>
  <si>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</si>
  <si>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</si>
  <si>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</si>
  <si>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</si>
  <si>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</si>
  <si>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</si>
  <si>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</si>
  <si>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</si>
  <si>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</si>
  <si>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</si>
  <si>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</si>
  <si>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</si>
  <si>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</si>
  <si>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</si>
  <si>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</si>
  <si>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</si>
  <si>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</si>
  <si>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</si>
  <si>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</si>
  <si>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</si>
  <si>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</si>
  <si>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</si>
  <si>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</si>
  <si>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</si>
  <si>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</si>
  <si>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</si>
  <si>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</si>
  <si>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</si>
  <si>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</si>
  <si>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</si>
  <si>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</si>
  <si>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</si>
  <si>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</si>
  <si>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</si>
  <si>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</si>
  <si>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</si>
  <si>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</si>
  <si>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</si>
  <si>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</si>
  <si>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</si>
  <si>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</si>
  <si>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</si>
  <si>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</si>
  <si>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</si>
  <si>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</si>
  <si>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</si>
  <si>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</si>
  <si>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</si>
  <si>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</si>
  <si>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</si>
  <si>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</si>
  <si>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</si>
  <si>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</si>
  <si>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</si>
  <si>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</si>
  <si>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</si>
  <si>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</si>
  <si>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</si>
  <si>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</si>
  <si>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</si>
  <si>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</si>
  <si>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</si>
  <si>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</si>
  <si>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</si>
  <si>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</si>
  <si>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</si>
  <si>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</si>
  <si>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</si>
  <si>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</si>
  <si>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</si>
  <si>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</si>
  <si>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</si>
  <si>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</si>
  <si>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</si>
  <si>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</si>
  <si>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</si>
  <si>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</si>
  <si>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</si>
  <si>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</si>
  <si>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</si>
  <si>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</si>
  <si>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</si>
  <si>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</si>
  <si>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</si>
  <si>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</si>
  <si>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</si>
  <si>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</si>
  <si>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</si>
  <si>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</si>
  <si>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</si>
  <si>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</si>
  <si>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</si>
  <si>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</si>
  <si>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</si>
  <si>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</si>
  <si>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</si>
  <si>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</si>
  <si>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</si>
  <si>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</si>
  <si>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</si>
  <si>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</si>
  <si>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</si>
  <si>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</si>
  <si>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</si>
  <si>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</si>
  <si>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</si>
  <si>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</si>
  <si>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</si>
  <si>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</si>
  <si>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</si>
  <si>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</si>
  <si>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</si>
  <si>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</si>
  <si>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</si>
  <si>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</si>
  <si>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</si>
  <si>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</si>
  <si>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</si>
  <si>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</si>
  <si>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</si>
  <si>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</si>
  <si>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</si>
  <si>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</si>
  <si>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</si>
  <si>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</si>
  <si>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</si>
  <si>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</si>
  <si>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</si>
  <si>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</si>
  <si>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</si>
  <si>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</si>
  <si>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</si>
  <si>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</si>
  <si>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</si>
  <si>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</si>
  <si>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</si>
  <si>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</si>
  <si>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</si>
  <si>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</si>
  <si>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</si>
  <si>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</si>
  <si>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</si>
  <si>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</si>
  <si>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</si>
  <si>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</si>
  <si>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</si>
  <si>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</si>
  <si>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</si>
  <si>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</si>
  <si>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</si>
  <si>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</si>
  <si>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</si>
  <si>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</si>
  <si>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</si>
  <si>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</si>
  <si>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</si>
  <si>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</si>
  <si>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</si>
  <si>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</si>
  <si>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</si>
  <si>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</si>
  <si>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</si>
  <si>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</si>
  <si>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</si>
  <si>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</si>
  <si>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</si>
  <si>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</si>
  <si>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</si>
  <si>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</si>
  <si>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</si>
  <si>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</si>
  <si>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</si>
  <si>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</si>
  <si>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</si>
  <si>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</si>
  <si>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</si>
  <si>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</si>
  <si>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</si>
  <si>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</si>
  <si>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</si>
  <si>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</si>
  <si>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</si>
  <si>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</si>
  <si>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</si>
  <si>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</si>
  <si>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</si>
  <si>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</si>
  <si>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</si>
  <si>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</si>
  <si>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</si>
  <si>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</si>
  <si>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</si>
  <si>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</si>
  <si>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</si>
  <si>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</si>
  <si>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</si>
  <si>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</si>
  <si>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</si>
  <si>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</si>
  <si>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</si>
  <si>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</si>
  <si>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</si>
  <si>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</si>
  <si>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</si>
  <si>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</si>
  <si>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</si>
  <si>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</si>
  <si>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</si>
  <si>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</si>
  <si>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</si>
  <si>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</si>
  <si>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</si>
  <si>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</si>
  <si>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</si>
  <si>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</si>
  <si>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</si>
  <si>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</si>
  <si>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</si>
  <si>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</si>
  <si>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</si>
  <si>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</si>
  <si>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</si>
  <si>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</si>
  <si>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</si>
  <si>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</si>
  <si>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</si>
  <si>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</si>
  <si>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</si>
  <si>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</si>
  <si>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</si>
  <si>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</si>
  <si>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</si>
  <si>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</si>
  <si>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</si>
  <si>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</si>
  <si>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</si>
  <si>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</si>
  <si>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</si>
  <si>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</si>
  <si>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</si>
  <si>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</si>
  <si>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</si>
  <si>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</si>
  <si>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</si>
  <si>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</si>
  <si>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</si>
  <si>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</si>
  <si>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</si>
  <si>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</si>
  <si>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</si>
  <si>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</si>
  <si>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</si>
  <si>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</si>
  <si>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</si>
  <si>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</si>
  <si>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</si>
  <si>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</si>
  <si>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</si>
  <si>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</si>
  <si>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</si>
  <si>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</si>
  <si>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</si>
  <si>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</si>
  <si>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</si>
  <si>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</si>
  <si>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</si>
  <si>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</si>
  <si>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</si>
  <si>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</si>
  <si>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</si>
  <si>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</si>
  <si>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</si>
  <si>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</si>
  <si>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</si>
  <si>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</si>
  <si>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</si>
  <si>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</si>
  <si>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</si>
  <si>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</si>
  <si>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</si>
  <si>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</si>
  <si>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</si>
  <si>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</si>
  <si>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</si>
  <si>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</si>
  <si>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</si>
  <si>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</si>
  <si>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</si>
  <si>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</si>
  <si>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</si>
  <si>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</si>
  <si>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</si>
  <si>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</si>
  <si>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</si>
  <si>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</si>
  <si>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</si>
  <si>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</si>
  <si>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</si>
  <si>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</si>
  <si>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</si>
  <si>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</si>
  <si>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</si>
  <si>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</si>
  <si>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</si>
  <si>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</si>
  <si>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</si>
  <si>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</si>
  <si>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</si>
  <si>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</si>
  <si>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</si>
  <si>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</si>
  <si>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</si>
  <si>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</si>
  <si>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</si>
  <si>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</si>
  <si>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</si>
  <si>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</si>
  <si>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</si>
  <si>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</si>
  <si>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</si>
  <si>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</si>
  <si>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</si>
  <si>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</si>
  <si>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</si>
  <si>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</si>
  <si>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</si>
  <si>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</si>
  <si>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</si>
  <si>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</si>
  <si>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</si>
  <si>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</si>
  <si>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</si>
  <si>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</si>
  <si>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</si>
  <si>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</si>
  <si>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</si>
  <si>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</si>
  <si>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</si>
  <si>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</si>
  <si>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</si>
  <si>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</si>
  <si>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</si>
  <si>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</si>
  <si>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</si>
  <si>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</si>
  <si>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</si>
  <si>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</si>
  <si>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</si>
  <si>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</si>
  <si>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</si>
  <si>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</si>
  <si>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</si>
  <si>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</si>
  <si>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</si>
  <si>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</si>
  <si>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</si>
  <si>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</si>
  <si>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</si>
  <si>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</si>
  <si>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</si>
  <si>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</si>
  <si>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</si>
  <si>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</si>
  <si>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</si>
  <si>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</si>
  <si>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</si>
  <si>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</si>
  <si>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</si>
  <si>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</si>
  <si>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</si>
  <si>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</si>
  <si>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</si>
  <si>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</si>
  <si>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</si>
  <si>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</si>
  <si>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</si>
  <si>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</si>
  <si>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</si>
  <si>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</si>
  <si>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</si>
  <si>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</si>
  <si>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</si>
  <si>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</si>
  <si>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</si>
  <si>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</si>
  <si>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</si>
  <si>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</si>
  <si>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</si>
  <si>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</si>
  <si>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</si>
  <si>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</si>
  <si>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</si>
  <si>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</si>
  <si>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</si>
  <si>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</si>
  <si>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</si>
  <si>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</si>
  <si>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</si>
  <si>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</si>
  <si>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</si>
  <si>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</si>
  <si>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</si>
  <si>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</si>
  <si>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</si>
  <si>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</si>
  <si>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</si>
  <si>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</si>
  <si>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</si>
  <si>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</si>
  <si>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</si>
  <si>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</si>
  <si>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</si>
  <si>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</si>
  <si>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</si>
  <si>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</si>
  <si>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</si>
  <si>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</si>
  <si>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</si>
  <si>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</si>
  <si>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</si>
  <si>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</si>
  <si>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</si>
  <si>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</si>
  <si>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</si>
  <si>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</si>
  <si>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</si>
  <si>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</si>
  <si>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</si>
  <si>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</si>
  <si>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</si>
  <si>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</si>
  <si>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</si>
  <si>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</si>
  <si>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</si>
  <si>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</si>
  <si>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</si>
  <si>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</si>
  <si>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</si>
  <si>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</si>
  <si>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</si>
  <si>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</si>
  <si>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</si>
  <si>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</si>
  <si>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</si>
  <si>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</si>
  <si>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</si>
  <si>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</si>
  <si>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</si>
  <si>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</si>
  <si>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</si>
  <si>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</si>
  <si>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</si>
  <si>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</si>
  <si>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</si>
  <si>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</si>
  <si>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</si>
  <si>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</si>
  <si>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</si>
  <si>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</si>
  <si>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</si>
  <si>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</si>
  <si>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</si>
  <si>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</si>
  <si>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</si>
  <si>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</si>
  <si>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</si>
  <si>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</si>
  <si>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</si>
  <si>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</si>
  <si>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</si>
  <si>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</si>
  <si>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</si>
  <si>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</si>
  <si>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</si>
  <si>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</si>
  <si>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</si>
  <si>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</si>
  <si>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</si>
  <si>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</si>
  <si>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</si>
  <si>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</si>
  <si>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</si>
  <si>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</si>
  <si>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</si>
  <si>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</si>
  <si>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</si>
  <si>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</si>
  <si>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</si>
  <si>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</si>
  <si>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</si>
  <si>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</si>
  <si>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</si>
  <si>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</si>
  <si>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</si>
  <si>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</si>
  <si>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</si>
  <si>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</si>
  <si>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</si>
  <si>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</si>
  <si>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</si>
  <si>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</si>
  <si>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</si>
  <si>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</si>
  <si>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</si>
  <si>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</si>
  <si>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</si>
  <si>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</si>
  <si>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</si>
  <si>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</si>
  <si>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</si>
  <si>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</si>
  <si>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</si>
  <si>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</si>
  <si>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</si>
  <si>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</si>
  <si>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</si>
  <si>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</si>
  <si>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</si>
  <si>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</si>
  <si>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</si>
  <si>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</si>
  <si>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</si>
  <si>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</si>
  <si>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</si>
  <si>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</si>
  <si>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</si>
  <si>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</si>
  <si>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</si>
  <si>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</si>
  <si>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</si>
  <si>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</si>
  <si>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</si>
  <si>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</si>
  <si>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</si>
  <si>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</si>
  <si>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</si>
  <si>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</si>
  <si>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</si>
  <si>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</si>
  <si>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</si>
  <si>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</si>
  <si>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</si>
  <si>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</si>
  <si>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</si>
  <si>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</si>
  <si>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</si>
  <si>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</si>
  <si>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</si>
  <si>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</si>
  <si>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</si>
  <si>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</si>
  <si>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</si>
  <si>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</si>
  <si>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</si>
  <si>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</si>
  <si>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</si>
  <si>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</si>
  <si>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</si>
  <si>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</si>
  <si>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</si>
  <si>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</si>
  <si>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</si>
  <si>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</si>
  <si>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</si>
  <si>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</si>
  <si>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</si>
  <si>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</si>
  <si>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</si>
  <si>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</si>
  <si>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</si>
  <si>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</si>
  <si>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</si>
  <si>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</si>
  <si>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</si>
  <si>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</si>
  <si>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</si>
  <si>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</si>
  <si>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</si>
  <si>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</si>
  <si>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</si>
  <si>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</si>
  <si>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</si>
  <si>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</si>
  <si>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</si>
  <si>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</si>
  <si>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</si>
  <si>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</si>
  <si>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</si>
  <si>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</si>
  <si>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</si>
  <si>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</si>
  <si>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</si>
  <si>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</si>
  <si>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</si>
  <si>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</si>
  <si>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</si>
  <si>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</si>
  <si>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</si>
  <si>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</si>
  <si>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</si>
  <si>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</si>
  <si>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</si>
  <si>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</si>
  <si>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</si>
  <si>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</si>
  <si>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</si>
  <si>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</si>
  <si>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</si>
  <si>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</si>
  <si>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</si>
  <si>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</si>
  <si>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</si>
  <si>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</si>
  <si>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</si>
  <si>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</si>
  <si>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</si>
  <si>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</si>
  <si>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</si>
  <si>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</si>
  <si>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</si>
  <si>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</si>
  <si>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</si>
  <si>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</si>
  <si>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</si>
  <si>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</si>
  <si>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</si>
  <si>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</si>
  <si>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</si>
  <si>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</si>
  <si>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</si>
  <si>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</si>
  <si>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</si>
  <si>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</si>
  <si>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</si>
  <si>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</si>
  <si>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</si>
  <si>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</si>
  <si>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</si>
  <si>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</si>
  <si>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</si>
  <si>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</si>
  <si>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</si>
  <si>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</si>
  <si>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</si>
  <si>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</si>
  <si>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</si>
  <si>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</si>
  <si>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</si>
  <si>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</si>
  <si>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</si>
  <si>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</si>
  <si>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</si>
  <si>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</si>
  <si>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</si>
  <si>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</si>
  <si>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</si>
  <si>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</si>
  <si>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</si>
  <si>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</si>
  <si>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</si>
  <si>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</si>
  <si>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</si>
  <si>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</si>
  <si>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</si>
  <si>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</si>
  <si>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</si>
  <si>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</si>
  <si>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</si>
  <si>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</si>
  <si>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</si>
  <si>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</si>
  <si>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</si>
  <si>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</si>
  <si>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</si>
  <si>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</si>
  <si>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</si>
  <si>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</si>
  <si>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</si>
  <si>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</si>
  <si>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</si>
  <si>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</si>
  <si>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</si>
  <si>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</si>
  <si>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</si>
  <si>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</si>
  <si>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</si>
  <si>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</si>
  <si>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</si>
  <si>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</si>
  <si>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</si>
  <si>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</si>
  <si>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</si>
  <si>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</si>
  <si>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</si>
  <si>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</si>
  <si>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</si>
  <si>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</si>
  <si>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</si>
  <si>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</si>
  <si>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</si>
  <si>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</si>
  <si>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</si>
  <si>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</si>
  <si>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</si>
  <si>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</si>
  <si>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</si>
  <si>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</si>
  <si>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</si>
  <si>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</si>
  <si>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</si>
  <si>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</si>
  <si>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</si>
  <si>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</si>
  <si>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</si>
  <si>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</si>
  <si>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</si>
  <si>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</si>
  <si>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</si>
  <si>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</si>
  <si>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</si>
  <si>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</si>
  <si>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</si>
  <si>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</si>
  <si>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</si>
  <si>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</si>
  <si>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</si>
  <si>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</si>
  <si>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</si>
  <si>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</si>
  <si>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</si>
  <si>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</si>
  <si>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</si>
  <si>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</si>
  <si>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</si>
  <si>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</si>
  <si>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</si>
  <si>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</si>
  <si>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</si>
  <si>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</si>
  <si>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</si>
  <si>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</si>
  <si>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</si>
  <si>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</si>
  <si>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</si>
  <si>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</si>
  <si>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</si>
  <si>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</si>
  <si>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</si>
  <si>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</si>
  <si>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</si>
  <si>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</si>
  <si>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</si>
  <si>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</si>
  <si>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</si>
  <si>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</si>
  <si>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</si>
  <si>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</si>
  <si>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</si>
  <si>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</si>
  <si>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</si>
  <si>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</si>
  <si>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</si>
  <si>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</si>
  <si>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</si>
  <si>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</si>
  <si>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</si>
  <si>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</si>
  <si>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</si>
  <si>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</si>
  <si>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</si>
  <si>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</si>
  <si>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</si>
  <si>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</si>
  <si>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</si>
  <si>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</si>
  <si>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</si>
  <si>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</si>
  <si>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</si>
  <si>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</si>
  <si>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</si>
  <si>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</si>
  <si>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</si>
  <si>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</si>
  <si>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</si>
  <si>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</si>
  <si>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</si>
  <si>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</si>
  <si>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</si>
  <si>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</si>
  <si>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</si>
  <si>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</si>
  <si>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</si>
  <si>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</si>
  <si>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</si>
  <si>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</si>
  <si>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</si>
  <si>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</si>
  <si>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</si>
  <si>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</si>
  <si>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</si>
  <si>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</si>
  <si>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</si>
  <si>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</si>
  <si>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</si>
  <si>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</si>
  <si>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</si>
  <si>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</si>
  <si>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</si>
  <si>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</si>
  <si>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</si>
  <si>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</si>
  <si>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</si>
  <si>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</si>
  <si>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</si>
  <si>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</si>
  <si>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</si>
  <si>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</si>
  <si>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</si>
  <si>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</si>
  <si>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</si>
  <si>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</si>
  <si>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</si>
  <si>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</si>
  <si>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</si>
  <si>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</si>
  <si>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</si>
  <si>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</si>
  <si>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</si>
  <si>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</si>
  <si>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</si>
  <si>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</si>
  <si>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</si>
  <si>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</si>
  <si>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</si>
  <si>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</si>
  <si>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</si>
  <si>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</si>
  <si>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</si>
  <si>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</si>
  <si>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</si>
  <si>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</si>
  <si>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</si>
  <si>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</si>
  <si>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</si>
  <si>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</si>
  <si>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</si>
  <si>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</si>
  <si>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</si>
  <si>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</si>
  <si>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</si>
  <si>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</si>
  <si>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</si>
  <si>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</si>
  <si>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</si>
  <si>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</si>
  <si>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</si>
  <si>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</si>
  <si>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</si>
  <si>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</si>
  <si>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</si>
  <si>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</si>
  <si>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</si>
  <si>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</si>
  <si>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</si>
  <si>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</si>
  <si>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</si>
  <si>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</si>
  <si>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</si>
  <si>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</si>
  <si>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</si>
  <si>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</si>
  <si>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</si>
  <si>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</si>
  <si>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</si>
  <si>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</si>
  <si>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</si>
  <si>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</si>
  <si>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</si>
  <si>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</si>
  <si>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</si>
  <si>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</si>
  <si>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</si>
  <si>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</si>
  <si>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</si>
  <si>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</si>
  <si>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</si>
  <si>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</si>
  <si>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</si>
  <si>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</si>
  <si>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</si>
  <si>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</si>
  <si>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</si>
  <si>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</si>
  <si>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</si>
  <si>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</si>
  <si>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</si>
  <si>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</si>
  <si>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</si>
  <si>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</si>
  <si>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</si>
  <si>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</si>
  <si>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</si>
  <si>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</si>
  <si>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</si>
  <si>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</si>
  <si>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</si>
  <si>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</si>
  <si>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</si>
  <si>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</si>
  <si>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</si>
  <si>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</si>
  <si>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</si>
  <si>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</si>
  <si>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</si>
  <si>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</si>
  <si>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</si>
  <si>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</si>
  <si>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</si>
  <si>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</si>
  <si>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</si>
  <si>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</si>
  <si>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</si>
  <si>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</si>
  <si>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</si>
  <si>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</si>
  <si>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</si>
  <si>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</si>
  <si>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</si>
  <si>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</si>
  <si>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</si>
  <si>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</si>
  <si>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</si>
  <si>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</si>
  <si>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</si>
  <si>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</si>
  <si>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</si>
  <si>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</si>
  <si>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</si>
  <si>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</si>
  <si>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</si>
  <si>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</si>
  <si>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</si>
  <si>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</si>
  <si>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</si>
  <si>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</si>
  <si>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</si>
  <si>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</si>
  <si>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</si>
  <si>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</si>
  <si>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</si>
  <si>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</si>
  <si>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</si>
  <si>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</si>
  <si>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</si>
  <si>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</si>
  <si>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</si>
  <si>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</si>
  <si>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</si>
  <si>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</si>
  <si>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</si>
  <si>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</si>
  <si>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</si>
  <si>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</si>
  <si>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</si>
  <si>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</si>
  <si>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</si>
  <si>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</si>
  <si>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</si>
  <si>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</si>
  <si>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</si>
  <si>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</si>
  <si>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</si>
  <si>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</si>
  <si>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</si>
  <si>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</si>
  <si>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</si>
  <si>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</si>
  <si>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</si>
  <si>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</si>
  <si>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</si>
  <si>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</si>
  <si>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</si>
  <si>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</si>
  <si>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</si>
  <si>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</si>
  <si>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</si>
  <si>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</si>
  <si>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</si>
  <si>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</si>
  <si>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</si>
  <si>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</si>
  <si>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</si>
  <si>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</si>
  <si>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</si>
  <si>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</si>
  <si>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</si>
  <si>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</si>
  <si>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</si>
  <si>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</si>
  <si>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</si>
  <si>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</si>
  <si>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</si>
  <si>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</si>
  <si>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</si>
  <si>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</si>
  <si>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</si>
  <si>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</si>
  <si>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</si>
  <si>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</si>
  <si>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</si>
  <si>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</si>
  <si>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</si>
  <si>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</si>
  <si>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</si>
  <si>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</si>
  <si>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</si>
  <si>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</si>
  <si>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</si>
  <si>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</si>
  <si>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</si>
  <si>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</si>
  <si>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</si>
  <si>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</si>
  <si>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</si>
  <si>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</si>
  <si>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</si>
  <si>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</si>
  <si>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</si>
  <si>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</si>
  <si>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</si>
  <si>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</si>
  <si>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</si>
  <si>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</si>
  <si>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</si>
  <si>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</si>
  <si>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</si>
  <si>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</si>
  <si>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</si>
  <si>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</si>
  <si>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</si>
  <si>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</si>
  <si>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</si>
  <si>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</si>
  <si>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</si>
  <si>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</si>
  <si>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</si>
  <si>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</si>
  <si>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</si>
  <si>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</si>
  <si>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</si>
  <si>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</si>
  <si>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</si>
  <si>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</si>
  <si>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</si>
  <si>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</si>
  <si>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</si>
  <si>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</si>
  <si>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</si>
  <si>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</si>
  <si>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</si>
  <si>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</si>
  <si>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</si>
  <si>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</si>
  <si>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</si>
  <si>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</si>
  <si>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</si>
  <si>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</si>
  <si>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</si>
  <si>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</si>
  <si>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</si>
  <si>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</si>
  <si>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</si>
  <si>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</si>
  <si>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</si>
  <si>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</si>
  <si>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</si>
  <si>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</si>
  <si>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</si>
  <si>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</si>
  <si>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</si>
  <si>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</si>
  <si>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</si>
  <si>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</si>
  <si>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</si>
  <si>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</si>
  <si>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</si>
  <si>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</si>
  <si>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</si>
  <si>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</si>
  <si>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</si>
  <si>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</si>
  <si>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</si>
  <si>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</si>
  <si>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</si>
  <si>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</si>
  <si>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</si>
  <si>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</si>
  <si>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</si>
  <si>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</si>
  <si>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</si>
  <si>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</si>
  <si>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</si>
  <si>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</si>
  <si>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</si>
  <si>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</si>
  <si>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</si>
  <si>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</si>
  <si>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</si>
  <si>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</si>
  <si>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</si>
  <si>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</si>
  <si>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</si>
  <si>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</si>
  <si>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</si>
  <si>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</si>
  <si>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</si>
  <si>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</si>
  <si>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</si>
  <si>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</si>
  <si>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</si>
  <si>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</si>
  <si>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</si>
  <si>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</si>
  <si>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</si>
  <si>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</si>
  <si>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</si>
  <si>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</si>
  <si>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</si>
  <si>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</si>
  <si>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</si>
  <si>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</si>
  <si>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</si>
  <si>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</si>
  <si>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</si>
  <si>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</si>
  <si>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</si>
  <si>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</si>
  <si>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</si>
  <si>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</si>
  <si>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</si>
  <si>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</si>
  <si>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</si>
  <si>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</si>
  <si>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</si>
  <si>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</si>
  <si>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</si>
  <si>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</si>
  <si>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</si>
  <si>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</si>
  <si>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</si>
  <si>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</si>
  <si>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</si>
  <si>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</si>
  <si>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</si>
  <si>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</si>
  <si>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</si>
  <si>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</si>
  <si>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</si>
  <si>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</si>
  <si>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</si>
  <si>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</si>
  <si>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</si>
  <si>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</si>
  <si>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</si>
  <si>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</si>
  <si>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</si>
  <si>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</si>
  <si>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</si>
  <si>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</si>
  <si>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</si>
  <si>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</si>
  <si>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</si>
  <si>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</si>
  <si>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</si>
  <si>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</si>
  <si>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</si>
  <si>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</si>
  <si>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</si>
  <si>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</si>
  <si>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</si>
  <si>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</si>
  <si>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</si>
  <si>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</si>
  <si>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</si>
  <si>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</si>
  <si>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</si>
  <si>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</si>
  <si>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</si>
  <si>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</si>
  <si>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</si>
  <si>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</si>
  <si>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</si>
  <si>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</si>
  <si>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</si>
  <si>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</si>
  <si>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</si>
  <si>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</si>
  <si>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</si>
  <si>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</si>
  <si>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</si>
  <si>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</si>
  <si>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</si>
  <si>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</si>
  <si>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</si>
  <si>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</si>
  <si>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</si>
  <si>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</si>
  <si>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</si>
  <si>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</si>
  <si>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</si>
  <si>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</si>
  <si>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</si>
  <si>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</si>
  <si>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</si>
  <si>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</si>
  <si>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</si>
  <si>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</si>
  <si>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</si>
  <si>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</si>
  <si>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</si>
  <si>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</si>
  <si>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</si>
  <si>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</si>
  <si>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</si>
  <si>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</si>
  <si>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</si>
  <si>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</si>
  <si>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</si>
  <si>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</si>
  <si>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</si>
  <si>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</si>
  <si>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</si>
  <si>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</si>
  <si>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</si>
  <si>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</si>
  <si>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</si>
  <si>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</si>
  <si>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</si>
  <si>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</si>
  <si>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</si>
  <si>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</si>
  <si>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</si>
  <si>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</si>
  <si>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</si>
  <si>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</si>
  <si>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</si>
  <si>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</si>
  <si>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</si>
  <si>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</si>
  <si>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</si>
  <si>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</si>
  <si>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</si>
  <si>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</si>
  <si>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</si>
  <si>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</si>
  <si>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</si>
  <si>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</si>
  <si>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</si>
  <si>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</si>
  <si>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</si>
  <si>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</si>
  <si>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</si>
  <si>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</si>
  <si>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</si>
  <si>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</si>
  <si>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</si>
  <si>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</si>
  <si>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</si>
  <si>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</si>
  <si>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</si>
  <si>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</si>
  <si>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</si>
  <si>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</si>
  <si>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</si>
  <si>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</si>
  <si>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</si>
  <si>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</si>
  <si>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</si>
  <si>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</si>
  <si>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</si>
  <si>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</si>
  <si>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</si>
  <si>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</si>
  <si>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</si>
  <si>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</si>
  <si>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</si>
  <si>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</si>
  <si>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</si>
  <si>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</si>
  <si>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</si>
  <si>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</si>
  <si>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</si>
  <si>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</si>
  <si>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</si>
  <si>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</si>
  <si>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</si>
  <si>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</si>
  <si>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</si>
  <si>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</si>
  <si>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</si>
  <si>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</si>
  <si>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</si>
  <si>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</si>
  <si>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</si>
  <si>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</si>
  <si>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</si>
  <si>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</si>
  <si>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</si>
  <si>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</si>
  <si>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</si>
  <si>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</si>
  <si>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</si>
  <si>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</si>
  <si>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</si>
  <si>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</si>
  <si>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</si>
  <si>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</si>
  <si>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</si>
  <si>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</si>
  <si>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</si>
  <si>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</si>
  <si>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</si>
  <si>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</si>
  <si>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</si>
  <si>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</si>
  <si>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</si>
  <si>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</si>
  <si>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</si>
  <si>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</si>
  <si>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</si>
  <si>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</si>
  <si>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</si>
  <si>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</si>
  <si>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</si>
  <si>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</si>
  <si>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</si>
  <si>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</si>
  <si>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</si>
  <si>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</si>
  <si>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</si>
  <si>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</si>
  <si>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</si>
  <si>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</si>
  <si>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</si>
  <si>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</si>
  <si>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</si>
  <si>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</si>
  <si>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</si>
  <si>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</si>
  <si>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</si>
  <si>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</si>
  <si>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</si>
  <si>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</si>
  <si>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</si>
  <si>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</si>
  <si>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</si>
  <si>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</si>
  <si>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</si>
  <si>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</si>
  <si>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</si>
  <si>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</si>
  <si>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</si>
  <si>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</si>
  <si>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</si>
  <si>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</si>
  <si>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</si>
  <si>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</si>
  <si>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</si>
  <si>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</si>
  <si>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</si>
  <si>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</si>
  <si>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</si>
  <si>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</si>
  <si>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</si>
  <si>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</si>
  <si>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</si>
  <si>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</si>
  <si>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</si>
  <si>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</si>
  <si>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</si>
  <si>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</si>
  <si>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</si>
  <si>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</si>
  <si>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</si>
  <si>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</si>
  <si>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</si>
  <si>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</si>
  <si>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</si>
  <si>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</si>
  <si>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</si>
  <si>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</si>
  <si>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</si>
  <si>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</si>
  <si>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</si>
  <si>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</si>
  <si>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</si>
  <si>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</si>
  <si>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</si>
  <si>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</si>
  <si>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</si>
  <si>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</si>
  <si>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</si>
  <si>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</si>
  <si>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</si>
  <si>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</si>
  <si>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</si>
  <si>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</si>
  <si>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</si>
  <si>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</si>
  <si>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</si>
  <si>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</si>
  <si>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</si>
  <si>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</si>
  <si>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</si>
  <si>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</si>
  <si>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</si>
  <si>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</si>
  <si>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</si>
  <si>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</si>
  <si>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</si>
  <si>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</si>
  <si>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</si>
  <si>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</si>
  <si>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</si>
  <si>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</si>
  <si>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</si>
  <si>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</si>
  <si>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</si>
  <si>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</si>
  <si>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</si>
  <si>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</si>
  <si>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</si>
  <si>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</si>
  <si>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</si>
  <si>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</si>
  <si>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</si>
  <si>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</si>
  <si>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</si>
  <si>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</si>
  <si>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</si>
  <si>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</si>
  <si>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</si>
  <si>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</si>
  <si>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</si>
  <si>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</si>
  <si>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</si>
  <si>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</si>
  <si>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</si>
  <si>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</si>
  <si>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</si>
  <si>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</si>
  <si>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</si>
  <si>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</si>
  <si>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</si>
  <si>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</si>
  <si>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</si>
  <si>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</si>
  <si>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</si>
  <si>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</si>
  <si>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</si>
  <si>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</si>
  <si>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</si>
  <si>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</si>
  <si>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</si>
  <si>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</si>
  <si>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</si>
  <si>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</si>
  <si>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</si>
  <si>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</si>
  <si>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</si>
  <si>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</si>
  <si>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</si>
  <si>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</si>
  <si>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</si>
  <si>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</si>
  <si>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</si>
  <si>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</si>
  <si>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</si>
  <si>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</si>
  <si>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</si>
  <si>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</si>
  <si>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</si>
  <si>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</si>
  <si>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</si>
  <si>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</si>
  <si>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</si>
  <si>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</si>
  <si>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</si>
  <si>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</si>
  <si>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</si>
  <si>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</si>
  <si>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</si>
  <si>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</si>
  <si>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</si>
  <si>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</si>
  <si>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</si>
  <si>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</si>
  <si>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</si>
  <si>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</si>
  <si>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</si>
  <si>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</si>
  <si>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</si>
  <si>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</si>
  <si>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</si>
  <si>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</si>
  <si>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</si>
  <si>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</si>
  <si>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</si>
  <si>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</si>
  <si>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</si>
  <si>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</si>
  <si>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</si>
  <si>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</si>
  <si>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</si>
  <si>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</si>
  <si>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</si>
  <si>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</si>
  <si>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</si>
  <si>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</si>
  <si>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</si>
  <si>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</si>
  <si>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</si>
  <si>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</si>
  <si>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</si>
  <si>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</si>
  <si>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</si>
  <si>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</si>
  <si>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</si>
  <si>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</si>
  <si>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</si>
  <si>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</si>
  <si>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</si>
  <si>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</si>
  <si>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</si>
  <si>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</si>
  <si>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</si>
  <si>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</si>
  <si>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</si>
  <si>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</si>
  <si>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</si>
  <si>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</si>
  <si>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</si>
  <si>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</si>
  <si>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</si>
  <si>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</si>
  <si>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</si>
  <si>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</si>
  <si>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</si>
  <si>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</si>
  <si>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</si>
  <si>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</si>
  <si>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</si>
  <si>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</si>
  <si>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</si>
  <si>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</si>
  <si>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</si>
  <si>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</si>
  <si>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</si>
  <si>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</si>
  <si>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</si>
  <si>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</si>
  <si>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</si>
  <si>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</si>
  <si>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</si>
  <si>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</si>
  <si>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</si>
  <si>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</si>
  <si>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</si>
  <si>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</si>
  <si>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</si>
  <si>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</si>
  <si>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</si>
  <si>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</si>
  <si>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</si>
  <si>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</si>
  <si>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</si>
  <si>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</si>
  <si>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</si>
  <si>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</si>
  <si>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</si>
  <si>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</si>
  <si>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</si>
  <si>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</si>
  <si>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</si>
  <si>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</si>
  <si>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</si>
  <si>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</si>
  <si>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</si>
  <si>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</si>
  <si>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</si>
  <si>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</si>
  <si>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</si>
  <si>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</si>
  <si>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</si>
  <si>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</si>
  <si>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</si>
  <si>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</si>
  <si>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</si>
  <si>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</si>
  <si>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</si>
  <si>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</si>
  <si>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</si>
  <si>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</si>
  <si>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</si>
  <si>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</si>
  <si>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</si>
  <si>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</si>
  <si>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</si>
  <si>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</si>
  <si>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</si>
  <si>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</si>
  <si>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</si>
  <si>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</si>
  <si>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</si>
  <si>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</si>
  <si>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</si>
  <si>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</si>
  <si>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</si>
  <si>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</si>
  <si>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</si>
  <si>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</si>
  <si>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</si>
  <si>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</si>
  <si>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</si>
  <si>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</si>
  <si>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</si>
  <si>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</si>
  <si>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</si>
  <si>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</si>
  <si>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</si>
  <si>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</si>
  <si>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</si>
  <si>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</si>
  <si>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</si>
  <si>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</si>
  <si>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</si>
  <si>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</si>
  <si>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</si>
  <si>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</si>
  <si>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</si>
  <si>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</si>
  <si>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</si>
  <si>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</si>
  <si>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</si>
  <si>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</si>
  <si>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</si>
  <si>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</si>
  <si>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</si>
  <si>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</si>
  <si>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</si>
  <si>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</si>
  <si>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</si>
  <si>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</si>
  <si>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</si>
  <si>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</si>
  <si>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</si>
  <si>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</si>
  <si>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</si>
  <si>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</si>
  <si>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</si>
  <si>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</si>
  <si>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</si>
  <si>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</si>
  <si>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</si>
  <si>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</si>
  <si>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</si>
  <si>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</si>
  <si>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</si>
  <si>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</si>
  <si>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</si>
  <si>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</si>
  <si>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</si>
  <si>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</si>
  <si>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</si>
  <si>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</si>
  <si>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</si>
  <si>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</si>
  <si>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</si>
  <si>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</si>
  <si>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</si>
  <si>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</si>
  <si>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</si>
  <si>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</si>
  <si>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</si>
  <si>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</si>
  <si>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</si>
  <si>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</si>
  <si>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</si>
  <si>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</si>
  <si>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</si>
  <si>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</si>
  <si>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</si>
  <si>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</si>
  <si>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</si>
  <si>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</si>
  <si>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</si>
  <si>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</si>
  <si>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</si>
  <si>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</si>
  <si>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</si>
  <si>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</si>
  <si>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</si>
  <si>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</si>
  <si>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</si>
  <si>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</si>
  <si>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</si>
  <si>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</si>
  <si>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</si>
  <si>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</si>
  <si>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</si>
  <si>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</si>
  <si>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</si>
  <si>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</si>
  <si>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</si>
  <si>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</si>
  <si>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</si>
  <si>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</si>
  <si>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</si>
  <si>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</si>
  <si>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</si>
  <si>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</si>
  <si>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</si>
  <si>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</si>
  <si>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</si>
  <si>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</si>
  <si>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</si>
  <si>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</si>
  <si>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</si>
  <si>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</si>
  <si>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</si>
  <si>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</si>
  <si>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</si>
  <si>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</si>
  <si>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</si>
  <si>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</si>
  <si>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</si>
  <si>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</si>
  <si>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</si>
  <si>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</si>
  <si>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</si>
  <si>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</si>
  <si>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</si>
  <si>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</si>
  <si>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</si>
  <si>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</si>
  <si>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</si>
  <si>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</si>
  <si>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</si>
  <si>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</si>
  <si>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</si>
  <si>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</si>
  <si>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</si>
  <si>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</si>
  <si>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</si>
  <si>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</si>
  <si>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</si>
  <si>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</si>
  <si>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</si>
  <si>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</si>
  <si>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</si>
  <si>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</si>
  <si>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</si>
  <si>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</si>
  <si>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</si>
  <si>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</si>
  <si>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</si>
  <si>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</si>
  <si>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</si>
  <si>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</si>
  <si>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</si>
  <si>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</si>
  <si>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</si>
  <si>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</si>
  <si>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</si>
  <si>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</si>
  <si>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</si>
  <si>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</si>
  <si>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</si>
  <si>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</si>
  <si>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</si>
  <si>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</si>
  <si>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</si>
  <si>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</si>
  <si>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</si>
  <si>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</si>
  <si>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</si>
  <si>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</si>
  <si>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</si>
  <si>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</si>
  <si>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</si>
  <si>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</si>
  <si>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</si>
  <si>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</si>
  <si>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</si>
  <si>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</si>
  <si>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</si>
  <si>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</si>
  <si>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</si>
  <si>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</si>
  <si>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</si>
  <si>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</si>
  <si>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</si>
  <si>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</si>
  <si>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</si>
  <si>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</si>
  <si>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</si>
  <si>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</si>
  <si>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</si>
  <si>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</si>
  <si>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</si>
  <si>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</si>
  <si>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</si>
  <si>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</si>
  <si>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</si>
  <si>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</si>
  <si>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</si>
  <si>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</si>
  <si>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</si>
  <si>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</si>
  <si>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</si>
  <si>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</si>
  <si>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</si>
  <si>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</si>
  <si>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</si>
  <si>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</si>
  <si>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</si>
  <si>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</si>
  <si>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</si>
  <si>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</si>
  <si>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</si>
  <si>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</si>
  <si>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</si>
  <si>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</si>
  <si>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</si>
  <si>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</si>
  <si>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</si>
  <si>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</si>
  <si>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</si>
  <si>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</si>
  <si>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</si>
  <si>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</si>
  <si>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</si>
  <si>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</si>
  <si>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</si>
  <si>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</si>
  <si>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</si>
  <si>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</si>
  <si>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</si>
  <si>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</si>
  <si>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</si>
  <si>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</si>
  <si>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</si>
  <si>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</si>
  <si>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</si>
  <si>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</si>
  <si>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</si>
  <si>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</si>
  <si>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</si>
  <si>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</si>
  <si>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</si>
  <si>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</si>
  <si>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</si>
  <si>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</si>
  <si>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</si>
  <si>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</si>
  <si>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</si>
  <si>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</si>
  <si>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</si>
  <si>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</si>
  <si>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</si>
  <si>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</si>
  <si>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</si>
  <si>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</si>
  <si>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</si>
  <si>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</si>
  <si>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</si>
  <si>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</si>
  <si>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</si>
  <si>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</si>
  <si>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</si>
  <si>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</si>
  <si>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</si>
  <si>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</si>
  <si>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</si>
  <si>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</si>
  <si>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</si>
  <si>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</si>
  <si>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</si>
  <si>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</si>
  <si>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</si>
  <si>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</si>
  <si>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</si>
  <si>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</si>
  <si>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</si>
  <si>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</si>
  <si>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</si>
  <si>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</si>
  <si>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</si>
  <si>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</si>
  <si>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</si>
  <si>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</si>
  <si>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</si>
  <si>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</si>
  <si>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</si>
  <si>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</si>
  <si>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</si>
  <si>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</si>
  <si>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</si>
  <si>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</si>
  <si>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</si>
  <si>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</si>
  <si>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</si>
  <si>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</si>
  <si>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</si>
  <si>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</si>
  <si>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</si>
  <si>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</si>
  <si>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</si>
  <si>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</si>
  <si>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</si>
  <si>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</si>
  <si>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</si>
  <si>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</si>
  <si>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</si>
  <si>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</si>
  <si>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</si>
  <si>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</si>
  <si>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</si>
  <si>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</si>
  <si>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</si>
  <si>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</si>
  <si>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</si>
  <si>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</si>
  <si>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</si>
  <si>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</si>
  <si>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</si>
  <si>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</si>
  <si>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</si>
  <si>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</si>
  <si>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</si>
  <si>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</si>
  <si>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</si>
  <si>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</si>
  <si>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</si>
  <si>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</si>
  <si>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</si>
  <si>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</si>
  <si>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</si>
  <si>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</si>
  <si>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</si>
  <si>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</si>
  <si>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</si>
  <si>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</si>
  <si>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</si>
  <si>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</si>
  <si>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</si>
  <si>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</si>
  <si>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</si>
  <si>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</si>
  <si>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</si>
  <si>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</si>
  <si>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</si>
  <si>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</si>
  <si>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</si>
  <si>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</si>
  <si>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</si>
  <si>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</si>
  <si>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</si>
  <si>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</si>
  <si>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</si>
  <si>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</si>
  <si>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</si>
  <si>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</si>
  <si>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</si>
  <si>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</si>
  <si>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</si>
  <si>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</si>
  <si>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</si>
  <si>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</si>
  <si>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</si>
  <si>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</si>
  <si>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</si>
  <si>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</si>
  <si>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</si>
  <si>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</si>
  <si>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</si>
  <si>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</si>
  <si>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</si>
  <si>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</si>
  <si>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</si>
  <si>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</si>
  <si>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</si>
  <si>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</si>
  <si>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</si>
  <si>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</si>
  <si>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</si>
  <si>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</si>
  <si>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</si>
  <si>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</si>
  <si>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</si>
  <si>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</si>
  <si>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</si>
  <si>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</si>
  <si>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</si>
  <si>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</si>
  <si>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</si>
  <si>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</si>
  <si>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</si>
  <si>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</si>
  <si>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</si>
  <si>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</si>
  <si>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</si>
  <si>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</si>
  <si>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</si>
  <si>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</si>
  <si>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</si>
  <si>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</si>
  <si>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</si>
  <si>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</si>
  <si>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</si>
  <si>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</si>
  <si>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</si>
  <si>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</si>
  <si>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</si>
  <si>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</si>
  <si>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</si>
  <si>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</si>
  <si>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</si>
  <si>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</si>
  <si>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</si>
  <si>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</si>
  <si>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</si>
  <si>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</si>
  <si>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</si>
  <si>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</si>
  <si>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</si>
  <si>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</si>
  <si>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</si>
  <si>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</si>
  <si>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</si>
  <si>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</si>
  <si>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</si>
  <si>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</si>
  <si>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</si>
  <si>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</si>
  <si>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</si>
  <si>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</si>
  <si>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</si>
  <si>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</si>
  <si>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</si>
  <si>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</si>
  <si>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</si>
  <si>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</si>
  <si>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</si>
  <si>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</si>
  <si>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</si>
  <si>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</si>
  <si>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</si>
  <si>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</si>
  <si>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</si>
  <si>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</si>
  <si>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</si>
  <si>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</si>
  <si>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</si>
  <si>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</si>
  <si>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</si>
  <si>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</si>
  <si>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</si>
  <si>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</si>
  <si>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</si>
  <si>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</si>
  <si>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</si>
  <si>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</si>
  <si>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</si>
  <si>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</si>
  <si>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</si>
  <si>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</si>
  <si>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</si>
  <si>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</si>
  <si>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</si>
  <si>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</si>
  <si>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</si>
  <si>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</si>
  <si>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</si>
  <si>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</si>
  <si>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</si>
  <si>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</si>
  <si>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</si>
  <si>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</si>
  <si>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</si>
  <si>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</si>
  <si>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</si>
  <si>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</si>
  <si>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</si>
  <si>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</si>
  <si>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</si>
  <si>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</si>
  <si>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</si>
  <si>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</si>
  <si>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</si>
  <si>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</si>
  <si>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</si>
  <si>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</si>
  <si>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</si>
  <si>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</si>
  <si>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</si>
  <si>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</si>
  <si>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</si>
  <si>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</si>
  <si>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</si>
  <si>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</si>
  <si>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</si>
  <si>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</si>
  <si>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</si>
  <si>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</si>
  <si>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</si>
  <si>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</si>
  <si>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</si>
  <si>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</si>
  <si>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</si>
  <si>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</si>
  <si>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</si>
  <si>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</si>
  <si>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</si>
  <si>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</si>
  <si>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</si>
  <si>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</si>
  <si>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</si>
  <si>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</si>
  <si>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</si>
  <si>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</si>
  <si>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</si>
  <si>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</si>
  <si>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</si>
  <si>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</si>
  <si>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</si>
  <si>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</si>
  <si>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</si>
  <si>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</si>
  <si>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</si>
  <si>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</si>
  <si>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</si>
  <si>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</si>
  <si>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</si>
  <si>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</si>
  <si>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</si>
  <si>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</si>
  <si>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</si>
  <si>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</si>
  <si>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</si>
  <si>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</si>
  <si>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</si>
  <si>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</si>
  <si>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</si>
  <si>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</si>
  <si>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</si>
  <si>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</si>
  <si>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</si>
  <si>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</si>
  <si>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</si>
  <si>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</si>
  <si>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</si>
  <si>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</si>
  <si>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</si>
  <si>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</si>
  <si>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</si>
  <si>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</si>
  <si>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</si>
  <si>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</si>
  <si>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</si>
  <si>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</si>
  <si>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</si>
  <si>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</si>
  <si>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</si>
  <si>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</si>
  <si>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</si>
  <si>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</si>
  <si>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</si>
  <si>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</si>
  <si>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</si>
  <si>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</si>
  <si>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</si>
  <si>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</si>
  <si>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</si>
  <si>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</si>
  <si>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</si>
  <si>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</si>
  <si>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</si>
  <si>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</si>
  <si>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</si>
  <si>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</si>
  <si>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</si>
  <si>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</si>
  <si>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</si>
  <si>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</si>
  <si>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</si>
  <si>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</si>
  <si>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</si>
  <si>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</si>
  <si>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</si>
  <si>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</si>
  <si>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</si>
  <si>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</si>
  <si>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</si>
  <si>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</si>
  <si>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</si>
  <si>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</si>
  <si>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</si>
  <si>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</si>
  <si>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</si>
  <si>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</si>
  <si>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</si>
  <si>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</si>
  <si>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</si>
  <si>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</si>
  <si>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</si>
  <si>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</si>
  <si>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</si>
  <si>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</si>
  <si>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</si>
  <si>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</si>
  <si>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</si>
  <si>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</si>
  <si>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</si>
  <si>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</si>
  <si>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</si>
  <si>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</si>
  <si>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</si>
  <si>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</si>
  <si>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</si>
  <si>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</si>
  <si>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</si>
  <si>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</si>
  <si>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</si>
  <si>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</si>
  <si>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</si>
  <si>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</si>
  <si>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</si>
  <si>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</si>
  <si>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</si>
  <si>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</si>
  <si>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</si>
  <si>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</si>
  <si>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</si>
  <si>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</si>
  <si>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</si>
  <si>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</si>
  <si>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</si>
  <si>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</si>
  <si>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</si>
  <si>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</si>
  <si>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</si>
  <si>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</si>
  <si>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</si>
  <si>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</si>
  <si>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</si>
  <si>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</si>
  <si>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</si>
  <si>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</si>
  <si>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</si>
  <si>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</si>
  <si>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</si>
  <si>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</si>
  <si>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</si>
  <si>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</si>
  <si>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</si>
  <si>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</si>
  <si>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</si>
  <si>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</si>
  <si>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</si>
  <si>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</si>
  <si>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</si>
  <si>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</si>
  <si>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</si>
  <si>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</si>
  <si>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</si>
  <si>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</si>
  <si>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</si>
  <si>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</si>
  <si>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</si>
  <si>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</si>
  <si>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</si>
  <si>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</si>
  <si>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</si>
  <si>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</si>
  <si>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</si>
  <si>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</si>
  <si>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</si>
  <si>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</si>
  <si>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</si>
  <si>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</si>
  <si>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</si>
  <si>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</si>
  <si>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</si>
  <si>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</si>
  <si>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</si>
  <si>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</si>
  <si>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</si>
  <si>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</si>
  <si>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</si>
  <si>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</si>
  <si>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</si>
  <si>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</si>
  <si>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</si>
  <si>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</si>
  <si>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</si>
  <si>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</si>
  <si>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</si>
  <si>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</si>
  <si>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</si>
  <si>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</si>
  <si>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</si>
  <si>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</si>
  <si>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</si>
  <si>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</si>
  <si>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</si>
  <si>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</si>
  <si>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</si>
  <si>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</si>
  <si>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</si>
  <si>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</si>
  <si>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</si>
  <si>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</si>
  <si>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</si>
  <si>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</si>
  <si>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</si>
  <si>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</si>
  <si>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</si>
  <si>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</si>
  <si>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</si>
  <si>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</si>
  <si>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</si>
  <si>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</si>
  <si>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</si>
  <si>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</si>
  <si>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</si>
  <si>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</si>
  <si>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</si>
  <si>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</si>
  <si>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</si>
  <si>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</si>
  <si>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</si>
  <si>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</si>
  <si>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</si>
  <si>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</si>
  <si>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</si>
  <si>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</si>
  <si>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</si>
  <si>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</si>
  <si>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</si>
  <si>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</si>
  <si>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</si>
  <si>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</si>
  <si>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</si>
  <si>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</si>
  <si>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</si>
  <si>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</si>
  <si>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</si>
  <si>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</si>
  <si>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</si>
  <si>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</si>
  <si>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</si>
  <si>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</si>
  <si>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</si>
  <si>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</si>
  <si>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</si>
  <si>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</si>
  <si>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</si>
  <si>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</si>
  <si>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</si>
  <si>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</si>
  <si>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</si>
  <si>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</si>
  <si>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</si>
  <si>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</si>
  <si>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</si>
  <si>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</si>
  <si>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</si>
  <si>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</si>
  <si>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</si>
  <si>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</si>
  <si>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</si>
  <si>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</si>
  <si>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</si>
  <si>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</si>
  <si>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</si>
  <si>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</si>
  <si>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</si>
  <si>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</si>
  <si>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</si>
  <si>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</si>
  <si>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</si>
  <si>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</si>
  <si>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</si>
  <si>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</si>
  <si>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</si>
  <si>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</si>
  <si>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</si>
  <si>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</si>
  <si>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</si>
  <si>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</si>
  <si>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</si>
  <si>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</si>
  <si>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</si>
  <si>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</si>
  <si>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</si>
  <si>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</si>
  <si>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</si>
  <si>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</si>
  <si>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</si>
  <si>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</si>
  <si>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</si>
  <si>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</si>
  <si>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</si>
  <si>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</si>
  <si>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</si>
  <si>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</si>
  <si>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</si>
  <si>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</si>
  <si>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</si>
  <si>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</si>
  <si>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</si>
  <si>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</si>
  <si>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</si>
  <si>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</si>
  <si>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</si>
  <si>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</si>
  <si>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</si>
  <si>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</si>
  <si>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</si>
  <si>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</si>
  <si>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</si>
  <si>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</si>
  <si>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</si>
  <si>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</si>
  <si>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</si>
  <si>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</si>
  <si>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</si>
  <si>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</si>
  <si>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</si>
  <si>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</si>
  <si>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</si>
  <si>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</si>
  <si>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</si>
  <si>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</si>
  <si>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</si>
  <si>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</si>
  <si>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</si>
  <si>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</si>
  <si>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</si>
  <si>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</si>
  <si>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</si>
  <si>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</si>
  <si>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</si>
  <si>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</si>
  <si>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</si>
  <si>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</si>
  <si>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</si>
  <si>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</si>
  <si>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</si>
  <si>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</si>
  <si>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</si>
  <si>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</si>
  <si>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</si>
  <si>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</si>
  <si>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</si>
  <si>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</si>
  <si>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</si>
  <si>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</si>
  <si>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</si>
  <si>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</si>
  <si>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</si>
  <si>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</si>
  <si>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</si>
  <si>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</si>
  <si>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</si>
  <si>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</si>
  <si>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</si>
  <si>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</si>
  <si>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</si>
  <si>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</si>
  <si>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</si>
  <si>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</si>
  <si>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</si>
  <si>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</si>
  <si>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</si>
  <si>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</si>
  <si>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</si>
  <si>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</si>
  <si>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</si>
  <si>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</si>
  <si>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</si>
  <si>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</si>
  <si>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</si>
  <si>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</si>
  <si>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</si>
  <si>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</si>
  <si>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</si>
  <si>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</si>
  <si>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</si>
  <si>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</si>
  <si>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</si>
  <si>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</si>
  <si>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</si>
  <si>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</si>
  <si>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</si>
  <si>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</si>
  <si>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</si>
  <si>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</si>
  <si>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</si>
  <si>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</si>
  <si>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</si>
  <si>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</si>
  <si>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</si>
  <si>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</si>
  <si>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</si>
  <si>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</si>
  <si>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</si>
  <si>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</si>
  <si>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</si>
  <si>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</si>
  <si>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</si>
  <si>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</si>
  <si>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</si>
  <si>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</si>
  <si>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</si>
  <si>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</si>
  <si>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</si>
  <si>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</si>
  <si>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</si>
  <si>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</si>
  <si>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</si>
  <si>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</si>
  <si>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</si>
  <si>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</si>
  <si>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</si>
  <si>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</si>
  <si>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</si>
  <si>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</si>
  <si>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</si>
  <si>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</si>
  <si>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</si>
  <si>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</si>
  <si>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</si>
  <si>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</si>
  <si>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</si>
  <si>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</si>
  <si>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</si>
  <si>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</si>
  <si>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</si>
  <si>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</si>
  <si>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</si>
  <si>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</si>
  <si>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</si>
  <si>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</si>
  <si>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</si>
  <si>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</si>
  <si>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</si>
  <si>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</si>
  <si>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</si>
  <si>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</si>
  <si>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</si>
  <si>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</si>
  <si>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</si>
  <si>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</si>
  <si>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</si>
  <si>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</si>
  <si>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</si>
  <si>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</si>
  <si>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</si>
  <si>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</si>
  <si>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</si>
  <si>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</si>
  <si>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</si>
  <si>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</si>
  <si>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</si>
  <si>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</si>
  <si>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</si>
  <si>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</si>
  <si>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</si>
  <si>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</si>
  <si>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</si>
  <si>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</si>
  <si>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</si>
  <si>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</si>
  <si>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</si>
  <si>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</si>
  <si>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</si>
  <si>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</si>
  <si>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</si>
  <si>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</si>
  <si>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</si>
  <si>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</si>
  <si>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</si>
  <si>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</si>
  <si>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</si>
  <si>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</si>
  <si>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</si>
  <si>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</si>
  <si>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</si>
  <si>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</si>
  <si>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</si>
  <si>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</si>
  <si>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</si>
  <si>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</si>
  <si>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</si>
  <si>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</si>
  <si>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</si>
  <si>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</si>
  <si>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</si>
  <si>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</si>
  <si>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</si>
  <si>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</si>
  <si>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</si>
  <si>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</si>
  <si>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</si>
  <si>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</si>
  <si>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</si>
  <si>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</si>
  <si>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</si>
  <si>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</si>
  <si>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</si>
  <si>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</si>
  <si>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</si>
  <si>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</si>
  <si>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</si>
  <si>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</si>
  <si>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</si>
  <si>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</si>
  <si>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</si>
  <si>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</si>
  <si>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</si>
  <si>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</si>
  <si>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</si>
  <si>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</si>
  <si>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</si>
  <si>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</si>
  <si>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</si>
  <si>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</si>
  <si>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</si>
  <si>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</si>
  <si>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</si>
  <si>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</si>
  <si>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</si>
  <si>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</si>
  <si>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</si>
  <si>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</si>
  <si>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</si>
  <si>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</si>
  <si>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</si>
  <si>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</si>
  <si>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</si>
  <si>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</si>
  <si>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</si>
  <si>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</si>
  <si>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</si>
  <si>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</si>
  <si>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</si>
  <si>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</si>
  <si>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</si>
  <si>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</si>
  <si>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</si>
  <si>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</si>
  <si>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</si>
  <si>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</si>
  <si>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</si>
  <si>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</si>
  <si>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</si>
  <si>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</si>
  <si>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</si>
  <si>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</si>
  <si>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</si>
  <si>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</si>
  <si>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</si>
  <si>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</si>
  <si>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</si>
  <si>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</si>
  <si>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</si>
  <si>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</si>
  <si>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</si>
  <si>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</si>
  <si>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</si>
  <si>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</si>
  <si>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</si>
  <si>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</si>
  <si>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</si>
  <si>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</si>
  <si>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</si>
  <si>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</si>
  <si>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</si>
  <si>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</si>
  <si>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</si>
  <si>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</si>
  <si>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</si>
  <si>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</si>
  <si>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</si>
  <si>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</si>
  <si>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</si>
  <si>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</si>
  <si>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</si>
  <si>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</si>
  <si>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</si>
  <si>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</si>
  <si>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</si>
  <si>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</si>
  <si>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</si>
  <si>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</si>
  <si>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</si>
  <si>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</si>
  <si>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</si>
  <si>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</si>
  <si>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</si>
  <si>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</si>
  <si>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</si>
  <si>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</si>
  <si>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</si>
  <si>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</si>
  <si>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</si>
  <si>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</si>
  <si>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</si>
  <si>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</si>
  <si>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</si>
  <si>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</si>
  <si>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</si>
  <si>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</si>
  <si>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</si>
  <si>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</si>
  <si>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</si>
  <si>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</si>
  <si>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</si>
  <si>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</si>
  <si>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</si>
  <si>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</si>
  <si>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</si>
  <si>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</si>
  <si>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</si>
  <si>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</si>
  <si>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</si>
  <si>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</si>
  <si>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</si>
  <si>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</si>
  <si>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</si>
  <si>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</si>
  <si>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</si>
  <si>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</si>
  <si>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</si>
  <si>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</si>
  <si>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</si>
  <si>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</si>
  <si>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</si>
  <si>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</si>
  <si>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</si>
  <si>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</si>
  <si>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</si>
  <si>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</si>
  <si>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</si>
  <si>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</si>
  <si>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</si>
  <si>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</si>
  <si>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</si>
  <si>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</si>
  <si>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</si>
  <si>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</si>
  <si>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</si>
  <si>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</si>
  <si>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</si>
  <si>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</si>
  <si>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</si>
  <si>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</si>
  <si>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</si>
  <si>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</si>
  <si>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</si>
  <si>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</si>
  <si>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</si>
  <si>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</si>
  <si>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</si>
  <si>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</si>
  <si>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</si>
  <si>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</si>
  <si>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</si>
  <si>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</si>
  <si>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</si>
  <si>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</si>
  <si>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</si>
  <si>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</si>
  <si>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</si>
  <si>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</si>
  <si>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</si>
  <si>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</si>
  <si>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</si>
  <si>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</si>
  <si>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</si>
  <si>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</si>
  <si>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</si>
  <si>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</si>
  <si>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</si>
  <si>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</si>
  <si>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</si>
  <si>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</si>
  <si>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</si>
  <si>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</si>
  <si>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</si>
  <si>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</si>
  <si>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</si>
  <si>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</si>
  <si>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</si>
  <si>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</si>
  <si>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</si>
  <si>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</si>
  <si>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</si>
  <si>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</si>
  <si>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</si>
  <si>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</si>
  <si>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</si>
  <si>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</si>
  <si>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</si>
  <si>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</si>
  <si>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</si>
  <si>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</si>
  <si>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</si>
  <si>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</si>
  <si>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</si>
  <si>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</si>
  <si>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</si>
  <si>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</si>
  <si>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</si>
  <si>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</si>
  <si>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</si>
  <si>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</si>
  <si>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</si>
  <si>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</si>
  <si>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</si>
  <si>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</si>
  <si>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</si>
  <si>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</si>
  <si>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</si>
  <si>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</si>
  <si>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</si>
  <si>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</si>
  <si>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</si>
  <si>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</si>
  <si>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</si>
  <si>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</si>
  <si>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</si>
  <si>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</si>
  <si>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</si>
  <si>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</si>
  <si>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</si>
  <si>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</si>
  <si>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</si>
  <si>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</si>
  <si>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</si>
  <si>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</si>
  <si>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</si>
  <si>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</si>
  <si>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</si>
  <si>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</si>
  <si>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</si>
  <si>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</si>
  <si>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</si>
  <si>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</si>
  <si>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</si>
  <si>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</si>
  <si>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</si>
  <si>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</si>
  <si>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</si>
  <si>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</si>
  <si>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</si>
  <si>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</si>
  <si>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</si>
  <si>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</si>
  <si>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</si>
  <si>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</si>
  <si>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</si>
  <si>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</si>
  <si>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</si>
  <si>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</si>
  <si>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</si>
  <si>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</si>
  <si>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</si>
  <si>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</si>
  <si>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</si>
  <si>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</si>
  <si>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</si>
  <si>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</si>
  <si>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</si>
  <si>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</si>
  <si>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</si>
  <si>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</si>
  <si>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</si>
  <si>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</si>
  <si>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</si>
  <si>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</si>
  <si>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</si>
  <si>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</si>
  <si>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</si>
  <si>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</si>
  <si>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</si>
  <si>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</si>
  <si>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</si>
  <si>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</si>
  <si>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</si>
  <si>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</si>
  <si>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</si>
  <si>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</si>
  <si>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</si>
  <si>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</si>
  <si>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</si>
  <si>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</si>
  <si>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</si>
  <si>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</si>
  <si>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</si>
  <si>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</si>
  <si>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</si>
  <si>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</si>
  <si>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</si>
  <si>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</si>
  <si>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</si>
  <si>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</si>
  <si>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</si>
  <si>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</si>
  <si>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</si>
  <si>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</si>
  <si>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</si>
  <si>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</si>
  <si>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</si>
  <si>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</si>
  <si>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</si>
  <si>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</si>
  <si>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</si>
  <si>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</si>
  <si>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</si>
  <si>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</si>
  <si>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</si>
  <si>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</si>
  <si>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</si>
  <si>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</si>
  <si>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</si>
  <si>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</si>
  <si>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</si>
  <si>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</si>
  <si>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</si>
  <si>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</si>
  <si>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</si>
  <si>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</si>
  <si>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</si>
  <si>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</si>
  <si>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</si>
  <si>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</si>
  <si>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</si>
  <si>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</si>
  <si>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</si>
  <si>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</si>
  <si>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</si>
  <si>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</si>
  <si>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</si>
  <si>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</si>
  <si>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</si>
  <si>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</si>
  <si>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</si>
  <si>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</si>
  <si>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</si>
  <si>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</si>
  <si>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</si>
  <si>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</si>
  <si>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</si>
  <si>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</si>
  <si>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</si>
  <si>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</si>
  <si>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</si>
  <si>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</si>
  <si>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</si>
  <si>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</si>
  <si>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</si>
  <si>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</si>
  <si>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</si>
  <si>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</si>
  <si>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</si>
  <si>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</si>
  <si>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</si>
  <si>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</si>
  <si>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</si>
  <si>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</si>
  <si>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</si>
  <si>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</si>
  <si>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</si>
  <si>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</si>
  <si>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</si>
  <si>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</si>
  <si>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</si>
  <si>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</si>
  <si>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</si>
  <si>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</si>
  <si>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</si>
  <si>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</si>
  <si>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</si>
  <si>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</si>
  <si>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</si>
  <si>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</si>
  <si>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</si>
  <si>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</si>
  <si>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</si>
  <si>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</si>
  <si>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</si>
  <si>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</si>
  <si>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</si>
  <si>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</si>
  <si>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</si>
  <si>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</si>
  <si>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</si>
  <si>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</si>
  <si>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</si>
  <si>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</si>
  <si>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</si>
  <si>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</si>
  <si>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</si>
  <si>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</si>
  <si>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</si>
  <si>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</si>
  <si>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</si>
  <si>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</si>
  <si>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</si>
  <si>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</si>
  <si>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</si>
  <si>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</si>
  <si>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</si>
  <si>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</si>
  <si>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</si>
  <si>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</si>
  <si>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</si>
  <si>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</si>
  <si>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</si>
  <si>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</si>
  <si>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</si>
  <si>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</si>
  <si>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</si>
  <si>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</si>
  <si>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</si>
  <si>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</si>
  <si>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</si>
  <si>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</si>
  <si>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</si>
  <si>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</si>
  <si>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</si>
  <si>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</si>
  <si>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</si>
  <si>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</si>
  <si>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</si>
  <si>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</si>
  <si>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</si>
  <si>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</si>
  <si>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</si>
  <si>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</si>
  <si>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</si>
  <si>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</si>
  <si>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</si>
  <si>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</si>
  <si>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</si>
  <si>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</si>
  <si>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</si>
  <si>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</si>
  <si>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</si>
  <si>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</si>
  <si>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</si>
  <si>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</si>
  <si>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</si>
  <si>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</si>
  <si>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</si>
  <si>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</si>
  <si>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</si>
  <si>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</si>
  <si>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</si>
  <si>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</si>
  <si>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</si>
  <si>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</si>
  <si>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</si>
  <si>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</si>
  <si>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</si>
  <si>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</si>
  <si>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</si>
  <si>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</si>
  <si>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</si>
  <si>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</si>
  <si>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</si>
  <si>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</si>
  <si>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</si>
  <si>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</si>
  <si>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</si>
  <si>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</si>
  <si>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</si>
  <si>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</si>
  <si>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</si>
  <si>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</si>
  <si>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</si>
  <si>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</si>
  <si>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</si>
  <si>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</si>
  <si>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</si>
  <si>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</si>
  <si>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</si>
  <si>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</si>
  <si>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</si>
  <si>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</si>
  <si>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</si>
  <si>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</si>
  <si>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</si>
  <si>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</si>
  <si>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</si>
  <si>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</si>
  <si>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</si>
  <si>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</si>
  <si>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</si>
  <si>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</si>
  <si>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</si>
  <si>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</si>
  <si>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</si>
  <si>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</si>
  <si>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</si>
  <si>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</si>
  <si>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</si>
  <si>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</si>
  <si>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</si>
  <si>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</si>
  <si>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</si>
  <si>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</si>
  <si>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</si>
  <si>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</si>
  <si>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</si>
  <si>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</si>
  <si>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</si>
  <si>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</si>
  <si>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</si>
  <si>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</si>
  <si>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</si>
  <si>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</si>
  <si>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</si>
  <si>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</si>
  <si>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</si>
  <si>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</si>
  <si>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</si>
  <si>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</si>
  <si>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</si>
  <si>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</si>
  <si>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</si>
  <si>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</si>
  <si>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</si>
  <si>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</si>
  <si>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</si>
  <si>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</si>
  <si>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</si>
  <si>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</si>
  <si>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</si>
  <si>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</si>
  <si>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</si>
  <si>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</si>
  <si>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</si>
  <si>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</si>
  <si>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</si>
  <si>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</si>
  <si>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</si>
  <si>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</si>
  <si>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</si>
  <si>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</si>
  <si>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</si>
  <si>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</si>
  <si>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</si>
  <si>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</si>
  <si>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</si>
  <si>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</si>
  <si>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</si>
  <si>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</si>
  <si>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</si>
  <si>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</si>
  <si>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</si>
  <si>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</si>
  <si>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</si>
  <si>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</si>
  <si>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</si>
  <si>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</si>
  <si>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</si>
  <si>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</si>
  <si>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</si>
  <si>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</si>
  <si>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</si>
  <si>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</si>
  <si>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</si>
  <si>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</si>
  <si>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</si>
  <si>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</si>
  <si>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</si>
  <si>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</si>
  <si>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</si>
  <si>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</si>
  <si>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</si>
  <si>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</si>
  <si>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</si>
  <si>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</si>
  <si>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</si>
  <si>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</si>
  <si>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</si>
  <si>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</si>
  <si>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</si>
  <si>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</si>
  <si>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</si>
  <si>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</si>
  <si>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</si>
  <si>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</si>
  <si>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</si>
  <si>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</si>
  <si>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</si>
  <si>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</si>
  <si>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</si>
  <si>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</si>
  <si>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</si>
  <si>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</si>
  <si>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</si>
  <si>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</si>
  <si>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</si>
  <si>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</si>
  <si>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</si>
  <si>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</si>
  <si>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</si>
  <si>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</si>
  <si>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</si>
  <si>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</si>
  <si>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</si>
  <si>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</si>
  <si>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</si>
  <si>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</si>
  <si>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</si>
  <si>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</si>
  <si>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</si>
  <si>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</si>
  <si>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</si>
  <si>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</si>
  <si>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</si>
  <si>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</si>
  <si>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</si>
  <si>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</si>
  <si>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</si>
  <si>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</si>
  <si>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</si>
  <si>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</si>
  <si>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</si>
  <si>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</si>
  <si>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</si>
  <si>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</si>
  <si>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</si>
  <si>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</si>
  <si>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</si>
  <si>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</si>
  <si>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</si>
  <si>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</si>
  <si>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</si>
  <si>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</si>
  <si>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</si>
  <si>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</si>
  <si>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</si>
  <si>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</si>
  <si>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</si>
  <si>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</si>
  <si>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</si>
  <si>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</si>
  <si>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</si>
  <si>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</si>
  <si>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</si>
  <si>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</si>
  <si>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</si>
  <si>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</si>
  <si>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</si>
  <si>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</si>
  <si>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</si>
  <si>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</si>
  <si>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</si>
  <si>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</si>
  <si>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</si>
  <si>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</si>
  <si>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</si>
  <si>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</si>
  <si>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</si>
  <si>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</si>
  <si>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</si>
  <si>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</si>
  <si>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</si>
  <si>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</si>
  <si>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</si>
  <si>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</si>
  <si>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</si>
  <si>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</si>
  <si>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</si>
  <si>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</si>
  <si>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</si>
  <si>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</si>
  <si>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</si>
  <si>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</si>
  <si>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</si>
  <si>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</si>
  <si>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</si>
  <si>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</si>
  <si>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</si>
  <si>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</si>
  <si>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</si>
  <si>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</si>
  <si>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</si>
  <si>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</si>
  <si>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</si>
  <si>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</si>
  <si>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</si>
  <si>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</si>
  <si>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</si>
  <si>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</si>
  <si>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</si>
  <si>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</si>
  <si>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</si>
  <si>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</si>
  <si>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</si>
  <si>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</si>
  <si>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</si>
  <si>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</si>
  <si>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</si>
  <si>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</si>
  <si>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</si>
  <si>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</si>
  <si>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</si>
  <si>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</si>
  <si>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</si>
  <si>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</si>
  <si>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</si>
  <si>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</si>
  <si>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</si>
  <si>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</si>
  <si>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</si>
  <si>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</si>
  <si>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</si>
  <si>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</si>
  <si>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</si>
  <si>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</si>
  <si>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</si>
  <si>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</si>
  <si>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</si>
  <si>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</si>
  <si>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</si>
  <si>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</si>
  <si>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</si>
  <si>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</si>
  <si>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</si>
  <si>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</si>
  <si>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</si>
  <si>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</si>
  <si>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</si>
  <si>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</si>
  <si>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</si>
  <si>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</si>
  <si>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</si>
  <si>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</si>
  <si>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</si>
  <si>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</si>
  <si>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</si>
  <si>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</si>
  <si>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</si>
  <si>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</si>
  <si>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</si>
  <si>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</si>
  <si>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</si>
  <si>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</si>
  <si>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</si>
  <si>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</si>
  <si>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</si>
  <si>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</si>
  <si>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</si>
  <si>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</si>
  <si>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</si>
  <si>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</si>
  <si>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</si>
  <si>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</si>
  <si>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</si>
  <si>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</si>
  <si>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</si>
  <si>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</si>
  <si>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</si>
  <si>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</si>
  <si>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</si>
  <si>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</si>
  <si>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</si>
  <si>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</si>
  <si>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</si>
  <si>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</si>
  <si>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</si>
  <si>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</si>
  <si>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</si>
  <si>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</si>
  <si>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</si>
  <si>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</si>
  <si>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</si>
  <si>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</si>
  <si>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</si>
  <si>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</si>
  <si>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</si>
  <si>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</si>
  <si>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</si>
  <si>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</si>
  <si>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</si>
  <si>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</si>
  <si>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</si>
  <si>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</si>
  <si>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</si>
  <si>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</si>
  <si>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</si>
  <si>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</si>
  <si>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</si>
  <si>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</si>
  <si>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</si>
  <si>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</si>
  <si>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</si>
  <si>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</si>
  <si>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</si>
  <si>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</si>
  <si>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</si>
  <si>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</si>
  <si>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</si>
  <si>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</si>
  <si>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</si>
  <si>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</si>
  <si>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</si>
  <si>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</si>
  <si>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</si>
  <si>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</si>
  <si>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</si>
  <si>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</si>
  <si>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</si>
  <si>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</si>
  <si>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</si>
  <si>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</si>
  <si>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</si>
  <si>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</si>
  <si>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</si>
  <si>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</si>
  <si>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</si>
  <si>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</si>
  <si>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</si>
  <si>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</si>
  <si>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</si>
  <si>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</si>
  <si>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</si>
  <si>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</si>
  <si>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</si>
  <si>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</si>
  <si>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</si>
  <si>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</si>
  <si>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</si>
  <si>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</si>
  <si>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</si>
  <si>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</si>
  <si>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</si>
  <si>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</si>
  <si>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</si>
  <si>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</si>
  <si>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</si>
  <si>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</si>
  <si>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</si>
  <si>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</si>
  <si>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</si>
  <si>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</si>
  <si>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</si>
  <si>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</si>
  <si>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</si>
  <si>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</si>
  <si>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</si>
  <si>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</si>
  <si>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</si>
  <si>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</si>
  <si>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</si>
  <si>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</si>
  <si>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</si>
  <si>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</si>
  <si>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</si>
  <si>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</si>
  <si>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</si>
  <si>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</si>
  <si>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</si>
  <si>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</si>
  <si>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</si>
  <si>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</si>
  <si>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</si>
  <si>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</si>
  <si>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</si>
  <si>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</si>
  <si>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</si>
  <si>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</si>
  <si>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</si>
  <si>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</si>
  <si>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</si>
  <si>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</si>
  <si>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</si>
  <si>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</si>
  <si>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</si>
  <si>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</si>
  <si>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</si>
  <si>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</si>
  <si>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</si>
  <si>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</si>
  <si>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</si>
  <si>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</si>
  <si>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</si>
  <si>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</si>
  <si>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</si>
  <si>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</si>
  <si>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</si>
  <si>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</si>
  <si>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</si>
  <si>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</si>
  <si>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</si>
  <si>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</si>
  <si>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</si>
  <si>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</si>
  <si>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</si>
  <si>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</si>
  <si>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</si>
  <si>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</si>
  <si>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</si>
  <si>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</si>
  <si>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</si>
  <si>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</si>
  <si>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</si>
  <si>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</si>
  <si>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</si>
  <si>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</si>
  <si>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</si>
  <si>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</si>
  <si>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</si>
  <si>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</si>
  <si>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</si>
  <si>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</si>
  <si>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</si>
  <si>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</si>
  <si>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</si>
  <si>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</si>
  <si>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</si>
  <si>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</si>
  <si>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</si>
  <si>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</si>
  <si>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</si>
  <si>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</si>
  <si>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</si>
  <si>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</si>
  <si>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</si>
  <si>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</si>
  <si>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</si>
  <si>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</si>
  <si>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</si>
  <si>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</si>
  <si>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</si>
  <si>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</si>
  <si>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</si>
  <si>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</si>
  <si>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</si>
  <si>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</si>
  <si>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</si>
  <si>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</si>
  <si>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</si>
  <si>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</si>
  <si>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</si>
  <si>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</si>
  <si>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</si>
  <si>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</si>
  <si>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</si>
  <si>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</si>
  <si>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</si>
  <si>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</si>
  <si>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</si>
  <si>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</si>
  <si>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</si>
  <si>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</si>
  <si>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</si>
  <si>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</si>
  <si>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</si>
  <si>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</si>
  <si>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</si>
  <si>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</si>
  <si>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</si>
  <si>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</si>
  <si>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</si>
  <si>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</si>
  <si>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</si>
  <si>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</si>
  <si>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</si>
  <si>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</si>
  <si>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</si>
  <si>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</si>
  <si>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</si>
  <si>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</si>
  <si>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</si>
  <si>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</si>
  <si>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</si>
  <si>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</si>
  <si>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</si>
  <si>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</si>
  <si>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</si>
  <si>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</si>
  <si>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</si>
  <si>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</si>
  <si>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</si>
  <si>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</si>
  <si>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</si>
  <si>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</si>
  <si>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</si>
  <si>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</si>
  <si>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</si>
  <si>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</si>
  <si>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</si>
  <si>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</si>
  <si>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</si>
  <si>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</si>
  <si>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</si>
  <si>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</si>
  <si>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</si>
  <si>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</si>
  <si>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</si>
  <si>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</si>
  <si>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</si>
  <si>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</si>
  <si>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</si>
  <si>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</si>
  <si>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</si>
  <si>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</si>
  <si>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</si>
  <si>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</si>
  <si>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</si>
  <si>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</si>
  <si>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</si>
  <si>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</si>
  <si>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</si>
  <si>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</si>
  <si>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</si>
  <si>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</si>
  <si>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</si>
  <si>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</si>
  <si>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</si>
  <si>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</si>
  <si>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</si>
  <si>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</si>
  <si>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</si>
  <si>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</si>
  <si>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</si>
  <si>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</si>
  <si>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</si>
  <si>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</si>
  <si>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</si>
  <si>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</si>
  <si>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</si>
  <si>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</si>
  <si>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</si>
  <si>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</si>
  <si>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</si>
  <si>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</si>
  <si>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</si>
  <si>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</si>
  <si>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</si>
  <si>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</si>
  <si>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</si>
  <si>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</si>
  <si>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</si>
  <si>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</si>
  <si>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</si>
  <si>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</si>
  <si>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</si>
  <si>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</si>
  <si>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</si>
  <si>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</si>
  <si>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</si>
  <si>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</si>
  <si>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</si>
  <si>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</si>
  <si>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</si>
  <si>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</si>
  <si>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</si>
  <si>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</si>
  <si>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</si>
  <si>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</si>
  <si>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</si>
  <si>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</si>
  <si>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</si>
  <si>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</si>
  <si>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</si>
  <si>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</si>
  <si>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</si>
  <si>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</si>
  <si>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</si>
  <si>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</si>
  <si>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</si>
  <si>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</si>
  <si>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</si>
  <si>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</si>
  <si>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</si>
  <si>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</si>
  <si>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</si>
  <si>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</si>
  <si>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</si>
  <si>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</si>
  <si>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</si>
  <si>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</si>
  <si>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</si>
  <si>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</si>
  <si>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</si>
  <si>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</si>
  <si>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</si>
  <si>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</si>
  <si>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</si>
  <si>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</si>
  <si>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</si>
  <si>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</si>
  <si>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</si>
  <si>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</si>
  <si>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</si>
  <si>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</si>
  <si>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</si>
  <si>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</si>
  <si>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</si>
  <si>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</si>
  <si>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</si>
  <si>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</si>
  <si>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</si>
  <si>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</si>
  <si>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</si>
  <si>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</si>
  <si>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</si>
  <si>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</si>
  <si>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</si>
  <si>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</si>
  <si>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</si>
  <si>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</si>
  <si>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</si>
  <si>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</si>
  <si>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</si>
  <si>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</si>
  <si>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</si>
  <si>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</si>
  <si>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</si>
  <si>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</si>
  <si>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</si>
  <si>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</si>
  <si>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</si>
  <si>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</si>
  <si>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</si>
  <si>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</si>
  <si>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</si>
  <si>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</si>
  <si>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</si>
  <si>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</si>
  <si>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</si>
  <si>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</si>
  <si>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</si>
  <si>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</si>
  <si>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</si>
  <si>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</si>
  <si>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</si>
  <si>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</si>
  <si>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</si>
  <si>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</si>
  <si>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</si>
  <si>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</si>
  <si>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</si>
  <si>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</si>
  <si>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</si>
  <si>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</si>
  <si>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</si>
  <si>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</si>
  <si>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</si>
  <si>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</si>
  <si>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</si>
  <si>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</si>
  <si>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</si>
  <si>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</si>
  <si>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</si>
  <si>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</si>
  <si>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</si>
  <si>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</si>
  <si>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</si>
  <si>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</si>
  <si>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</si>
  <si>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</si>
  <si>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</si>
  <si>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</si>
  <si>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</si>
  <si>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</si>
  <si>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</si>
  <si>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</si>
  <si>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</si>
  <si>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</si>
  <si>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</si>
  <si>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</si>
  <si>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</si>
  <si>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</si>
  <si>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</si>
  <si>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</si>
  <si>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</si>
  <si>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</si>
  <si>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</si>
  <si>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</si>
  <si>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</si>
  <si>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</si>
  <si>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</si>
  <si>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</si>
  <si>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</si>
  <si>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</si>
  <si>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</si>
  <si>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</si>
  <si>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</si>
  <si>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</si>
  <si>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</si>
  <si>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</si>
  <si>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</si>
  <si>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</si>
  <si>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</si>
  <si>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</si>
  <si>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</si>
  <si>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</si>
  <si>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</si>
  <si>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</si>
  <si>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</si>
  <si>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</si>
  <si>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</si>
  <si>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</si>
  <si>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</si>
  <si>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</si>
  <si>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</si>
  <si>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</si>
  <si>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</si>
  <si>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</si>
  <si>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</si>
  <si>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</si>
  <si>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</si>
  <si>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</si>
  <si>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</si>
  <si>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</si>
  <si>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</si>
  <si>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</si>
  <si>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</si>
  <si>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</si>
  <si>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</si>
  <si>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</si>
  <si>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</si>
  <si>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</si>
  <si>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</si>
  <si>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</si>
  <si>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</si>
  <si>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</si>
  <si>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</si>
  <si>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</si>
  <si>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</si>
  <si>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</si>
  <si>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</si>
  <si>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</si>
  <si>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</si>
  <si>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</si>
  <si>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</si>
  <si>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</si>
  <si>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</si>
  <si>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</si>
  <si>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</si>
  <si>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</si>
  <si>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</si>
  <si>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</si>
  <si>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</si>
  <si>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</si>
  <si>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</si>
  <si>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</si>
  <si>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</si>
  <si>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</si>
  <si>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</si>
  <si>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</si>
  <si>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</si>
  <si>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</si>
  <si>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</si>
  <si>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</si>
  <si>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</si>
  <si>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</si>
  <si>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</si>
  <si>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</si>
  <si>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</si>
  <si>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</si>
  <si>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</si>
  <si>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</si>
  <si>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</si>
  <si>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</si>
  <si>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</si>
  <si>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</si>
  <si>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</si>
  <si>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</si>
  <si>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</si>
  <si>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</si>
  <si>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</si>
  <si>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</si>
  <si>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</si>
  <si>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</si>
  <si>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</si>
  <si>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</si>
  <si>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</si>
  <si>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</si>
  <si>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</si>
  <si>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</si>
  <si>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</si>
  <si>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</si>
  <si>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</si>
  <si>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</si>
  <si>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</si>
  <si>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</si>
  <si>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</si>
  <si>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</si>
  <si>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</si>
  <si>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</si>
  <si>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</si>
  <si>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</si>
  <si>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</si>
  <si>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</si>
  <si>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</si>
  <si>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</si>
  <si>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</si>
  <si>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</si>
  <si>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</si>
  <si>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</si>
  <si>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</si>
  <si>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</si>
  <si>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</si>
  <si>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</si>
  <si>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</si>
  <si>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</si>
  <si>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</si>
  <si>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</si>
  <si>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</si>
  <si>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</si>
  <si>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</si>
  <si>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</si>
  <si>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</si>
  <si>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</si>
  <si>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</si>
  <si>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</si>
  <si>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</si>
  <si>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</si>
  <si>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</si>
  <si>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</si>
  <si>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</si>
  <si>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</si>
  <si>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</si>
  <si>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</si>
  <si>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</si>
  <si>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</si>
  <si>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</si>
  <si>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</si>
  <si>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</si>
  <si>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</si>
  <si>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</si>
  <si>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</si>
  <si>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</si>
  <si>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</si>
  <si>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</si>
  <si>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</si>
  <si>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</si>
  <si>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</si>
  <si>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</si>
  <si>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</si>
  <si>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</si>
  <si>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</si>
  <si>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</si>
  <si>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</si>
  <si>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</si>
  <si>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</si>
  <si>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</si>
  <si>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</si>
  <si>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</si>
  <si>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</si>
  <si>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</si>
  <si>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</si>
  <si>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</si>
  <si>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</si>
  <si>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</si>
  <si>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</si>
  <si>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</si>
  <si>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</si>
  <si>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</si>
  <si>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</si>
  <si>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</si>
  <si>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</si>
  <si>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</si>
  <si>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</si>
  <si>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</si>
  <si>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</si>
  <si>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</si>
  <si>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</si>
  <si>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</si>
  <si>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</si>
  <si>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</si>
  <si>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</si>
  <si>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</si>
  <si>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</si>
  <si>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</si>
  <si>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</si>
  <si>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</si>
  <si>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</si>
  <si>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</si>
  <si>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</si>
  <si>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</si>
  <si>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</si>
  <si>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</si>
  <si>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</si>
  <si>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</si>
  <si>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</si>
  <si>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</si>
  <si>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</si>
  <si>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</si>
  <si>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</si>
  <si>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</si>
  <si>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</si>
  <si>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</si>
  <si>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</si>
  <si>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</si>
  <si>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</si>
  <si>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</si>
  <si>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</si>
  <si>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</si>
  <si>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</si>
  <si>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</si>
  <si>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</si>
  <si>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</si>
  <si>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</si>
  <si>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</si>
  <si>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</si>
  <si>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</si>
  <si>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</si>
  <si>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</si>
  <si>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</si>
  <si>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</si>
  <si>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</si>
  <si>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</si>
  <si>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</si>
  <si>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</si>
  <si>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</si>
  <si>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</si>
  <si>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</si>
  <si>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</si>
  <si>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</si>
  <si>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</si>
  <si>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</si>
  <si>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</si>
  <si>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</si>
  <si>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</si>
  <si>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</si>
  <si>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</si>
  <si>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</si>
  <si>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</si>
  <si>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</si>
  <si>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</si>
  <si>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</si>
  <si>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</si>
  <si>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</si>
  <si>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</si>
  <si>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</si>
  <si>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</si>
  <si>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</si>
  <si>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</si>
  <si>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</si>
  <si>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</si>
  <si>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</si>
  <si>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</si>
  <si>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</si>
  <si>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</si>
  <si>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</si>
  <si>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</si>
  <si>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</si>
  <si>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</si>
  <si>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</si>
  <si>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</si>
  <si>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</si>
  <si>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</si>
  <si>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</si>
  <si>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</si>
  <si>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</si>
  <si>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</si>
  <si>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</si>
  <si>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</si>
  <si>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</si>
  <si>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</si>
  <si>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</si>
  <si>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</si>
  <si>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</si>
  <si>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</si>
  <si>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</si>
  <si>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</si>
  <si>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</si>
  <si>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</si>
  <si>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</si>
  <si>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</si>
  <si>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</si>
  <si>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</si>
  <si>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</si>
  <si>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</si>
  <si>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</si>
  <si>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</si>
  <si>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</si>
  <si>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</si>
  <si>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</si>
  <si>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</si>
  <si>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</si>
  <si>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</si>
  <si>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</si>
  <si>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</si>
  <si>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</si>
  <si>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</si>
  <si>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</si>
  <si>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</si>
  <si>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</si>
  <si>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</si>
  <si>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</si>
  <si>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</si>
  <si>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</si>
  <si>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</si>
  <si>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</si>
  <si>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</si>
  <si>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</si>
  <si>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</si>
  <si>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</si>
  <si>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</si>
  <si>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</si>
  <si>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</si>
  <si>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</si>
  <si>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</si>
  <si>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</si>
  <si>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</si>
  <si>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</si>
  <si>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</si>
  <si>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</si>
  <si>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</si>
  <si>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</si>
  <si>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</si>
  <si>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</si>
  <si>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</si>
  <si>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</si>
  <si>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</si>
  <si>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</si>
  <si>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</si>
  <si>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</si>
  <si>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</si>
  <si>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</si>
  <si>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</si>
  <si>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</si>
  <si>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</si>
  <si>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</si>
  <si>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</si>
  <si>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</si>
  <si>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</si>
  <si>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</si>
  <si>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</si>
  <si>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</si>
  <si>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</si>
  <si>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</si>
  <si>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</si>
  <si>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</si>
  <si>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</si>
  <si>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</si>
  <si>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</si>
  <si>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</si>
  <si>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</si>
  <si>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</si>
  <si>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</si>
  <si>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</si>
  <si>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</si>
  <si>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</si>
  <si>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</si>
  <si>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</si>
  <si>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</si>
  <si>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</si>
  <si>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</si>
  <si>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</si>
  <si>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</si>
  <si>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</si>
  <si>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</si>
  <si>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</si>
  <si>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</si>
  <si>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</si>
  <si>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</si>
  <si>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</si>
  <si>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</si>
  <si>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</si>
  <si>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</si>
  <si>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</si>
  <si>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</si>
  <si>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</si>
  <si>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</si>
  <si>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</si>
  <si>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</si>
  <si>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</si>
  <si>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</si>
  <si>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</si>
  <si>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</si>
  <si>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</si>
  <si>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</si>
  <si>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</si>
  <si>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</si>
  <si>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</si>
  <si>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</si>
  <si>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</si>
  <si>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</si>
  <si>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</si>
  <si>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</si>
  <si>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</si>
  <si>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</si>
  <si>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</si>
  <si>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</si>
  <si>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</si>
  <si>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</si>
  <si>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</si>
  <si>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</si>
  <si>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</si>
  <si>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</si>
  <si>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</si>
  <si>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</si>
  <si>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</si>
  <si>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</si>
  <si>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</si>
  <si>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</si>
  <si>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</si>
  <si>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</si>
  <si>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</si>
  <si>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</si>
  <si>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</si>
  <si>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</si>
  <si>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</si>
  <si>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</si>
  <si>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</si>
  <si>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</si>
  <si>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</si>
  <si>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</si>
  <si>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</si>
  <si>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</si>
  <si>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</si>
  <si>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</si>
  <si>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</si>
  <si>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</si>
  <si>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</si>
  <si>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</si>
  <si>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</si>
  <si>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</si>
  <si>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</si>
  <si>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</si>
  <si>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</si>
  <si>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</si>
  <si>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</si>
  <si>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</si>
  <si>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</si>
  <si>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</si>
  <si>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</si>
  <si>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</si>
  <si>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</si>
  <si>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</si>
  <si>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</si>
  <si>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</si>
  <si>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</si>
  <si>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</si>
  <si>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</si>
  <si>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</si>
  <si>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</si>
  <si>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</si>
  <si>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</si>
  <si>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</si>
  <si>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</si>
  <si>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</si>
  <si>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</si>
  <si>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</si>
  <si>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</si>
  <si>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</si>
  <si>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</si>
  <si>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</si>
  <si>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</si>
  <si>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</si>
  <si>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</si>
  <si>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</si>
  <si>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</si>
  <si>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</si>
  <si>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</si>
  <si>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</si>
  <si>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</si>
  <si>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</si>
  <si>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</si>
  <si>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</si>
  <si>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</si>
  <si>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</si>
  <si>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</si>
  <si>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</si>
  <si>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</si>
  <si>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</si>
  <si>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</si>
  <si>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</si>
  <si>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</si>
  <si>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</si>
  <si>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</si>
  <si>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</si>
  <si>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</si>
  <si>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</si>
  <si>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</si>
  <si>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</si>
  <si>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</si>
  <si>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</si>
  <si>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</si>
  <si>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</si>
  <si>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</si>
  <si>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</si>
  <si>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</si>
  <si>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</si>
  <si>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</si>
  <si>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</si>
  <si>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</si>
  <si>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</si>
  <si>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</si>
  <si>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</si>
  <si>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</si>
  <si>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</si>
  <si>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</si>
  <si>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</si>
  <si>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</si>
  <si>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</si>
  <si>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</si>
  <si>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</si>
  <si>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</si>
  <si>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</si>
  <si>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</si>
  <si>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</si>
  <si>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</si>
  <si>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</si>
  <si>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</si>
  <si>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</si>
  <si>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</si>
  <si>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</si>
  <si>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</si>
  <si>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</si>
  <si>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</si>
  <si>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</si>
  <si>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</si>
  <si>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</si>
  <si>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</si>
  <si>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</si>
  <si>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</si>
  <si>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</si>
  <si>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</si>
  <si>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</si>
  <si>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</si>
  <si>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</si>
  <si>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</si>
  <si>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</si>
  <si>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</si>
  <si>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</si>
  <si>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</si>
  <si>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</si>
  <si>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</si>
  <si>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</si>
  <si>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</si>
  <si>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</si>
  <si>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</si>
  <si>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</si>
  <si>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</si>
  <si>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</si>
  <si>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</si>
  <si>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</si>
  <si>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</si>
  <si>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</si>
  <si>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</si>
  <si>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</si>
  <si>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</si>
  <si>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</si>
  <si>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</si>
  <si>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</si>
  <si>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</si>
  <si>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</si>
  <si>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</si>
  <si>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</si>
  <si>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</si>
  <si>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</si>
  <si>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</si>
  <si>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</si>
  <si>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</si>
  <si>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</si>
  <si>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</si>
  <si>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</si>
  <si>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</si>
  <si>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</si>
  <si>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</si>
  <si>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</si>
  <si>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</si>
  <si>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</si>
  <si>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</si>
  <si>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</si>
  <si>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</si>
  <si>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</si>
  <si>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</si>
  <si>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</si>
  <si>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</si>
  <si>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</si>
  <si>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</si>
  <si>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</si>
  <si>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</si>
  <si>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</si>
  <si>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</si>
  <si>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</si>
  <si>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</si>
  <si>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</si>
  <si>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</si>
  <si>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</si>
  <si>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</si>
  <si>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</si>
  <si>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</si>
  <si>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</si>
  <si>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</si>
  <si>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</si>
  <si>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</si>
  <si>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</si>
  <si>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</si>
  <si>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</si>
  <si>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</si>
  <si>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</si>
  <si>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</si>
  <si>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</si>
  <si>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</si>
  <si>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</si>
  <si>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</si>
  <si>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</si>
  <si>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</si>
  <si>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</si>
  <si>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</si>
  <si>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</si>
  <si>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</si>
  <si>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</si>
  <si>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</si>
  <si>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</si>
  <si>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</si>
  <si>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</si>
  <si>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</si>
  <si>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</si>
  <si>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</si>
  <si>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</si>
  <si>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</si>
  <si>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</si>
  <si>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</si>
  <si>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</si>
  <si>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</si>
  <si>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</si>
  <si>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</si>
  <si>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</si>
  <si>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</si>
  <si>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</si>
  <si>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</si>
  <si>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</si>
  <si>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</si>
  <si>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</si>
  <si>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</si>
  <si>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</si>
  <si>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</si>
  <si>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</si>
  <si>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</si>
  <si>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</si>
  <si>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</si>
  <si>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</si>
  <si>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</si>
  <si>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</si>
  <si>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</si>
  <si>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</si>
  <si>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</si>
  <si>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</si>
  <si>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</si>
  <si>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</si>
  <si>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</si>
  <si>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</si>
  <si>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</si>
  <si>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</si>
  <si>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</si>
  <si>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</si>
  <si>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</si>
  <si>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</si>
  <si>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</si>
  <si>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</si>
  <si>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</si>
  <si>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</si>
  <si>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</si>
  <si>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</si>
  <si>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</si>
  <si>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</si>
  <si>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</si>
  <si>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</si>
  <si>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</si>
  <si>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</si>
  <si>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</si>
  <si>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</si>
  <si>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</si>
  <si>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</si>
  <si>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</si>
  <si>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</si>
  <si>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</si>
  <si>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</si>
  <si>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</si>
  <si>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</si>
  <si>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</si>
  <si>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</si>
  <si>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</si>
  <si>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</si>
  <si>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</si>
  <si>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</si>
  <si>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</si>
  <si>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</si>
  <si>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</si>
  <si>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</si>
  <si>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</si>
  <si>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</si>
  <si>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</si>
  <si>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</si>
  <si>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</si>
  <si>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</si>
  <si>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</si>
  <si>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</si>
  <si>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</si>
  <si>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</si>
  <si>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</si>
  <si>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</si>
  <si>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</si>
  <si>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</si>
  <si>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</si>
  <si>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</si>
  <si>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</si>
  <si>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</si>
  <si>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</si>
  <si>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</si>
  <si>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</si>
  <si>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</si>
  <si>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</si>
  <si>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</si>
  <si>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</si>
  <si>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</si>
  <si>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</si>
  <si>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</si>
  <si>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</si>
  <si>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</si>
  <si>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</si>
  <si>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</si>
  <si>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</si>
  <si>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</si>
  <si>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</si>
  <si>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</si>
  <si>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</si>
  <si>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</si>
  <si>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</si>
  <si>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</si>
  <si>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</si>
  <si>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</si>
  <si>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</si>
  <si>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</si>
  <si>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</si>
  <si>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</si>
  <si>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</si>
  <si>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</si>
  <si>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</si>
  <si>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</si>
  <si>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</si>
  <si>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</si>
  <si>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</si>
  <si>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</si>
  <si>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</si>
  <si>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</si>
  <si>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</si>
  <si>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</si>
  <si>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</si>
  <si>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</si>
  <si>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</si>
  <si>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</si>
  <si>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</si>
  <si>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</si>
  <si>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</si>
  <si>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</si>
  <si>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</si>
  <si>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</si>
  <si>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</si>
  <si>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</si>
  <si>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</si>
  <si>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</si>
  <si>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</si>
  <si>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</si>
  <si>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</si>
  <si>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</si>
  <si>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</si>
  <si>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</si>
  <si>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</si>
  <si>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</si>
  <si>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</si>
  <si>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</si>
  <si>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</si>
  <si>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</si>
  <si>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</si>
  <si>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</si>
  <si>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</si>
  <si>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</si>
  <si>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</si>
  <si>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</si>
  <si>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</si>
  <si>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</si>
  <si>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</si>
  <si>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</si>
  <si>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</si>
  <si>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</si>
  <si>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</si>
  <si>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</si>
  <si>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</si>
  <si>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</si>
  <si>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</si>
  <si>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</si>
  <si>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</si>
  <si>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</si>
  <si>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</si>
  <si>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</si>
  <si>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</si>
  <si>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</si>
  <si>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</si>
  <si>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</si>
  <si>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</si>
  <si>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</si>
  <si>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</si>
  <si>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</si>
  <si>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</si>
  <si>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</si>
  <si>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</si>
  <si>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</si>
  <si>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</si>
  <si>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</si>
  <si>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</si>
  <si>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</si>
  <si>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</si>
  <si>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</si>
  <si>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</si>
  <si>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</si>
  <si>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</si>
  <si>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</si>
  <si>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</si>
  <si>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</si>
  <si>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</si>
  <si>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</si>
  <si>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</si>
  <si>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</si>
  <si>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</si>
  <si>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</si>
  <si>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</si>
  <si>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</si>
  <si>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</si>
  <si>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</si>
  <si>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</si>
  <si>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</si>
  <si>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</si>
  <si>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</si>
  <si>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</si>
  <si>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</si>
  <si>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</si>
  <si>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</si>
  <si>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</si>
  <si>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</si>
  <si>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</si>
  <si>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</si>
  <si>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</si>
  <si>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</si>
  <si>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</si>
  <si>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</si>
  <si>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</si>
  <si>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</si>
  <si>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</si>
  <si>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</si>
  <si>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</si>
  <si>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</si>
  <si>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</si>
  <si>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</si>
  <si>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</si>
  <si>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</si>
  <si>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</si>
  <si>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</si>
  <si>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</si>
  <si>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</si>
  <si>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</si>
  <si>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</si>
  <si>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</si>
  <si>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</si>
  <si>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</si>
  <si>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</si>
  <si>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</si>
  <si>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</si>
  <si>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</si>
  <si>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</si>
  <si>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</si>
  <si>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</si>
  <si>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</si>
  <si>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</si>
  <si>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</si>
  <si>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</si>
  <si>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</si>
  <si>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</si>
  <si>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</si>
  <si>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</si>
  <si>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</si>
  <si>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</si>
  <si>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</si>
  <si>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</si>
  <si>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</si>
  <si>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</si>
  <si>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</si>
  <si>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</si>
  <si>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</si>
  <si>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</si>
  <si>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</si>
  <si>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</si>
  <si>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</si>
  <si>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</si>
  <si>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</si>
  <si>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</si>
  <si>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</si>
  <si>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</si>
  <si>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</si>
  <si>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</si>
  <si>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</si>
  <si>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</si>
  <si>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</si>
  <si>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</si>
  <si>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</si>
  <si>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</si>
  <si>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</si>
  <si>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</si>
  <si>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</si>
  <si>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</si>
  <si>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</si>
  <si>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</si>
  <si>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</si>
  <si>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</si>
  <si>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</si>
  <si>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</si>
  <si>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</si>
  <si>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</si>
  <si>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</si>
  <si>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</si>
  <si>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</si>
  <si>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</si>
  <si>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</si>
  <si>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</si>
  <si>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</si>
  <si>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</si>
  <si>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</si>
  <si>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</si>
  <si>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</si>
  <si>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</si>
  <si>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</si>
  <si>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</si>
  <si>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</si>
  <si>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</si>
  <si>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</si>
  <si>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</si>
  <si>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</si>
  <si>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</si>
  <si>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</si>
  <si>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</si>
  <si>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</si>
  <si>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</si>
  <si>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</si>
  <si>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</si>
  <si>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</si>
  <si>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</si>
  <si>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</si>
  <si>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</si>
  <si>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</si>
  <si>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</si>
  <si>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</si>
  <si>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</si>
  <si>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</si>
  <si>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</si>
  <si>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</si>
  <si>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</si>
  <si>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</si>
  <si>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</si>
  <si>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</si>
  <si>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</si>
  <si>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</si>
  <si>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</si>
  <si>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</si>
  <si>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</si>
  <si>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</si>
  <si>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</si>
  <si>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</si>
  <si>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</si>
  <si>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</si>
  <si>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</si>
  <si>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</si>
  <si>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</si>
  <si>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</si>
  <si>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</si>
  <si>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</si>
  <si>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</si>
  <si>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</si>
  <si>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</si>
  <si>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</si>
  <si>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</si>
  <si>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</si>
  <si>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</si>
  <si>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</si>
  <si>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</si>
  <si>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</si>
  <si>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</si>
  <si>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</si>
  <si>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</si>
  <si>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</si>
  <si>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</si>
  <si>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</si>
  <si>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</si>
  <si>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</si>
  <si>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</si>
  <si>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</si>
  <si>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</si>
  <si>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</si>
  <si>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</si>
  <si>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</si>
  <si>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</si>
  <si>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</si>
  <si>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</si>
  <si>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</si>
  <si>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</si>
  <si>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</si>
  <si>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</si>
  <si>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</si>
  <si>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</si>
  <si>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</si>
  <si>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</si>
  <si>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</si>
  <si>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</si>
  <si>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</si>
  <si>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</si>
  <si>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</si>
  <si>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</si>
  <si>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</si>
  <si>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</si>
  <si>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</si>
  <si>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</si>
  <si>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</si>
  <si>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</si>
  <si>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</si>
  <si>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</si>
  <si>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</si>
  <si>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</si>
  <si>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</si>
  <si>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</si>
  <si>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</si>
  <si>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</si>
  <si>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</si>
  <si>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</si>
  <si>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</si>
  <si>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</si>
  <si>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</si>
  <si>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</si>
  <si>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</si>
  <si>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</si>
  <si>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</si>
  <si>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</si>
  <si>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</si>
  <si>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</si>
  <si>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</si>
  <si>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</si>
  <si>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</si>
  <si>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</si>
  <si>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</si>
  <si>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</si>
  <si>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</si>
  <si>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</si>
  <si>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</si>
  <si>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</si>
  <si>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</si>
  <si>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</si>
  <si>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</si>
  <si>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</si>
  <si>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</si>
  <si>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</si>
  <si>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</si>
  <si>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</si>
  <si>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</si>
  <si>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</si>
  <si>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</si>
  <si>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</si>
  <si>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</si>
  <si>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</si>
  <si>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</si>
  <si>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</si>
  <si>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</si>
  <si>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</si>
  <si>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</si>
  <si>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</si>
  <si>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</si>
  <si>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</si>
  <si>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</si>
  <si>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</si>
  <si>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</si>
  <si>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</si>
  <si>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</si>
  <si>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</si>
  <si>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</si>
  <si>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</si>
  <si>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</si>
  <si>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</si>
  <si>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</si>
  <si>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</si>
  <si>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</si>
  <si>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</si>
  <si>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</si>
  <si>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</si>
  <si>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</si>
  <si>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</si>
  <si>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</si>
  <si>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</si>
  <si>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</si>
  <si>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</si>
  <si>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</si>
  <si>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</si>
  <si>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</si>
  <si>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</si>
  <si>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</si>
  <si>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</si>
  <si>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</si>
  <si>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</si>
  <si>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</si>
  <si>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</si>
  <si>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</si>
  <si>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</si>
  <si>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</si>
  <si>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</si>
  <si>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</si>
  <si>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</si>
  <si>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</si>
  <si>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</si>
  <si>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</si>
  <si>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</si>
  <si>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</si>
  <si>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</si>
  <si>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</si>
  <si>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</si>
  <si>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</si>
  <si>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</si>
  <si>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</si>
  <si>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</si>
  <si>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</si>
  <si>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</si>
  <si>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</si>
  <si>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</si>
  <si>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</si>
  <si>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</si>
  <si>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</si>
  <si>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</si>
  <si>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</si>
  <si>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</si>
  <si>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</si>
  <si>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</si>
  <si>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</si>
  <si>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</si>
  <si>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</si>
  <si>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</si>
  <si>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</si>
  <si>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</si>
  <si>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</si>
  <si>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</si>
  <si>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</si>
  <si>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</si>
  <si>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</si>
  <si>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</si>
  <si>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</si>
  <si>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</si>
  <si>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</si>
  <si>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</si>
  <si>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</si>
  <si>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</si>
  <si>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</si>
  <si>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</si>
  <si>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</si>
  <si>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</si>
  <si>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</si>
  <si>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</si>
  <si>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</si>
  <si>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</si>
  <si>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</si>
  <si>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</si>
  <si>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</si>
  <si>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</si>
  <si>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</si>
  <si>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</si>
  <si>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</si>
  <si>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</si>
  <si>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</si>
  <si>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</si>
  <si>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</si>
  <si>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</si>
  <si>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</si>
  <si>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</si>
  <si>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</si>
  <si>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</si>
  <si>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</si>
  <si>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</si>
  <si>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</si>
  <si>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</si>
  <si>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</si>
  <si>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</si>
  <si>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</si>
  <si>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</si>
  <si>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</si>
  <si>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</si>
  <si>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</si>
  <si>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</si>
  <si>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</si>
  <si>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</si>
  <si>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</si>
  <si>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</si>
  <si>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</si>
  <si>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</si>
  <si>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</si>
  <si>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</si>
  <si>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</si>
  <si>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</si>
  <si>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</si>
  <si>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</si>
  <si>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</si>
  <si>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</si>
  <si>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</si>
  <si>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</si>
  <si>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</si>
  <si>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</si>
  <si>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</si>
  <si>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</si>
  <si>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</si>
  <si>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</si>
  <si>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</si>
  <si>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</si>
  <si>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</si>
  <si>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</si>
  <si>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</si>
  <si>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</si>
  <si>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</si>
  <si>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</si>
  <si>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</si>
  <si>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</si>
  <si>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</si>
  <si>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</si>
  <si>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</si>
  <si>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</si>
  <si>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</si>
  <si>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</si>
  <si>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</si>
  <si>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</si>
  <si>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</si>
  <si>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</si>
  <si>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</si>
  <si>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</si>
  <si>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</si>
  <si>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</si>
  <si>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</si>
  <si>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</si>
  <si>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</si>
  <si>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</si>
  <si>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</si>
  <si>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</si>
  <si>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</si>
  <si>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</si>
  <si>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</si>
  <si>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</si>
  <si>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</si>
  <si>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</si>
  <si>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</si>
  <si>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</si>
  <si>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</si>
  <si>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</si>
  <si>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</si>
  <si>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</si>
  <si>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</si>
  <si>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</si>
  <si>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</si>
  <si>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</si>
  <si>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</si>
  <si>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</si>
  <si>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</si>
  <si>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</si>
  <si>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</si>
  <si>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</si>
  <si>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</si>
  <si>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</si>
  <si>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</si>
  <si>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</si>
  <si>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</si>
  <si>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</si>
  <si>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</si>
  <si>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</si>
  <si>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</si>
  <si>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</si>
  <si>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</si>
  <si>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</si>
  <si>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</si>
  <si>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</si>
  <si>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</si>
  <si>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</si>
  <si>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</si>
  <si>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</si>
  <si>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</si>
  <si>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</si>
  <si>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</si>
  <si>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</si>
  <si>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</si>
  <si>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</si>
  <si>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</si>
  <si>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</si>
  <si>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</si>
  <si>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</si>
  <si>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</si>
  <si>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</si>
  <si>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</si>
  <si>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</si>
  <si>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</si>
  <si>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</si>
  <si>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</si>
  <si>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</si>
  <si>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</si>
  <si>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</si>
  <si>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</si>
  <si>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</si>
  <si>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</si>
  <si>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</si>
  <si>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</si>
  <si>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</si>
  <si>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</si>
  <si>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</si>
  <si>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</si>
  <si>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</si>
  <si>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</si>
  <si>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</si>
  <si>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</si>
  <si>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</si>
  <si>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</si>
  <si>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</si>
  <si>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</si>
  <si>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</si>
  <si>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</si>
  <si>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</si>
  <si>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</si>
  <si>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</si>
  <si>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</si>
  <si>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</si>
  <si>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</si>
  <si>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</si>
  <si>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</si>
  <si>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</si>
  <si>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</si>
  <si>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</si>
  <si>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</si>
  <si>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</si>
  <si>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</si>
  <si>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</si>
  <si>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</si>
  <si>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</si>
  <si>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</si>
  <si>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</si>
  <si>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</si>
  <si>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</si>
  <si>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</si>
  <si>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</si>
  <si>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</si>
  <si>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</si>
  <si>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</si>
  <si>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</si>
  <si>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</si>
  <si>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</si>
  <si>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</si>
  <si>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</si>
  <si>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</si>
  <si>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</si>
  <si>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</si>
  <si>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</si>
  <si>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</si>
  <si>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</si>
  <si>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</si>
  <si>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</si>
  <si>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</si>
  <si>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</si>
  <si>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</si>
  <si>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</si>
  <si>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</si>
  <si>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</si>
  <si>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</si>
  <si>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</si>
  <si>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</si>
  <si>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</si>
  <si>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</si>
  <si>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</si>
  <si>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</si>
  <si>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</si>
  <si>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</si>
  <si>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</si>
  <si>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</si>
  <si>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</si>
  <si>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</si>
  <si>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</si>
  <si>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</si>
  <si>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</si>
  <si>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</si>
  <si>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</si>
  <si>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</si>
  <si>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</si>
  <si>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</si>
  <si>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</si>
  <si>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</si>
  <si>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</si>
  <si>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</si>
  <si>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</si>
  <si>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</si>
  <si>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</si>
  <si>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</si>
  <si>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</si>
  <si>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</si>
  <si>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</si>
  <si>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</si>
  <si>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</si>
  <si>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</si>
  <si>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</si>
  <si>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</si>
  <si>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</si>
  <si>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</si>
  <si>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</si>
  <si>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</si>
  <si>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</si>
  <si>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</si>
  <si>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</si>
  <si>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</si>
  <si>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</si>
  <si>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</si>
  <si>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</si>
  <si>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</si>
  <si>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</si>
  <si>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</si>
  <si>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</si>
  <si>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</si>
  <si>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</si>
  <si>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</si>
  <si>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</si>
  <si>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</si>
  <si>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</si>
  <si>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</si>
  <si>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</si>
  <si>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</si>
  <si>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</si>
  <si>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</si>
  <si>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</si>
  <si>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</si>
  <si>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</si>
  <si>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</si>
  <si>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</si>
  <si>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</si>
  <si>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</si>
  <si>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</si>
  <si>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</si>
  <si>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</si>
  <si>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</si>
  <si>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</si>
  <si>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</si>
  <si>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</si>
  <si>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</si>
  <si>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</si>
  <si>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</si>
  <si>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</si>
  <si>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</si>
  <si>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</si>
  <si>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</si>
  <si>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</si>
  <si>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</si>
  <si>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</si>
  <si>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</si>
  <si>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</si>
  <si>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</si>
  <si>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</si>
  <si>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</si>
  <si>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</si>
  <si>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</si>
  <si>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</si>
  <si>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</si>
  <si>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</si>
  <si>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</si>
  <si>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</si>
  <si>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</si>
  <si>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</si>
  <si>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</si>
  <si>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</si>
  <si>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</si>
  <si>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</si>
  <si>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</si>
  <si>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</si>
  <si>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</si>
  <si>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</si>
  <si>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</si>
  <si>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</si>
  <si>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</si>
  <si>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</si>
  <si>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</si>
  <si>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</si>
  <si>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</si>
  <si>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</si>
  <si>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</si>
  <si>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</si>
  <si>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</si>
  <si>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</si>
  <si>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</si>
  <si>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</si>
  <si>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</si>
  <si>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</si>
  <si>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</si>
  <si>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</si>
  <si>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</si>
  <si>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</si>
  <si>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</si>
  <si>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</si>
  <si>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</si>
  <si>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</si>
  <si>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</si>
  <si>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</si>
  <si>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</si>
  <si>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</si>
  <si>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</si>
  <si>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</si>
  <si>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</si>
  <si>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</si>
  <si>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</si>
  <si>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</si>
  <si>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</si>
  <si>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</si>
  <si>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</si>
  <si>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</si>
  <si>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</si>
  <si>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</si>
  <si>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</si>
  <si>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</si>
  <si>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</si>
  <si>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</si>
  <si>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</si>
  <si>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</si>
  <si>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</si>
  <si>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</si>
  <si>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</si>
  <si>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</si>
  <si>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</si>
  <si>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</si>
  <si>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</si>
  <si>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</si>
  <si>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</si>
  <si>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</si>
  <si>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</si>
  <si>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</si>
  <si>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</si>
  <si>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</si>
  <si>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</si>
  <si>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</si>
  <si>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</si>
  <si>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</si>
  <si>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</si>
  <si>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</si>
  <si>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</si>
  <si>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</si>
  <si>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</si>
  <si>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</si>
  <si>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</si>
  <si>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</si>
  <si>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</si>
  <si>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</si>
  <si>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</si>
  <si>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</si>
  <si>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</si>
  <si>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</si>
  <si>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</si>
  <si>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</si>
  <si>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</si>
  <si>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</si>
  <si>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</si>
  <si>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</si>
  <si>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</si>
  <si>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</si>
  <si>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</si>
  <si>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</si>
  <si>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</si>
  <si>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</si>
  <si>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</si>
  <si>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</si>
  <si>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</si>
  <si>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</si>
  <si>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</si>
  <si>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</si>
  <si>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</si>
  <si>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</si>
  <si>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</si>
  <si>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</si>
  <si>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</si>
  <si>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</si>
  <si>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</si>
  <si>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</si>
  <si>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</si>
  <si>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</si>
  <si>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</si>
  <si>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</si>
  <si>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</si>
  <si>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</si>
  <si>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</si>
  <si>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</si>
  <si>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</si>
  <si>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</si>
  <si>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</si>
  <si>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</si>
  <si>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</si>
  <si>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</si>
  <si>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</si>
  <si>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</si>
  <si>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</si>
  <si>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</si>
  <si>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</si>
  <si>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</si>
  <si>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</si>
  <si>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</si>
  <si>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</si>
  <si>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</si>
  <si>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</si>
  <si>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</si>
  <si>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</si>
  <si>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</si>
  <si>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</si>
  <si>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</si>
  <si>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</si>
  <si>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</si>
  <si>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</si>
  <si>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</si>
  <si>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</si>
  <si>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</si>
  <si>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</si>
  <si>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</si>
  <si>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</si>
  <si>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</si>
  <si>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</si>
  <si>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</si>
  <si>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</si>
  <si>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</si>
  <si>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</si>
  <si>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</si>
  <si>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</si>
  <si>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</si>
  <si>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</si>
  <si>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</si>
  <si>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</si>
  <si>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</si>
  <si>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</si>
  <si>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</si>
  <si>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</si>
  <si>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</si>
  <si>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</si>
  <si>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</si>
  <si>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</si>
  <si>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</si>
  <si>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</si>
  <si>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</si>
  <si>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</si>
  <si>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</si>
  <si>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</si>
  <si>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</si>
  <si>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</si>
  <si>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</si>
  <si>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</si>
  <si>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</si>
  <si>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</si>
  <si>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</si>
  <si>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</si>
  <si>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</si>
  <si>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</si>
  <si>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</si>
  <si>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</si>
  <si>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</si>
  <si>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</si>
  <si>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</si>
  <si>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</si>
  <si>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</si>
  <si>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</si>
  <si>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</si>
  <si>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</si>
  <si>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</si>
  <si>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</si>
  <si>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</si>
  <si>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</si>
  <si>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</si>
  <si>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</si>
  <si>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</si>
  <si>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</si>
  <si>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</si>
  <si>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</si>
  <si>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</si>
  <si>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</si>
  <si>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</si>
  <si>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</si>
  <si>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</si>
  <si>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</si>
  <si>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</si>
  <si>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</si>
  <si>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</si>
  <si>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</si>
  <si>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</si>
  <si>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</si>
  <si>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</si>
  <si>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</si>
  <si>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</si>
  <si>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</si>
  <si>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</si>
  <si>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</si>
  <si>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</si>
  <si>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</si>
  <si>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</si>
  <si>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</si>
  <si>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</si>
  <si>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</si>
  <si>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</si>
  <si>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</si>
  <si>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</si>
  <si>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</si>
  <si>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</si>
  <si>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</si>
  <si>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</si>
  <si>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</si>
  <si>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</si>
  <si>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</si>
  <si>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</si>
  <si>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</si>
  <si>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</si>
  <si>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</si>
  <si>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</si>
  <si>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</si>
  <si>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</si>
  <si>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</si>
  <si>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</si>
  <si>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</si>
  <si>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</si>
  <si>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</si>
  <si>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</si>
  <si>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</si>
  <si>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</si>
  <si>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</si>
  <si>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</si>
  <si>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</si>
  <si>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</si>
  <si>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</si>
  <si>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</si>
  <si>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</si>
  <si>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</si>
  <si>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</si>
  <si>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</si>
  <si>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</si>
  <si>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</si>
  <si>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</si>
  <si>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</si>
  <si>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</si>
  <si>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</si>
  <si>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</si>
  <si>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</si>
  <si>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</si>
  <si>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</si>
  <si>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</si>
  <si>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</si>
  <si>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</si>
  <si>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</si>
  <si>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</si>
  <si>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</si>
  <si>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</si>
  <si>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</si>
  <si>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</si>
  <si>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</si>
  <si>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</si>
  <si>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</si>
  <si>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</si>
  <si>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</si>
  <si>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</si>
  <si>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</si>
  <si>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</si>
  <si>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</si>
  <si>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</si>
  <si>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</si>
  <si>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</si>
  <si>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</si>
  <si>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</si>
  <si>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</si>
  <si>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</si>
  <si>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</si>
  <si>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</si>
  <si>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</si>
  <si>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</si>
  <si>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</si>
  <si>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</si>
  <si>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</si>
  <si>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</si>
  <si>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</si>
  <si>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</si>
  <si>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</si>
  <si>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</si>
  <si>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</si>
  <si>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</si>
  <si>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</si>
  <si>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</si>
  <si>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</si>
  <si>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</si>
  <si>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</si>
  <si>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</si>
  <si>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</si>
  <si>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</si>
  <si>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</si>
  <si>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</si>
  <si>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</si>
  <si>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</si>
  <si>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</si>
  <si>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</si>
  <si>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</si>
  <si>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</si>
  <si>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</si>
  <si>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</si>
  <si>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</si>
  <si>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</si>
  <si>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</si>
  <si>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</si>
  <si>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</si>
  <si>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</si>
  <si>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</si>
  <si>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</si>
  <si>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</si>
  <si>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</si>
  <si>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</si>
  <si>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</si>
  <si>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</si>
  <si>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</si>
  <si>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</si>
  <si>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</si>
  <si>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</si>
  <si>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</si>
  <si>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</si>
  <si>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</si>
  <si>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</si>
  <si>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</si>
  <si>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</si>
  <si>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</si>
  <si>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</si>
  <si>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</si>
  <si>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</si>
  <si>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</si>
  <si>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</si>
  <si>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</si>
  <si>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</si>
  <si>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</si>
  <si>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</si>
  <si>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</si>
  <si>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</si>
  <si>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</si>
  <si>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</si>
  <si>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</si>
  <si>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</si>
  <si>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</si>
  <si>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</si>
  <si>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</si>
  <si>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</si>
  <si>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</si>
  <si>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</si>
  <si>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</si>
  <si>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</si>
  <si>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</si>
  <si>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</si>
  <si>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</si>
  <si>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</si>
  <si>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</si>
  <si>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</si>
  <si>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</si>
  <si>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</si>
  <si>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</si>
  <si>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</si>
  <si>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</si>
  <si>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</si>
  <si>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</si>
  <si>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</si>
  <si>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</si>
  <si>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</si>
  <si>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</si>
  <si>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</si>
  <si>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</si>
  <si>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</si>
  <si>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</si>
  <si>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</si>
  <si>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</si>
  <si>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</si>
  <si>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</si>
  <si>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</si>
  <si>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</si>
  <si>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</si>
  <si>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</si>
  <si>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</si>
  <si>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</si>
  <si>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</si>
  <si>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</si>
  <si>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</si>
  <si>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</si>
  <si>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</si>
  <si>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</si>
  <si>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</si>
  <si>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</si>
  <si>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</si>
  <si>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</si>
  <si>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</si>
  <si>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</si>
  <si>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</si>
  <si>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</si>
  <si>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</si>
  <si>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</si>
  <si>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</si>
  <si>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</si>
  <si>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</si>
  <si>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</si>
  <si>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</si>
  <si>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</si>
  <si>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</si>
  <si>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</si>
  <si>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</si>
  <si>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</si>
  <si>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</si>
  <si>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</si>
  <si>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</si>
  <si>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</si>
  <si>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</si>
  <si>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</si>
  <si>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</si>
  <si>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</si>
  <si>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</si>
  <si>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</si>
  <si>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</si>
  <si>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</si>
  <si>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</si>
  <si>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</si>
  <si>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</si>
  <si>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</si>
  <si>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</si>
  <si>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</si>
  <si>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</si>
  <si>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</si>
  <si>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</si>
  <si>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</si>
  <si>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</si>
  <si>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</si>
  <si>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</si>
  <si>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</si>
  <si>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</si>
  <si>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</si>
  <si>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</si>
  <si>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</si>
  <si>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</si>
  <si>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</si>
  <si>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</si>
  <si>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</si>
  <si>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</si>
  <si>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</si>
  <si>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</si>
  <si>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</si>
  <si>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</si>
  <si>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</si>
  <si>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</si>
  <si>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</si>
  <si>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</si>
  <si>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</si>
  <si>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</si>
  <si>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</si>
  <si>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</si>
  <si>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</si>
  <si>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</si>
  <si>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</si>
  <si>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</si>
  <si>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</si>
  <si>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</si>
  <si>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</si>
  <si>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</si>
  <si>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</si>
  <si>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</si>
  <si>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</si>
  <si>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</si>
  <si>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</si>
  <si>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</si>
  <si>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</si>
  <si>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</si>
  <si>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</si>
  <si>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</si>
  <si>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</si>
  <si>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</si>
  <si>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</si>
  <si>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</si>
  <si>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</si>
  <si>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</si>
  <si>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</si>
  <si>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</si>
  <si>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</si>
  <si>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</si>
  <si>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</si>
  <si>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</si>
  <si>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</si>
  <si>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</si>
  <si>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</si>
  <si>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</si>
  <si>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</si>
  <si>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</si>
  <si>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</si>
  <si>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</si>
  <si>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</si>
  <si>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</si>
  <si>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</si>
  <si>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</si>
  <si>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</si>
  <si>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</si>
  <si>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</si>
  <si>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</si>
  <si>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</si>
  <si>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</si>
  <si>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</si>
  <si>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</si>
  <si>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</si>
  <si>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</si>
  <si>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</si>
  <si>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</si>
  <si>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</si>
  <si>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</si>
  <si>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</si>
  <si>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</si>
  <si>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</si>
  <si>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</si>
  <si>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</si>
  <si>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</si>
  <si>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</si>
  <si>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</si>
  <si>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</si>
  <si>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</si>
  <si>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</si>
  <si>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</si>
  <si>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</si>
  <si>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</si>
  <si>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</si>
  <si>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</si>
  <si>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</si>
  <si>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</si>
  <si>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</si>
  <si>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</si>
  <si>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</si>
  <si>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</si>
  <si>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</si>
  <si>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</si>
  <si>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</si>
  <si>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</si>
  <si>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</si>
  <si>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</si>
  <si>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</si>
  <si>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</si>
  <si>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</si>
  <si>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</si>
  <si>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</si>
  <si>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</si>
  <si>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</si>
  <si>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</si>
  <si>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</si>
  <si>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</si>
  <si>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</si>
  <si>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</si>
  <si>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</si>
  <si>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</si>
  <si>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</si>
  <si>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</si>
  <si>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</si>
  <si>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</si>
  <si>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</si>
  <si>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</si>
  <si>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</si>
  <si>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</si>
  <si>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</si>
  <si>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</si>
  <si>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</si>
  <si>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</si>
  <si>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</si>
  <si>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</si>
  <si>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</si>
  <si>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</si>
  <si>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</si>
  <si>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</si>
  <si>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</si>
  <si>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</si>
  <si>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</si>
  <si>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</si>
  <si>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</si>
  <si>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</si>
  <si>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</si>
  <si>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</si>
  <si>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</si>
  <si>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</si>
  <si>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</si>
  <si>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</si>
  <si>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</si>
  <si>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</si>
  <si>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</si>
  <si>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</si>
  <si>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</si>
  <si>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</si>
  <si>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</si>
  <si>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</si>
  <si>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</si>
  <si>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</si>
  <si>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</si>
  <si>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</si>
  <si>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</si>
  <si>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</si>
  <si>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</si>
  <si>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</si>
  <si>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</si>
  <si>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</si>
  <si>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</si>
  <si>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</si>
  <si>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</si>
  <si>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</si>
  <si>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</si>
  <si>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</si>
  <si>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</si>
  <si>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</si>
  <si>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</si>
  <si>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</si>
  <si>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</si>
  <si>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</si>
  <si>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</si>
  <si>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</si>
  <si>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</si>
  <si>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</si>
  <si>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</si>
  <si>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</si>
  <si>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</si>
  <si>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</si>
  <si>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</si>
  <si>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</si>
  <si>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</si>
  <si>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</si>
  <si>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</si>
  <si>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</si>
  <si>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</si>
  <si>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</si>
  <si>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</si>
  <si>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</si>
  <si>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</si>
  <si>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</si>
  <si>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</si>
  <si>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</si>
  <si>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</si>
  <si>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</si>
  <si>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</si>
  <si>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</si>
  <si>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</si>
  <si>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</si>
  <si>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</si>
  <si>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</si>
  <si>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</si>
  <si>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</si>
  <si>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</si>
  <si>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</si>
  <si>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</si>
  <si>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</si>
  <si>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</si>
  <si>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</si>
  <si>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</si>
  <si>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</si>
  <si>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</si>
  <si>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</si>
  <si>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</si>
  <si>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</si>
  <si>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</si>
  <si>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</si>
  <si>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</si>
  <si>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</si>
  <si>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</si>
  <si>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</si>
  <si>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</si>
  <si>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</si>
  <si>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</si>
  <si>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</si>
  <si>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</si>
  <si>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</si>
  <si>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</si>
  <si>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</si>
  <si>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</si>
  <si>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</si>
  <si>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</si>
  <si>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</si>
  <si>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</si>
  <si>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</si>
  <si>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</si>
  <si>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</si>
  <si>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</si>
  <si>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</si>
  <si>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</si>
  <si>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</si>
  <si>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</si>
  <si>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</si>
  <si>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</si>
  <si>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</si>
  <si>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</si>
  <si>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</si>
  <si>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</si>
  <si>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</si>
  <si>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</si>
  <si>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</si>
  <si>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</si>
  <si>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</si>
  <si>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</si>
  <si>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</si>
  <si>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</si>
  <si>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</si>
  <si>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</si>
  <si>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</si>
  <si>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</si>
  <si>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</si>
  <si>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</si>
  <si>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</si>
  <si>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</si>
  <si>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</si>
  <si>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</si>
  <si>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</si>
  <si>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</si>
  <si>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</si>
  <si>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</si>
  <si>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</si>
  <si>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</si>
  <si>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</si>
  <si>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</si>
  <si>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</si>
  <si>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</si>
  <si>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</si>
  <si>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</si>
  <si>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</si>
  <si>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</si>
  <si>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</si>
  <si>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</si>
  <si>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</si>
  <si>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</si>
  <si>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</si>
  <si>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</si>
  <si>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</si>
  <si>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</si>
  <si>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</si>
  <si>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</si>
  <si>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</si>
  <si>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</si>
  <si>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</si>
  <si>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</si>
  <si>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</si>
  <si>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</si>
  <si>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</si>
  <si>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</si>
  <si>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</si>
  <si>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</si>
  <si>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</si>
  <si>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</si>
  <si>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</si>
  <si>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</si>
  <si>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</si>
  <si>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</si>
  <si>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</si>
  <si>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</si>
  <si>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</si>
  <si>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</si>
  <si>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</si>
  <si>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</si>
  <si>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</si>
  <si>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</si>
  <si>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</si>
  <si>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</si>
  <si>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</si>
  <si>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</si>
  <si>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</si>
  <si>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</si>
  <si>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</si>
  <si>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</si>
  <si>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</si>
  <si>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</si>
  <si>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</si>
  <si>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</si>
  <si>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</si>
  <si>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</si>
  <si>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</si>
  <si>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</si>
  <si>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</si>
  <si>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</si>
  <si>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</si>
  <si>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</si>
  <si>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</si>
  <si>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</si>
  <si>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</si>
  <si>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</si>
  <si>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</si>
  <si>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</si>
  <si>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</si>
  <si>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</si>
  <si>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</si>
  <si>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</si>
  <si>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</si>
  <si>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</si>
  <si>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</si>
  <si>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</si>
  <si>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</si>
  <si>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</si>
  <si>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</si>
  <si>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</si>
  <si>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</si>
  <si>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</si>
  <si>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</si>
  <si>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</si>
  <si>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</si>
  <si>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</si>
  <si>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</si>
  <si>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</si>
  <si>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</si>
  <si>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</si>
  <si>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</si>
  <si>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</si>
  <si>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</si>
  <si>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</si>
  <si>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</si>
  <si>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</si>
  <si>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</si>
  <si>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</si>
  <si>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</si>
  <si>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</si>
  <si>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</si>
  <si>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</si>
  <si>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</si>
  <si>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</si>
  <si>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</si>
  <si>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</si>
  <si>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</si>
  <si>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</si>
  <si>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</si>
  <si>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</si>
  <si>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</si>
  <si>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</si>
  <si>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</si>
  <si>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</si>
  <si>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</si>
  <si>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</si>
  <si>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</si>
  <si>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</si>
  <si>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</si>
  <si>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</si>
  <si>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</si>
  <si>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</si>
  <si>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</si>
  <si>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</si>
  <si>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</si>
  <si>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</si>
  <si>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</si>
  <si>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</si>
  <si>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</si>
  <si>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</si>
  <si>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</si>
  <si>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</si>
  <si>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</si>
  <si>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</si>
  <si>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</si>
  <si>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</si>
  <si>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</si>
  <si>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</si>
  <si>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</si>
  <si>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</si>
  <si>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</si>
  <si>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</si>
  <si>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</si>
  <si>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</si>
  <si>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</si>
  <si>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</si>
  <si>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</si>
  <si>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</si>
  <si>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</si>
  <si>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</si>
  <si>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</si>
  <si>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</si>
  <si>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</si>
  <si>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</si>
  <si>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</si>
  <si>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</si>
  <si>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</si>
  <si>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</si>
  <si>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</si>
  <si>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</si>
  <si>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</si>
  <si>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</si>
  <si>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</si>
  <si>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</si>
  <si>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</si>
  <si>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</si>
  <si>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</si>
  <si>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</si>
  <si>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</si>
  <si>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</si>
  <si>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</si>
  <si>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</si>
  <si>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</si>
  <si>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</si>
  <si>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</si>
  <si>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</si>
  <si>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</si>
  <si>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</si>
  <si>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</si>
  <si>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</si>
  <si>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</si>
  <si>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</si>
  <si>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</si>
  <si>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</si>
  <si>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</si>
  <si>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</si>
  <si>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</si>
  <si>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</si>
  <si>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</si>
  <si>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</si>
  <si>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</si>
  <si>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</si>
  <si>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</si>
  <si>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</si>
  <si>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</si>
  <si>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</si>
  <si>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</si>
  <si>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</si>
  <si>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</si>
  <si>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</si>
  <si>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</si>
  <si>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</si>
  <si>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</si>
  <si>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</si>
  <si>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</si>
  <si>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</si>
  <si>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</si>
  <si>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</si>
  <si>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</si>
  <si>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</si>
  <si>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</si>
  <si>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</si>
  <si>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</si>
  <si>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</si>
  <si>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</si>
  <si>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</si>
  <si>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</si>
  <si>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</si>
  <si>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</si>
  <si>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</si>
  <si>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</si>
  <si>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</si>
  <si>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</si>
  <si>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</si>
  <si>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</si>
  <si>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</si>
  <si>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</si>
  <si>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</si>
  <si>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</si>
  <si>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</si>
  <si>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</si>
  <si>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</si>
  <si>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</si>
  <si>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</si>
  <si>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</si>
  <si>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</si>
  <si>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</si>
  <si>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</si>
  <si>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</si>
  <si>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</si>
  <si>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</si>
  <si>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</si>
  <si>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</si>
  <si>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</si>
  <si>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</si>
  <si>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</si>
  <si>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</si>
  <si>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</si>
  <si>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</si>
  <si>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</si>
  <si>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</si>
  <si>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</si>
  <si>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</si>
  <si>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</si>
  <si>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</si>
  <si>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</si>
  <si>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</si>
  <si>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</si>
  <si>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</si>
  <si>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</si>
  <si>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</si>
  <si>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</si>
  <si>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</si>
  <si>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</si>
  <si>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</si>
  <si>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</si>
  <si>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</si>
  <si>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</si>
  <si>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</si>
  <si>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</si>
  <si>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</si>
  <si>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</si>
  <si>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</si>
  <si>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</si>
  <si>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</si>
  <si>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</si>
  <si>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</si>
  <si>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</si>
  <si>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</si>
  <si>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</si>
  <si>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</si>
  <si>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</si>
  <si>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</si>
  <si>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</si>
  <si>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</si>
  <si>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</si>
  <si>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</si>
  <si>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</si>
  <si>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</si>
  <si>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</si>
  <si>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</si>
  <si>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</si>
  <si>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</si>
  <si>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</si>
  <si>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</si>
  <si>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</si>
  <si>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</si>
  <si>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</si>
  <si>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</si>
  <si>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</si>
  <si>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</si>
  <si>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</si>
  <si>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</si>
  <si>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</si>
  <si>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</si>
  <si>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</si>
  <si>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</si>
  <si>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</si>
  <si>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</si>
  <si>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</si>
  <si>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</si>
  <si>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</si>
  <si>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</si>
  <si>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</si>
  <si>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</si>
  <si>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</si>
  <si>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</si>
  <si>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</si>
  <si>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</si>
  <si>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</si>
  <si>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</si>
  <si>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</si>
  <si>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</si>
  <si>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</si>
  <si>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</si>
  <si>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</si>
  <si>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</si>
  <si>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</si>
  <si>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</si>
  <si>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</si>
  <si>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</si>
  <si>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</si>
  <si>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</si>
  <si>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</si>
  <si>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</si>
  <si>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</si>
  <si>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</si>
  <si>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</si>
  <si>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</si>
  <si>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</si>
  <si>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</si>
  <si>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</si>
  <si>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</si>
  <si>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</si>
  <si>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</si>
  <si>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</si>
  <si>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</si>
  <si>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</si>
  <si>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</si>
  <si>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</si>
  <si>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</si>
  <si>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</si>
  <si>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</si>
  <si>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</si>
  <si>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</si>
  <si>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</si>
  <si>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</si>
  <si>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</si>
  <si>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</si>
  <si>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</si>
  <si>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</si>
  <si>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</si>
  <si>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</si>
  <si>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</si>
  <si>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</si>
  <si>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</si>
  <si>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</si>
  <si>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</si>
  <si>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</si>
  <si>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</si>
  <si>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</si>
  <si>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</si>
  <si>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</si>
  <si>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</si>
  <si>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</si>
  <si>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</si>
  <si>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</si>
  <si>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</si>
  <si>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</si>
  <si>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</si>
  <si>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</si>
  <si>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</si>
  <si>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</si>
  <si>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</si>
  <si>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</si>
  <si>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</si>
  <si>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</si>
  <si>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</si>
  <si>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</si>
  <si>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</si>
  <si>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</si>
  <si>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</si>
  <si>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</si>
  <si>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</si>
  <si>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</si>
  <si>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</si>
  <si>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</si>
  <si>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</si>
  <si>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</si>
  <si>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</si>
  <si>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</si>
  <si>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</si>
  <si>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</si>
  <si>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</si>
  <si>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</si>
  <si>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</si>
  <si>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</si>
  <si>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</si>
  <si>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</si>
  <si>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</si>
  <si>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</si>
  <si>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</si>
  <si>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</si>
  <si>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</si>
  <si>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</si>
  <si>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</si>
  <si>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</si>
  <si>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</si>
  <si>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</si>
  <si>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</si>
  <si>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</si>
  <si>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</si>
  <si>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</si>
  <si>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</si>
  <si>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</si>
  <si>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</si>
  <si>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</si>
  <si>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</si>
  <si>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</si>
  <si>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</si>
  <si>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</si>
  <si>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</si>
  <si>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</si>
  <si>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</si>
  <si>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</si>
  <si>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</si>
  <si>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</si>
  <si>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</si>
  <si>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</si>
  <si>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</si>
  <si>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</si>
  <si>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</si>
  <si>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</si>
  <si>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</si>
  <si>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</si>
  <si>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</si>
  <si>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</si>
  <si>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</si>
  <si>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</si>
  <si>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</si>
  <si>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</si>
  <si>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</si>
  <si>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</si>
  <si>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</si>
  <si>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</si>
  <si>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</si>
  <si>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</si>
  <si>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</si>
  <si>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</si>
  <si>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</si>
  <si>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</si>
  <si>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</si>
  <si>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</si>
  <si>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</si>
  <si>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</si>
  <si>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</si>
  <si>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</si>
  <si>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</si>
  <si>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</si>
  <si>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</si>
  <si>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</si>
  <si>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</si>
  <si>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</si>
  <si>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</si>
  <si>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</si>
  <si>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</si>
  <si>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</si>
  <si>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</si>
  <si>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</si>
  <si>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</si>
  <si>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</si>
  <si>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</si>
  <si>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</si>
  <si>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</si>
  <si>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</si>
  <si>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</si>
  <si>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</si>
  <si>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</si>
  <si>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</si>
  <si>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</si>
  <si>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</si>
  <si>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</si>
  <si>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</si>
  <si>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</si>
  <si>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</si>
  <si>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</si>
  <si>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</si>
  <si>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</si>
  <si>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</si>
  <si>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</si>
  <si>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</si>
  <si>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</si>
  <si>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</si>
  <si>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</si>
  <si>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</si>
  <si>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</si>
  <si>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</si>
  <si>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</si>
  <si>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</si>
  <si>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</si>
  <si>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</si>
  <si>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</si>
  <si>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</si>
  <si>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</si>
  <si>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</si>
  <si>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</si>
  <si>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</si>
  <si>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</si>
  <si>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</si>
  <si>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</si>
  <si>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</si>
  <si>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</si>
  <si>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</si>
  <si>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</si>
  <si>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</si>
  <si>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</si>
  <si>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</si>
  <si>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</si>
  <si>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</si>
  <si>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</si>
  <si>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</si>
  <si>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</si>
  <si>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</si>
  <si>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</si>
  <si>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</si>
  <si>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</si>
  <si>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</si>
  <si>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</si>
  <si>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</si>
  <si>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</si>
  <si>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</si>
  <si>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</si>
  <si>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</si>
  <si>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</si>
  <si>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</si>
  <si>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</si>
  <si>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</si>
  <si>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</si>
  <si>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</si>
  <si>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</si>
  <si>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</si>
  <si>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</si>
  <si>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</si>
  <si>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</si>
  <si>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</si>
  <si>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</si>
  <si>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</si>
  <si>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</si>
  <si>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</si>
  <si>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</si>
  <si>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</si>
  <si>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</si>
  <si>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</si>
  <si>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</si>
  <si>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</si>
  <si>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</si>
  <si>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</si>
  <si>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</si>
  <si>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</si>
  <si>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</si>
  <si>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</si>
  <si>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</si>
  <si>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</si>
  <si>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</si>
  <si>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</si>
  <si>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</si>
  <si>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</si>
  <si>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</si>
  <si>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</si>
  <si>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</si>
  <si>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</si>
  <si>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</si>
  <si>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</si>
  <si>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</si>
  <si>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</si>
  <si>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</si>
  <si>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</si>
  <si>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</si>
  <si>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</si>
  <si>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</si>
  <si>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</si>
  <si>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</si>
  <si>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</si>
  <si>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</si>
  <si>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</si>
  <si>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</si>
  <si>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</si>
  <si>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</si>
  <si>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</si>
  <si>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</si>
  <si>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</si>
  <si>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</si>
  <si>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</si>
  <si>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</si>
  <si>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</si>
  <si>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</si>
  <si>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</si>
  <si>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</si>
  <si>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</si>
  <si>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</si>
  <si>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</si>
  <si>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</si>
  <si>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</si>
  <si>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</si>
  <si>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</si>
  <si>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</si>
  <si>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</si>
  <si>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</si>
  <si>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</si>
  <si>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</si>
  <si>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</si>
  <si>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</si>
  <si>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</si>
  <si>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</si>
  <si>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</si>
  <si>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</si>
  <si>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</si>
  <si>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</si>
  <si>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</si>
  <si>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</si>
  <si>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</si>
  <si>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</si>
  <si>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</si>
  <si>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</si>
  <si>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</si>
  <si>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</si>
  <si>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</si>
  <si>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</si>
  <si>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</si>
  <si>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</si>
  <si>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</si>
  <si>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</si>
  <si>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</si>
  <si>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</si>
  <si>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</si>
  <si>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</si>
  <si>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</si>
  <si>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</si>
  <si>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</si>
  <si>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</si>
  <si>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</si>
  <si>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</si>
  <si>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</si>
  <si>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</si>
  <si>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</si>
  <si>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</si>
  <si>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</si>
  <si>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</si>
  <si>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</si>
  <si>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</si>
  <si>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</si>
  <si>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</si>
  <si>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</si>
  <si>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</si>
  <si>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</si>
  <si>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</si>
  <si>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</si>
  <si>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</si>
  <si>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</si>
  <si>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</si>
  <si>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</si>
  <si>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</si>
  <si>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</si>
  <si>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</si>
  <si>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</si>
  <si>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</si>
  <si>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</si>
  <si>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</si>
  <si>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</si>
  <si>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</si>
  <si>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</si>
  <si>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</si>
  <si>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</si>
  <si>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</si>
  <si>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</si>
  <si>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</si>
  <si>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</si>
  <si>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</si>
  <si>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</si>
  <si>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</si>
  <si>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</si>
  <si>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</si>
  <si>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</si>
  <si>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</si>
  <si>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</si>
  <si>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</si>
  <si>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</si>
  <si>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</si>
  <si>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</si>
  <si>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</si>
  <si>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</si>
  <si>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</si>
  <si>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</si>
  <si>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</si>
  <si>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</si>
  <si>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</si>
  <si>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</si>
  <si>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</si>
  <si>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</si>
  <si>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</si>
  <si>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</si>
  <si>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</si>
  <si>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</si>
  <si>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</si>
  <si>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</si>
  <si>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</si>
  <si>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</si>
  <si>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</si>
  <si>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</si>
  <si>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</si>
  <si>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</si>
  <si>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</si>
  <si>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</si>
  <si>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</si>
  <si>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</si>
  <si>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</si>
  <si>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</si>
  <si>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</si>
  <si>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</si>
  <si>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</si>
  <si>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</si>
  <si>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</si>
  <si>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</si>
  <si>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</si>
  <si>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</si>
  <si>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</si>
  <si>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</si>
  <si>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</si>
  <si>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</si>
  <si>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</si>
  <si>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</si>
  <si>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</si>
  <si>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</si>
  <si>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</si>
  <si>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</si>
  <si>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</si>
  <si>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</si>
  <si>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</si>
  <si>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</si>
  <si>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</si>
  <si>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</si>
  <si>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</si>
  <si>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</si>
  <si>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</si>
  <si>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</si>
  <si>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</si>
  <si>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</si>
  <si>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</si>
  <si>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</si>
  <si>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</si>
  <si>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</si>
  <si>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</si>
  <si>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</si>
  <si>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</si>
  <si>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</si>
  <si>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</si>
  <si>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</si>
  <si>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</si>
  <si>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</si>
  <si>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</si>
  <si>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</si>
  <si>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</si>
  <si>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</si>
  <si>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</si>
  <si>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</si>
  <si>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</si>
  <si>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</si>
  <si>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</si>
  <si>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</si>
  <si>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</si>
  <si>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</si>
  <si>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</si>
  <si>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</si>
  <si>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</si>
  <si>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</si>
  <si>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</si>
  <si>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</si>
  <si>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</si>
  <si>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</si>
  <si>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</si>
  <si>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</si>
  <si>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</si>
  <si>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</si>
  <si>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</si>
  <si>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</si>
  <si>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</si>
  <si>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</si>
  <si>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</si>
  <si>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</si>
  <si>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</si>
  <si>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</si>
  <si>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</si>
  <si>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</si>
  <si>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</si>
  <si>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</si>
  <si>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</si>
  <si>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</si>
  <si>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</si>
  <si>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</si>
  <si>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</si>
  <si>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</si>
  <si>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</si>
  <si>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</si>
  <si>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</si>
  <si>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</si>
  <si>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</si>
  <si>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</si>
  <si>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</si>
  <si>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</si>
  <si>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</si>
  <si>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</si>
  <si>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</si>
  <si>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</si>
  <si>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</si>
  <si>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</si>
  <si>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</si>
  <si>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</si>
  <si>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</si>
  <si>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</si>
  <si>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</si>
  <si>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</si>
  <si>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</si>
  <si>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</si>
  <si>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</si>
  <si>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</si>
  <si>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</si>
  <si>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</si>
  <si>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</si>
  <si>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</si>
  <si>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</si>
  <si>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</si>
  <si>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</si>
  <si>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</si>
  <si>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</si>
  <si>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</si>
  <si>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</si>
  <si>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</si>
  <si>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</si>
  <si>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</si>
  <si>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</si>
  <si>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</si>
  <si>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</si>
  <si>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</si>
  <si>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</si>
  <si>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</si>
  <si>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</si>
  <si>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</si>
  <si>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</si>
  <si>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</si>
  <si>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</si>
  <si>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</si>
  <si>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</si>
  <si>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</si>
  <si>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</si>
  <si>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</si>
  <si>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</si>
  <si>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</si>
  <si>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</si>
  <si>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</si>
  <si>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</si>
  <si>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</si>
  <si>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</si>
  <si>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</si>
  <si>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</si>
  <si>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</si>
  <si>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</si>
  <si>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</si>
  <si>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</si>
  <si>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</si>
  <si>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</si>
  <si>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</si>
  <si>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</si>
  <si>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</si>
  <si>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</si>
  <si>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</si>
  <si>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</si>
  <si>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</si>
  <si>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</si>
  <si>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</si>
  <si>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</si>
  <si>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</si>
  <si>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</si>
  <si>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</si>
  <si>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</si>
  <si>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</si>
  <si>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</si>
  <si>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</si>
  <si>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</si>
  <si>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</si>
  <si>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</si>
  <si>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</si>
  <si>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</si>
  <si>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</si>
  <si>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</si>
  <si>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</si>
  <si>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</si>
  <si>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</si>
  <si>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</si>
  <si>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</si>
  <si>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</si>
  <si>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</si>
  <si>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</si>
  <si>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</si>
  <si>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</si>
  <si>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</si>
  <si>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</si>
  <si>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</si>
  <si>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</si>
  <si>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</si>
  <si>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</si>
  <si>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</si>
  <si>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</si>
  <si>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</si>
  <si>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</si>
  <si>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</si>
  <si>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</si>
  <si>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</si>
  <si>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</si>
  <si>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</si>
  <si>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</si>
  <si>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</si>
  <si>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</si>
  <si>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</si>
  <si>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</si>
  <si>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</si>
  <si>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</si>
  <si>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</si>
  <si>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</si>
  <si>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</si>
  <si>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</si>
  <si>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</si>
  <si>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</si>
  <si>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</si>
  <si>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</si>
  <si>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</si>
  <si>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</si>
  <si>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</si>
  <si>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</si>
  <si>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</si>
  <si>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</si>
  <si>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</si>
  <si>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</si>
  <si>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</si>
  <si>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</si>
  <si>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</si>
  <si>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</si>
  <si>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</si>
  <si>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</si>
  <si>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</si>
  <si>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</si>
  <si>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</si>
  <si>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</si>
  <si>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</si>
  <si>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</si>
  <si>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</si>
  <si>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</si>
  <si>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</si>
  <si>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</si>
  <si>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</si>
  <si>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</si>
  <si>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</si>
  <si>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</si>
  <si>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</si>
  <si>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</si>
  <si>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</si>
  <si>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</si>
  <si>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</si>
  <si>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</si>
  <si>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</si>
  <si>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</si>
  <si>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</si>
  <si>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</si>
  <si>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</si>
  <si>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</si>
  <si>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</si>
  <si>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</si>
  <si>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</si>
  <si>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</si>
  <si>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</si>
  <si>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</si>
  <si>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</si>
  <si>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</si>
  <si>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</si>
  <si>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</si>
  <si>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</si>
  <si>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</si>
  <si>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</si>
  <si>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</si>
  <si>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</si>
  <si>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</si>
  <si>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</si>
  <si>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</si>
  <si>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</si>
  <si>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</si>
  <si>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</si>
  <si>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</si>
  <si>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</si>
  <si>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</si>
  <si>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</si>
  <si>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</si>
  <si>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</si>
  <si>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</si>
  <si>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</si>
  <si>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</si>
  <si>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</si>
  <si>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</si>
  <si>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</si>
  <si>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</si>
  <si>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</si>
  <si>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</si>
  <si>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</si>
  <si>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</si>
  <si>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</si>
  <si>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</si>
  <si>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</si>
  <si>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</si>
  <si>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</si>
  <si>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</si>
  <si>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</si>
  <si>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</si>
  <si>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</si>
  <si>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</si>
  <si>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</si>
  <si>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</si>
  <si>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</si>
  <si>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</si>
  <si>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</si>
  <si>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</si>
  <si>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</si>
  <si>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</si>
  <si>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</si>
  <si>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</si>
  <si>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</si>
  <si>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</si>
  <si>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</si>
  <si>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</si>
  <si>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</si>
  <si>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</si>
  <si>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</si>
  <si>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</si>
  <si>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</si>
  <si>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</si>
  <si>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</si>
  <si>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</si>
  <si>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</si>
  <si>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</si>
  <si>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</si>
  <si>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</si>
  <si>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</si>
  <si>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</si>
  <si>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</si>
  <si>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</si>
  <si>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</si>
  <si>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</si>
  <si>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</si>
  <si>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</si>
  <si>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</si>
  <si>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</si>
  <si>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</si>
  <si>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</si>
  <si>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</si>
  <si>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</si>
  <si>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</si>
  <si>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</si>
  <si>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</si>
  <si>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</si>
  <si>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</si>
  <si>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</si>
  <si>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</si>
  <si>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</si>
  <si>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</si>
  <si>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</si>
  <si>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</si>
  <si>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</si>
  <si>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</si>
  <si>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</si>
  <si>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</si>
  <si>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</si>
  <si>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</si>
  <si>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</si>
  <si>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</si>
  <si>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</si>
  <si>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</si>
  <si>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</si>
  <si>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</si>
  <si>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</si>
  <si>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</si>
  <si>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</si>
  <si>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</si>
  <si>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</si>
  <si>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</si>
  <si>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</si>
  <si>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</si>
  <si>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</si>
  <si>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</si>
  <si>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</si>
  <si>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</si>
  <si>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</si>
  <si>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</si>
  <si>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</si>
  <si>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</si>
  <si>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</si>
  <si>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</si>
  <si>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</si>
  <si>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</si>
  <si>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</si>
  <si>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</si>
  <si>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</si>
  <si>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</si>
  <si>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</si>
  <si>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</si>
  <si>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</si>
  <si>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</si>
  <si>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</si>
  <si>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</si>
  <si>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</si>
  <si>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</si>
  <si>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</si>
  <si>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</si>
  <si>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</si>
  <si>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</si>
  <si>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</si>
  <si>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</si>
  <si>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</si>
  <si>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</si>
  <si>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</si>
  <si>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</si>
  <si>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</si>
  <si>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</si>
  <si>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</si>
  <si>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</si>
  <si>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</si>
  <si>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</si>
  <si>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</si>
  <si>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</si>
  <si>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</si>
  <si>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</si>
  <si>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</si>
  <si>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</si>
  <si>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</si>
  <si>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</si>
  <si>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</si>
  <si>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</si>
  <si>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</si>
  <si>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</si>
  <si>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</si>
  <si>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</si>
  <si>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</si>
  <si>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</si>
  <si>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</si>
  <si>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</si>
  <si>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</si>
  <si>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</si>
  <si>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</si>
  <si>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</si>
  <si>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</si>
  <si>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</si>
  <si>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</si>
  <si>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</si>
  <si>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</si>
  <si>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</si>
  <si>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</si>
  <si>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</si>
  <si>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</si>
  <si>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</si>
  <si>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</si>
  <si>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</si>
  <si>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</si>
  <si>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</si>
  <si>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</si>
  <si>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</si>
  <si>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</si>
  <si>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</si>
  <si>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</si>
  <si>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</si>
  <si>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</si>
  <si>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</si>
  <si>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</si>
  <si>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</si>
  <si>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</si>
  <si>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</si>
  <si>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</si>
  <si>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</si>
  <si>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</si>
  <si>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</si>
  <si>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</si>
  <si>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</si>
  <si>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</si>
  <si>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</si>
  <si>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</si>
  <si>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</si>
  <si>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</si>
  <si>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</si>
  <si>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</si>
  <si>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</si>
  <si>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</si>
  <si>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</si>
  <si>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</si>
  <si>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</si>
  <si>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</si>
  <si>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</si>
  <si>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</si>
  <si>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</si>
  <si>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</si>
  <si>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</si>
  <si>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</si>
  <si>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</si>
  <si>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</si>
  <si>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</si>
  <si>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</si>
  <si>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</si>
  <si>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</si>
  <si>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</si>
  <si>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</si>
  <si>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</si>
  <si>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</si>
  <si>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</si>
  <si>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</si>
  <si>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</si>
  <si>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</si>
  <si>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</si>
  <si>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</si>
  <si>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</si>
  <si>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</si>
  <si>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</si>
  <si>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</si>
  <si>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</si>
  <si>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</si>
  <si>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</si>
  <si>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</si>
  <si>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</si>
  <si>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</si>
  <si>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</si>
  <si>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</si>
  <si>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</si>
  <si>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</si>
  <si>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</si>
  <si>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</si>
  <si>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</si>
  <si>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</si>
  <si>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</si>
  <si>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</si>
  <si>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</si>
  <si>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</si>
  <si>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</si>
  <si>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</si>
  <si>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</si>
  <si>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</si>
  <si>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</si>
  <si>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</si>
  <si>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</si>
  <si>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</si>
  <si>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</si>
  <si>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</si>
  <si>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</si>
  <si>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</si>
  <si>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</si>
  <si>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</si>
  <si>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</si>
  <si>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</si>
  <si>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</si>
  <si>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</si>
  <si>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</si>
  <si>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</si>
  <si>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</si>
  <si>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</si>
  <si>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</si>
  <si>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</si>
  <si>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</si>
  <si>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</si>
  <si>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</si>
  <si>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</si>
  <si>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</si>
  <si>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</si>
  <si>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</si>
  <si>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</si>
  <si>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</si>
  <si>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</si>
  <si>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</si>
  <si>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</si>
  <si>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</si>
  <si>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</si>
  <si>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</si>
  <si>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</si>
  <si>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</si>
  <si>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</si>
  <si>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</si>
  <si>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</si>
  <si>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</si>
  <si>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</si>
  <si>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</si>
  <si>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</si>
  <si>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</si>
  <si>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</si>
  <si>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</si>
  <si>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</si>
  <si>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</si>
  <si>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</si>
  <si>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</si>
  <si>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</si>
  <si>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</si>
  <si>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</si>
  <si>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</si>
  <si>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</si>
  <si>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</si>
  <si>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</si>
  <si>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</si>
  <si>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</si>
  <si>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</si>
  <si>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</si>
  <si>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</si>
  <si>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</si>
  <si>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</si>
  <si>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</si>
  <si>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</si>
  <si>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</si>
  <si>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</si>
  <si>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</si>
  <si>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</si>
  <si>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</si>
  <si>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</si>
  <si>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</si>
  <si>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</si>
  <si>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</si>
  <si>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</si>
  <si>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</si>
  <si>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</si>
  <si>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</si>
  <si>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</si>
  <si>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</si>
  <si>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</si>
  <si>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</si>
  <si>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</si>
  <si>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</si>
  <si>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</si>
  <si>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</si>
  <si>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</si>
  <si>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</si>
  <si>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</si>
  <si>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</si>
  <si>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</si>
  <si>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</si>
  <si>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</si>
  <si>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</si>
  <si>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</si>
  <si>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</si>
  <si>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</si>
  <si>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</si>
  <si>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</si>
  <si>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</si>
  <si>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</si>
  <si>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</si>
  <si>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</si>
  <si>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</si>
  <si>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</si>
  <si>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</si>
  <si>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</si>
  <si>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</si>
  <si>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</si>
  <si>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</si>
  <si>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</si>
  <si>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</si>
  <si>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</si>
  <si>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</si>
  <si>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</si>
  <si>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</si>
  <si>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</si>
  <si>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</si>
  <si>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</si>
  <si>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</si>
  <si>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</si>
  <si>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</si>
  <si>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</si>
  <si>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</si>
  <si>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</si>
  <si>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</si>
  <si>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</si>
  <si>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</si>
  <si>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</si>
  <si>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</si>
  <si>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</si>
  <si>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</si>
  <si>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</si>
  <si>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</si>
  <si>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</si>
  <si>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</si>
  <si>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</si>
  <si>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</si>
  <si>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</si>
  <si>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</si>
  <si>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</si>
  <si>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</si>
  <si>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</si>
  <si>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</si>
  <si>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</si>
  <si>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</si>
  <si>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</si>
  <si>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</si>
  <si>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</si>
  <si>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</si>
  <si>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</si>
  <si>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</si>
  <si>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</si>
  <si>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</si>
  <si>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</si>
  <si>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</si>
  <si>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</si>
  <si>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</si>
  <si>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</si>
  <si>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</si>
  <si>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</si>
  <si>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</si>
  <si>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</si>
  <si>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</si>
  <si>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</si>
  <si>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</si>
  <si>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</si>
  <si>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</si>
  <si>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</si>
  <si>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</si>
  <si>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</si>
  <si>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</si>
  <si>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</si>
  <si>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</si>
  <si>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</si>
  <si>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</si>
  <si>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</si>
  <si>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</si>
  <si>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</si>
  <si>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</si>
  <si>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</si>
  <si>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</si>
  <si>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</si>
  <si>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</si>
  <si>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</si>
  <si>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</si>
  <si>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</si>
  <si>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</si>
  <si>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</si>
  <si>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</si>
  <si>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</si>
  <si>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</si>
  <si>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</si>
  <si>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</si>
  <si>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</si>
  <si>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</si>
  <si>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</si>
  <si>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</si>
  <si>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</si>
  <si>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</si>
  <si>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</si>
  <si>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</si>
  <si>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</si>
  <si>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</si>
  <si>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</si>
  <si>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</si>
  <si>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</si>
  <si>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</si>
  <si>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</si>
  <si>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</si>
  <si>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</si>
  <si>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</si>
  <si>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</si>
  <si>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</si>
  <si>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</si>
  <si>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</si>
  <si>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</si>
  <si>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</si>
  <si>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</si>
  <si>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</si>
  <si>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</si>
  <si>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</si>
  <si>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</si>
  <si>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</si>
  <si>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</si>
  <si>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</si>
  <si>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</si>
  <si>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</si>
  <si>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</si>
  <si>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</si>
  <si>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</si>
  <si>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</si>
  <si>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</si>
  <si>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</si>
  <si>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</si>
  <si>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</si>
  <si>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</si>
  <si>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</si>
  <si>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</si>
  <si>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</si>
  <si>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</si>
  <si>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</si>
  <si>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</si>
  <si>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</si>
  <si>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</si>
  <si>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</si>
  <si>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</si>
  <si>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</si>
  <si>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</si>
  <si>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</si>
  <si>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</si>
  <si>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</si>
  <si>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</si>
  <si>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</si>
  <si>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</si>
  <si>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</si>
  <si>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</si>
  <si>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</si>
  <si>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</si>
  <si>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</si>
  <si>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</si>
  <si>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</si>
  <si>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</si>
  <si>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</si>
  <si>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</si>
  <si>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</si>
  <si>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</si>
  <si>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</si>
  <si>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</si>
  <si>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</si>
  <si>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</si>
  <si>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</si>
  <si>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</si>
  <si>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</si>
  <si>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</si>
  <si>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</si>
  <si>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</si>
  <si>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</si>
  <si>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</si>
  <si>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</si>
  <si>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</si>
  <si>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</si>
  <si>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</si>
  <si>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</si>
  <si>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</si>
  <si>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</si>
  <si>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</si>
  <si>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</si>
  <si>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</si>
  <si>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</si>
  <si>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</si>
  <si>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</si>
  <si>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</si>
  <si>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</si>
  <si>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</si>
  <si>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</si>
  <si>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</si>
  <si>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</si>
  <si>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</si>
  <si>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</si>
  <si>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</si>
  <si>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</si>
  <si>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</si>
  <si>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</si>
  <si>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</si>
  <si>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</si>
  <si>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</si>
  <si>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</si>
  <si>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</si>
  <si>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</si>
  <si>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</si>
  <si>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</si>
  <si>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</si>
  <si>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</si>
  <si>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</si>
  <si>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</si>
  <si>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</si>
  <si>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</si>
  <si>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</si>
  <si>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</si>
  <si>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</si>
  <si>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</si>
  <si>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</si>
  <si>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</si>
  <si>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</si>
  <si>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</si>
  <si>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</si>
  <si>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</si>
  <si>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</si>
  <si>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</si>
  <si>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</si>
  <si>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</si>
  <si>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</si>
  <si>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</si>
  <si>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</si>
  <si>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</si>
  <si>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</si>
  <si>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</si>
  <si>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</si>
  <si>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</si>
  <si>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</si>
  <si>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</si>
  <si>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</si>
  <si>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</si>
  <si>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</si>
  <si>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</si>
  <si>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</si>
  <si>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</si>
  <si>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</si>
  <si>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</si>
  <si>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</si>
  <si>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</si>
  <si>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</si>
  <si>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</si>
  <si>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</si>
  <si>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</si>
  <si>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</si>
  <si>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</si>
  <si>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</si>
  <si>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</si>
  <si>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</si>
  <si>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</si>
  <si>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</si>
  <si>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</si>
  <si>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</si>
  <si>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</si>
  <si>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</si>
  <si>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</si>
  <si>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</si>
  <si>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</si>
  <si>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</si>
  <si>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</si>
  <si>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</si>
  <si>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</si>
  <si>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</si>
  <si>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</si>
  <si>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</si>
  <si>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</si>
  <si>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</si>
  <si>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</si>
  <si>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</si>
  <si>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</si>
  <si>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</si>
  <si>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</si>
  <si>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</si>
  <si>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</si>
  <si>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</si>
  <si>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</si>
  <si>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</si>
  <si>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</si>
  <si>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</si>
  <si>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</si>
  <si>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</si>
  <si>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</si>
  <si>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</si>
  <si>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</si>
  <si>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</si>
  <si>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</si>
  <si>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</si>
  <si>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</si>
  <si>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</si>
  <si>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</si>
  <si>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</si>
  <si>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</si>
  <si>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</si>
  <si>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</si>
  <si>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</si>
  <si>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</si>
  <si>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</si>
  <si>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</si>
  <si>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</si>
  <si>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</si>
  <si>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</si>
  <si>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</si>
  <si>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</si>
  <si>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</si>
  <si>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</si>
  <si>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</si>
  <si>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</si>
  <si>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</si>
  <si>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</si>
  <si>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</si>
  <si>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</si>
  <si>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</si>
  <si>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</si>
  <si>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</si>
  <si>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</si>
  <si>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</si>
  <si>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</si>
  <si>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</si>
  <si>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</si>
  <si>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</si>
  <si>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</si>
  <si>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</si>
  <si>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</si>
  <si>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</si>
  <si>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</si>
  <si>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</si>
  <si>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</si>
  <si>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</si>
  <si>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</si>
  <si>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</si>
  <si>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</si>
  <si>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</si>
  <si>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</si>
  <si>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</si>
  <si>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</si>
  <si>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</si>
  <si>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</si>
  <si>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</si>
  <si>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</si>
  <si>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</si>
  <si>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</si>
  <si>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</si>
  <si>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</si>
  <si>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</si>
  <si>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</si>
  <si>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</si>
  <si>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</si>
  <si>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</si>
  <si>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</si>
  <si>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</si>
  <si>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</si>
  <si>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</si>
  <si>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</si>
  <si>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</si>
  <si>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</si>
  <si>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</si>
  <si>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</si>
  <si>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</si>
  <si>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</si>
  <si>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</si>
  <si>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</si>
  <si>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</si>
  <si>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</si>
  <si>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</si>
  <si>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</si>
  <si>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</si>
  <si>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</si>
  <si>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</si>
  <si>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</si>
  <si>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</si>
  <si>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</si>
  <si>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</si>
  <si>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</si>
  <si>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</si>
  <si>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</si>
  <si>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</si>
  <si>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</si>
  <si>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</si>
  <si>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</si>
  <si>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</si>
  <si>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</si>
  <si>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</si>
  <si>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</si>
  <si>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</si>
  <si>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</si>
  <si>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</si>
  <si>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</si>
  <si>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</si>
  <si>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</si>
  <si>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</si>
  <si>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</si>
  <si>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</si>
  <si>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</si>
  <si>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</si>
  <si>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</si>
  <si>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</si>
  <si>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</si>
  <si>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</si>
  <si>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</si>
  <si>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</si>
  <si>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</si>
  <si>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</si>
  <si>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</si>
  <si>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</si>
  <si>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</si>
  <si>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</si>
  <si>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</si>
  <si>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</si>
  <si>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</si>
  <si>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</si>
  <si>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</si>
  <si>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</si>
  <si>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</si>
  <si>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</si>
  <si>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</si>
  <si>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</si>
  <si>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</si>
  <si>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</si>
  <si>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</si>
  <si>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</si>
  <si>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</si>
  <si>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</si>
  <si>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</si>
  <si>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</si>
  <si>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</si>
  <si>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</si>
  <si>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</si>
  <si>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</si>
  <si>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</si>
  <si>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</si>
  <si>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</si>
  <si>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</si>
  <si>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</si>
  <si>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</si>
  <si>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</si>
  <si>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</si>
  <si>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</si>
  <si>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</si>
  <si>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</si>
  <si>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</si>
  <si>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</si>
  <si>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</si>
  <si>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</si>
  <si>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</si>
  <si>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</si>
  <si>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</si>
  <si>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</si>
  <si>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</si>
  <si>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</si>
  <si>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</si>
  <si>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</si>
  <si>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</si>
  <si>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</si>
  <si>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</si>
  <si>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</si>
  <si>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</si>
  <si>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</si>
  <si>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</si>
  <si>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</si>
  <si>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</si>
  <si>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</si>
  <si>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</si>
  <si>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</si>
  <si>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</si>
  <si>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</si>
  <si>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</si>
  <si>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</si>
  <si>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</si>
  <si>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</si>
  <si>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</si>
  <si>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</si>
  <si>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</si>
  <si>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</si>
  <si>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</si>
  <si>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</si>
  <si>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</si>
  <si>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</si>
  <si>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</si>
  <si>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</si>
  <si>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</si>
  <si>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</si>
  <si>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</si>
  <si>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</si>
  <si>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</si>
  <si>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</si>
  <si>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</si>
  <si>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</si>
  <si>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</si>
  <si>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</si>
  <si>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</si>
  <si>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</si>
  <si>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</si>
  <si>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</si>
  <si>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</si>
  <si>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</si>
  <si>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</si>
  <si>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</si>
  <si>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</si>
  <si>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</si>
  <si>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</si>
  <si>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</si>
  <si>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</si>
  <si>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</si>
  <si>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</si>
  <si>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</si>
  <si>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</si>
  <si>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</si>
  <si>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</si>
  <si>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</si>
  <si>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</si>
  <si>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</si>
  <si>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</si>
  <si>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</si>
  <si>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</si>
  <si>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</si>
  <si>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</si>
  <si>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</si>
  <si>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</si>
  <si>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</si>
  <si>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</si>
  <si>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</si>
  <si>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</si>
  <si>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</si>
  <si>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</si>
  <si>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</si>
  <si>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</si>
  <si>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</si>
  <si>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</si>
  <si>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</si>
  <si>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</si>
  <si>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</si>
  <si>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</si>
  <si>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</si>
  <si>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</si>
  <si>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</si>
  <si>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</si>
  <si>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</si>
  <si>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</si>
  <si>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</si>
  <si>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</si>
  <si>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</si>
  <si>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</si>
  <si>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</si>
  <si>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</si>
  <si>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</si>
  <si>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</si>
  <si>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</si>
  <si>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</si>
  <si>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</si>
  <si>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</si>
  <si>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</si>
  <si>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</si>
  <si>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</si>
  <si>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</si>
  <si>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</si>
  <si>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</si>
  <si>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</si>
  <si>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</si>
  <si>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</si>
  <si>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</si>
  <si>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</si>
  <si>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</si>
  <si>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</si>
  <si>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</si>
  <si>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</si>
  <si>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</si>
  <si>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</si>
  <si>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</si>
  <si>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</si>
  <si>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</si>
  <si>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</si>
  <si>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</si>
  <si>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</si>
  <si>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</si>
  <si>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</si>
  <si>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</si>
  <si>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</si>
  <si>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</si>
  <si>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</si>
  <si>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</si>
  <si>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</si>
  <si>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</si>
  <si>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</si>
  <si>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</si>
  <si>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</si>
  <si>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</si>
  <si>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</si>
  <si>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</si>
  <si>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</si>
  <si>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</si>
  <si>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</si>
  <si>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</si>
  <si>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</si>
  <si>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</si>
  <si>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</si>
  <si>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</si>
  <si>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</si>
  <si>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</si>
  <si>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</si>
  <si>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</si>
  <si>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</si>
  <si>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</si>
  <si>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</si>
  <si>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</si>
  <si>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</si>
  <si>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</si>
  <si>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</si>
  <si>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</si>
  <si>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</si>
  <si>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</si>
  <si>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</si>
  <si>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</si>
  <si>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</si>
  <si>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</si>
  <si>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</si>
  <si>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</si>
  <si>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</si>
  <si>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</si>
  <si>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</si>
  <si>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</si>
  <si>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</si>
  <si>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</si>
  <si>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</si>
  <si>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</si>
  <si>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</si>
  <si>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</si>
  <si>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</si>
  <si>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</si>
  <si>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</si>
  <si>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</si>
  <si>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</si>
  <si>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</si>
  <si>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</si>
  <si>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</si>
  <si>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</si>
  <si>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</si>
  <si>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</si>
  <si>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</si>
  <si>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</si>
  <si>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</si>
  <si>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</si>
  <si>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</si>
  <si>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</si>
  <si>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</si>
  <si>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</si>
  <si>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</si>
  <si>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</si>
  <si>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</si>
  <si>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</si>
  <si>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</si>
  <si>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</si>
  <si>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</si>
  <si>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</si>
  <si>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</si>
  <si>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</si>
  <si>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</si>
  <si>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</si>
  <si>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</si>
  <si>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</si>
  <si>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</si>
  <si>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</si>
  <si>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</si>
  <si>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</si>
  <si>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</si>
  <si>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</si>
  <si>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</si>
  <si>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</si>
  <si>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</si>
  <si>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</si>
  <si>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</si>
  <si>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</si>
  <si>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</si>
  <si>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</si>
  <si>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</si>
  <si>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</si>
  <si>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</si>
  <si>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</si>
  <si>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</si>
  <si>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</si>
  <si>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</si>
  <si>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</si>
  <si>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</si>
  <si>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</si>
  <si>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</si>
  <si>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</si>
  <si>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</si>
  <si>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</si>
  <si>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</si>
  <si>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</si>
  <si>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</si>
  <si>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</si>
  <si>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</si>
  <si>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</si>
  <si>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</si>
  <si>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</si>
  <si>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</si>
  <si>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</si>
  <si>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</si>
  <si>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</si>
  <si>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</si>
  <si>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</si>
  <si>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</si>
  <si>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</si>
  <si>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</si>
  <si>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</si>
  <si>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</si>
  <si>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</si>
  <si>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</si>
  <si>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</si>
  <si>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</si>
  <si>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</si>
  <si>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</si>
  <si>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</si>
  <si>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</si>
  <si>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</si>
  <si>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</si>
  <si>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</si>
  <si>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</si>
  <si>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</si>
  <si>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</si>
  <si>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</si>
  <si>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</si>
  <si>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</si>
  <si>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</si>
  <si>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</si>
  <si>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</si>
  <si>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</si>
  <si>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</si>
  <si>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</si>
  <si>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</si>
  <si>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</si>
  <si>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</si>
  <si>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</si>
  <si>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</si>
  <si>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</si>
  <si>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</si>
  <si>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</si>
  <si>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</si>
  <si>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</si>
  <si>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</si>
  <si>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</si>
  <si>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</si>
  <si>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</si>
  <si>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</si>
  <si>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</si>
  <si>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</si>
  <si>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</si>
  <si>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</si>
  <si>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</si>
  <si>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</si>
  <si>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</si>
  <si>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</si>
  <si>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</si>
  <si>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</si>
  <si>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</si>
  <si>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</si>
  <si>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</si>
  <si>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</si>
  <si>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</si>
  <si>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</si>
  <si>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</si>
  <si>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</si>
  <si>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</si>
  <si>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</si>
  <si>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</si>
  <si>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</si>
  <si>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</si>
  <si>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</si>
  <si>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</si>
  <si>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</si>
  <si>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</si>
  <si>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</si>
  <si>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</si>
  <si>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</si>
  <si>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</si>
  <si>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</si>
  <si>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</si>
  <si>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</si>
  <si>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</si>
  <si>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</si>
  <si>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</si>
  <si>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</si>
  <si>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</si>
  <si>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</si>
  <si>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</si>
  <si>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</si>
  <si>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</si>
  <si>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</si>
  <si>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</si>
  <si>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</si>
  <si>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</si>
  <si>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</si>
  <si>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</si>
  <si>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</si>
  <si>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</si>
  <si>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</si>
  <si>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</si>
  <si>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</si>
  <si>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</si>
  <si>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</si>
  <si>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</si>
  <si>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</si>
  <si>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</si>
  <si>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</si>
  <si>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</si>
  <si>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</si>
  <si>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</si>
  <si>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</si>
  <si>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</si>
  <si>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</si>
  <si>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</si>
  <si>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</si>
  <si>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</si>
  <si>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</si>
  <si>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</si>
  <si>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</si>
  <si>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</si>
  <si>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</si>
  <si>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</si>
  <si>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</si>
  <si>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</si>
  <si>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</si>
  <si>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</si>
  <si>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</si>
  <si>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</si>
  <si>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</si>
  <si>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</si>
  <si>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</si>
  <si>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</si>
  <si>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</si>
  <si>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</si>
  <si>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</si>
  <si>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</si>
  <si>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</si>
  <si>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</si>
  <si>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</si>
  <si>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</si>
  <si>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</si>
  <si>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</si>
  <si>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</si>
  <si>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</si>
  <si>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</si>
  <si>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</si>
  <si>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</si>
  <si>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</si>
  <si>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</si>
  <si>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</si>
  <si>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</si>
  <si>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</si>
  <si>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</si>
  <si>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</si>
  <si>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</si>
  <si>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</si>
  <si>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</si>
  <si>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</si>
  <si>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</si>
  <si>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</si>
  <si>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</si>
  <si>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</si>
  <si>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</si>
  <si>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</si>
  <si>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</si>
  <si>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</si>
  <si>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</si>
  <si>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</si>
  <si>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</si>
  <si>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</si>
  <si>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</si>
  <si>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</si>
  <si>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</si>
  <si>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</si>
  <si>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</si>
  <si>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</si>
  <si>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</si>
  <si>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</si>
  <si>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</si>
  <si>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</si>
  <si>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</si>
  <si>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</si>
  <si>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</si>
  <si>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</si>
  <si>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</si>
  <si>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</si>
  <si>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</si>
  <si>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</si>
  <si>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</si>
  <si>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</si>
  <si>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</si>
  <si>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</si>
  <si>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</si>
  <si>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</si>
  <si>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</si>
  <si>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</si>
  <si>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</si>
  <si>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</si>
  <si>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</si>
  <si>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</si>
  <si>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</si>
  <si>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</si>
  <si>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</si>
  <si>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</si>
  <si>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</si>
  <si>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</si>
  <si>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</si>
  <si>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</si>
  <si>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</si>
  <si>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</si>
  <si>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</si>
  <si>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</si>
  <si>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</si>
  <si>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</si>
  <si>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</si>
  <si>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</si>
  <si>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</si>
  <si>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</si>
  <si>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</si>
  <si>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</si>
  <si>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</si>
  <si>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</si>
  <si>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</si>
  <si>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</si>
  <si>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</si>
  <si>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</si>
  <si>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</si>
  <si>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</si>
  <si>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</si>
  <si>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</si>
  <si>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</si>
  <si>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</si>
  <si>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</si>
  <si>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</si>
  <si>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</si>
  <si>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</si>
  <si>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</si>
  <si>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</si>
  <si>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</si>
  <si>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</si>
  <si>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</si>
  <si>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</si>
  <si>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</si>
  <si>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</si>
  <si>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</si>
  <si>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</si>
  <si>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</si>
  <si>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</si>
  <si>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</si>
  <si>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</si>
  <si>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</si>
  <si>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</si>
  <si>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</si>
  <si>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</si>
  <si>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</si>
  <si>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</si>
  <si>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</si>
  <si>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</si>
  <si>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</si>
  <si>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</si>
  <si>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</si>
  <si>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</si>
  <si>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</si>
  <si>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</si>
  <si>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</si>
  <si>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</si>
  <si>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</si>
  <si>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</si>
  <si>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</si>
  <si>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</si>
  <si>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</si>
  <si>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</si>
  <si>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</si>
  <si>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</si>
  <si>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</si>
  <si>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</si>
  <si>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</si>
  <si>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</si>
  <si>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</si>
  <si>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</si>
  <si>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</si>
  <si>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</si>
  <si>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</si>
  <si>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</si>
  <si>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</si>
  <si>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</si>
  <si>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</si>
  <si>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</si>
  <si>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</si>
  <si>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</si>
  <si>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</si>
  <si>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</si>
  <si>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</si>
  <si>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</si>
  <si>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</si>
  <si>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</si>
  <si>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</si>
  <si>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</si>
  <si>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</si>
  <si>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</si>
  <si>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</si>
  <si>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</si>
  <si>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</si>
  <si>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</si>
  <si>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</si>
  <si>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</si>
  <si>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</si>
  <si>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</si>
  <si>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</si>
  <si>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</si>
  <si>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</si>
  <si>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</si>
  <si>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</si>
  <si>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</si>
  <si>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</si>
  <si>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</si>
  <si>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</si>
  <si>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</si>
  <si>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</si>
  <si>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</si>
  <si>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</si>
  <si>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</si>
  <si>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</si>
  <si>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</si>
  <si>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</si>
  <si>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</si>
  <si>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</si>
  <si>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</si>
  <si>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</si>
  <si>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</si>
  <si>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</si>
  <si>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</si>
  <si>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</si>
  <si>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</si>
  <si>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</si>
  <si>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</si>
  <si>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</si>
  <si>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</si>
  <si>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</si>
  <si>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</si>
  <si>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</si>
  <si>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</si>
  <si>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</si>
  <si>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</si>
  <si>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</si>
  <si>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</si>
  <si>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</si>
  <si>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</si>
  <si>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</si>
  <si>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</si>
  <si>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</si>
  <si>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</si>
  <si>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</si>
  <si>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</si>
  <si>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</si>
  <si>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</si>
  <si>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</si>
  <si>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</si>
  <si>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</si>
  <si>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</si>
  <si>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</si>
  <si>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</si>
  <si>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</si>
  <si>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</si>
  <si>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</si>
  <si>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</si>
  <si>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</si>
  <si>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</si>
  <si>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</si>
  <si>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</si>
  <si>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</si>
  <si>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</si>
  <si>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</si>
  <si>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</si>
  <si>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</si>
  <si>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</si>
  <si>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</si>
  <si>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</si>
  <si>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</si>
  <si>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</si>
  <si>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</si>
  <si>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</si>
  <si>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</si>
  <si>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</si>
  <si>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</si>
  <si>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</si>
  <si>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</si>
  <si>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</si>
  <si>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</si>
  <si>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</si>
  <si>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</si>
  <si>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</si>
  <si>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</si>
  <si>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</si>
  <si>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</si>
  <si>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</si>
  <si>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</si>
  <si>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</si>
  <si>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</si>
  <si>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</si>
  <si>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</si>
  <si>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</si>
  <si>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</si>
  <si>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</si>
  <si>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</si>
  <si>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</si>
  <si>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</si>
  <si>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</si>
  <si>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</si>
  <si>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</si>
  <si>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</si>
  <si>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</si>
  <si>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</si>
  <si>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</si>
  <si>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</si>
  <si>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</si>
  <si>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</si>
  <si>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</si>
  <si>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</si>
  <si>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</si>
  <si>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</si>
  <si>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</si>
  <si>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</si>
  <si>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</si>
  <si>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</si>
  <si>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</si>
  <si>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</si>
  <si>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</si>
  <si>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</si>
  <si>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</si>
  <si>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</si>
  <si>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</si>
  <si>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</si>
  <si>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</si>
  <si>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</si>
  <si>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</si>
  <si>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</si>
  <si>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</si>
  <si>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</si>
  <si>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</si>
  <si>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</si>
  <si>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</si>
  <si>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</si>
  <si>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</si>
  <si>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</si>
  <si>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</si>
  <si>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</si>
  <si>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</si>
  <si>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</si>
  <si>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</si>
  <si>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</si>
  <si>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</si>
  <si>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</si>
  <si>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</si>
  <si>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</si>
  <si>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</si>
  <si>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</si>
  <si>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</si>
  <si>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</si>
  <si>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</si>
  <si>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</si>
  <si>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</si>
  <si>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</si>
  <si>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</si>
  <si>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</si>
  <si>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</si>
  <si>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</si>
  <si>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</si>
  <si>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</si>
  <si>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</si>
  <si>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</si>
  <si>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</si>
  <si>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</si>
  <si>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</si>
  <si>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</si>
  <si>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</si>
  <si>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</si>
  <si>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</si>
  <si>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</si>
  <si>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</si>
  <si>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</si>
  <si>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</si>
  <si>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</si>
  <si>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</si>
  <si>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</si>
  <si>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</si>
  <si>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</si>
  <si>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</si>
  <si>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</si>
  <si>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</si>
  <si>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</si>
  <si>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</si>
  <si>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</si>
  <si>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</si>
  <si>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</si>
  <si>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</si>
  <si>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</si>
  <si>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</si>
  <si>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</si>
  <si>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</si>
  <si>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</si>
  <si>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</si>
  <si>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</si>
  <si>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</si>
  <si>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</si>
  <si>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</si>
  <si>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</si>
  <si>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</si>
  <si>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</si>
  <si>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</si>
  <si>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</si>
  <si>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</si>
  <si>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</si>
  <si>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</si>
  <si>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</si>
  <si>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</si>
  <si>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</si>
  <si>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</si>
  <si>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</si>
  <si>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</si>
  <si>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</si>
  <si>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</si>
  <si>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</si>
  <si>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</si>
  <si>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</si>
  <si>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</si>
  <si>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</si>
  <si>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</si>
  <si>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</si>
  <si>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</si>
  <si>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</si>
  <si>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</si>
  <si>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</si>
  <si>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</si>
  <si>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</si>
  <si>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</si>
  <si>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</si>
  <si>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</si>
  <si>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</si>
  <si>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</si>
  <si>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</si>
  <si>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</si>
  <si>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</si>
  <si>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</si>
  <si>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</si>
  <si>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</si>
  <si>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</si>
  <si>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</si>
  <si>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</si>
  <si>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</si>
  <si>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</si>
  <si>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</si>
  <si>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</si>
  <si>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</si>
  <si>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</si>
  <si>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</si>
  <si>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</si>
  <si>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</si>
  <si>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</si>
  <si>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</si>
  <si>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</si>
  <si>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</si>
  <si>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</si>
  <si>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</si>
  <si>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</si>
  <si>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</si>
  <si>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</si>
  <si>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</si>
  <si>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</si>
  <si>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</si>
  <si>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</si>
  <si>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</si>
  <si>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</si>
  <si>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</si>
  <si>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</si>
  <si>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</si>
  <si>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</si>
  <si>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</si>
  <si>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</si>
  <si>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</si>
  <si>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</si>
  <si>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</si>
  <si>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</si>
  <si>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</si>
  <si>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</si>
  <si>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</si>
  <si>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</si>
  <si>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</si>
  <si>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</si>
  <si>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</si>
  <si>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</si>
  <si>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</si>
  <si>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</si>
  <si>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</si>
  <si>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</si>
  <si>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</si>
  <si>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</si>
  <si>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</si>
  <si>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</si>
  <si>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</si>
  <si>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</si>
  <si>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</si>
  <si>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</si>
  <si>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</si>
  <si>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</si>
  <si>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</si>
  <si>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</si>
  <si>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</si>
  <si>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</si>
  <si>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</si>
  <si>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</si>
  <si>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</si>
  <si>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</si>
  <si>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</si>
  <si>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</si>
  <si>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</si>
  <si>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</si>
  <si>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</si>
  <si>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</si>
  <si>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</si>
  <si>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</si>
  <si>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</si>
  <si>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</si>
  <si>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</si>
  <si>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</si>
  <si>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</si>
  <si>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</si>
  <si>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</si>
  <si>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</si>
  <si>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</si>
  <si>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</si>
  <si>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</si>
  <si>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</si>
  <si>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</si>
  <si>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</si>
  <si>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</si>
  <si>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</si>
  <si>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</si>
  <si>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</si>
  <si>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</si>
  <si>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</si>
  <si>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</si>
  <si>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</si>
  <si>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</si>
  <si>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</si>
  <si>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</si>
  <si>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</si>
  <si>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</si>
  <si>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</si>
  <si>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</si>
  <si>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</si>
  <si>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</si>
  <si>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</si>
  <si>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</si>
  <si>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</si>
  <si>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</si>
  <si>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</si>
  <si>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</si>
  <si>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</si>
  <si>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</si>
  <si>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</si>
  <si>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</si>
  <si>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</si>
  <si>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</si>
  <si>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</si>
  <si>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</si>
  <si>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</si>
  <si>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</si>
  <si>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</si>
  <si>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</si>
  <si>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</si>
  <si>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</si>
  <si>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</si>
  <si>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</si>
  <si>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</si>
  <si>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</si>
  <si>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</si>
  <si>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</si>
  <si>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</si>
  <si>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</si>
  <si>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</si>
  <si>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</si>
  <si>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</si>
  <si>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</si>
  <si>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</si>
  <si>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</si>
  <si>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</si>
  <si>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</si>
  <si>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</si>
  <si>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</si>
  <si>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</si>
  <si>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</si>
  <si>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</si>
  <si>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</si>
  <si>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</si>
  <si>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</si>
  <si>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</si>
  <si>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</si>
  <si>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</si>
  <si>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</si>
  <si>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</si>
  <si>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</si>
  <si>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</si>
  <si>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</si>
  <si>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</si>
  <si>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</si>
  <si>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</si>
  <si>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</si>
  <si>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</si>
  <si>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</si>
  <si>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</si>
  <si>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</si>
  <si>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</si>
  <si>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</si>
  <si>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</si>
  <si>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</si>
  <si>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</si>
  <si>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</si>
  <si>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</si>
  <si>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</si>
  <si>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</si>
  <si>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</si>
  <si>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</si>
  <si>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</si>
  <si>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</si>
  <si>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</si>
  <si>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</si>
  <si>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</si>
  <si>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</si>
  <si>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</si>
  <si>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</si>
  <si>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</si>
  <si>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</si>
  <si>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</si>
  <si>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</si>
  <si>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</si>
  <si>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</si>
  <si>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</si>
  <si>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</si>
  <si>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</si>
  <si>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</si>
  <si>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</si>
  <si>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</si>
  <si>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</si>
  <si>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</si>
  <si>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</si>
  <si>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</si>
  <si>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</si>
  <si>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</si>
  <si>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</si>
  <si>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</si>
  <si>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</si>
  <si>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</si>
  <si>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</si>
  <si>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</si>
  <si>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</si>
  <si>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</si>
  <si>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</si>
  <si>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</si>
  <si>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</si>
  <si>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</si>
  <si>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</si>
  <si>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</si>
  <si>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</si>
  <si>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</si>
  <si>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</si>
  <si>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</si>
  <si>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</si>
  <si>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</si>
  <si>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</si>
  <si>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</si>
  <si>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</si>
  <si>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</si>
  <si>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</si>
  <si>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</si>
  <si>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</si>
  <si>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</si>
  <si>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</si>
  <si>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</si>
  <si>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</si>
  <si>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</si>
  <si>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</si>
  <si>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</si>
  <si>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</si>
  <si>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</si>
  <si>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</si>
  <si>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</si>
  <si>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</si>
  <si>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</si>
  <si>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</si>
  <si>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</si>
  <si>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</si>
  <si>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</si>
  <si>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</si>
  <si>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</si>
  <si>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</si>
  <si>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</si>
  <si>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</si>
  <si>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</si>
  <si>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</si>
  <si>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</si>
  <si>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</si>
  <si>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</si>
  <si>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</si>
  <si>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</si>
  <si>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</si>
  <si>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</si>
  <si>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</si>
  <si>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</si>
  <si>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</si>
  <si>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</si>
  <si>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</si>
  <si>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</si>
  <si>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</si>
  <si>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</si>
  <si>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</si>
  <si>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</si>
  <si>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</si>
  <si>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</si>
  <si>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</si>
  <si>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</si>
  <si>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</si>
  <si>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</si>
  <si>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</si>
  <si>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</si>
  <si>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</si>
  <si>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</si>
  <si>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</si>
  <si>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</si>
  <si>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</si>
  <si>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</si>
  <si>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</si>
  <si>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</si>
  <si>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</si>
  <si>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</si>
  <si>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</si>
  <si>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</si>
  <si>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</si>
  <si>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</si>
  <si>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</si>
  <si>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</si>
  <si>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</si>
  <si>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</si>
  <si>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</si>
  <si>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</si>
  <si>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</si>
  <si>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</si>
  <si>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</si>
  <si>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</si>
  <si>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</si>
  <si>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</si>
  <si>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</si>
  <si>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</si>
  <si>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</si>
  <si>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</si>
  <si>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</si>
  <si>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</si>
  <si>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</si>
  <si>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</si>
  <si>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</si>
  <si>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</si>
  <si>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</si>
  <si>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</si>
  <si>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</si>
  <si>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</si>
  <si>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</si>
  <si>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</si>
  <si>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</si>
  <si>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</si>
  <si>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</si>
  <si>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</si>
  <si>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</si>
  <si>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</si>
  <si>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</si>
  <si>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</si>
  <si>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</si>
  <si>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</si>
  <si>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</si>
  <si>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</si>
  <si>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</si>
  <si>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</si>
  <si>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</si>
  <si>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</si>
  <si>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</si>
  <si>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</si>
  <si>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</si>
  <si>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</si>
  <si>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</si>
  <si>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</si>
  <si>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</si>
  <si>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</si>
  <si>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</si>
  <si>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</si>
  <si>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</si>
  <si>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</si>
  <si>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</si>
  <si>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</si>
  <si>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</si>
  <si>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</si>
  <si>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</si>
  <si>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</si>
  <si>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</si>
  <si>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</si>
  <si>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</si>
  <si>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</si>
  <si>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</si>
  <si>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</si>
  <si>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</si>
  <si>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</si>
  <si>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</si>
  <si>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</si>
  <si>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</si>
  <si>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</si>
  <si>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</si>
  <si>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</si>
  <si>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</si>
  <si>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</si>
  <si>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</si>
  <si>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</si>
  <si>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</si>
  <si>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</si>
  <si>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</si>
  <si>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</si>
  <si>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</si>
  <si>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</si>
  <si>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</si>
  <si>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</si>
  <si>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</si>
  <si>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</si>
  <si>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</si>
  <si>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</si>
  <si>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</si>
  <si>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</si>
  <si>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</si>
  <si>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</si>
  <si>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</si>
  <si>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</si>
  <si>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</si>
  <si>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</si>
  <si>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</si>
  <si>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</si>
  <si>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</si>
  <si>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</si>
  <si>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</si>
  <si>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</si>
  <si>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</si>
  <si>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</si>
  <si>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</si>
  <si>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</si>
  <si>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</si>
  <si>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</si>
  <si>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</si>
  <si>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</si>
  <si>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</si>
  <si>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</si>
  <si>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</si>
  <si>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</si>
  <si>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</si>
  <si>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</si>
  <si>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</si>
  <si>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</si>
  <si>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</si>
  <si>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</si>
  <si>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</si>
  <si>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</si>
  <si>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</si>
  <si>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</si>
  <si>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</si>
  <si>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</si>
  <si>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</si>
  <si>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</si>
  <si>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</si>
  <si>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</si>
  <si>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</si>
  <si>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</si>
  <si>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</si>
  <si>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</si>
  <si>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</si>
  <si>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</si>
  <si>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</si>
  <si>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</si>
  <si>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</si>
  <si>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</si>
  <si>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</si>
  <si>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</si>
  <si>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</si>
  <si>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</si>
  <si>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</si>
  <si>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</si>
  <si>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</si>
  <si>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</si>
  <si>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</si>
  <si>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</si>
  <si>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</si>
  <si>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</si>
  <si>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</si>
  <si>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</si>
  <si>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</si>
  <si>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</si>
  <si>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</si>
  <si>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</si>
  <si>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</si>
  <si>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</si>
  <si>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</si>
  <si>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</si>
  <si>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</si>
  <si>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</si>
  <si>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</si>
  <si>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</si>
  <si>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</si>
  <si>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</si>
  <si>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</si>
  <si>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</si>
  <si>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</si>
  <si>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</si>
  <si>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</si>
  <si>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</si>
  <si>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</si>
  <si>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</si>
  <si>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</si>
  <si>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</si>
  <si>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</si>
  <si>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</si>
  <si>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</si>
  <si>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</si>
  <si>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</si>
  <si>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</si>
  <si>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</si>
  <si>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</si>
  <si>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</si>
  <si>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</si>
  <si>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</si>
  <si>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</si>
  <si>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</si>
  <si>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</si>
  <si>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</si>
  <si>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</si>
  <si>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</si>
  <si>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</si>
  <si>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</si>
  <si>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</si>
  <si>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</si>
  <si>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</si>
  <si>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</si>
  <si>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</si>
  <si>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</si>
  <si>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</si>
  <si>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</si>
  <si>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</si>
  <si>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</si>
  <si>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</si>
  <si>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</si>
  <si>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</si>
  <si>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</si>
  <si>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</si>
  <si>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</si>
  <si>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</si>
  <si>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</si>
  <si>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</si>
  <si>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</si>
  <si>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</si>
  <si>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</si>
  <si>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</si>
  <si>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</si>
  <si>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</si>
  <si>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</si>
  <si>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</si>
  <si>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</si>
  <si>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</si>
  <si>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</si>
  <si>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</si>
  <si>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</si>
  <si>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</si>
  <si>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</si>
  <si>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</si>
  <si>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</si>
  <si>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</si>
  <si>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</si>
  <si>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</si>
  <si>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</si>
  <si>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</si>
  <si>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</si>
  <si>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</si>
  <si>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</si>
  <si>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</si>
  <si>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</si>
  <si>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</si>
  <si>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</si>
  <si>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</si>
  <si>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</si>
  <si>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</si>
  <si>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</si>
  <si>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</si>
  <si>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</si>
  <si>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</si>
  <si>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</si>
  <si>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</si>
  <si>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</si>
  <si>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</si>
  <si>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</si>
  <si>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</si>
  <si>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</si>
  <si>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</si>
  <si>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</si>
  <si>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</si>
  <si>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</si>
  <si>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</si>
  <si>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</si>
  <si>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</si>
  <si>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</si>
  <si>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</si>
  <si>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</si>
  <si>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</si>
  <si>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</si>
  <si>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</si>
  <si>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</si>
  <si>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</si>
  <si>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</si>
  <si>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</si>
  <si>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</si>
  <si>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</si>
  <si>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</si>
  <si>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</si>
  <si>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</si>
  <si>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</si>
  <si>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</si>
  <si>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</si>
  <si>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</si>
  <si>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</si>
  <si>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</si>
  <si>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</si>
  <si>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</si>
  <si>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</si>
  <si>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</si>
  <si>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</si>
  <si>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</si>
  <si>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</si>
  <si>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</si>
  <si>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</si>
  <si>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</si>
  <si>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</si>
  <si>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</si>
  <si>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</si>
  <si>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</si>
  <si>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</si>
  <si>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</si>
  <si>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</si>
  <si>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</si>
  <si>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</si>
  <si>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</si>
  <si>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</si>
  <si>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</si>
  <si>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</si>
  <si>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</si>
  <si>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</si>
  <si>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</si>
  <si>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</si>
  <si>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</si>
  <si>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</si>
  <si>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</si>
  <si>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</si>
  <si>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</si>
  <si>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</si>
  <si>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</si>
  <si>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</si>
  <si>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</si>
  <si>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</si>
  <si>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</si>
  <si>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</si>
  <si>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</si>
  <si>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</si>
  <si>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</si>
  <si>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</si>
  <si>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</si>
  <si>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</si>
  <si>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</si>
  <si>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</si>
  <si>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</si>
  <si>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</si>
  <si>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</si>
  <si>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</si>
  <si>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</si>
  <si>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</si>
  <si>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</si>
  <si>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</si>
  <si>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</si>
  <si>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</si>
  <si>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</si>
  <si>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</si>
  <si>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</si>
  <si>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</si>
  <si>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</si>
  <si>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</si>
  <si>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</si>
  <si>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</si>
  <si>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</si>
  <si>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</si>
  <si>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</si>
  <si>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</si>
  <si>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</si>
  <si>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</si>
  <si>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</si>
  <si>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</si>
  <si>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</si>
  <si>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</si>
  <si>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</si>
  <si>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</si>
  <si>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</si>
  <si>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</si>
  <si>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</si>
  <si>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</si>
  <si>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</si>
  <si>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</si>
  <si>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</si>
  <si>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</si>
  <si>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</si>
  <si>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</si>
  <si>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</si>
  <si>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</si>
  <si>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</si>
  <si>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</si>
  <si>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</si>
  <si>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</si>
  <si>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</si>
  <si>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</si>
  <si>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</si>
  <si>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</si>
  <si>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</si>
  <si>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</si>
  <si>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</si>
  <si>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</si>
  <si>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</si>
  <si>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</si>
  <si>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</si>
  <si>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</si>
  <si>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</si>
  <si>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</si>
  <si>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</si>
  <si>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</si>
  <si>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</si>
  <si>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</si>
  <si>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</si>
  <si>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</si>
  <si>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</si>
  <si>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</si>
  <si>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</si>
  <si>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</si>
  <si>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</si>
  <si>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</si>
  <si>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</si>
  <si>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</si>
  <si>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</si>
  <si>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</si>
  <si>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</si>
  <si>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</si>
  <si>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</si>
  <si>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</si>
  <si>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</si>
  <si>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</si>
  <si>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</si>
  <si>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</si>
  <si>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</si>
  <si>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</si>
  <si>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</si>
  <si>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</si>
  <si>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</si>
  <si>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</si>
  <si>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</si>
  <si>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</si>
  <si>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</si>
  <si>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</si>
  <si>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</si>
  <si>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</si>
  <si>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</si>
  <si>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</si>
  <si>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</si>
  <si>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</si>
  <si>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</si>
  <si>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</si>
  <si>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</si>
  <si>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</si>
  <si>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</si>
  <si>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</si>
  <si>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</si>
  <si>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</si>
  <si>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</si>
  <si>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</si>
  <si>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</si>
  <si>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</si>
  <si>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</si>
  <si>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</si>
  <si>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</si>
  <si>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</si>
  <si>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</si>
  <si>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</si>
  <si>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</si>
  <si>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</si>
  <si>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</si>
  <si>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</si>
  <si>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</si>
  <si>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</si>
  <si>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</si>
  <si>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</si>
  <si>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</si>
  <si>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</si>
  <si>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</si>
  <si>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</si>
  <si>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</si>
  <si>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</si>
  <si>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</si>
  <si>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</si>
  <si>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</si>
  <si>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</si>
  <si>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</si>
  <si>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</si>
  <si>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</si>
  <si>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</si>
  <si>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</si>
  <si>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</si>
  <si>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</si>
  <si>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</si>
  <si>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</si>
  <si>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</si>
  <si>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</si>
  <si>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</si>
  <si>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</si>
  <si>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</si>
  <si>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</si>
  <si>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</si>
  <si>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</si>
  <si>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</si>
  <si>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</si>
  <si>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</si>
  <si>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</si>
  <si>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</si>
  <si>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</si>
  <si>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</si>
  <si>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</si>
  <si>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</si>
  <si>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</si>
  <si>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</si>
  <si>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</si>
  <si>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</si>
  <si>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</si>
  <si>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</si>
  <si>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</si>
  <si>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</si>
  <si>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</si>
  <si>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</si>
  <si>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</si>
  <si>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</si>
  <si>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</si>
  <si>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</si>
  <si>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</si>
  <si>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</si>
  <si>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</si>
  <si>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</si>
  <si>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</si>
  <si>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</si>
  <si>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</si>
  <si>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</si>
  <si>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</si>
  <si>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</si>
  <si>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</si>
  <si>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</si>
  <si>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</si>
  <si>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</si>
  <si>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</si>
  <si>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</si>
  <si>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</si>
  <si>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</si>
  <si>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</si>
  <si>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</si>
  <si>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</si>
  <si>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</si>
  <si>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</si>
  <si>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</si>
  <si>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</si>
  <si>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</si>
  <si>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</si>
  <si>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</si>
  <si>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</si>
  <si>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</si>
  <si>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</si>
  <si>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</si>
  <si>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</si>
  <si>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</si>
  <si>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</si>
  <si>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</si>
  <si>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</si>
  <si>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</si>
  <si>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</si>
  <si>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</si>
  <si>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</si>
  <si>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</si>
  <si>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</si>
  <si>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</si>
  <si>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</si>
  <si>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</si>
  <si>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</si>
  <si>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</si>
  <si>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</si>
  <si>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</si>
  <si>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</si>
  <si>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</si>
  <si>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</si>
  <si>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</si>
  <si>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</si>
  <si>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</si>
  <si>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</si>
  <si>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</si>
  <si>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</si>
  <si>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</si>
  <si>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</si>
  <si>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</si>
  <si>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</si>
  <si>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</si>
  <si>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</si>
  <si>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</si>
  <si>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</si>
  <si>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</si>
  <si>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</si>
  <si>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</si>
  <si>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</si>
  <si>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</si>
  <si>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</si>
  <si>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</si>
  <si>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</si>
  <si>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</si>
  <si>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</si>
  <si>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</si>
  <si>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</si>
  <si>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</si>
  <si>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</si>
  <si>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</si>
  <si>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</si>
  <si>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</si>
  <si>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</si>
  <si>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</si>
  <si>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</si>
  <si>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</si>
  <si>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</si>
  <si>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</si>
  <si>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</si>
  <si>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</si>
  <si>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</si>
  <si>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</si>
  <si>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</si>
  <si>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</si>
  <si>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</si>
  <si>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</si>
  <si>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</si>
  <si>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</si>
  <si>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</si>
  <si>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</si>
  <si>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</si>
  <si>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</si>
  <si>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</si>
  <si>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</si>
  <si>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</si>
  <si>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</si>
  <si>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</si>
  <si>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</si>
  <si>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</si>
  <si>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</si>
  <si>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</si>
  <si>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</si>
  <si>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</si>
  <si>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</si>
  <si>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</si>
  <si>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</si>
  <si>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</si>
  <si>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</si>
  <si>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</si>
  <si>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</si>
  <si>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</si>
  <si>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</si>
  <si>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</si>
  <si>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</si>
  <si>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</si>
  <si>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</si>
  <si>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</si>
  <si>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</si>
  <si>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</si>
  <si>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</si>
  <si>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</si>
  <si>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</si>
  <si>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</si>
  <si>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</si>
  <si>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</si>
  <si>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</si>
  <si>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</si>
  <si>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</si>
  <si>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</si>
  <si>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</si>
  <si>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</si>
  <si>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</si>
  <si>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</si>
  <si>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</si>
  <si>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</si>
  <si>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</si>
  <si>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</si>
  <si>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</si>
  <si>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</si>
  <si>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</si>
  <si>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</si>
  <si>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</si>
  <si>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</si>
  <si>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</si>
  <si>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</si>
  <si>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</si>
  <si>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</si>
  <si>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</si>
  <si>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</si>
  <si>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</si>
  <si>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</si>
  <si>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</si>
  <si>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</si>
  <si>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</si>
  <si>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</si>
  <si>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</si>
  <si>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</si>
  <si>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</si>
  <si>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</si>
  <si>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</si>
  <si>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</si>
  <si>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</si>
  <si>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</si>
  <si>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</si>
  <si>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</si>
  <si>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</si>
  <si>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</si>
  <si>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</si>
  <si>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</si>
  <si>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</si>
  <si>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</si>
  <si>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</si>
  <si>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</si>
  <si>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</si>
  <si>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</si>
  <si>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</si>
  <si>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</si>
  <si>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</si>
  <si>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</si>
  <si>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</si>
  <si>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</si>
  <si>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</si>
  <si>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</si>
  <si>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</si>
  <si>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</si>
  <si>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</si>
  <si>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</si>
  <si>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</si>
  <si>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</si>
  <si>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</si>
  <si>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</si>
  <si>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</si>
  <si>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</si>
  <si>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</si>
  <si>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</si>
  <si>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</si>
  <si>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</si>
  <si>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</si>
  <si>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</si>
  <si>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</si>
  <si>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</si>
  <si>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</si>
  <si>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</si>
  <si>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</si>
  <si>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</si>
  <si>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</si>
  <si>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</si>
  <si>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</si>
  <si>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</si>
  <si>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</si>
  <si>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</si>
  <si>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</si>
  <si>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</si>
  <si>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</si>
  <si>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</si>
  <si>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</si>
  <si>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</si>
  <si>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</si>
  <si>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</si>
  <si>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</si>
  <si>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</si>
  <si>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</si>
  <si>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</si>
  <si>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</si>
  <si>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</si>
  <si>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</si>
  <si>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</si>
  <si>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</si>
  <si>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</si>
  <si>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</si>
  <si>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</si>
  <si>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</si>
  <si>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</si>
  <si>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</si>
  <si>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</si>
  <si>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</si>
  <si>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</si>
  <si>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</si>
  <si>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</si>
  <si>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</si>
  <si>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</si>
  <si>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</si>
  <si>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</si>
  <si>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</si>
  <si>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</si>
  <si>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</si>
  <si>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</si>
  <si>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</si>
  <si>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</si>
  <si>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</si>
  <si>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</si>
  <si>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</si>
  <si>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</si>
  <si>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</si>
  <si>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</si>
  <si>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</si>
  <si>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</si>
  <si>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</si>
  <si>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</si>
  <si>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</si>
  <si>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</si>
  <si>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</si>
  <si>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</si>
  <si>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</si>
  <si>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</si>
  <si>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</si>
  <si>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</si>
  <si>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</si>
  <si>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</si>
  <si>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</si>
  <si>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</si>
  <si>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</si>
  <si>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</si>
  <si>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</si>
  <si>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</si>
  <si>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</si>
  <si>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</si>
  <si>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</si>
  <si>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</si>
  <si>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</si>
  <si>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</si>
  <si>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</si>
  <si>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</si>
  <si>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</si>
  <si>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</si>
  <si>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</si>
  <si>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</si>
  <si>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</si>
  <si>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</si>
  <si>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</si>
  <si>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</si>
  <si>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</si>
  <si>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</si>
  <si>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</si>
  <si>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</si>
  <si>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</si>
  <si>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</si>
  <si>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</si>
  <si>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</si>
  <si>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</si>
  <si>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</si>
  <si>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</si>
  <si>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</si>
  <si>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</si>
  <si>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</si>
  <si>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</si>
  <si>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</si>
  <si>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</si>
  <si>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</si>
  <si>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</si>
  <si>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</si>
  <si>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</si>
  <si>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</si>
  <si>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</si>
  <si>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</si>
  <si>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</si>
  <si>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</si>
  <si>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</si>
  <si>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</si>
  <si>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</si>
  <si>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</si>
  <si>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</si>
  <si>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</si>
  <si>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</si>
  <si>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</si>
  <si>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</si>
  <si>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</si>
  <si>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</si>
  <si>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</si>
  <si>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</si>
  <si>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</si>
  <si>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</si>
  <si>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</si>
  <si>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</si>
  <si>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</si>
  <si>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</si>
  <si>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</si>
  <si>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</si>
  <si>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</si>
  <si>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</si>
  <si>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</si>
  <si>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</si>
  <si>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</si>
  <si>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</si>
  <si>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</si>
  <si>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</si>
  <si>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</si>
  <si>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</si>
  <si>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</si>
  <si>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</si>
  <si>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</si>
  <si>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</si>
  <si>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</si>
  <si>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</si>
  <si>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</si>
  <si>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</si>
  <si>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</si>
  <si>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</si>
  <si>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</si>
  <si>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</si>
  <si>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</si>
  <si>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</si>
  <si>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</si>
  <si>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</si>
  <si>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</si>
  <si>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</si>
  <si>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</si>
  <si>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</si>
  <si>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</si>
  <si>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</si>
  <si>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</si>
  <si>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</si>
  <si>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</si>
  <si>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</si>
  <si>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</si>
  <si>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</si>
  <si>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</si>
  <si>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</si>
  <si>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</si>
  <si>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</si>
  <si>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</si>
  <si>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</si>
  <si>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</si>
  <si>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</si>
  <si>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</si>
  <si>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</si>
  <si>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</si>
  <si>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</si>
  <si>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</si>
  <si>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</si>
  <si>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</si>
  <si>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</si>
  <si>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</si>
  <si>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</si>
  <si>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</si>
  <si>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</si>
  <si>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</si>
  <si>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</si>
  <si>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</si>
  <si>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</si>
  <si>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</si>
  <si>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</si>
  <si>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</si>
  <si>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</si>
  <si>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</si>
  <si>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</si>
  <si>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</si>
  <si>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</si>
  <si>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</si>
  <si>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</si>
  <si>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</si>
  <si>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</si>
  <si>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</si>
  <si>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</si>
  <si>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</si>
  <si>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</si>
  <si>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</si>
  <si>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</si>
  <si>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</si>
  <si>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</si>
  <si>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</si>
  <si>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</si>
  <si>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</si>
  <si>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</si>
  <si>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</si>
  <si>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</si>
  <si>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</si>
  <si>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</si>
  <si>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</si>
  <si>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</si>
  <si>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</si>
  <si>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</si>
  <si>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</si>
  <si>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</si>
  <si>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</si>
  <si>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</si>
  <si>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</si>
  <si>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</si>
  <si>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</si>
  <si>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</si>
  <si>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</si>
  <si>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</si>
  <si>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</si>
  <si>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</si>
  <si>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</si>
  <si>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</si>
  <si>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</si>
  <si>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</si>
  <si>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</si>
  <si>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</si>
  <si>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</si>
  <si>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</si>
  <si>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</si>
  <si>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</si>
  <si>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</si>
  <si>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</si>
  <si>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</si>
  <si>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</si>
  <si>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</si>
  <si>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</si>
  <si>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</si>
  <si>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</si>
  <si>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</si>
  <si>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</si>
  <si>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</si>
  <si>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</si>
  <si>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</si>
  <si>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</si>
  <si>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</si>
  <si>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</si>
  <si>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</si>
  <si>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</si>
  <si>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</si>
  <si>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</si>
  <si>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</si>
  <si>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</si>
  <si>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</si>
  <si>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</si>
  <si>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</si>
  <si>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</si>
  <si>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</si>
  <si>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</si>
  <si>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</si>
  <si>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</si>
  <si>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</si>
  <si>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</si>
  <si>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</si>
  <si>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</si>
  <si>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</si>
  <si>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</si>
  <si>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</si>
  <si>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</si>
  <si>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</si>
  <si>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</si>
  <si>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</si>
  <si>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</si>
  <si>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</si>
  <si>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</si>
  <si>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</si>
  <si>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</si>
  <si>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</si>
  <si>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</si>
  <si>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</si>
  <si>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</si>
  <si>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</si>
  <si>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</si>
  <si>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</si>
  <si>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</si>
  <si>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</si>
  <si>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</si>
  <si>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</si>
  <si>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</si>
  <si>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</si>
  <si>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</si>
  <si>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</si>
  <si>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</si>
  <si>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</si>
  <si>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</si>
  <si>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</si>
  <si>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</si>
  <si>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</si>
  <si>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</si>
  <si>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</si>
  <si>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</si>
  <si>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</si>
  <si>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</si>
  <si>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</si>
  <si>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</si>
  <si>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</si>
  <si>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</si>
  <si>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</si>
  <si>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</si>
  <si>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</si>
  <si>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</si>
  <si>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</si>
  <si>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</si>
  <si>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</si>
  <si>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</si>
  <si>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</si>
  <si>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</si>
  <si>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</si>
  <si>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</si>
  <si>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</si>
  <si>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</si>
  <si>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</si>
  <si>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</si>
  <si>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</si>
  <si>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</si>
  <si>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</si>
  <si>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</si>
  <si>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</si>
  <si>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</si>
  <si>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</si>
  <si>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</si>
  <si>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</si>
  <si>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</si>
  <si>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</si>
  <si>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</si>
  <si>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</si>
  <si>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</si>
  <si>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</si>
  <si>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</si>
  <si>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</si>
  <si>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</si>
  <si>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</si>
  <si>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</si>
  <si>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</si>
  <si>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</si>
  <si>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</si>
  <si>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</si>
  <si>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</si>
  <si>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</si>
  <si>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</si>
  <si>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</si>
  <si>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</si>
  <si>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</si>
  <si>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</si>
  <si>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</si>
  <si>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</si>
  <si>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</si>
  <si>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</si>
  <si>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</si>
  <si>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</si>
  <si>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</si>
  <si>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</si>
  <si>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</si>
  <si>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</si>
  <si>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</si>
  <si>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</si>
  <si>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</si>
  <si>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</si>
  <si>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</si>
  <si>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</si>
  <si>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</si>
  <si>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</si>
  <si>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</si>
  <si>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</si>
  <si>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</si>
  <si>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</si>
  <si>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</si>
  <si>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</si>
  <si>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</si>
  <si>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</si>
  <si>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</si>
  <si>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</si>
  <si>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</si>
  <si>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</si>
  <si>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</si>
  <si>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</si>
  <si>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</si>
  <si>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</si>
  <si>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</si>
  <si>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</si>
  <si>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</si>
  <si>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</si>
  <si>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</si>
  <si>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</si>
  <si>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</si>
  <si>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</si>
  <si>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</si>
  <si>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</si>
  <si>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</si>
  <si>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</si>
  <si>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</si>
  <si>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</si>
  <si>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</si>
  <si>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</si>
  <si>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</si>
  <si>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</si>
  <si>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</si>
  <si>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</si>
  <si>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</si>
  <si>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</si>
  <si>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</si>
  <si>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</si>
  <si>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</si>
  <si>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</si>
  <si>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</si>
  <si>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</si>
  <si>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</si>
  <si>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</si>
  <si>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</si>
  <si>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</si>
  <si>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</si>
  <si>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</si>
  <si>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</si>
  <si>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</si>
  <si>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</si>
  <si>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</si>
  <si>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</si>
  <si>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</si>
  <si>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</si>
  <si>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</si>
  <si>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</si>
  <si>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</si>
  <si>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</si>
  <si>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</si>
  <si>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</si>
  <si>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</si>
  <si>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</si>
  <si>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</si>
  <si>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</si>
  <si>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</si>
  <si>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</si>
  <si>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</si>
  <si>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</si>
  <si>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</si>
  <si>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</si>
  <si>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</si>
  <si>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</si>
  <si>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</si>
  <si>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</si>
  <si>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</si>
  <si>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</si>
  <si>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</si>
  <si>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</si>
  <si>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</si>
  <si>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</si>
  <si>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</si>
  <si>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</si>
  <si>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</si>
  <si>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</si>
  <si>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</si>
  <si>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</si>
  <si>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</si>
  <si>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</si>
  <si>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</si>
  <si>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</si>
  <si>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</si>
  <si>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</si>
  <si>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</si>
  <si>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</si>
  <si>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</si>
  <si>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</si>
  <si>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</si>
  <si>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</si>
  <si>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</si>
  <si>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</si>
  <si>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</si>
  <si>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</si>
  <si>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</si>
  <si>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</si>
  <si>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</si>
  <si>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</si>
  <si>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</si>
  <si>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</si>
  <si>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</si>
  <si>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</si>
  <si>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</si>
  <si>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</si>
  <si>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</si>
  <si>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</si>
  <si>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</si>
  <si>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</si>
  <si>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</si>
  <si>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</si>
  <si>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</si>
  <si>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</si>
  <si>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</si>
  <si>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</si>
  <si>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</si>
  <si>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</si>
  <si>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</si>
  <si>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</si>
  <si>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</si>
  <si>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</si>
  <si>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</si>
  <si>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</si>
  <si>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</si>
  <si>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</si>
  <si>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</si>
  <si>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</si>
  <si>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</si>
  <si>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</si>
  <si>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</si>
  <si>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</si>
  <si>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</si>
  <si>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</si>
  <si>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</si>
  <si>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</si>
  <si>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</si>
  <si>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</si>
  <si>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</si>
  <si>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</si>
  <si>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</si>
  <si>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</si>
  <si>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</si>
  <si>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</si>
  <si>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</si>
  <si>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</si>
  <si>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</si>
  <si>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</si>
  <si>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</si>
  <si>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</si>
  <si>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</si>
  <si>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</si>
  <si>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</si>
  <si>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</si>
  <si>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</si>
  <si>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</si>
  <si>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</si>
  <si>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</si>
  <si>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</si>
  <si>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</si>
  <si>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</si>
  <si>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</si>
  <si>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</si>
  <si>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</si>
  <si>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</si>
  <si>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</si>
  <si>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</si>
  <si>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</si>
  <si>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</si>
  <si>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</si>
  <si>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</si>
  <si>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</si>
  <si>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</si>
  <si>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</si>
  <si>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</si>
  <si>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</si>
  <si>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</si>
  <si>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</si>
  <si>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</si>
  <si>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</si>
  <si>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</si>
  <si>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</si>
  <si>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</si>
  <si>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</si>
  <si>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</si>
  <si>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</si>
  <si>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</si>
  <si>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</si>
  <si>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</si>
  <si>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</si>
  <si>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</si>
  <si>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</si>
  <si>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</si>
  <si>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</si>
  <si>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</si>
  <si>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</si>
  <si>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</si>
  <si>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</si>
  <si>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</si>
  <si>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</si>
  <si>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</si>
  <si>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</si>
  <si>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</si>
  <si>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</si>
  <si>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</si>
  <si>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</si>
  <si>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</si>
  <si>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</si>
  <si>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</si>
  <si>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</si>
  <si>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</si>
  <si>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</si>
  <si>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</si>
  <si>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</si>
  <si>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</si>
  <si>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</si>
  <si>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</si>
  <si>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</si>
  <si>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</si>
  <si>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</si>
  <si>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</si>
  <si>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</si>
  <si>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</si>
  <si>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</si>
  <si>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</si>
  <si>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</si>
  <si>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</si>
  <si>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</si>
  <si>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</si>
  <si>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</si>
  <si>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</si>
  <si>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</si>
  <si>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</si>
  <si>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</si>
  <si>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</si>
  <si>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</si>
  <si>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</si>
  <si>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</si>
  <si>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</si>
  <si>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</si>
  <si>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</si>
  <si>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</si>
  <si>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</si>
  <si>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</si>
  <si>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</si>
  <si>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</si>
  <si>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</si>
  <si>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</si>
  <si>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</si>
  <si>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</si>
  <si>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</si>
  <si>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</si>
  <si>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</si>
  <si>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</si>
  <si>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</si>
  <si>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</si>
  <si>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</si>
  <si>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</si>
  <si>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</si>
  <si>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</si>
  <si>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</si>
  <si>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</si>
  <si>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</si>
  <si>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</si>
  <si>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</si>
  <si>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</si>
  <si>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</si>
  <si>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</si>
  <si>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</si>
  <si>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</si>
  <si>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</si>
  <si>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</si>
  <si>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</si>
  <si>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</si>
  <si>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</si>
  <si>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</si>
  <si>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</si>
  <si>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</si>
  <si>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</si>
  <si>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</si>
  <si>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</si>
  <si>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</si>
  <si>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</si>
  <si>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</si>
  <si>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</si>
  <si>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</si>
  <si>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</si>
  <si>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</si>
  <si>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</si>
  <si>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</si>
  <si>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</si>
  <si>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</si>
  <si>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</si>
  <si>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</si>
  <si>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</si>
  <si>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</si>
  <si>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</si>
  <si>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</si>
  <si>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</si>
  <si>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</si>
  <si>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</si>
  <si>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</si>
  <si>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</si>
  <si>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</si>
  <si>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</si>
  <si>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</si>
  <si>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</si>
  <si>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</si>
  <si>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</si>
  <si>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</si>
  <si>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</si>
  <si>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</si>
  <si>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</si>
  <si>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</si>
  <si>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</si>
  <si>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</si>
  <si>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</si>
  <si>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</si>
  <si>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</si>
  <si>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</si>
  <si>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</si>
  <si>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</si>
  <si>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</si>
  <si>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</si>
  <si>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</si>
  <si>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</si>
  <si>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</si>
  <si>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</si>
  <si>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</si>
  <si>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</si>
  <si>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</si>
  <si>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</si>
  <si>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</si>
  <si>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</si>
  <si>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</si>
  <si>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</si>
  <si>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</si>
  <si>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</si>
  <si>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</si>
  <si>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</si>
  <si>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</si>
  <si>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</si>
  <si>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</si>
  <si>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</si>
  <si>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</si>
  <si>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</si>
  <si>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</si>
  <si>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</si>
  <si>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</si>
  <si>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</si>
  <si>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</si>
  <si>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</si>
  <si>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</si>
  <si>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</si>
  <si>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</si>
  <si>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</si>
  <si>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</si>
  <si>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</si>
  <si>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</si>
  <si>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</si>
  <si>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</si>
  <si>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</si>
  <si>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</si>
  <si>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</si>
  <si>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</si>
  <si>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</si>
  <si>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</si>
  <si>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</si>
  <si>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</si>
  <si>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</si>
  <si>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</si>
  <si>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</si>
  <si>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</si>
  <si>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</si>
  <si>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</si>
  <si>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</si>
  <si>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</si>
  <si>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</si>
  <si>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</si>
  <si>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</si>
  <si>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</si>
  <si>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</si>
  <si>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</si>
  <si>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</si>
  <si>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</si>
  <si>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</si>
  <si>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</si>
  <si>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</si>
  <si>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</si>
  <si>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</si>
  <si>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</si>
  <si>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</si>
  <si>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</si>
  <si>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</si>
  <si>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</si>
  <si>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</si>
  <si>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</si>
  <si>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</si>
  <si>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</si>
  <si>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</si>
  <si>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</si>
  <si>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</si>
  <si>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</si>
  <si>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</si>
  <si>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</si>
  <si>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</si>
  <si>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</si>
  <si>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</si>
  <si>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</si>
  <si>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</si>
  <si>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</si>
  <si>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</si>
  <si>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</si>
  <si>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</si>
  <si>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</si>
  <si>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</si>
  <si>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</si>
  <si>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</si>
  <si>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</si>
  <si>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</si>
  <si>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</si>
  <si>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</si>
  <si>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</si>
  <si>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</si>
  <si>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</si>
  <si>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</si>
  <si>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</si>
  <si>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</si>
  <si>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</si>
  <si>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</si>
  <si>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</si>
  <si>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</si>
  <si>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</si>
  <si>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</si>
  <si>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</si>
  <si>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</si>
  <si>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</si>
  <si>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</si>
  <si>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</si>
  <si>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</si>
  <si>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</si>
  <si>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</si>
  <si>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</si>
  <si>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</si>
  <si>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</si>
  <si>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</si>
  <si>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</si>
  <si>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</si>
  <si>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</si>
  <si>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</si>
  <si>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</si>
  <si>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</si>
  <si>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</si>
  <si>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</si>
  <si>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</si>
  <si>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</si>
  <si>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</si>
  <si>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</si>
  <si>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</si>
  <si>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</si>
  <si>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</si>
  <si>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</si>
  <si>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</si>
  <si>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</si>
  <si>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</si>
  <si>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</si>
  <si>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</si>
  <si>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</si>
  <si>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</si>
  <si>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</si>
  <si>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</si>
  <si>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</si>
  <si>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</si>
  <si>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</si>
  <si>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</si>
  <si>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</si>
  <si>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</si>
  <si>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</si>
  <si>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</si>
  <si>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</si>
  <si>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</si>
  <si>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</si>
  <si>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</si>
  <si>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</si>
  <si>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</si>
  <si>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</si>
  <si>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</si>
  <si>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</si>
  <si>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</si>
  <si>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</si>
  <si>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</si>
  <si>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</si>
  <si>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</si>
  <si>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</si>
  <si>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</si>
  <si>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</si>
  <si>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</si>
  <si>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</si>
  <si>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</si>
  <si>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</si>
  <si>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</si>
  <si>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</si>
  <si>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</si>
  <si>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</si>
  <si>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</si>
  <si>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</si>
  <si>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</si>
  <si>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</si>
  <si>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</si>
  <si>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</si>
  <si>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</si>
  <si>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</si>
  <si>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</si>
  <si>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</si>
  <si>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</si>
  <si>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</si>
  <si>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</si>
  <si>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</si>
  <si>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</si>
  <si>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</si>
  <si>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</si>
  <si>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</si>
  <si>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</si>
  <si>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</si>
  <si>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</si>
  <si>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</si>
  <si>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</si>
  <si>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</si>
  <si>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</si>
  <si>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</si>
  <si>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</si>
  <si>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</si>
  <si>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</si>
  <si>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</si>
  <si>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</si>
  <si>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</si>
  <si>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</si>
  <si>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</si>
  <si>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</si>
  <si>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</si>
  <si>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</si>
  <si>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</si>
  <si>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</si>
  <si>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</si>
  <si>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</si>
  <si>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</si>
  <si>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</si>
  <si>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</si>
  <si>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</si>
  <si>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</si>
  <si>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</si>
  <si>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</si>
  <si>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</si>
  <si>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</si>
  <si>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</si>
  <si>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</si>
  <si>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</si>
  <si>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</si>
  <si>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</si>
  <si>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</si>
  <si>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</si>
  <si>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</si>
  <si>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</si>
  <si>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</si>
  <si>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</si>
  <si>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</si>
  <si>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</si>
  <si>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</si>
  <si>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</si>
  <si>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</si>
  <si>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</si>
  <si>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</si>
  <si>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</si>
  <si>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</si>
  <si>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</si>
  <si>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</si>
  <si>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</si>
  <si>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</si>
  <si>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</si>
  <si>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</si>
  <si>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</si>
  <si>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</si>
  <si>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</si>
  <si>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</si>
  <si>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</si>
  <si>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</si>
  <si>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</si>
  <si>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</si>
  <si>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</si>
  <si>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</si>
  <si>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</si>
  <si>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</si>
  <si>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</si>
  <si>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</si>
  <si>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</si>
  <si>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</si>
  <si>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</si>
  <si>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</si>
  <si>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</si>
  <si>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</si>
  <si>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</si>
  <si>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</si>
  <si>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</si>
  <si>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</si>
  <si>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</si>
  <si>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</si>
  <si>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</si>
  <si>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</si>
  <si>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</si>
  <si>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</si>
  <si>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</si>
  <si>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</si>
  <si>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</si>
  <si>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</si>
  <si>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</si>
  <si>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</si>
  <si>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</si>
  <si>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</si>
  <si>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</si>
  <si>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</si>
  <si>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</si>
  <si>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</si>
  <si>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</si>
  <si>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</si>
  <si>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</si>
  <si>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</si>
  <si>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</si>
  <si>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</si>
  <si>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</si>
  <si>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</si>
  <si>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</si>
  <si>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</si>
  <si>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</si>
  <si>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</si>
  <si>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</si>
  <si>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</si>
  <si>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</si>
  <si>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</si>
  <si>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</si>
  <si>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</si>
  <si>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</si>
  <si>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</si>
  <si>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</si>
  <si>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</si>
  <si>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</si>
  <si>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</si>
  <si>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</si>
  <si>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</si>
  <si>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</si>
  <si>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</si>
  <si>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</si>
  <si>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</si>
  <si>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</si>
  <si>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</si>
  <si>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</si>
  <si>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</si>
  <si>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</si>
  <si>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</si>
  <si>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</si>
  <si>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</si>
  <si>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</si>
  <si>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</si>
  <si>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</si>
  <si>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</si>
  <si>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</si>
  <si>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</si>
  <si>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</si>
  <si>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</si>
  <si>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</si>
  <si>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</si>
  <si>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</si>
  <si>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</si>
  <si>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</si>
  <si>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</si>
  <si>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</si>
  <si>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</si>
  <si>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</si>
  <si>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</si>
  <si>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</si>
  <si>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</si>
  <si>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</si>
  <si>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</si>
  <si>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</si>
  <si>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</si>
  <si>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</si>
  <si>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</si>
  <si>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</si>
  <si>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</si>
  <si>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</si>
  <si>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</si>
  <si>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</si>
  <si>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</si>
  <si>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</si>
  <si>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</si>
  <si>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</si>
  <si>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</si>
  <si>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</si>
  <si>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</si>
  <si>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</si>
  <si>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</si>
  <si>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</si>
  <si>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</si>
  <si>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</si>
  <si>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</si>
  <si>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</si>
  <si>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</si>
  <si>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</si>
  <si>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</si>
  <si>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</si>
  <si>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</si>
  <si>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</si>
  <si>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</si>
  <si>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</si>
  <si>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</si>
  <si>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</si>
  <si>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</si>
  <si>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</si>
  <si>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</si>
  <si>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</si>
  <si>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</si>
  <si>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</si>
  <si>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</si>
  <si>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</si>
  <si>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</si>
  <si>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</si>
  <si>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</si>
  <si>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</si>
  <si>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</si>
  <si>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</si>
  <si>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</si>
  <si>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</si>
  <si>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</si>
  <si>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</si>
  <si>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</si>
  <si>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</si>
  <si>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</si>
  <si>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</si>
  <si>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</si>
  <si>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</si>
  <si>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</si>
  <si>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</si>
  <si>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</si>
  <si>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</si>
  <si>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</si>
  <si>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</si>
  <si>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</si>
  <si>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</si>
  <si>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</si>
  <si>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</si>
  <si>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</si>
  <si>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</si>
  <si>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</si>
  <si>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</si>
  <si>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</si>
  <si>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</si>
  <si>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</si>
  <si>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</si>
  <si>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</si>
  <si>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</si>
  <si>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</si>
  <si>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</si>
  <si>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</si>
  <si>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</si>
  <si>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</si>
  <si>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</si>
  <si>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</si>
  <si>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</si>
  <si>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</si>
  <si>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</si>
  <si>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</si>
  <si>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</si>
  <si>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</si>
  <si>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</si>
  <si>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</si>
  <si>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</si>
  <si>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</si>
  <si>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</si>
  <si>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</si>
  <si>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</si>
  <si>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</si>
  <si>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</si>
  <si>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</si>
  <si>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</si>
  <si>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</si>
  <si>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</si>
  <si>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</si>
  <si>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</si>
  <si>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</si>
  <si>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</si>
  <si>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</si>
  <si>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</si>
  <si>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</si>
  <si>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</si>
  <si>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</si>
  <si>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</si>
  <si>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</si>
  <si>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</si>
  <si>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</si>
  <si>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</si>
  <si>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</si>
  <si>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</si>
  <si>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</si>
  <si>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</si>
  <si>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</si>
  <si>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</si>
  <si>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</si>
  <si>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</si>
  <si>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</si>
  <si>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</si>
  <si>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</si>
  <si>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</si>
  <si>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</si>
  <si>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</si>
  <si>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</si>
  <si>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</si>
  <si>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</si>
  <si>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</si>
  <si>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</si>
  <si>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</si>
  <si>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</si>
  <si>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</si>
  <si>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</si>
  <si>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</si>
  <si>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</si>
  <si>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</si>
  <si>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</si>
  <si>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</si>
  <si>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</si>
  <si>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</si>
  <si>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</si>
  <si>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</si>
  <si>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</si>
  <si>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</si>
  <si>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</si>
  <si>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</si>
  <si>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</si>
  <si>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</si>
  <si>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</si>
  <si>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</si>
  <si>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</si>
  <si>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</si>
  <si>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</si>
  <si>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</si>
  <si>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</si>
  <si>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</si>
  <si>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</si>
  <si>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</si>
  <si>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</si>
  <si>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</si>
  <si>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</si>
  <si>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</si>
  <si>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</si>
  <si>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</si>
  <si>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</si>
  <si>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</si>
  <si>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</si>
  <si>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</si>
  <si>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</si>
  <si>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</si>
  <si>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</si>
  <si>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</si>
  <si>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</si>
  <si>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</si>
  <si>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</si>
  <si>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</si>
  <si>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</si>
  <si>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</si>
  <si>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</si>
  <si>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</si>
  <si>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</si>
  <si>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</si>
  <si>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</si>
  <si>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</si>
  <si>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</si>
  <si>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</si>
  <si>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</si>
  <si>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</si>
  <si>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</si>
  <si>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</si>
  <si>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</si>
  <si>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</si>
  <si>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</si>
  <si>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</si>
  <si>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</si>
  <si>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</si>
  <si>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</si>
  <si>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</si>
  <si>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</si>
  <si>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</si>
  <si>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</si>
  <si>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</si>
  <si>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</si>
  <si>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</si>
  <si>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</si>
  <si>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</si>
  <si>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</si>
  <si>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</si>
  <si>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</si>
  <si>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</si>
  <si>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</si>
  <si>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</si>
  <si>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</si>
  <si>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</si>
  <si>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</si>
  <si>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</si>
  <si>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</si>
  <si>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</si>
  <si>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</si>
  <si>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</si>
  <si>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</si>
  <si>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</si>
  <si>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</si>
  <si>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</si>
  <si>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</si>
  <si>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</si>
  <si>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</si>
  <si>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</si>
  <si>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</si>
  <si>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</si>
  <si>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</si>
  <si>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</si>
  <si>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</si>
  <si>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</si>
  <si>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</si>
  <si>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</si>
  <si>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</si>
  <si>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</si>
  <si>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</si>
  <si>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</si>
  <si>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</si>
  <si>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</si>
  <si>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</si>
  <si>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</si>
  <si>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</si>
  <si>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</si>
  <si>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</si>
  <si>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</si>
  <si>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</si>
  <si>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</si>
  <si>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</si>
  <si>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</si>
  <si>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</si>
  <si>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</si>
  <si>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</si>
  <si>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</si>
  <si>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</si>
  <si>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</si>
  <si>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</si>
  <si>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</si>
  <si>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</si>
  <si>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</si>
  <si>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</si>
  <si>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</si>
  <si>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</si>
  <si>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</si>
  <si>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</si>
  <si>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</si>
  <si>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</si>
  <si>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</si>
  <si>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</si>
  <si>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</si>
  <si>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</si>
  <si>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</si>
  <si>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</si>
  <si>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</si>
  <si>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</si>
  <si>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</si>
  <si>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</si>
  <si>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</si>
  <si>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</si>
  <si>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</si>
  <si>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</si>
  <si>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</si>
  <si>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</si>
  <si>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</si>
  <si>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</si>
  <si>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</si>
  <si>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</si>
  <si>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</si>
  <si>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</si>
  <si>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</si>
  <si>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</si>
  <si>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</si>
  <si>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</si>
  <si>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</si>
  <si>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</si>
  <si>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</si>
  <si>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</si>
  <si>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</si>
  <si>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</si>
  <si>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</si>
  <si>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</si>
  <si>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</si>
  <si>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</si>
  <si>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</si>
  <si>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</si>
  <si>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</si>
  <si>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</si>
  <si>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</si>
  <si>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</si>
  <si>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</si>
  <si>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</si>
  <si>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</si>
  <si>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</si>
  <si>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</si>
  <si>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</si>
  <si>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</si>
  <si>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</si>
  <si>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</si>
  <si>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</si>
  <si>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</si>
  <si>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</si>
  <si>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</si>
  <si>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</si>
  <si>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</si>
  <si>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</si>
  <si>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</si>
  <si>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</si>
  <si>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</si>
  <si>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</si>
  <si>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</si>
  <si>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</si>
  <si>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</si>
  <si>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</si>
  <si>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</si>
  <si>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</si>
  <si>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</si>
  <si>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</si>
  <si>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</si>
  <si>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</si>
  <si>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</si>
  <si>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</si>
  <si>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</si>
  <si>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</si>
  <si>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</si>
  <si>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</si>
  <si>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</si>
  <si>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</si>
  <si>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</si>
  <si>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</si>
  <si>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</si>
  <si>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</si>
  <si>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</si>
  <si>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</si>
  <si>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</si>
  <si>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</si>
  <si>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</si>
  <si>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</si>
  <si>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</si>
  <si>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</si>
  <si>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</si>
  <si>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</si>
  <si>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</si>
  <si>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</si>
  <si>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</si>
  <si>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</si>
  <si>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</si>
  <si>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</si>
  <si>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</si>
  <si>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</si>
  <si>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</si>
  <si>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</si>
  <si>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</si>
  <si>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</si>
  <si>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</si>
  <si>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</si>
  <si>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</si>
  <si>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</si>
  <si>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</si>
  <si>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</si>
  <si>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</si>
  <si>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</si>
  <si>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</si>
  <si>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</si>
  <si>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</si>
  <si>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</si>
  <si>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</si>
  <si>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</si>
  <si>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</si>
  <si>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</si>
  <si>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</si>
  <si>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</si>
  <si>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</si>
  <si>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</si>
  <si>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</si>
  <si>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</si>
  <si>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</si>
  <si>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</si>
  <si>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</si>
  <si>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</si>
  <si>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</si>
  <si>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</si>
  <si>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</si>
  <si>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</si>
  <si>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</si>
  <si>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</si>
  <si>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</si>
  <si>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</si>
  <si>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</si>
  <si>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</si>
  <si>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</si>
  <si>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</si>
  <si>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</si>
  <si>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</si>
  <si>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</si>
  <si>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</si>
  <si>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</si>
  <si>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</si>
  <si>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</si>
  <si>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</si>
  <si>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</si>
  <si>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</si>
  <si>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</si>
  <si>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</si>
  <si>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</si>
  <si>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</si>
  <si>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</si>
  <si>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</si>
  <si>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</si>
  <si>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</si>
  <si>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</si>
  <si>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</si>
  <si>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</si>
  <si>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</si>
  <si>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</si>
  <si>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</si>
  <si>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</si>
  <si>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</si>
  <si>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</si>
  <si>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</si>
  <si>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</si>
  <si>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</si>
  <si>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</si>
  <si>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</si>
  <si>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</si>
  <si>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</si>
  <si>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</si>
  <si>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</si>
  <si>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</si>
  <si>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</si>
  <si>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</si>
  <si>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</si>
  <si>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</si>
  <si>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</si>
  <si>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</si>
  <si>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</si>
  <si>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</si>
  <si>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</si>
  <si>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</si>
  <si>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</si>
  <si>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</si>
  <si>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</si>
  <si>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</si>
  <si>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</si>
  <si>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</si>
  <si>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</si>
  <si>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</si>
  <si>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</si>
  <si>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</si>
  <si>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</si>
  <si>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</si>
  <si>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</si>
  <si>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</si>
  <si>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</si>
  <si>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</si>
  <si>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</si>
  <si>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</si>
  <si>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</si>
  <si>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</si>
  <si>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</si>
  <si>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</si>
  <si>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</si>
  <si>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</si>
  <si>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</si>
  <si>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</si>
  <si>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</si>
  <si>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</si>
  <si>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</si>
  <si>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</si>
  <si>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</si>
  <si>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</si>
  <si>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</si>
  <si>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</si>
  <si>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</si>
  <si>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</si>
  <si>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</si>
  <si>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</si>
  <si>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</si>
  <si>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</si>
  <si>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</si>
  <si>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</si>
  <si>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</si>
  <si>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</si>
  <si>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</si>
  <si>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</si>
  <si>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</si>
  <si>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</si>
  <si>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</si>
  <si>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</si>
  <si>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</si>
  <si>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</si>
  <si>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</si>
  <si>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</si>
  <si>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</si>
  <si>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</si>
  <si>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</si>
  <si>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</si>
  <si>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</si>
  <si>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</si>
  <si>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</si>
  <si>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</si>
  <si>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</si>
  <si>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</si>
  <si>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</si>
  <si>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</si>
  <si>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</si>
  <si>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</si>
  <si>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</si>
  <si>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</si>
  <si>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</si>
  <si>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</si>
  <si>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</si>
  <si>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</si>
  <si>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</si>
  <si>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</si>
  <si>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</si>
  <si>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</si>
  <si>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</si>
  <si>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</si>
  <si>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</si>
  <si>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</si>
  <si>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</si>
  <si>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</si>
  <si>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</si>
  <si>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</si>
  <si>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</si>
  <si>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</si>
  <si>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</si>
  <si>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</si>
  <si>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</si>
  <si>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</si>
  <si>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</si>
  <si>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</si>
  <si>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</si>
  <si>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</si>
  <si>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</si>
  <si>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</si>
  <si>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</si>
  <si>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</si>
  <si>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</si>
  <si>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</si>
  <si>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</si>
  <si>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</si>
  <si>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</si>
  <si>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</si>
  <si>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</si>
  <si>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</si>
  <si>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</si>
  <si>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</si>
  <si>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</si>
  <si>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</si>
  <si>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</si>
  <si>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</si>
  <si>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</si>
  <si>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</si>
  <si>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</si>
  <si>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</si>
  <si>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</si>
  <si>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</si>
  <si>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</si>
  <si>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</si>
  <si>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</si>
  <si>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</si>
  <si>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</si>
  <si>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</si>
  <si>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</si>
  <si>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</si>
  <si>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</si>
  <si>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</si>
  <si>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</si>
  <si>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</si>
  <si>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</si>
  <si>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</si>
  <si>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</si>
  <si>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</si>
  <si>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</si>
  <si>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</si>
  <si>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</si>
  <si>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</si>
  <si>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</si>
  <si>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</si>
  <si>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</si>
  <si>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</si>
  <si>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</si>
  <si>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</si>
  <si>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</si>
  <si>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</si>
  <si>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</si>
  <si>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</si>
  <si>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</si>
  <si>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</si>
  <si>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</si>
  <si>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</si>
  <si>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</si>
  <si>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</si>
  <si>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</si>
  <si>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</si>
  <si>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</si>
  <si>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</si>
  <si>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</si>
  <si>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</si>
  <si>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</si>
  <si>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</si>
  <si>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</si>
  <si>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</si>
  <si>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</si>
  <si>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</si>
  <si>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</si>
  <si>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</si>
  <si>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</si>
  <si>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</si>
  <si>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</si>
  <si>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</si>
  <si>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</si>
  <si>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</si>
  <si>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</si>
  <si>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</si>
  <si>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</si>
  <si>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</si>
  <si>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</si>
  <si>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</si>
  <si>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</si>
  <si>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</si>
  <si>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</si>
  <si>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</si>
  <si>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</si>
  <si>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</si>
  <si>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</si>
  <si>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</si>
  <si>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</si>
  <si>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</si>
  <si>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</si>
  <si>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</si>
  <si>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</si>
  <si>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</si>
  <si>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</si>
  <si>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</si>
  <si>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</si>
  <si>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</si>
  <si>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</si>
  <si>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</si>
  <si>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</si>
  <si>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</si>
  <si>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</si>
  <si>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</si>
  <si>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</si>
  <si>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</si>
  <si>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</si>
  <si>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</si>
  <si>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</si>
  <si>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</si>
  <si>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</si>
  <si>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</si>
  <si>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</si>
  <si>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</si>
  <si>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</si>
  <si>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</si>
  <si>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</si>
  <si>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</si>
  <si>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</si>
  <si>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</si>
  <si>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</si>
  <si>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</si>
  <si>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</si>
  <si>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</si>
  <si>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</si>
  <si>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</si>
  <si>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</si>
  <si>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</si>
  <si>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</si>
  <si>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</si>
  <si>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</si>
  <si>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</si>
  <si>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</si>
  <si>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</si>
  <si>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</si>
  <si>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</si>
  <si>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</si>
  <si>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</si>
  <si>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</si>
  <si>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</si>
  <si>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</si>
  <si>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</si>
  <si>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</si>
  <si>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</si>
  <si>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</si>
  <si>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</si>
  <si>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</si>
  <si>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</si>
  <si>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</si>
  <si>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</si>
  <si>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</si>
  <si>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</si>
  <si>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</si>
  <si>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</si>
  <si>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</si>
  <si>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</si>
  <si>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</si>
  <si>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</si>
  <si>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</si>
  <si>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</si>
  <si>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</si>
  <si>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</si>
  <si>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</si>
  <si>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</si>
  <si>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</si>
  <si>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</si>
  <si>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</si>
  <si>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</si>
  <si>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</si>
  <si>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</si>
  <si>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</si>
  <si>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</si>
  <si>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</si>
  <si>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</si>
  <si>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</si>
  <si>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</si>
  <si>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</si>
  <si>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</si>
  <si>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</si>
  <si>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</si>
  <si>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</si>
  <si>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</si>
  <si>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</si>
  <si>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</si>
  <si>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</si>
  <si>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</si>
  <si>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</si>
  <si>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</si>
  <si>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</si>
  <si>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</si>
  <si>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</si>
  <si>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</si>
  <si>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</si>
  <si>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</si>
  <si>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</si>
  <si>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</si>
  <si>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</si>
  <si>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</si>
  <si>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</si>
  <si>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</si>
  <si>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</si>
  <si>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</si>
  <si>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</si>
  <si>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</si>
  <si>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</si>
  <si>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</si>
  <si>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</si>
  <si>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</si>
  <si>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</si>
  <si>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</si>
  <si>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</si>
  <si>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</si>
  <si>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</si>
  <si>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</si>
  <si>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</si>
  <si>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</si>
  <si>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</si>
  <si>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</si>
  <si>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</si>
  <si>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</si>
  <si>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</si>
  <si>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</si>
  <si>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</si>
  <si>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</si>
  <si>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</si>
  <si>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</si>
  <si>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</si>
  <si>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</si>
  <si>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</si>
  <si>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</si>
  <si>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</si>
  <si>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</si>
  <si>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</si>
  <si>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</si>
  <si>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</si>
  <si>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</si>
  <si>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</si>
  <si>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</si>
  <si>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</si>
  <si>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</si>
  <si>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</si>
  <si>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</si>
  <si>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</si>
  <si>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</si>
  <si>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</si>
  <si>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</si>
  <si>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</si>
  <si>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</si>
  <si>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</si>
  <si>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</si>
  <si>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</si>
  <si>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</si>
  <si>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</si>
  <si>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</si>
  <si>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</si>
  <si>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</si>
  <si>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</si>
  <si>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</si>
  <si>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</si>
  <si>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</si>
  <si>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</si>
  <si>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</si>
  <si>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</si>
  <si>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</si>
  <si>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</si>
  <si>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</si>
  <si>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</si>
  <si>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</si>
  <si>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</si>
  <si>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</si>
  <si>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</si>
  <si>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</si>
  <si>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</si>
  <si>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</si>
  <si>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</si>
  <si>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</si>
  <si>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</si>
  <si>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</si>
  <si>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</si>
  <si>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</si>
  <si>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</si>
  <si>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</si>
  <si>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</si>
  <si>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</si>
  <si>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</si>
  <si>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</si>
  <si>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</si>
  <si>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</si>
  <si>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</si>
  <si>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</si>
  <si>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</si>
  <si>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</si>
  <si>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</si>
  <si>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</si>
  <si>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</si>
  <si>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</si>
  <si>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</si>
  <si>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</si>
  <si>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</si>
  <si>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</si>
  <si>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</si>
  <si>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</si>
  <si>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</si>
  <si>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</si>
  <si>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</si>
  <si>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</si>
  <si>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</si>
  <si>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</si>
  <si>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</si>
  <si>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</si>
  <si>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</si>
  <si>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</si>
  <si>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</si>
  <si>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</si>
  <si>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</si>
  <si>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</si>
  <si>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</si>
  <si>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</si>
  <si>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</si>
  <si>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</si>
  <si>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</si>
  <si>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</si>
  <si>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</si>
  <si>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</si>
  <si>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</si>
  <si>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</si>
  <si>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</si>
  <si>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</si>
  <si>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</si>
  <si>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</si>
  <si>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</si>
  <si>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</si>
  <si>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</si>
  <si>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</si>
  <si>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</si>
  <si>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</si>
  <si>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</si>
  <si>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</si>
  <si>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</si>
  <si>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</si>
  <si>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</si>
  <si>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</si>
  <si>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</si>
  <si>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</si>
  <si>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</si>
  <si>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</si>
  <si>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</si>
  <si>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</si>
  <si>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</si>
  <si>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</si>
  <si>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</si>
  <si>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</si>
  <si>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</si>
  <si>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</si>
  <si>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</si>
  <si>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</si>
  <si>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</si>
  <si>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</si>
  <si>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</si>
  <si>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</si>
  <si>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</si>
  <si>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</si>
  <si>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</si>
  <si>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</si>
  <si>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</si>
  <si>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</si>
  <si>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</si>
  <si>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</si>
  <si>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</si>
  <si>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</si>
  <si>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</si>
  <si>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</si>
  <si>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</si>
  <si>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</si>
  <si>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</si>
  <si>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</si>
  <si>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</si>
  <si>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</si>
  <si>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</si>
  <si>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</si>
  <si>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</si>
  <si>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</si>
  <si>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</si>
  <si>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</si>
  <si>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</si>
  <si>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</si>
  <si>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</si>
  <si>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</si>
  <si>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</si>
  <si>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</si>
  <si>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</si>
  <si>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</si>
  <si>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</si>
  <si>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</si>
  <si>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</si>
  <si>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</si>
  <si>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</si>
  <si>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</si>
  <si>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</si>
  <si>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</si>
  <si>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</si>
  <si>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</si>
  <si>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</si>
  <si>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</si>
  <si>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</si>
  <si>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</si>
  <si>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</si>
  <si>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</si>
  <si>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</si>
  <si>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</si>
  <si>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</si>
  <si>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</si>
  <si>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</si>
  <si>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</si>
  <si>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</si>
  <si>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</si>
  <si>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</si>
  <si>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</si>
  <si>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</si>
  <si>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</si>
  <si>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</si>
  <si>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</si>
  <si>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</si>
  <si>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</si>
  <si>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</si>
  <si>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</si>
  <si>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</si>
  <si>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</si>
  <si>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</si>
  <si>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</si>
  <si>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</si>
  <si>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</si>
  <si>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</si>
  <si>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</si>
  <si>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</si>
  <si>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</si>
  <si>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</si>
  <si>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</si>
  <si>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</si>
  <si>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</si>
  <si>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</si>
  <si>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</si>
  <si>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</si>
  <si>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</si>
  <si>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</si>
  <si>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</si>
  <si>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</si>
  <si>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</si>
  <si>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</si>
  <si>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</si>
  <si>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</si>
  <si>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</si>
  <si>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</si>
  <si>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</si>
  <si>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</si>
  <si>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</si>
  <si>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</si>
  <si>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</si>
  <si>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</si>
  <si>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</si>
  <si>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</si>
  <si>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</si>
  <si>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</si>
  <si>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</si>
  <si>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</si>
  <si>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</si>
  <si>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</si>
  <si>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</si>
  <si>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</si>
  <si>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</si>
  <si>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</si>
  <si>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</si>
  <si>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</si>
  <si>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</si>
  <si>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</si>
  <si>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</si>
  <si>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</si>
  <si>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</si>
  <si>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</si>
  <si>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</si>
  <si>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</si>
  <si>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</si>
  <si>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</si>
  <si>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</si>
  <si>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</si>
  <si>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</si>
  <si>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</si>
  <si>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</si>
  <si>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</si>
  <si>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</si>
  <si>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</si>
  <si>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</si>
  <si>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</si>
  <si>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</si>
  <si>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</si>
  <si>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</si>
  <si>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</si>
  <si>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</si>
  <si>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</si>
  <si>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</si>
  <si>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</si>
  <si>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</si>
  <si>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</si>
  <si>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</si>
  <si>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</si>
  <si>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</si>
  <si>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</si>
  <si>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</si>
  <si>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</si>
  <si>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</si>
  <si>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</si>
  <si>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</si>
  <si>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</si>
  <si>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</si>
  <si>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</si>
  <si>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</si>
  <si>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</si>
  <si>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</si>
  <si>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</si>
  <si>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</si>
  <si>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</si>
  <si>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</si>
  <si>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</si>
  <si>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</si>
  <si>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</si>
  <si>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</si>
  <si>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</si>
  <si>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</si>
  <si>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</si>
  <si>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</si>
  <si>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</si>
  <si>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</si>
  <si>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</si>
  <si>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</si>
  <si>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</si>
  <si>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</si>
  <si>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</si>
  <si>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</si>
  <si>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</si>
  <si>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</si>
  <si>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</si>
  <si>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</si>
  <si>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</si>
  <si>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</si>
  <si>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</si>
  <si>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</si>
  <si>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</si>
  <si>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</si>
  <si>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</si>
  <si>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</si>
  <si>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</si>
  <si>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</si>
  <si>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</si>
  <si>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</si>
  <si>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</si>
  <si>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</si>
  <si>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</si>
  <si>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</si>
  <si>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</si>
  <si>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</si>
  <si>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</si>
  <si>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</si>
  <si>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</si>
  <si>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</si>
  <si>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</si>
  <si>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</si>
  <si>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</si>
  <si>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</si>
  <si>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</si>
  <si>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</si>
  <si>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</si>
  <si>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</si>
  <si>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</si>
  <si>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</si>
  <si>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</si>
  <si>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</si>
  <si>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</si>
  <si>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</si>
  <si>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</si>
  <si>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</si>
  <si>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</si>
  <si>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</si>
  <si>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</si>
  <si>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</si>
  <si>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</si>
  <si>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</si>
  <si>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</si>
  <si>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</si>
  <si>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</si>
  <si>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</si>
  <si>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</si>
  <si>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</si>
  <si>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</si>
  <si>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</si>
  <si>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</si>
  <si>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</si>
  <si>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</si>
  <si>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</si>
  <si>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</si>
  <si>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</si>
  <si>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</si>
  <si>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</si>
  <si>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</si>
  <si>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</si>
  <si>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</si>
  <si>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</si>
  <si>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</si>
  <si>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</si>
  <si>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</si>
  <si>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</si>
  <si>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</si>
  <si>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</si>
  <si>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</si>
  <si>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</si>
  <si>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</si>
  <si>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</si>
  <si>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</si>
  <si>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</si>
  <si>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</si>
  <si>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</si>
  <si>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</si>
  <si>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</si>
  <si>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</si>
  <si>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</si>
  <si>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</si>
  <si>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</si>
  <si>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</si>
  <si>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</si>
  <si>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</si>
  <si>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</si>
  <si>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</si>
  <si>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</si>
  <si>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</si>
  <si>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</si>
  <si>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</si>
  <si>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</si>
  <si>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</si>
  <si>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</si>
  <si>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</si>
  <si>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</si>
  <si>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</si>
  <si>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</si>
  <si>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</si>
  <si>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</si>
  <si>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</si>
  <si>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</si>
  <si>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</si>
  <si>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</si>
  <si>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</si>
  <si>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</si>
  <si>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</si>
  <si>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</si>
  <si>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</si>
  <si>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</si>
  <si>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</si>
  <si>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</si>
  <si>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</si>
  <si>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</si>
  <si>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</si>
  <si>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</si>
  <si>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</si>
  <si>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</si>
  <si>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</si>
  <si>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</si>
  <si>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</si>
  <si>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</si>
  <si>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</si>
  <si>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</si>
  <si>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</si>
  <si>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</si>
  <si>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</si>
  <si>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</si>
  <si>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</si>
  <si>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</si>
  <si>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</si>
  <si>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</si>
  <si>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</si>
  <si>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</si>
  <si>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</si>
  <si>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</si>
  <si>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</si>
  <si>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</si>
  <si>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</si>
  <si>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</si>
  <si>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</si>
  <si>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</si>
  <si>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</si>
  <si>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</si>
  <si>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</si>
  <si>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</si>
  <si>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</si>
  <si>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</si>
  <si>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</si>
  <si>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</si>
  <si>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</si>
  <si>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</si>
  <si>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</si>
  <si>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</si>
  <si>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</si>
  <si>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</si>
  <si>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</si>
  <si>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</si>
  <si>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</si>
  <si>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</si>
  <si>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</si>
  <si>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</si>
  <si>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</si>
  <si>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</si>
  <si>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</si>
  <si>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</si>
  <si>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</si>
  <si>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</si>
  <si>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</si>
  <si>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</si>
  <si>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</si>
  <si>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</si>
  <si>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</si>
  <si>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</si>
  <si>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</si>
  <si>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</si>
  <si>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</si>
  <si>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</si>
  <si>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</si>
  <si>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</si>
  <si>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</si>
  <si>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</si>
  <si>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</si>
  <si>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</si>
  <si>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</si>
  <si>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</si>
  <si>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</si>
  <si>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</si>
  <si>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</si>
  <si>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</si>
  <si>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</si>
  <si>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</si>
  <si>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</si>
  <si>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</si>
  <si>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</si>
  <si>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</si>
  <si>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</si>
  <si>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</si>
  <si>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</si>
  <si>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</si>
  <si>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</si>
  <si>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</si>
  <si>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</si>
  <si>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</si>
  <si>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</si>
  <si>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</si>
  <si>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</si>
  <si>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</si>
  <si>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</si>
  <si>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</si>
  <si>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</si>
  <si>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</si>
  <si>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</si>
  <si>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</si>
  <si>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</si>
  <si>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</si>
  <si>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</si>
  <si>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</si>
  <si>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</si>
  <si>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</si>
  <si>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</si>
  <si>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</si>
  <si>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</si>
  <si>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</si>
  <si>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</si>
  <si>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</si>
  <si>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</si>
  <si>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</si>
  <si>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</si>
  <si>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</si>
  <si>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</si>
  <si>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</si>
  <si>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</si>
  <si>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</si>
  <si>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</si>
  <si>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</si>
  <si>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</si>
  <si>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</si>
  <si>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</si>
  <si>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</si>
  <si>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</si>
  <si>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</si>
  <si>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</si>
  <si>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</si>
  <si>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</si>
  <si>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</si>
  <si>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</si>
  <si>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</si>
  <si>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</si>
  <si>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</si>
  <si>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</si>
  <si>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</si>
  <si>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</si>
  <si>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</si>
  <si>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</si>
  <si>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</si>
  <si>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</si>
  <si>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</si>
  <si>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</si>
  <si>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</si>
  <si>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</si>
  <si>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</si>
  <si>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</si>
  <si>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</si>
  <si>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</si>
  <si>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</si>
  <si>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</si>
  <si>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</si>
  <si>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</si>
  <si>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</si>
  <si>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</si>
  <si>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</si>
  <si>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</si>
  <si>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</si>
  <si>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</si>
  <si>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</si>
  <si>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</si>
  <si>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</si>
  <si>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</si>
  <si>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</si>
  <si>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</si>
  <si>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</si>
  <si>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</si>
  <si>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</si>
  <si>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</si>
  <si>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</si>
  <si>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</si>
  <si>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</si>
  <si>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</si>
  <si>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</si>
  <si>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</si>
  <si>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</si>
  <si>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</si>
  <si>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</si>
  <si>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</si>
  <si>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</si>
  <si>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</si>
  <si>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</si>
  <si>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</si>
  <si>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</si>
  <si>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</si>
  <si>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</si>
  <si>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</si>
  <si>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</si>
  <si>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</si>
  <si>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</si>
  <si>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</si>
  <si>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</si>
  <si>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</si>
  <si>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</si>
  <si>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</si>
  <si>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</si>
  <si>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</si>
  <si>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</si>
  <si>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</si>
  <si>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</si>
  <si>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</si>
  <si>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</si>
  <si>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</si>
  <si>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</si>
  <si>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</si>
  <si>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</si>
  <si>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</si>
  <si>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</si>
  <si>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</si>
  <si>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</si>
  <si>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</si>
  <si>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</si>
  <si>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</si>
  <si>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</si>
  <si>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</si>
  <si>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</si>
  <si>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</si>
  <si>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</si>
  <si>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</si>
  <si>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</si>
  <si>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</si>
  <si>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</si>
  <si>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</si>
  <si>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</si>
  <si>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</si>
  <si>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</si>
  <si>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</si>
  <si>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</si>
  <si>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</si>
  <si>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</si>
  <si>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</si>
  <si>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</si>
  <si>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</si>
  <si>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</si>
  <si>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</si>
  <si>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</si>
  <si>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</si>
  <si>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</si>
  <si>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</si>
  <si>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</si>
  <si>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</si>
  <si>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</si>
  <si>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</si>
  <si>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</si>
  <si>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</si>
  <si>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</si>
  <si>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</si>
  <si>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</si>
  <si>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</si>
  <si>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</si>
  <si>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</si>
  <si>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</si>
  <si>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</si>
  <si>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</si>
  <si>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</si>
  <si>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</si>
  <si>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</si>
  <si>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</si>
  <si>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</si>
  <si>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</si>
  <si>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</si>
  <si>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</si>
  <si>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</si>
  <si>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</si>
  <si>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</si>
  <si>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</si>
  <si>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</si>
  <si>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</si>
  <si>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</si>
  <si>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</si>
  <si>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</si>
  <si>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</si>
  <si>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</si>
  <si>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</si>
  <si>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</si>
  <si>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</si>
  <si>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</si>
  <si>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</si>
  <si>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</si>
  <si>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</si>
  <si>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</si>
  <si>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</si>
  <si>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</si>
  <si>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</si>
  <si>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</si>
  <si>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</si>
  <si>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</si>
  <si>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</si>
  <si>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</si>
  <si>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</si>
  <si>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</si>
  <si>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</si>
  <si>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</si>
  <si>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</si>
  <si>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</si>
  <si>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</si>
  <si>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</si>
  <si>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</si>
  <si>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</si>
  <si>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</si>
  <si>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</si>
  <si>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</si>
  <si>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</si>
  <si>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</si>
  <si>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</si>
  <si>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</si>
  <si>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</si>
  <si>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</si>
  <si>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</si>
  <si>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</si>
  <si>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</si>
  <si>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</si>
  <si>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</si>
  <si>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</si>
  <si>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</si>
  <si>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</si>
  <si>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</si>
  <si>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</si>
  <si>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</si>
  <si>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</si>
  <si>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</si>
  <si>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</si>
  <si>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</si>
  <si>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</si>
  <si>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</si>
  <si>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</si>
  <si>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</si>
  <si>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</si>
  <si>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</si>
  <si>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</si>
  <si>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</si>
  <si>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</si>
  <si>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</si>
  <si>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</si>
  <si>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</si>
  <si>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</si>
  <si>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</si>
  <si>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</si>
  <si>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</si>
  <si>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</si>
  <si>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</si>
  <si>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</si>
  <si>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</si>
  <si>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</si>
  <si>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</si>
  <si>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</si>
  <si>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</si>
  <si>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</si>
  <si>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</si>
  <si>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</si>
  <si>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</si>
  <si>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</si>
  <si>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</si>
  <si>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</si>
  <si>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</si>
  <si>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</si>
  <si>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</si>
  <si>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</si>
  <si>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</si>
  <si>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</si>
  <si>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</si>
  <si>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</si>
  <si>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</si>
  <si>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</si>
  <si>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</si>
  <si>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</si>
  <si>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</si>
  <si>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</si>
  <si>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</si>
  <si>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</si>
  <si>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</si>
  <si>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</si>
  <si>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</si>
  <si>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</si>
  <si>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</si>
  <si>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</si>
  <si>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</si>
  <si>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</si>
  <si>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</si>
  <si>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</si>
  <si>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</si>
  <si>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</si>
  <si>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</si>
  <si>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</si>
  <si>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</si>
  <si>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</si>
  <si>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</si>
  <si>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</si>
  <si>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</si>
  <si>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</si>
  <si>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</si>
  <si>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</si>
  <si>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</si>
  <si>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</si>
  <si>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</si>
  <si>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</si>
  <si>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</si>
  <si>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</si>
  <si>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</si>
  <si>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</si>
  <si>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</si>
  <si>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</si>
  <si>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</si>
  <si>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</si>
  <si>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</si>
  <si>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</si>
  <si>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</si>
  <si>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</si>
  <si>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</si>
  <si>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</si>
  <si>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</si>
  <si>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</si>
  <si>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</si>
  <si>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</si>
  <si>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</si>
  <si>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</si>
  <si>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</si>
  <si>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</si>
  <si>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</si>
  <si>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</si>
  <si>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</si>
  <si>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</si>
  <si>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</si>
  <si>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</si>
  <si>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</si>
  <si>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</si>
  <si>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</si>
  <si>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</si>
  <si>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</si>
  <si>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</si>
  <si>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</si>
  <si>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</si>
  <si>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</si>
  <si>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</si>
  <si>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</si>
  <si>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</si>
  <si>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</si>
  <si>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</si>
  <si>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</si>
  <si>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</si>
  <si>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</si>
  <si>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</si>
  <si>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</si>
  <si>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</si>
  <si>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</si>
  <si>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</si>
  <si>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</si>
  <si>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</si>
  <si>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</si>
  <si>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</si>
  <si>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</si>
  <si>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</si>
  <si>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</si>
  <si>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</si>
  <si>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</si>
  <si>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</si>
  <si>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</si>
  <si>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</si>
  <si>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</si>
  <si>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</si>
  <si>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</si>
  <si>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</si>
  <si>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</si>
  <si>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</si>
  <si>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</si>
  <si>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</si>
  <si>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</si>
  <si>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</si>
  <si>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</si>
  <si>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</si>
  <si>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</si>
  <si>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</si>
  <si>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</si>
  <si>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</si>
  <si>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</si>
  <si>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</si>
  <si>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</si>
  <si>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</si>
  <si>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</si>
  <si>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</si>
  <si>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</si>
  <si>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</si>
  <si>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</si>
  <si>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</si>
  <si>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</si>
  <si>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</si>
  <si>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</si>
  <si>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</si>
  <si>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</si>
  <si>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</si>
  <si>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</si>
  <si>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</si>
  <si>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</si>
  <si>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</si>
  <si>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</si>
  <si>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</si>
  <si>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</si>
  <si>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</si>
  <si>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</si>
  <si>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</si>
  <si>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</si>
  <si>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</si>
  <si>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</si>
  <si>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</si>
  <si>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</si>
  <si>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</si>
  <si>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</si>
  <si>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</si>
  <si>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</si>
  <si>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</si>
  <si>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</si>
  <si>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</si>
  <si>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</si>
  <si>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</si>
  <si>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</si>
  <si>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</si>
  <si>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</si>
  <si>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</si>
  <si>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</si>
  <si>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</si>
  <si>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</si>
  <si>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</si>
  <si>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</si>
  <si>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</si>
  <si>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</si>
  <si>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</si>
  <si>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</si>
  <si>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</si>
  <si>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</si>
  <si>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</si>
  <si>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</si>
  <si>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</si>
  <si>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</si>
  <si>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</si>
  <si>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</si>
  <si>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</si>
  <si>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</si>
  <si>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</si>
  <si>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</si>
  <si>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</si>
  <si>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</si>
  <si>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</si>
  <si>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</si>
  <si>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</si>
  <si>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</si>
  <si>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</si>
  <si>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</si>
  <si>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</si>
  <si>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</si>
  <si>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</si>
  <si>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</si>
  <si>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</si>
  <si>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</si>
  <si>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</si>
  <si>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</si>
  <si>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</si>
  <si>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</si>
  <si>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</si>
  <si>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</si>
  <si>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</si>
  <si>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</si>
  <si>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</si>
  <si>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</si>
  <si>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</si>
  <si>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</si>
  <si>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</si>
  <si>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</si>
  <si>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</si>
  <si>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</si>
  <si>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</si>
  <si>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</si>
  <si>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</si>
  <si>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</si>
  <si>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</si>
  <si>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</si>
  <si>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</si>
  <si>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</si>
  <si>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</si>
  <si>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</si>
  <si>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</si>
  <si>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</si>
  <si>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</si>
  <si>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</si>
  <si>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</si>
  <si>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</si>
  <si>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</si>
  <si>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</si>
  <si>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</si>
  <si>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</si>
  <si>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</si>
  <si>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</si>
  <si>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</si>
  <si>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</si>
  <si>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</si>
  <si>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</si>
  <si>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</si>
  <si>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</si>
  <si>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</si>
  <si>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</si>
  <si>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</si>
  <si>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</si>
  <si>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</si>
  <si>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</si>
  <si>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</si>
  <si>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</si>
  <si>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</si>
  <si>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</si>
  <si>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</si>
  <si>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</si>
  <si>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</si>
  <si>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</si>
  <si>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</si>
  <si>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</si>
  <si>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</si>
  <si>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</si>
  <si>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</si>
  <si>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</si>
  <si>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</si>
  <si>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</si>
  <si>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</si>
  <si>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</si>
  <si>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</si>
  <si>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</si>
  <si>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</si>
  <si>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</si>
  <si>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</si>
  <si>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</si>
  <si>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</si>
  <si>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</si>
  <si>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</si>
  <si>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</si>
  <si>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</si>
  <si>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</si>
  <si>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</si>
  <si>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</si>
  <si>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</si>
  <si>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</si>
  <si>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</si>
  <si>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</si>
  <si>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</si>
  <si>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</si>
  <si>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</si>
  <si>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</si>
  <si>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</si>
  <si>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</si>
  <si>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</si>
  <si>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</si>
  <si>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</si>
  <si>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</si>
  <si>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</si>
  <si>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</si>
  <si>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</si>
  <si>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</si>
  <si>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</si>
  <si>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</si>
  <si>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</si>
  <si>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</si>
  <si>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</si>
  <si>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</si>
  <si>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</si>
  <si>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</si>
  <si>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</si>
  <si>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</si>
  <si>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</si>
  <si>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</si>
  <si>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</si>
  <si>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</si>
  <si>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</si>
  <si>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</si>
  <si>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</si>
  <si>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</si>
  <si>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</si>
  <si>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</si>
  <si>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</si>
  <si>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</si>
  <si>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</si>
  <si>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</si>
  <si>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</si>
  <si>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</si>
  <si>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</si>
  <si>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</si>
  <si>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</si>
  <si>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</si>
  <si>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</si>
  <si>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</si>
  <si>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</si>
  <si>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</si>
  <si>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</si>
  <si>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</si>
  <si>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</si>
  <si>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</si>
  <si>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</si>
  <si>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</si>
  <si>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</si>
  <si>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</si>
  <si>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</si>
  <si>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</si>
  <si>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</si>
  <si>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</si>
  <si>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</si>
  <si>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</si>
  <si>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</si>
  <si>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</si>
  <si>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</si>
  <si>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</si>
  <si>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</si>
  <si>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</si>
  <si>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</si>
  <si>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</si>
  <si>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</si>
  <si>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</si>
  <si>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</si>
  <si>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</si>
  <si>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</si>
  <si>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</si>
  <si>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</si>
  <si>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</si>
  <si>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</si>
  <si>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</si>
  <si>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</si>
  <si>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</si>
  <si>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</si>
  <si>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</si>
  <si>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</si>
  <si>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</si>
  <si>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</si>
  <si>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</si>
  <si>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</si>
  <si>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</si>
  <si>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</si>
  <si>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</si>
  <si>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</si>
  <si>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</si>
  <si>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</si>
  <si>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</si>
  <si>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</si>
  <si>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</si>
  <si>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</si>
  <si>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</si>
  <si>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</si>
  <si>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</si>
  <si>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</si>
  <si>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</si>
  <si>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</si>
  <si>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</si>
  <si>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</si>
  <si>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</si>
  <si>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</si>
  <si>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</si>
  <si>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</si>
  <si>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</si>
  <si>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</si>
  <si>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</si>
  <si>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</si>
  <si>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</si>
  <si>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</si>
  <si>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</si>
  <si>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</si>
  <si>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</si>
  <si>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</si>
  <si>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</si>
  <si>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</si>
  <si>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</si>
  <si>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</si>
  <si>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</si>
  <si>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</si>
  <si>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</si>
  <si>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</si>
  <si>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</si>
  <si>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</si>
  <si>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</si>
  <si>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</si>
  <si>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</si>
  <si>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</si>
  <si>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</si>
  <si>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</si>
  <si>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</si>
  <si>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</si>
  <si>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</si>
  <si>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</si>
  <si>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</si>
  <si>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</si>
  <si>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</si>
  <si>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</si>
  <si>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</si>
  <si>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</si>
  <si>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</si>
  <si>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</si>
  <si>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</si>
  <si>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</si>
  <si>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</si>
  <si>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</si>
  <si>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</si>
  <si>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</si>
  <si>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</si>
  <si>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</si>
  <si>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</si>
  <si>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</si>
  <si>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</si>
  <si>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</si>
  <si>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</si>
  <si>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</si>
  <si>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</si>
  <si>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</si>
  <si>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</si>
  <si>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</si>
  <si>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</si>
  <si>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</si>
  <si>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</si>
  <si>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</si>
  <si>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</si>
  <si>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</si>
  <si>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</si>
  <si>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</si>
  <si>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</si>
  <si>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</si>
  <si>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</si>
  <si>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</si>
  <si>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</si>
  <si>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</si>
  <si>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</si>
  <si>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</si>
  <si>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</si>
  <si>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</si>
  <si>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</si>
  <si>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</si>
  <si>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</si>
  <si>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</si>
  <si>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</si>
  <si>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</si>
  <si>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</si>
  <si>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</si>
  <si>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</si>
  <si>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</si>
  <si>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</si>
  <si>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</si>
  <si>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</si>
  <si>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</si>
  <si>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</si>
  <si>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</si>
  <si>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</si>
  <si>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</si>
  <si>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</si>
  <si>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</si>
  <si>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</si>
  <si>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</si>
  <si>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</si>
  <si>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</si>
  <si>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</si>
  <si>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</si>
  <si>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</si>
  <si>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</si>
  <si>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</si>
  <si>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</si>
  <si>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</si>
  <si>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</si>
  <si>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</si>
  <si>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</si>
  <si>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</si>
  <si>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</si>
  <si>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</si>
  <si>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</si>
  <si>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</si>
  <si>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</si>
  <si>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</si>
  <si>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</si>
  <si>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</si>
  <si>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</si>
  <si>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</si>
  <si>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</si>
  <si>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</si>
  <si>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</si>
  <si>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</si>
  <si>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</si>
  <si>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</si>
  <si>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</si>
  <si>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</si>
  <si>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</si>
  <si>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</si>
  <si>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</si>
  <si>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</si>
  <si>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</si>
  <si>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</si>
  <si>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</si>
  <si>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</si>
  <si>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</si>
  <si>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</si>
  <si>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</si>
  <si>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</si>
  <si>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</si>
  <si>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</si>
  <si>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</si>
  <si>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</si>
  <si>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</si>
  <si>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</si>
  <si>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</si>
  <si>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</si>
  <si>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</si>
  <si>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</si>
  <si>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</si>
  <si>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</si>
  <si>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</si>
  <si>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</si>
  <si>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</si>
  <si>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</si>
  <si>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</si>
  <si>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</si>
  <si>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</si>
  <si>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</si>
  <si>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</si>
  <si>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</si>
  <si>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</si>
  <si>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</si>
  <si>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</si>
  <si>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</si>
  <si>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</si>
  <si>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</si>
  <si>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</si>
  <si>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</si>
  <si>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</si>
  <si>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</si>
  <si>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</si>
  <si>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</si>
  <si>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</si>
  <si>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</si>
  <si>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</si>
  <si>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</si>
  <si>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</si>
  <si>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</si>
  <si>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</si>
  <si>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</si>
  <si>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</si>
  <si>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</si>
  <si>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</si>
  <si>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</si>
  <si>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</si>
  <si>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</si>
  <si>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</si>
  <si>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</si>
  <si>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</si>
  <si>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</si>
  <si>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</si>
  <si>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</si>
  <si>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</si>
  <si>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</si>
  <si>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</si>
  <si>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</si>
  <si>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</si>
  <si>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</si>
  <si>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</si>
  <si>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</si>
  <si>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</si>
  <si>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</si>
  <si>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</si>
  <si>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</si>
  <si>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</si>
  <si>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</si>
  <si>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</si>
  <si>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</si>
  <si>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</si>
  <si>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</si>
  <si>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</si>
  <si>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</si>
  <si>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</si>
  <si>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</si>
  <si>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</si>
  <si>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</si>
  <si>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</si>
  <si>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</si>
  <si>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</si>
  <si>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</si>
  <si>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</si>
  <si>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</si>
  <si>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</si>
  <si>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</si>
  <si>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</si>
  <si>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</si>
  <si>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</si>
  <si>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</si>
  <si>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</si>
  <si>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</si>
  <si>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</si>
  <si>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</si>
  <si>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</si>
  <si>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</si>
  <si>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</si>
  <si>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</si>
  <si>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</si>
  <si>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</si>
  <si>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</si>
  <si>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</si>
  <si>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</si>
  <si>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</si>
  <si>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</si>
  <si>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</si>
  <si>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</si>
  <si>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</si>
  <si>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</si>
  <si>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</si>
  <si>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</si>
  <si>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</si>
  <si>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</si>
  <si>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</si>
  <si>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</si>
  <si>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</si>
  <si>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</si>
  <si>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</si>
  <si>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</si>
  <si>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</si>
  <si>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</si>
  <si>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</si>
  <si>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</si>
  <si>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</si>
  <si>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</si>
  <si>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</si>
  <si>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</si>
  <si>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</si>
  <si>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</si>
  <si>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</si>
  <si>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</si>
  <si>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</si>
  <si>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</si>
  <si>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</si>
  <si>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</si>
  <si>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</si>
  <si>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</si>
  <si>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</si>
  <si>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</si>
  <si>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</si>
  <si>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</si>
  <si>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</si>
  <si>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</si>
  <si>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</si>
  <si>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</si>
  <si>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</si>
  <si>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</si>
  <si>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</si>
  <si>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</si>
  <si>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</si>
  <si>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</si>
  <si>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</si>
  <si>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</si>
  <si>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</si>
  <si>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</si>
  <si>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</si>
  <si>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</si>
  <si>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</si>
  <si>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</si>
  <si>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</si>
  <si>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</si>
  <si>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</si>
  <si>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</si>
  <si>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</si>
  <si>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</si>
  <si>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</si>
  <si>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</si>
  <si>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</si>
  <si>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</si>
  <si>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</si>
  <si>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</si>
  <si>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</si>
  <si>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</si>
  <si>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</si>
  <si>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</si>
  <si>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</si>
  <si>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</si>
  <si>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</si>
  <si>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</si>
  <si>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</si>
  <si>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</si>
  <si>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</si>
  <si>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</si>
  <si>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</si>
  <si>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</si>
  <si>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</si>
  <si>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</si>
  <si>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</si>
  <si>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</si>
  <si>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</si>
  <si>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</si>
  <si>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</si>
  <si>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</si>
  <si>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</si>
  <si>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</si>
  <si>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</si>
  <si>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</si>
  <si>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</si>
  <si>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</si>
  <si>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</si>
  <si>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</si>
  <si>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</si>
  <si>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</si>
  <si>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</si>
  <si>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</si>
  <si>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</si>
  <si>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</si>
  <si>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</si>
  <si>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</si>
  <si>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</si>
  <si>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</si>
  <si>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</si>
  <si>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</si>
  <si>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</si>
  <si>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</si>
  <si>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</si>
  <si>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</si>
  <si>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</si>
  <si>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</si>
  <si>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</si>
  <si>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</si>
  <si>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</si>
  <si>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</si>
  <si>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</si>
  <si>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</si>
  <si>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</si>
  <si>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</si>
  <si>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</si>
  <si>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</si>
  <si>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</si>
  <si>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</si>
  <si>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</si>
  <si>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</si>
  <si>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</si>
  <si>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</si>
  <si>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</si>
  <si>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</si>
  <si>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</si>
  <si>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</si>
  <si>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</si>
  <si>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</si>
  <si>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</si>
  <si>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</si>
  <si>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</si>
  <si>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</si>
  <si>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</si>
  <si>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</si>
  <si>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</si>
  <si>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</si>
  <si>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</si>
  <si>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</si>
  <si>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</si>
  <si>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</si>
  <si>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</si>
  <si>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</si>
  <si>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</si>
  <si>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</si>
  <si>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</si>
  <si>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</si>
  <si>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</si>
  <si>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</si>
  <si>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</si>
  <si>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</si>
  <si>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</si>
  <si>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</si>
  <si>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</si>
  <si>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</si>
  <si>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</si>
  <si>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</si>
  <si>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</si>
  <si>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</si>
  <si>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</si>
  <si>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</si>
  <si>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</si>
  <si>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</si>
  <si>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</si>
  <si>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</si>
  <si>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</si>
  <si>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</si>
  <si>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</si>
  <si>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</si>
  <si>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</si>
  <si>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</si>
  <si>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</si>
  <si>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</si>
  <si>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</si>
  <si>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</si>
  <si>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</si>
  <si>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</si>
  <si>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</si>
  <si>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</si>
  <si>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</si>
  <si>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</si>
  <si>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</si>
  <si>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</si>
  <si>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</si>
  <si>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</si>
  <si>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</si>
  <si>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</si>
  <si>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</si>
  <si>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</si>
  <si>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</si>
  <si>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</si>
  <si>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</si>
  <si>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</si>
  <si>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</si>
  <si>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</si>
  <si>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</si>
  <si>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</si>
  <si>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</si>
  <si>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</si>
  <si>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</si>
  <si>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</si>
  <si>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</si>
  <si>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</si>
  <si>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</si>
  <si>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</si>
  <si>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</si>
  <si>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</si>
  <si>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</si>
  <si>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</si>
  <si>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</si>
  <si>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</si>
  <si>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</si>
  <si>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</si>
  <si>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</si>
  <si>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</si>
  <si>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</si>
  <si>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</si>
  <si>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</si>
  <si>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</si>
  <si>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</si>
  <si>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</si>
  <si>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</si>
  <si>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</si>
  <si>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</si>
  <si>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</si>
  <si>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</si>
  <si>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</si>
  <si>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</si>
  <si>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</si>
  <si>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</si>
  <si>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</si>
  <si>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</si>
  <si>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</si>
  <si>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</si>
  <si>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</si>
  <si>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</si>
  <si>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</si>
  <si>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</si>
  <si>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</si>
  <si>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</si>
  <si>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</si>
  <si>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</si>
  <si>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</si>
  <si>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</si>
  <si>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</si>
  <si>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</si>
  <si>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</si>
  <si>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</si>
  <si>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</si>
  <si>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</si>
  <si>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</si>
  <si>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</si>
  <si>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</si>
  <si>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</si>
  <si>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</si>
  <si>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</si>
  <si>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</si>
  <si>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</si>
  <si>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</si>
  <si>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</si>
  <si>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</si>
  <si>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</si>
  <si>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</si>
  <si>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</si>
  <si>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</si>
  <si>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</si>
  <si>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</si>
  <si>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</si>
  <si>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</si>
  <si>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</si>
  <si>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</si>
  <si>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</si>
  <si>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</si>
  <si>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</si>
  <si>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</si>
  <si>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</si>
  <si>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</si>
  <si>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</si>
  <si>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</si>
  <si>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</si>
  <si>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</si>
  <si>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</si>
  <si>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</si>
  <si>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</si>
  <si>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</si>
  <si>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</si>
  <si>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</si>
  <si>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</si>
  <si>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</si>
  <si>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</si>
  <si>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</si>
  <si>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</si>
  <si>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</si>
  <si>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</si>
  <si>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</si>
  <si>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</si>
  <si>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</si>
  <si>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</si>
  <si>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</si>
  <si>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</si>
  <si>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</si>
  <si>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</si>
  <si>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</si>
  <si>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</si>
  <si>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</si>
  <si>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</si>
  <si>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</si>
  <si>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</si>
  <si>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</si>
  <si>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</si>
  <si>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</si>
  <si>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</si>
  <si>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</si>
  <si>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</si>
  <si>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</si>
  <si>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</si>
  <si>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</si>
  <si>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</si>
  <si>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</si>
  <si>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</si>
  <si>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</si>
  <si>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</si>
  <si>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</si>
  <si>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</si>
  <si>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</si>
  <si>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</si>
  <si>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</si>
  <si>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</si>
  <si>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</si>
  <si>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</si>
  <si>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</si>
  <si>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</si>
  <si>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</si>
  <si>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</si>
  <si>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</si>
  <si>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</si>
  <si>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</si>
  <si>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</si>
  <si>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</si>
  <si>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</si>
  <si>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</si>
  <si>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</si>
  <si>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</si>
  <si>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</si>
  <si>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</si>
  <si>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</si>
  <si>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</si>
  <si>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</si>
  <si>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</si>
  <si>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</si>
  <si>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</si>
  <si>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</si>
  <si>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</si>
  <si>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</si>
  <si>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</si>
  <si>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</si>
  <si>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</si>
  <si>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</si>
  <si>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</si>
  <si>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</si>
  <si>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</si>
  <si>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</si>
  <si>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</si>
  <si>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</si>
  <si>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</si>
  <si>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</si>
  <si>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</si>
  <si>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</si>
  <si>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</si>
  <si>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</si>
  <si>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</si>
  <si>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</si>
  <si>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</si>
  <si>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</si>
  <si>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</si>
  <si>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</si>
  <si>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</si>
  <si>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</si>
  <si>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</si>
  <si>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</si>
  <si>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</si>
  <si>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</si>
  <si>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</si>
  <si>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</si>
  <si>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</si>
  <si>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</si>
  <si>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</si>
  <si>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</si>
  <si>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</si>
  <si>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</si>
  <si>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</si>
  <si>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</si>
  <si>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</si>
  <si>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</si>
  <si>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</si>
  <si>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</si>
  <si>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</si>
  <si>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</si>
  <si>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</si>
  <si>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</si>
  <si>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</si>
  <si>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</si>
  <si>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</si>
  <si>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</si>
  <si>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</si>
  <si>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</si>
  <si>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</si>
  <si>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</si>
  <si>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</si>
  <si>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</si>
  <si>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</si>
  <si>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</si>
  <si>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</si>
  <si>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</si>
  <si>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</si>
  <si>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</si>
  <si>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</si>
  <si>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</si>
  <si>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</si>
  <si>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</si>
  <si>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</si>
  <si>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</si>
  <si>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</si>
  <si>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</si>
  <si>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</si>
  <si>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</si>
  <si>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</si>
  <si>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</si>
  <si>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</si>
  <si>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</si>
  <si>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</si>
  <si>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</si>
  <si>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</si>
  <si>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</si>
  <si>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</si>
  <si>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</si>
  <si>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</si>
  <si>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</si>
  <si>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</si>
  <si>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</si>
  <si>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</si>
  <si>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</si>
  <si>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</si>
  <si>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</si>
  <si>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</si>
  <si>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</si>
  <si>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</si>
  <si>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</si>
  <si>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</si>
  <si>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</si>
  <si>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</si>
  <si>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</si>
  <si>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</si>
  <si>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</si>
  <si>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</si>
  <si>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</si>
  <si>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</si>
  <si>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</si>
  <si>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</si>
  <si>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</si>
  <si>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</si>
  <si>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</si>
  <si>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</si>
  <si>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</si>
  <si>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</si>
  <si>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</si>
  <si>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</si>
  <si>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</si>
  <si>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</si>
  <si>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</si>
  <si>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</si>
  <si>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</si>
  <si>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</si>
  <si>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</si>
  <si>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</si>
  <si>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</si>
  <si>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</si>
  <si>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</si>
  <si>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</si>
  <si>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</si>
  <si>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</si>
  <si>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</si>
  <si>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</si>
  <si>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</si>
  <si>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</si>
  <si>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</si>
  <si>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</si>
  <si>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</si>
  <si>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</si>
  <si>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</si>
  <si>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</si>
  <si>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</si>
  <si>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</si>
  <si>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</si>
  <si>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</si>
  <si>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</si>
  <si>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</si>
  <si>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</si>
  <si>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</si>
  <si>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</si>
  <si>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</si>
  <si>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</si>
  <si>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</si>
  <si>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</si>
  <si>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</si>
  <si>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</si>
  <si>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</si>
  <si>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</si>
  <si>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</si>
  <si>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</si>
  <si>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</si>
  <si>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</si>
  <si>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</si>
  <si>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</si>
  <si>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</si>
  <si>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</si>
  <si>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</si>
  <si>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</si>
  <si>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</si>
  <si>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</si>
  <si>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</si>
  <si>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</si>
  <si>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</si>
  <si>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</si>
  <si>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</si>
  <si>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</si>
  <si>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</si>
  <si>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</si>
  <si>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</si>
  <si>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</si>
  <si>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</si>
  <si>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</si>
  <si>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</si>
  <si>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</si>
  <si>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</si>
  <si>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</si>
  <si>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</si>
  <si>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</si>
  <si>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</si>
  <si>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</si>
  <si>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</si>
  <si>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</si>
  <si>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</si>
  <si>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</si>
  <si>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</si>
  <si>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</si>
  <si>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</si>
  <si>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</si>
  <si>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</si>
  <si>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</si>
  <si>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</si>
  <si>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</si>
  <si>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</si>
  <si>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</si>
  <si>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</si>
  <si>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</si>
  <si>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</si>
  <si>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</si>
  <si>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</si>
  <si>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</si>
  <si>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</si>
  <si>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</si>
  <si>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</si>
  <si>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</si>
  <si>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</si>
  <si>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</si>
  <si>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</si>
  <si>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</si>
  <si>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</si>
  <si>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</si>
  <si>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</si>
  <si>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</si>
  <si>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</si>
  <si>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</si>
  <si>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</si>
  <si>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</si>
  <si>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</si>
  <si>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</si>
  <si>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</si>
  <si>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</si>
  <si>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</si>
  <si>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</si>
  <si>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</si>
  <si>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</si>
  <si>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</si>
  <si>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</si>
  <si>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</si>
  <si>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</si>
  <si>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</si>
  <si>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</si>
  <si>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</si>
  <si>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</si>
  <si>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</si>
  <si>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</si>
  <si>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</si>
  <si>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</si>
  <si>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</si>
  <si>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</si>
  <si>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</si>
  <si>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</si>
  <si>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</si>
  <si>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</si>
  <si>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</si>
  <si>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</si>
  <si>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</si>
  <si>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</si>
  <si>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</si>
  <si>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</si>
  <si>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</si>
  <si>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</si>
  <si>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</si>
  <si>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</si>
  <si>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</si>
  <si>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</si>
  <si>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</si>
  <si>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</si>
  <si>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</si>
  <si>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</si>
  <si>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</si>
  <si>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</si>
  <si>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</si>
  <si>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</si>
  <si>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</si>
  <si>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</si>
  <si>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</si>
  <si>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</si>
  <si>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</si>
  <si>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</si>
  <si>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</si>
  <si>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</si>
  <si>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</si>
  <si>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</si>
  <si>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</si>
  <si>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</si>
  <si>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</si>
  <si>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</si>
  <si>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</si>
  <si>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</si>
  <si>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</si>
  <si>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</si>
  <si>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</si>
  <si>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</si>
  <si>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</si>
  <si>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</si>
  <si>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</si>
  <si>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</si>
  <si>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</si>
  <si>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</si>
  <si>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</si>
  <si>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</si>
  <si>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</si>
  <si>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</si>
  <si>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</si>
  <si>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</si>
  <si>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</si>
  <si>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</si>
  <si>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</si>
  <si>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</si>
  <si>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</si>
  <si>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</si>
  <si>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</si>
  <si>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</si>
  <si>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</si>
  <si>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</si>
  <si>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</si>
  <si>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</si>
  <si>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</si>
  <si>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</si>
  <si>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</si>
  <si>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</si>
  <si>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</si>
  <si>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</si>
  <si>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</si>
  <si>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</si>
  <si>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</si>
  <si>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</si>
  <si>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</si>
  <si>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</si>
  <si>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</si>
  <si>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</si>
  <si>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</si>
  <si>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</si>
  <si>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</si>
  <si>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</si>
  <si>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</si>
  <si>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</si>
  <si>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</si>
  <si>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</si>
  <si>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</si>
  <si>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</si>
  <si>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</si>
  <si>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</si>
  <si>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</si>
  <si>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</si>
  <si>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</si>
  <si>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</si>
  <si>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</si>
  <si>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</si>
  <si>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</si>
  <si>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</si>
  <si>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</si>
  <si>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</si>
  <si>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</si>
  <si>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</si>
  <si>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</si>
  <si>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</si>
  <si>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</si>
  <si>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</si>
  <si>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</si>
  <si>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</si>
  <si>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</si>
  <si>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</si>
  <si>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</si>
  <si>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</si>
  <si>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</si>
  <si>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</si>
  <si>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</si>
  <si>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</si>
  <si>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</si>
  <si>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</si>
  <si>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</si>
  <si>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</si>
  <si>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</si>
  <si>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</si>
  <si>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</si>
  <si>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</si>
  <si>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</si>
  <si>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</si>
  <si>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</si>
  <si>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</si>
  <si>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</si>
  <si>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</si>
  <si>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</si>
  <si>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</si>
  <si>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</si>
  <si>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</si>
  <si>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</si>
  <si>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</si>
  <si>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</si>
  <si>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</si>
  <si>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</si>
  <si>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</si>
  <si>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</si>
  <si>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</si>
  <si>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</si>
  <si>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</si>
  <si>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</si>
  <si>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</si>
  <si>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</si>
  <si>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</si>
  <si>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</si>
  <si>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</si>
  <si>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</si>
  <si>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</si>
  <si>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</si>
  <si>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</si>
  <si>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</si>
  <si>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</si>
  <si>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</si>
  <si>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</si>
  <si>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</si>
  <si>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</si>
  <si>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</si>
  <si>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</si>
  <si>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</si>
  <si>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</si>
  <si>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</si>
  <si>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</si>
  <si>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</si>
  <si>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</si>
  <si>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</si>
  <si>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</si>
  <si>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</si>
  <si>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</si>
  <si>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</si>
  <si>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</si>
  <si>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</si>
  <si>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</si>
  <si>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</si>
  <si>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</si>
  <si>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</si>
  <si>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</si>
  <si>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</si>
  <si>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</si>
  <si>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</si>
  <si>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</si>
  <si>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</si>
  <si>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</si>
  <si>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</si>
  <si>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</si>
  <si>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</si>
  <si>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</si>
  <si>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</si>
  <si>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</si>
  <si>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</si>
  <si>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</si>
  <si>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</si>
  <si>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</si>
  <si>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</si>
  <si>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</si>
  <si>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</si>
  <si>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</si>
  <si>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</si>
  <si>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</si>
  <si>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</si>
  <si>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</si>
  <si>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</si>
  <si>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</si>
  <si>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</si>
  <si>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</si>
  <si>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</si>
  <si>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</si>
  <si>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</si>
  <si>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</si>
  <si>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</si>
  <si>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</si>
  <si>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</si>
  <si>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</si>
  <si>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</si>
  <si>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</si>
  <si>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</si>
  <si>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</si>
  <si>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</si>
  <si>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</si>
  <si>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</si>
  <si>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</si>
  <si>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</si>
  <si>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</si>
  <si>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</si>
  <si>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</si>
  <si>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</si>
  <si>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</si>
  <si>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</si>
  <si>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</si>
  <si>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</si>
  <si>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</si>
  <si>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</si>
  <si>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</si>
  <si>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</si>
  <si>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</si>
  <si>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</si>
  <si>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</si>
  <si>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</si>
  <si>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</si>
  <si>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</si>
  <si>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</si>
  <si>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</si>
  <si>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</si>
  <si>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</si>
  <si>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</si>
  <si>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</si>
  <si>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</si>
  <si>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</si>
  <si>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</si>
  <si>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</si>
  <si>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</si>
  <si>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</si>
  <si>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</si>
  <si>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</si>
  <si>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</si>
  <si>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</si>
  <si>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</si>
  <si>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</si>
  <si>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</si>
  <si>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</si>
  <si>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</si>
  <si>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</si>
  <si>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</si>
  <si>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</si>
  <si>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</si>
  <si>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</si>
  <si>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</si>
  <si>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</si>
  <si>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</si>
  <si>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</si>
  <si>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</si>
  <si>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</si>
  <si>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</si>
  <si>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</si>
  <si>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</si>
  <si>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</si>
  <si>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</si>
  <si>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</si>
  <si>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</si>
  <si>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</si>
  <si>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</si>
  <si>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</si>
  <si>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</si>
  <si>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</si>
  <si>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</si>
  <si>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</si>
  <si>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</si>
  <si>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</si>
  <si>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</si>
  <si>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</si>
  <si>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</si>
  <si>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</si>
  <si>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</si>
  <si>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</si>
  <si>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</si>
  <si>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</si>
  <si>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</si>
  <si>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</si>
  <si>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</si>
  <si>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</si>
  <si>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</si>
  <si>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</si>
  <si>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</si>
  <si>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</si>
  <si>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</si>
  <si>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</si>
  <si>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</si>
  <si>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</si>
  <si>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</si>
  <si>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</si>
  <si>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</si>
  <si>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</si>
  <si>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</si>
  <si>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</si>
  <si>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</si>
  <si>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</si>
  <si>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</si>
  <si>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</si>
  <si>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</si>
  <si>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</si>
  <si>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</si>
  <si>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</si>
  <si>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</si>
  <si>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</si>
  <si>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</si>
  <si>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</si>
  <si>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</si>
  <si>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</si>
  <si>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</si>
  <si>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</si>
  <si>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</si>
  <si>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</si>
  <si>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</si>
  <si>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</si>
  <si>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</si>
  <si>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</si>
  <si>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</si>
  <si>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</si>
  <si>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</si>
  <si>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</si>
  <si>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</si>
  <si>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</si>
  <si>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</si>
  <si>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</si>
  <si>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</si>
  <si>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</si>
  <si>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</si>
  <si>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</si>
  <si>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</si>
  <si>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</si>
  <si>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</si>
  <si>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</si>
  <si>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</si>
  <si>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</si>
  <si>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</si>
  <si>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</si>
  <si>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</si>
  <si>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</si>
  <si>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</si>
  <si>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</si>
  <si>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</si>
  <si>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</si>
  <si>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</si>
  <si>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</si>
  <si>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</si>
  <si>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</si>
  <si>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</si>
  <si>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</si>
  <si>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</si>
  <si>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</si>
  <si>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</si>
  <si>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</si>
  <si>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</si>
  <si>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</si>
  <si>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</si>
  <si>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</si>
  <si>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</si>
  <si>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</si>
  <si>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</si>
  <si>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</si>
  <si>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</si>
  <si>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</si>
  <si>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</si>
  <si>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</si>
  <si>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</si>
  <si>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</si>
  <si>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</si>
  <si>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</si>
  <si>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</si>
  <si>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</si>
  <si>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</si>
  <si>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</si>
  <si>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</si>
  <si>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</si>
  <si>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</si>
  <si>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</si>
  <si>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</si>
  <si>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</si>
  <si>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</si>
  <si>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</si>
  <si>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</si>
  <si>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</si>
  <si>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</si>
  <si>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</si>
  <si>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</si>
  <si>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</si>
  <si>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</si>
  <si>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</si>
  <si>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</si>
  <si>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</si>
  <si>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</si>
  <si>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</si>
  <si>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</si>
  <si>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</si>
  <si>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</si>
  <si>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</si>
  <si>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</si>
  <si>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</si>
  <si>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</si>
  <si>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</si>
  <si>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</si>
  <si>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</si>
  <si>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</si>
  <si>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</si>
  <si>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</si>
  <si>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</si>
  <si>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</si>
  <si>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</si>
  <si>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</si>
  <si>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</si>
  <si>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</si>
  <si>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</si>
  <si>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</si>
  <si>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</si>
  <si>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</si>
  <si>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</si>
  <si>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</si>
  <si>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</si>
  <si>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</si>
  <si>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</si>
  <si>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</si>
  <si>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</si>
  <si>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</si>
  <si>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</si>
  <si>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</si>
  <si>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</si>
  <si>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</si>
  <si>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</si>
  <si>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</si>
  <si>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</si>
  <si>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</si>
  <si>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</si>
  <si>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</si>
  <si>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</si>
  <si>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</si>
  <si>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</si>
  <si>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</si>
  <si>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</si>
  <si>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</si>
  <si>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</si>
  <si>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</si>
  <si>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</si>
  <si>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</si>
  <si>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</si>
  <si>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</si>
  <si>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</si>
  <si>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</si>
  <si>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</si>
  <si>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</si>
  <si>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</si>
  <si>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</si>
  <si>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</si>
  <si>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</si>
  <si>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</si>
  <si>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</si>
  <si>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</si>
  <si>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</si>
  <si>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</si>
  <si>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</si>
  <si>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</si>
  <si>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</si>
  <si>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</si>
  <si>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</si>
  <si>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</si>
  <si>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</si>
  <si>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</si>
  <si>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</si>
  <si>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</si>
  <si>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</si>
  <si>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</si>
  <si>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</si>
  <si>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</si>
  <si>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</si>
  <si>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</si>
  <si>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</si>
  <si>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</si>
  <si>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</si>
  <si>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</si>
  <si>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</si>
  <si>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</si>
  <si>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</si>
  <si>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</si>
  <si>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</si>
  <si>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</si>
  <si>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</si>
  <si>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</si>
  <si>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</si>
  <si>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</si>
  <si>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</si>
  <si>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</si>
  <si>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</si>
  <si>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</si>
  <si>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</si>
  <si>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</si>
  <si>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</si>
  <si>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</si>
  <si>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</si>
  <si>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</si>
  <si>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</si>
  <si>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</si>
  <si>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</si>
  <si>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</si>
  <si>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</si>
  <si>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</si>
  <si>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</si>
  <si>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</si>
  <si>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</si>
  <si>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</si>
  <si>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</si>
  <si>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</si>
  <si>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</si>
  <si>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</si>
  <si>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</si>
  <si>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</si>
  <si>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</si>
  <si>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</si>
  <si>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</si>
  <si>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</si>
  <si>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</si>
  <si>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</si>
  <si>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</si>
  <si>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</si>
  <si>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</si>
  <si>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</si>
  <si>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</si>
  <si>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</si>
  <si>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</si>
  <si>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</si>
  <si>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</si>
  <si>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</si>
  <si>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</si>
  <si>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</si>
  <si>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</si>
  <si>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</si>
  <si>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</si>
  <si>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</si>
  <si>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</si>
  <si>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</si>
  <si>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</si>
  <si>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</si>
  <si>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</si>
  <si>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</si>
  <si>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</si>
  <si>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</si>
  <si>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</si>
  <si>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</si>
  <si>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</si>
  <si>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</si>
  <si>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</si>
  <si>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</si>
  <si>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</si>
  <si>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</si>
  <si>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</si>
  <si>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</si>
  <si>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</si>
  <si>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</si>
  <si>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</si>
  <si>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</si>
  <si>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</si>
  <si>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</si>
  <si>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</si>
  <si>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</si>
  <si>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</si>
  <si>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</si>
  <si>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</si>
  <si>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</si>
  <si>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</si>
  <si>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</si>
  <si>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</si>
  <si>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</si>
  <si>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</si>
  <si>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</si>
  <si>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</si>
  <si>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</si>
  <si>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</si>
  <si>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</si>
  <si>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</si>
  <si>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</si>
  <si>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</si>
  <si>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</si>
  <si>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</si>
  <si>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</si>
  <si>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</si>
  <si>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</si>
  <si>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</si>
  <si>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</si>
  <si>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</si>
  <si>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</si>
  <si>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</si>
  <si>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</si>
  <si>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</si>
  <si>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</si>
  <si>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</si>
  <si>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</si>
  <si>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</si>
  <si>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</si>
  <si>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</si>
  <si>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</si>
  <si>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</si>
  <si>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</si>
  <si>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</si>
  <si>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</si>
  <si>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</si>
  <si>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</si>
  <si>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</si>
  <si>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</si>
  <si>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</si>
  <si>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</si>
  <si>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</si>
  <si>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</si>
  <si>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</si>
  <si>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</si>
  <si>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</si>
  <si>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</si>
  <si>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</si>
  <si>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</si>
  <si>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</si>
  <si>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</si>
  <si>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</si>
  <si>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</si>
  <si>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</si>
  <si>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</si>
  <si>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</si>
  <si>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</si>
  <si>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</si>
  <si>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</si>
  <si>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</si>
  <si>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</si>
  <si>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</si>
  <si>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</si>
  <si>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</si>
  <si>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</si>
  <si>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</si>
  <si>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</si>
  <si>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</si>
  <si>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</si>
  <si>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</si>
  <si>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</si>
  <si>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</si>
  <si>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</si>
  <si>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</si>
  <si>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</si>
  <si>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</si>
  <si>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</si>
  <si>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</si>
  <si>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</si>
  <si>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</si>
  <si>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</si>
  <si>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</si>
  <si>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</si>
  <si>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</si>
  <si>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</si>
  <si>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</si>
  <si>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</si>
  <si>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</si>
  <si>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</si>
  <si>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</si>
  <si>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</si>
  <si>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</si>
  <si>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</si>
  <si>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</si>
  <si>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</si>
  <si>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</si>
  <si>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</si>
  <si>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</si>
  <si>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</si>
  <si>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</si>
  <si>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</si>
  <si>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</si>
  <si>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</si>
  <si>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</si>
  <si>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</si>
  <si>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</si>
  <si>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</si>
  <si>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</si>
  <si>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</si>
  <si>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</si>
  <si>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</si>
  <si>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</si>
  <si>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</si>
  <si>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</si>
  <si>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</si>
  <si>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</si>
  <si>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</si>
  <si>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</si>
  <si>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</si>
  <si>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</si>
  <si>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</si>
  <si>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</si>
  <si>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</si>
  <si>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</si>
  <si>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</si>
  <si>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</si>
  <si>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</si>
  <si>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</si>
  <si>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</si>
  <si>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</si>
  <si>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</si>
  <si>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</si>
  <si>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</si>
  <si>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</si>
  <si>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</si>
  <si>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</si>
  <si>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</si>
  <si>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</si>
  <si>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</si>
  <si>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</si>
  <si>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</si>
  <si>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</si>
  <si>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</si>
  <si>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</si>
  <si>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</si>
  <si>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</si>
  <si>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</si>
  <si>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</si>
  <si>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</si>
  <si>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</si>
  <si>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</si>
  <si>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</si>
  <si>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</si>
  <si>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</si>
  <si>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</si>
  <si>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</si>
  <si>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</si>
  <si>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</si>
  <si>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</si>
  <si>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</si>
  <si>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</si>
  <si>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</si>
  <si>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</si>
  <si>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</si>
  <si>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</si>
  <si>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</si>
  <si>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</si>
  <si>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</si>
  <si>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</si>
  <si>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</si>
  <si>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</si>
  <si>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</si>
  <si>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</si>
  <si>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</si>
  <si>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</si>
  <si>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</si>
  <si>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</si>
  <si>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</si>
  <si>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</si>
  <si>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</si>
  <si>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</si>
  <si>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</si>
  <si>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</si>
  <si>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</si>
  <si>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</si>
  <si>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</si>
  <si>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</si>
  <si>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</si>
  <si>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</si>
  <si>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</si>
  <si>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</si>
  <si>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</si>
  <si>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</si>
  <si>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</si>
  <si>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</si>
  <si>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</si>
  <si>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</si>
  <si>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</si>
  <si>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</si>
  <si>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</si>
  <si>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</si>
  <si>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</si>
  <si>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</si>
  <si>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</si>
  <si>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</si>
  <si>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</si>
  <si>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</si>
  <si>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</si>
  <si>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</si>
  <si>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</si>
  <si>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</si>
  <si>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</si>
  <si>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</si>
  <si>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</si>
  <si>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</si>
  <si>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</si>
  <si>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</si>
  <si>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</si>
  <si>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</si>
  <si>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</si>
  <si>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</si>
  <si>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</si>
  <si>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</si>
  <si>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</si>
  <si>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</si>
  <si>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</si>
  <si>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</si>
  <si>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</si>
  <si>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</si>
  <si>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</si>
  <si>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</si>
  <si>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</si>
  <si>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</si>
  <si>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</si>
  <si>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</si>
  <si>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</si>
  <si>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</si>
  <si>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</si>
  <si>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</si>
  <si>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</si>
  <si>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</si>
  <si>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</si>
  <si>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</si>
  <si>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</si>
  <si>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</si>
  <si>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</si>
  <si>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</si>
  <si>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</si>
  <si>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</si>
  <si>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</si>
  <si>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</si>
  <si>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</si>
  <si>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</si>
  <si>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</si>
  <si>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</si>
  <si>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</si>
  <si>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</si>
  <si>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</si>
  <si>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</si>
  <si>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</si>
  <si>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</si>
  <si>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</si>
  <si>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</si>
  <si>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</si>
  <si>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</si>
  <si>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</si>
  <si>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</si>
  <si>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</si>
  <si>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</si>
  <si>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</si>
  <si>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</si>
  <si>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</si>
  <si>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</si>
  <si>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</si>
  <si>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</si>
  <si>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</si>
  <si>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</si>
  <si>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</si>
  <si>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</si>
  <si>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</si>
  <si>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</si>
  <si>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</si>
  <si>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</si>
  <si>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</si>
  <si>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</si>
  <si>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</si>
  <si>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</si>
  <si>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</si>
  <si>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</si>
  <si>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</si>
  <si>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</si>
  <si>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</si>
  <si>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</si>
  <si>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</si>
  <si>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</si>
  <si>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</si>
  <si>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</si>
  <si>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</si>
  <si>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</si>
  <si>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</si>
  <si>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</si>
  <si>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</si>
  <si>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</si>
  <si>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</si>
  <si>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</si>
  <si>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</si>
  <si>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</si>
  <si>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</si>
  <si>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</si>
  <si>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</si>
  <si>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</si>
  <si>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</si>
  <si>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</si>
  <si>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</si>
  <si>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</si>
  <si>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</si>
  <si>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</si>
  <si>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</si>
  <si>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</si>
  <si>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</si>
  <si>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</si>
  <si>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</si>
  <si>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</si>
  <si>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</si>
  <si>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</si>
  <si>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</si>
  <si>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</si>
  <si>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</si>
  <si>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</si>
  <si>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</si>
  <si>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</si>
  <si>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</si>
  <si>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</si>
  <si>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</si>
  <si>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</si>
  <si>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</si>
  <si>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</si>
  <si>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</si>
  <si>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</si>
  <si>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</si>
  <si>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</si>
  <si>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</si>
  <si>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</si>
  <si>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</si>
  <si>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</si>
  <si>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</si>
  <si>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</si>
  <si>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</si>
  <si>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</si>
  <si>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</si>
  <si>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</si>
  <si>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</si>
  <si>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</si>
  <si>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</si>
  <si>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</si>
  <si>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</si>
  <si>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</si>
  <si>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</si>
  <si>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</si>
  <si>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</si>
  <si>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</si>
  <si>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</si>
  <si>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</si>
  <si>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</si>
  <si>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</si>
  <si>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</si>
  <si>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</si>
  <si>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</si>
  <si>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</si>
  <si>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</si>
  <si>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</si>
  <si>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</si>
  <si>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</si>
  <si>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</si>
  <si>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</si>
  <si>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</si>
  <si>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</si>
  <si>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</si>
  <si>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</si>
  <si>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</si>
  <si>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</si>
  <si>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</si>
  <si>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</si>
  <si>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</si>
  <si>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</si>
  <si>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</si>
  <si>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</si>
  <si>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</si>
  <si>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</si>
  <si>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</si>
  <si>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</si>
  <si>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</si>
  <si>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</si>
  <si>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</si>
  <si>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</si>
  <si>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</si>
  <si>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</si>
  <si>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</si>
  <si>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</si>
  <si>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</si>
  <si>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</si>
  <si>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</si>
  <si>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</si>
  <si>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</si>
  <si>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</si>
  <si>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</si>
  <si>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</si>
  <si>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</si>
  <si>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</si>
  <si>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</si>
  <si>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</si>
  <si>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</si>
  <si>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</si>
  <si>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</si>
  <si>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</si>
  <si>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</si>
  <si>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</si>
  <si>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</si>
  <si>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</si>
  <si>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</si>
  <si>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</si>
  <si>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</si>
  <si>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</si>
  <si>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</si>
  <si>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</si>
  <si>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</si>
  <si>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</si>
  <si>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</si>
  <si>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</si>
  <si>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</si>
  <si>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</si>
  <si>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</si>
  <si>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</si>
  <si>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</si>
  <si>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</si>
  <si>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</si>
  <si>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</si>
  <si>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</si>
  <si>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</si>
  <si>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</si>
  <si>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</si>
  <si>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</si>
  <si>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</si>
  <si>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</si>
  <si>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</si>
  <si>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</si>
  <si>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</si>
  <si>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</si>
  <si>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</si>
  <si>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</si>
  <si>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</si>
  <si>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</si>
  <si>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</si>
  <si>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</si>
  <si>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</si>
  <si>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</si>
  <si>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</si>
  <si>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</si>
  <si>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</si>
  <si>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</si>
  <si>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</si>
  <si>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</si>
  <si>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</si>
  <si>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</si>
  <si>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</si>
  <si>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</si>
  <si>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</si>
  <si>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</si>
  <si>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</si>
  <si>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</si>
  <si>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</si>
  <si>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</si>
  <si>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</si>
  <si>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</si>
  <si>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</si>
  <si>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</si>
  <si>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</si>
  <si>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</si>
  <si>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</si>
  <si>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</si>
  <si>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</si>
  <si>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</si>
  <si>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</si>
  <si>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</si>
  <si>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</si>
  <si>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</si>
  <si>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</si>
  <si>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</si>
  <si>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</si>
  <si>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</si>
  <si>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</si>
  <si>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</si>
  <si>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</si>
  <si>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</si>
  <si>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</si>
  <si>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</si>
  <si>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</si>
  <si>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</si>
  <si>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</si>
  <si>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</si>
  <si>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</si>
  <si>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</si>
  <si>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</si>
  <si>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</si>
  <si>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</si>
  <si>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</si>
  <si>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</si>
  <si>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</si>
  <si>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</si>
  <si>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</si>
  <si>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</si>
  <si>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</si>
  <si>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</si>
  <si>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</si>
  <si>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</si>
  <si>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</si>
  <si>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</si>
  <si>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</si>
  <si>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</si>
  <si>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</si>
  <si>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</si>
  <si>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</si>
  <si>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</si>
  <si>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</si>
  <si>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</si>
  <si>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</si>
  <si>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</si>
  <si>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</si>
  <si>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</si>
  <si>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</si>
  <si>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</si>
  <si>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</si>
  <si>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</si>
  <si>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</si>
  <si>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</si>
  <si>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</si>
  <si>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</si>
  <si>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</si>
  <si>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</si>
  <si>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</si>
  <si>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</si>
  <si>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</si>
  <si>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</si>
  <si>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</si>
  <si>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</si>
  <si>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</si>
  <si>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</si>
  <si>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</si>
  <si>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</si>
  <si>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</si>
  <si>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</si>
  <si>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</si>
  <si>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</si>
  <si>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</si>
  <si>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</si>
  <si>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</si>
  <si>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</si>
  <si>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</si>
  <si>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</si>
  <si>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</si>
  <si>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</si>
  <si>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</si>
  <si>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</si>
  <si>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</si>
  <si>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</si>
  <si>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</si>
  <si>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</si>
  <si>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</si>
  <si>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</si>
  <si>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</si>
  <si>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</si>
  <si>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</si>
  <si>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</si>
  <si>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</si>
  <si>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</si>
  <si>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</si>
  <si>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</si>
  <si>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</si>
  <si>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</si>
  <si>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</si>
  <si>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</si>
  <si>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</si>
  <si>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</si>
  <si>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</si>
  <si>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</si>
  <si>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</si>
  <si>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</si>
  <si>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</si>
  <si>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</si>
  <si>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</si>
  <si>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</si>
  <si>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</si>
  <si>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</si>
  <si>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</si>
  <si>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</si>
  <si>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</si>
  <si>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</si>
  <si>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</si>
  <si>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</si>
  <si>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</si>
  <si>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</si>
  <si>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</si>
  <si>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</si>
  <si>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</si>
  <si>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</si>
  <si>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</si>
  <si>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</si>
  <si>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</si>
  <si>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</si>
  <si>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</si>
  <si>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</si>
  <si>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</si>
  <si>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</si>
  <si>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</si>
  <si>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</si>
  <si>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</si>
  <si>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</si>
  <si>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</si>
  <si>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</si>
  <si>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</si>
  <si>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</si>
  <si>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</si>
  <si>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</si>
  <si>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</si>
  <si>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</si>
  <si>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</si>
  <si>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</si>
  <si>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</si>
  <si>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</si>
  <si>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</si>
  <si>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</si>
  <si>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</si>
  <si>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</si>
  <si>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</si>
  <si>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</si>
  <si>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</si>
  <si>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</si>
  <si>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</si>
  <si>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</si>
  <si>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</si>
  <si>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</si>
  <si>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</si>
  <si>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</si>
  <si>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</si>
  <si>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</si>
  <si>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</si>
  <si>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</si>
  <si>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</si>
  <si>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</si>
  <si>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</si>
  <si>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</si>
  <si>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</si>
  <si>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</si>
  <si>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</si>
  <si>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</si>
  <si>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</si>
  <si>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</si>
  <si>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</si>
  <si>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</si>
  <si>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</si>
  <si>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</si>
  <si>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</si>
  <si>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</si>
  <si>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</si>
  <si>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</si>
  <si>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</si>
  <si>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</si>
  <si>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</si>
  <si>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</si>
  <si>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</si>
  <si>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</si>
  <si>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</si>
  <si>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</si>
  <si>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</si>
  <si>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</si>
  <si>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</si>
  <si>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</si>
  <si>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</si>
  <si>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</si>
  <si>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</si>
  <si>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</si>
  <si>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</si>
  <si>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</si>
  <si>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</si>
  <si>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</si>
  <si>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</si>
  <si>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</si>
  <si>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</si>
  <si>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</si>
  <si>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</si>
  <si>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</si>
  <si>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</si>
  <si>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</si>
  <si>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</si>
  <si>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</si>
  <si>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</si>
  <si>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</si>
  <si>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</si>
  <si>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</si>
  <si>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</si>
  <si>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</si>
  <si>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</si>
  <si>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</si>
  <si>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</si>
  <si>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</si>
  <si>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</si>
  <si>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</si>
  <si>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</si>
  <si>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</si>
  <si>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</si>
  <si>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</si>
  <si>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</si>
  <si>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</si>
  <si>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</si>
  <si>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</si>
  <si>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</si>
  <si>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</si>
  <si>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</si>
  <si>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</si>
  <si>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</si>
  <si>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</si>
  <si>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</si>
  <si>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</si>
  <si>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</si>
  <si>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</si>
  <si>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</si>
  <si>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</si>
  <si>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</si>
  <si>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</si>
  <si>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</si>
  <si>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</si>
  <si>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</si>
  <si>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</si>
  <si>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</si>
  <si>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</si>
  <si>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</si>
  <si>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</si>
  <si>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</si>
  <si>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</si>
  <si>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</si>
  <si>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</si>
  <si>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</si>
  <si>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</si>
  <si>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</si>
  <si>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</si>
  <si>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</si>
  <si>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</si>
  <si>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</si>
  <si>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</si>
  <si>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</si>
  <si>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</si>
  <si>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</si>
  <si>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</si>
  <si>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</si>
  <si>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</si>
  <si>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</si>
  <si>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</si>
  <si>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</si>
  <si>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</si>
  <si>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</si>
  <si>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</si>
  <si>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</si>
  <si>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</si>
  <si>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</si>
  <si>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</si>
  <si>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</si>
  <si>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</si>
  <si>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</si>
  <si>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</si>
  <si>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</si>
  <si>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</si>
  <si>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</si>
  <si>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</si>
  <si>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</si>
  <si>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</si>
  <si>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</si>
  <si>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</si>
  <si>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</si>
  <si>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</si>
  <si>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</si>
  <si>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</si>
  <si>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</si>
  <si>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</si>
  <si>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</si>
  <si>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</si>
  <si>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</si>
  <si>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</si>
  <si>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</si>
  <si>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</si>
  <si>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</si>
  <si>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</si>
  <si>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</si>
  <si>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</si>
  <si>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</si>
  <si>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</si>
  <si>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</si>
  <si>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</si>
  <si>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</si>
  <si>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</si>
  <si>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</si>
  <si>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</si>
  <si>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</si>
  <si>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</si>
  <si>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</si>
  <si>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</si>
  <si>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</si>
  <si>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</si>
  <si>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</si>
  <si>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</si>
  <si>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</si>
  <si>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</si>
  <si>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</si>
  <si>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</si>
  <si>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</si>
  <si>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</si>
  <si>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</si>
  <si>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</si>
  <si>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</si>
  <si>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</si>
  <si>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</si>
  <si>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</si>
  <si>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</si>
  <si>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</si>
  <si>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</si>
  <si>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</si>
  <si>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</si>
  <si>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</si>
  <si>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</si>
  <si>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</si>
  <si>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</si>
  <si>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</si>
  <si>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</si>
  <si>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</si>
  <si>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</si>
  <si>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</si>
  <si>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</si>
  <si>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</si>
  <si>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</si>
  <si>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</si>
  <si>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</si>
  <si>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</si>
  <si>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</si>
  <si>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</si>
  <si>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</si>
  <si>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</si>
  <si>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</si>
  <si>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</si>
  <si>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</si>
  <si>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</si>
  <si>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</si>
  <si>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</si>
  <si>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</si>
  <si>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</si>
  <si>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</si>
  <si>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</si>
  <si>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</si>
  <si>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</si>
  <si>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</si>
  <si>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</si>
  <si>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</si>
  <si>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</si>
  <si>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</si>
  <si>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</si>
  <si>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</si>
  <si>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</si>
  <si>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</si>
  <si>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</si>
  <si>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</si>
  <si>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</si>
  <si>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</si>
  <si>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</si>
  <si>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</si>
  <si>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</si>
  <si>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</si>
  <si>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</si>
  <si>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</si>
  <si>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</si>
  <si>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</si>
  <si>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</si>
  <si>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</si>
  <si>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</si>
  <si>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</si>
  <si>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</si>
  <si>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</si>
  <si>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</si>
  <si>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</si>
  <si>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</si>
  <si>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</si>
  <si>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</si>
  <si>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</si>
  <si>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</si>
  <si>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</si>
  <si>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</si>
  <si>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</si>
  <si>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</si>
  <si>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</si>
  <si>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</si>
  <si>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</si>
  <si>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</si>
  <si>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</si>
  <si>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</si>
  <si>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</si>
  <si>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</si>
  <si>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</si>
  <si>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</si>
  <si>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</si>
  <si>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</si>
  <si>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</si>
  <si>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</si>
  <si>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</si>
  <si>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</si>
  <si>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</si>
  <si>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</si>
  <si>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</si>
  <si>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</si>
  <si>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</si>
  <si>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</si>
  <si>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</si>
  <si>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</si>
  <si>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</si>
  <si>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</si>
  <si>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</si>
  <si>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</si>
  <si>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</si>
  <si>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</si>
  <si>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</si>
  <si>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</si>
  <si>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</si>
  <si>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</si>
  <si>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</si>
  <si>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</si>
  <si>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</si>
  <si>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</si>
  <si>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</si>
  <si>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</si>
  <si>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</si>
  <si>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</si>
  <si>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</si>
  <si>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</si>
  <si>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</si>
  <si>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</si>
  <si>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</si>
  <si>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</si>
  <si>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</si>
  <si>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</si>
  <si>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</si>
  <si>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</si>
  <si>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</si>
  <si>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</si>
  <si>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</si>
  <si>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</si>
  <si>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</si>
  <si>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</si>
  <si>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</si>
  <si>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</si>
  <si>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</si>
  <si>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</si>
  <si>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</si>
  <si>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</si>
  <si>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</si>
  <si>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</si>
  <si>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</si>
  <si>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</si>
  <si>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</si>
  <si>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</si>
  <si>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</si>
  <si>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</si>
  <si>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</si>
  <si>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</si>
  <si>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</si>
  <si>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</si>
  <si>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</si>
  <si>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</si>
  <si>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</si>
  <si>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</si>
  <si>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</si>
  <si>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</si>
  <si>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</si>
  <si>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</si>
  <si>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</si>
  <si>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</si>
  <si>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</si>
  <si>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</si>
  <si>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</si>
  <si>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</si>
  <si>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</si>
  <si>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</si>
  <si>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</si>
  <si>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</si>
  <si>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</si>
  <si>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</si>
  <si>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</si>
  <si>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</si>
  <si>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</si>
  <si>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</si>
  <si>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</si>
  <si>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</si>
  <si>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</si>
  <si>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</si>
  <si>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</si>
  <si>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</si>
  <si>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</si>
  <si>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</si>
  <si>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</si>
  <si>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</si>
  <si>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</si>
  <si>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</si>
  <si>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</si>
  <si>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</si>
  <si>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</si>
  <si>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</si>
  <si>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</si>
  <si>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</si>
  <si>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</si>
  <si>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</si>
  <si>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</si>
  <si>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</si>
  <si>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</si>
  <si>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</si>
  <si>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</si>
  <si>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</si>
  <si>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</si>
  <si>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</si>
  <si>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</si>
  <si>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</si>
  <si>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</si>
  <si>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</si>
  <si>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</si>
  <si>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</si>
  <si>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</si>
  <si>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</si>
  <si>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</si>
  <si>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</si>
  <si>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</si>
  <si>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</si>
  <si>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</si>
  <si>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</si>
  <si>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</si>
  <si>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</si>
  <si>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</si>
  <si>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</si>
  <si>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</si>
  <si>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</si>
  <si>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</si>
  <si>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</si>
  <si>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</si>
  <si>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</si>
  <si>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</si>
  <si>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</si>
  <si>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</si>
  <si>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</si>
  <si>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</si>
  <si>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</si>
  <si>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</si>
  <si>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</si>
  <si>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</si>
  <si>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</si>
  <si>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</si>
  <si>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</si>
  <si>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</si>
  <si>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</si>
  <si>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</si>
  <si>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</si>
  <si>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</si>
  <si>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</si>
  <si>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</si>
  <si>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</si>
  <si>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</si>
  <si>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</si>
  <si>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</si>
  <si>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</si>
  <si>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</si>
  <si>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</si>
  <si>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</si>
  <si>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</si>
  <si>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</si>
  <si>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</si>
  <si>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</si>
  <si>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</si>
  <si>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</si>
  <si>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</si>
  <si>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</si>
  <si>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</si>
  <si>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</si>
  <si>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</si>
  <si>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</si>
  <si>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</si>
  <si>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</si>
  <si>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</si>
  <si>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</si>
  <si>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</si>
  <si>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</si>
  <si>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</si>
  <si>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</si>
  <si>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</si>
  <si>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</si>
  <si>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</si>
  <si>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</si>
  <si>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</si>
  <si>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</si>
  <si>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</si>
  <si>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</si>
  <si>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</si>
  <si>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</si>
  <si>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</si>
  <si>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</si>
  <si>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</si>
  <si>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</si>
  <si>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</si>
  <si>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</si>
  <si>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</si>
  <si>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</si>
  <si>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</si>
  <si>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</si>
  <si>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</si>
  <si>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</si>
  <si>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</si>
  <si>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</si>
  <si>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</si>
  <si>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</si>
  <si>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</si>
  <si>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</si>
  <si>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</si>
  <si>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</si>
  <si>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</si>
  <si>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</si>
  <si>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</si>
  <si>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</si>
  <si>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</si>
  <si>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</si>
  <si>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</si>
  <si>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</si>
  <si>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</si>
  <si>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</si>
  <si>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</si>
  <si>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</si>
  <si>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</si>
  <si>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</si>
  <si>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</si>
  <si>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</si>
  <si>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</si>
  <si>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</si>
  <si>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</si>
  <si>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</si>
  <si>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</si>
  <si>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</si>
  <si>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</si>
  <si>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</si>
  <si>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</si>
  <si>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</si>
  <si>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</si>
  <si>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</si>
  <si>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</si>
  <si>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</si>
  <si>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</si>
  <si>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</si>
  <si>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</si>
  <si>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</si>
  <si>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</si>
  <si>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</si>
  <si>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</si>
  <si>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</si>
  <si>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</si>
  <si>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</si>
  <si>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</si>
  <si>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</si>
  <si>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</si>
  <si>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</si>
  <si>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</si>
  <si>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</si>
  <si>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</si>
  <si>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</si>
  <si>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</si>
  <si>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</si>
  <si>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</si>
  <si>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</si>
  <si>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</si>
  <si>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</si>
  <si>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</si>
  <si>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</si>
  <si>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</si>
  <si>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</si>
  <si>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</si>
  <si>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</si>
  <si>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</si>
  <si>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</si>
  <si>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</si>
  <si>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</si>
  <si>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</si>
  <si>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</si>
  <si>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</si>
  <si>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</si>
  <si>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</si>
  <si>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</si>
  <si>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</si>
  <si>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</si>
  <si>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</si>
  <si>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</si>
  <si>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</si>
  <si>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</si>
  <si>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</si>
  <si>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</si>
  <si>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</si>
  <si>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</si>
  <si>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</si>
  <si>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</si>
  <si>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</si>
  <si>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</si>
  <si>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</si>
  <si>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</si>
  <si>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</si>
  <si>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</si>
  <si>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</si>
  <si>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</si>
  <si>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</si>
  <si>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</si>
  <si>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</si>
  <si>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</si>
  <si>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</si>
  <si>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</si>
  <si>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</si>
  <si>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</si>
  <si>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</si>
  <si>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</si>
  <si>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</si>
  <si>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</si>
  <si>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</si>
  <si>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</si>
  <si>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</si>
  <si>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</si>
  <si>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</si>
  <si>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</si>
  <si>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</si>
  <si>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</si>
  <si>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</si>
  <si>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</si>
  <si>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</si>
  <si>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</si>
  <si>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</si>
  <si>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</si>
  <si>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</si>
  <si>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</si>
  <si>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</si>
  <si>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</si>
  <si>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</si>
  <si>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</si>
  <si>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</si>
  <si>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</si>
  <si>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</si>
  <si>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</si>
  <si>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</si>
  <si>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</si>
  <si>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</si>
  <si>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</si>
  <si>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</si>
  <si>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</si>
  <si>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</si>
  <si>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</si>
  <si>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</si>
  <si>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</si>
  <si>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</si>
  <si>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</si>
  <si>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</si>
  <si>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</si>
  <si>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</si>
  <si>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</si>
  <si>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</si>
  <si>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</si>
  <si>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</si>
  <si>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</si>
  <si>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</si>
  <si>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</si>
  <si>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</si>
  <si>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</si>
  <si>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</si>
  <si>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</si>
  <si>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</si>
  <si>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</si>
  <si>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</si>
  <si>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</si>
  <si>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</si>
  <si>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</si>
  <si>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</si>
  <si>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</si>
  <si>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</si>
  <si>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</si>
  <si>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</si>
  <si>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</si>
  <si>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</si>
  <si>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</si>
  <si>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</si>
  <si>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</si>
  <si>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</si>
  <si>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</si>
  <si>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</si>
  <si>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</si>
  <si>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</si>
  <si>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</si>
  <si>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</si>
  <si>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</si>
  <si>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</si>
  <si>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</si>
  <si>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</si>
  <si>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</si>
  <si>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</si>
  <si>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</si>
  <si>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</si>
  <si>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</si>
  <si>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</si>
  <si>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</si>
  <si>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</si>
  <si>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</si>
  <si>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</si>
  <si>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</si>
  <si>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</si>
  <si>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</si>
  <si>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</si>
  <si>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</si>
  <si>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</si>
  <si>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</si>
  <si>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</si>
  <si>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</si>
  <si>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</si>
  <si>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</si>
  <si>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</si>
  <si>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</si>
  <si>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</si>
  <si>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</si>
  <si>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</si>
  <si>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</si>
  <si>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</si>
  <si>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</si>
  <si>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</si>
  <si>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</si>
  <si>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</si>
  <si>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</si>
  <si>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</si>
  <si>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</si>
  <si>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</si>
  <si>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</si>
  <si>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</si>
  <si>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</si>
  <si>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</si>
  <si>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</si>
  <si>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</si>
  <si>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</si>
  <si>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</si>
  <si>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</si>
  <si>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</si>
  <si>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</si>
  <si>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</si>
  <si>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</si>
  <si>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</si>
  <si>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</si>
  <si>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</si>
  <si>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</si>
  <si>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</si>
  <si>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</si>
  <si>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</si>
  <si>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</si>
  <si>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</si>
  <si>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</si>
  <si>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</si>
  <si>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</si>
  <si>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</si>
  <si>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</si>
  <si>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</si>
  <si>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</si>
  <si>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</si>
  <si>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</si>
  <si>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</si>
  <si>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</si>
  <si>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</si>
  <si>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</si>
  <si>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</si>
  <si>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</si>
  <si>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</si>
  <si>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</si>
  <si>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</si>
  <si>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</si>
  <si>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</si>
  <si>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</si>
  <si>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</si>
  <si>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</si>
  <si>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</si>
  <si>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</si>
  <si>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</si>
  <si>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</si>
  <si>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</si>
  <si>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</si>
  <si>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</si>
  <si>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</si>
  <si>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</si>
  <si>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</si>
  <si>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</si>
  <si>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</si>
  <si>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</si>
  <si>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</si>
  <si>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</si>
  <si>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</si>
  <si>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</si>
  <si>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</si>
  <si>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</si>
  <si>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</si>
  <si>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</si>
  <si>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</si>
  <si>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</si>
  <si>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</si>
  <si>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</si>
  <si>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</si>
  <si>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</si>
  <si>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</si>
  <si>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</si>
  <si>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</si>
  <si>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</si>
  <si>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</si>
  <si>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</si>
  <si>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</si>
  <si>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</si>
  <si>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</si>
  <si>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</si>
  <si>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</si>
  <si>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</si>
  <si>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</si>
  <si>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</si>
  <si>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</si>
  <si>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</si>
  <si>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</si>
  <si>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</si>
  <si>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</si>
  <si>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</si>
  <si>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</si>
  <si>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</si>
  <si>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</si>
  <si>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</si>
  <si>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</si>
  <si>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</si>
  <si>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</si>
  <si>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</si>
  <si>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</si>
  <si>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</si>
  <si>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</si>
  <si>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</si>
  <si>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</si>
  <si>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</si>
  <si>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</si>
  <si>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</si>
  <si>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</si>
  <si>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</si>
  <si>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</si>
  <si>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</si>
  <si>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</si>
  <si>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</si>
  <si>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</si>
  <si>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</si>
  <si>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</si>
  <si>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</si>
  <si>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</si>
  <si>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</si>
  <si>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</si>
  <si>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</si>
  <si>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</si>
  <si>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</si>
  <si>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</si>
  <si>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</si>
  <si>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</si>
  <si>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</si>
  <si>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</si>
  <si>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</si>
  <si>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</si>
  <si>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</si>
  <si>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</si>
  <si>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</si>
  <si>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</si>
  <si>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</si>
  <si>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</si>
  <si>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</si>
  <si>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</si>
  <si>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</si>
  <si>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</si>
  <si>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</si>
  <si>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</si>
  <si>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</si>
  <si>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</si>
  <si>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</si>
  <si>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</si>
  <si>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</si>
  <si>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</si>
  <si>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</si>
  <si>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</si>
  <si>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</si>
  <si>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</si>
  <si>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</si>
  <si>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</si>
  <si>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</si>
  <si>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</si>
  <si>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</si>
  <si>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</si>
  <si>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</si>
  <si>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</si>
  <si>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</si>
  <si>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</si>
  <si>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</si>
  <si>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</si>
  <si>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</si>
  <si>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</si>
  <si>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</si>
  <si>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</si>
  <si>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</si>
  <si>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</si>
  <si>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</si>
  <si>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</si>
  <si>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</si>
  <si>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</si>
  <si>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</si>
  <si>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</si>
  <si>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</si>
  <si>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</si>
  <si>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</si>
  <si>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</si>
  <si>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</si>
  <si>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</si>
  <si>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</si>
  <si>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</si>
  <si>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</si>
  <si>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</si>
  <si>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</si>
  <si>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</si>
  <si>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</si>
  <si>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</si>
  <si>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</si>
  <si>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</si>
  <si>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</si>
  <si>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</si>
  <si>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</si>
  <si>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</si>
  <si>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</si>
  <si>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</si>
  <si>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</si>
  <si>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</si>
  <si>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</si>
  <si>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</si>
  <si>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</si>
  <si>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</si>
  <si>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</si>
  <si>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</si>
  <si>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</si>
  <si>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</si>
  <si>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</si>
  <si>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</si>
  <si>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</si>
  <si>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</si>
  <si>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</si>
  <si>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</si>
  <si>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</si>
  <si>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</si>
  <si>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</si>
  <si>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</si>
  <si>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</si>
  <si>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</si>
  <si>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</si>
  <si>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</si>
  <si>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</si>
  <si>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</si>
  <si>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</si>
  <si>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</si>
  <si>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</si>
  <si>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</si>
  <si>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</si>
  <si>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</si>
  <si>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</si>
  <si>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</si>
  <si>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</si>
  <si>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</si>
  <si>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</si>
  <si>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</si>
  <si>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</si>
  <si>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</si>
  <si>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</si>
  <si>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</si>
  <si>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</si>
  <si>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</si>
  <si>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</si>
  <si>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</si>
  <si>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</si>
  <si>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</si>
  <si>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</si>
  <si>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</si>
  <si>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</si>
  <si>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</si>
  <si>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</si>
  <si>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</si>
  <si>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</si>
  <si>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</si>
  <si>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</si>
  <si>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</si>
  <si>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</si>
  <si>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</si>
  <si>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</si>
  <si>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</si>
  <si>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</si>
  <si>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</si>
  <si>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</si>
  <si>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</si>
  <si>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</si>
  <si>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</si>
  <si>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</si>
  <si>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</si>
  <si>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</si>
  <si>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</si>
  <si>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</si>
  <si>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</si>
  <si>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</si>
  <si>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</si>
  <si>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</si>
  <si>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</si>
  <si>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</si>
  <si>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</si>
  <si>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</si>
  <si>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</si>
  <si>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</si>
  <si>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</si>
  <si>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</si>
  <si>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</si>
  <si>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</si>
  <si>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</si>
  <si>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</si>
  <si>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</si>
  <si>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</si>
  <si>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</si>
  <si>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</si>
  <si>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</si>
  <si>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</si>
  <si>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</si>
  <si>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</si>
  <si>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</si>
  <si>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</si>
  <si>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</si>
  <si>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</si>
  <si>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</si>
  <si>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</si>
  <si>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</si>
  <si>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</si>
  <si>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</si>
  <si>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</si>
  <si>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</si>
  <si>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</si>
  <si>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</si>
  <si>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</si>
  <si>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</si>
  <si>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</si>
  <si>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</si>
  <si>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</si>
  <si>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</si>
  <si>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</si>
  <si>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</si>
  <si>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</si>
  <si>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</si>
  <si>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</si>
  <si>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</si>
  <si>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</si>
  <si>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</si>
  <si>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</si>
  <si>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</si>
  <si>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</si>
  <si>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</si>
  <si>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</si>
  <si>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</si>
  <si>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</si>
  <si>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</si>
  <si>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</si>
  <si>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</si>
  <si>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</si>
  <si>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</si>
  <si>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</si>
  <si>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</si>
  <si>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</si>
  <si>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</si>
  <si>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</si>
  <si>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</si>
  <si>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</si>
  <si>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</si>
  <si>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</si>
  <si>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</si>
  <si>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</si>
  <si>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</si>
  <si>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</si>
  <si>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</si>
  <si>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</si>
  <si>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</si>
  <si>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</si>
  <si>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</si>
  <si>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</si>
  <si>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</si>
  <si>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</si>
  <si>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</si>
  <si>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</si>
  <si>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</si>
  <si>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</si>
  <si>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</si>
  <si>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</si>
  <si>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</si>
  <si>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</si>
  <si>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</si>
  <si>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</si>
  <si>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</si>
  <si>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</si>
  <si>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</si>
  <si>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</si>
  <si>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</si>
  <si>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</si>
  <si>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</si>
  <si>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</si>
  <si>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</si>
  <si>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</si>
  <si>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</si>
  <si>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</si>
  <si>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</si>
  <si>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</si>
  <si>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</si>
  <si>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</si>
  <si>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</si>
  <si>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</si>
  <si>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</si>
  <si>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</si>
  <si>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</si>
  <si>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</si>
  <si>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</si>
  <si>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</si>
  <si>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</si>
  <si>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</si>
  <si>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</si>
  <si>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</si>
  <si>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</si>
  <si>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</si>
  <si>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</si>
  <si>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</si>
  <si>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</si>
  <si>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</si>
  <si>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</si>
  <si>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</si>
  <si>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</si>
  <si>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</si>
  <si>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</si>
  <si>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</si>
  <si>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</si>
  <si>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</si>
  <si>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</si>
  <si>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</si>
  <si>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</si>
  <si>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</si>
  <si>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</si>
  <si>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</si>
  <si>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</si>
  <si>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</si>
  <si>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</si>
  <si>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</si>
  <si>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</si>
  <si>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</si>
  <si>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</si>
  <si>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</si>
  <si>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</si>
  <si>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</si>
  <si>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</si>
  <si>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</si>
  <si>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</si>
  <si>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</si>
  <si>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</si>
  <si>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</si>
  <si>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</si>
  <si>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</si>
  <si>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</si>
  <si>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</si>
  <si>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</si>
  <si>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</si>
  <si>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</si>
  <si>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</si>
  <si>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</si>
  <si>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</si>
  <si>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</si>
  <si>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</si>
  <si>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</si>
  <si>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</si>
  <si>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</si>
  <si>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</si>
  <si>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</si>
  <si>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</si>
  <si>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</si>
  <si>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</si>
  <si>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</si>
  <si>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</si>
  <si>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</si>
  <si>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</si>
  <si>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</si>
  <si>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</si>
  <si>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</si>
  <si>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</si>
  <si>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</si>
  <si>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</si>
  <si>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</si>
  <si>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</si>
  <si>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</si>
  <si>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</si>
  <si>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</si>
  <si>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</si>
  <si>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</si>
  <si>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</si>
  <si>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</si>
  <si>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</si>
  <si>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</si>
  <si>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</si>
  <si>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</si>
  <si>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</si>
  <si>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</si>
  <si>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</si>
  <si>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</si>
  <si>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</si>
  <si>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</si>
  <si>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</si>
  <si>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</si>
  <si>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</si>
  <si>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</si>
  <si>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</si>
  <si>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</si>
  <si>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</si>
  <si>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</si>
  <si>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</si>
  <si>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</si>
  <si>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</si>
  <si>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</si>
  <si>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</si>
  <si>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</si>
  <si>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</si>
  <si>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</si>
  <si>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</si>
  <si>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</si>
  <si>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</si>
  <si>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</si>
  <si>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</si>
  <si>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</si>
  <si>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</si>
  <si>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</si>
  <si>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</si>
  <si>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</si>
  <si>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</si>
  <si>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</si>
  <si>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</si>
  <si>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</si>
  <si>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</si>
  <si>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</si>
  <si>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</si>
  <si>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</si>
  <si>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</si>
  <si>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</si>
  <si>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</si>
  <si>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</si>
  <si>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</si>
  <si>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</si>
  <si>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</si>
  <si>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</si>
  <si>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</si>
  <si>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</si>
  <si>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</si>
  <si>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</si>
  <si>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</si>
  <si>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</si>
  <si>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</si>
  <si>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</si>
  <si>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</si>
  <si>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</si>
  <si>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</si>
  <si>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</si>
  <si>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</si>
  <si>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</si>
  <si>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</si>
  <si>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</si>
  <si>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</si>
  <si>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</si>
  <si>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</si>
  <si>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</si>
  <si>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</si>
  <si>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</si>
  <si>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</si>
  <si>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</si>
  <si>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</si>
  <si>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</si>
  <si>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</si>
  <si>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</si>
  <si>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</si>
  <si>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</si>
  <si>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</si>
  <si>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</si>
  <si>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</si>
  <si>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</si>
  <si>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</si>
  <si>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</si>
  <si>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</si>
  <si>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</si>
  <si>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</si>
  <si>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</si>
  <si>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</si>
  <si>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</si>
  <si>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</si>
  <si>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</si>
  <si>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</si>
  <si>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</si>
  <si>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</si>
  <si>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</si>
  <si>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</si>
  <si>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</si>
  <si>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</si>
  <si>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</si>
  <si>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</si>
  <si>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</si>
  <si>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</si>
  <si>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</si>
  <si>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</si>
  <si>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</si>
  <si>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</si>
  <si>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</si>
  <si>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</si>
  <si>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</si>
  <si>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</si>
  <si>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</si>
  <si>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</si>
  <si>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</si>
  <si>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</si>
  <si>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</si>
  <si>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</si>
  <si>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</si>
  <si>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</si>
  <si>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</si>
  <si>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</si>
  <si>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</si>
  <si>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</si>
  <si>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</si>
  <si>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</si>
  <si>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</si>
  <si>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</si>
  <si>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</si>
  <si>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</si>
  <si>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</si>
  <si>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</si>
  <si>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</si>
  <si>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</si>
  <si>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</si>
  <si>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</si>
  <si>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</si>
  <si>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</si>
  <si>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</si>
  <si>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</si>
  <si>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</si>
  <si>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</si>
  <si>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</si>
  <si>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</si>
  <si>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</si>
  <si>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</si>
  <si>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</si>
  <si>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</si>
  <si>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</si>
  <si>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</si>
  <si>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</si>
  <si>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</si>
  <si>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</si>
  <si>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</si>
  <si>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</si>
  <si>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</si>
  <si>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</si>
  <si>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</si>
  <si>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</si>
  <si>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</si>
  <si>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</si>
  <si>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</si>
  <si>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</si>
  <si>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</si>
  <si>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</si>
  <si>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</si>
  <si>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</si>
  <si>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</si>
  <si>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</si>
  <si>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</si>
  <si>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</si>
  <si>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</si>
  <si>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</si>
  <si>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</si>
  <si>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</si>
  <si>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</si>
  <si>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</si>
  <si>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</si>
  <si>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</si>
  <si>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</si>
  <si>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</si>
  <si>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</si>
  <si>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</si>
  <si>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</si>
  <si>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</si>
  <si>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</si>
  <si>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</si>
  <si>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</si>
  <si>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</si>
  <si>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</si>
  <si>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</si>
  <si>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</si>
  <si>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</si>
  <si>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</si>
  <si>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</si>
  <si>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</si>
  <si>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</si>
  <si>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</si>
  <si>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</si>
  <si>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</si>
  <si>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</si>
  <si>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</si>
  <si>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</si>
  <si>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</si>
  <si>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</si>
  <si>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</si>
  <si>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</si>
  <si>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</si>
  <si>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</si>
  <si>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</si>
  <si>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</si>
  <si>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</si>
  <si>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</si>
  <si>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</si>
  <si>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</si>
  <si>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</si>
  <si>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</si>
  <si>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</si>
  <si>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</si>
  <si>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</si>
  <si>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</si>
  <si>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</si>
  <si>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</si>
  <si>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</si>
  <si>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</si>
  <si>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</si>
  <si>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</si>
  <si>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</si>
  <si>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</si>
  <si>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</si>
  <si>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</si>
  <si>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</si>
  <si>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</si>
  <si>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</si>
  <si>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</si>
  <si>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</si>
  <si>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</si>
  <si>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</si>
  <si>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</si>
  <si>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</si>
  <si>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</si>
  <si>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</si>
  <si>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</si>
  <si>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</si>
  <si>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</si>
  <si>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</si>
  <si>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</si>
  <si>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</si>
  <si>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</si>
  <si>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</si>
  <si>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</si>
  <si>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</si>
  <si>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</si>
  <si>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</si>
  <si>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</si>
  <si>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</si>
  <si>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</si>
  <si>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</si>
  <si>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</si>
  <si>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</si>
  <si>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</si>
  <si>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</si>
  <si>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</si>
  <si>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</si>
  <si>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</si>
  <si>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</si>
  <si>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</si>
  <si>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</si>
  <si>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</si>
  <si>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</si>
  <si>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</si>
  <si>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</si>
  <si>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</si>
  <si>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</si>
  <si>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</si>
  <si>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</si>
  <si>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</si>
  <si>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</si>
  <si>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</si>
  <si>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</si>
  <si>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</si>
  <si>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</si>
  <si>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</si>
  <si>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</si>
  <si>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</si>
  <si>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</si>
  <si>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</si>
  <si>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</si>
  <si>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</si>
  <si>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</si>
  <si>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</si>
  <si>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</si>
  <si>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</si>
  <si>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</si>
  <si>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</si>
  <si>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</si>
  <si>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</si>
  <si>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</si>
  <si>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</si>
  <si>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</si>
  <si>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</si>
  <si>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</si>
  <si>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</si>
  <si>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</si>
  <si>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</si>
  <si>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</si>
  <si>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</si>
  <si>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</si>
  <si>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</si>
  <si>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</si>
  <si>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</si>
  <si>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</si>
  <si>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</si>
  <si>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</si>
  <si>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</si>
  <si>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</si>
  <si>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</si>
  <si>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</si>
  <si>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</si>
  <si>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</si>
  <si>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</si>
  <si>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</si>
  <si>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</si>
  <si>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</si>
  <si>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</si>
  <si>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</si>
  <si>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</si>
  <si>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</si>
  <si>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</si>
  <si>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</si>
  <si>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</si>
  <si>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</si>
  <si>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</si>
  <si>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</si>
  <si>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</si>
  <si>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</si>
  <si>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</si>
  <si>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</si>
  <si>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</si>
  <si>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</si>
  <si>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</si>
  <si>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</si>
  <si>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</si>
  <si>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</si>
  <si>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</si>
  <si>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</si>
  <si>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</si>
  <si>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</si>
  <si>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</si>
  <si>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</si>
  <si>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</si>
  <si>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</si>
  <si>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</si>
  <si>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</si>
  <si>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</si>
  <si>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</si>
  <si>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</si>
  <si>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</si>
  <si>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</si>
  <si>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</si>
  <si>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</si>
  <si>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</si>
  <si>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</si>
  <si>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</si>
  <si>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</si>
  <si>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</si>
  <si>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</si>
  <si>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</si>
  <si>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</si>
  <si>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</si>
  <si>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</si>
  <si>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</si>
  <si>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</si>
  <si>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</si>
  <si>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</si>
  <si>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</si>
  <si>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</si>
  <si>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</si>
  <si>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</si>
  <si>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</si>
  <si>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</si>
  <si>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</si>
  <si>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</si>
  <si>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</si>
  <si>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</si>
  <si>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</si>
  <si>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</si>
  <si>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</si>
  <si>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</si>
  <si>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</si>
  <si>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</si>
  <si>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</si>
  <si>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</si>
  <si>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</si>
  <si>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</si>
  <si>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</si>
  <si>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</si>
  <si>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</si>
  <si>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</si>
  <si>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</si>
  <si>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</si>
  <si>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</si>
  <si>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</si>
  <si>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</si>
  <si>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</si>
  <si>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</si>
  <si>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</si>
  <si>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</si>
  <si>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</si>
  <si>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</si>
  <si>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</si>
  <si>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</si>
  <si>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</si>
  <si>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</si>
  <si>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</si>
  <si>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</si>
  <si>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</si>
  <si>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</si>
  <si>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</si>
  <si>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</si>
  <si>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</si>
  <si>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</si>
  <si>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</si>
  <si>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</si>
  <si>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</si>
  <si>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</si>
  <si>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</si>
  <si>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</si>
  <si>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</si>
  <si>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</si>
  <si>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</si>
  <si>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</si>
  <si>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</si>
  <si>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</si>
  <si>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</si>
  <si>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</si>
  <si>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</si>
  <si>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</si>
  <si>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</si>
  <si>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</si>
  <si>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</si>
  <si>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</si>
  <si>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</si>
  <si>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</si>
  <si>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</si>
  <si>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</si>
  <si>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</si>
  <si>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</si>
  <si>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</si>
  <si>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</si>
  <si>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</si>
  <si>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</si>
  <si>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</si>
  <si>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</si>
  <si>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</si>
  <si>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</si>
  <si>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</si>
  <si>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</si>
  <si>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</si>
  <si>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</si>
  <si>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</si>
  <si>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</si>
  <si>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</si>
  <si>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</si>
  <si>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</si>
  <si>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</si>
  <si>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</si>
  <si>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</si>
  <si>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</si>
  <si>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</si>
  <si>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</si>
  <si>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</si>
  <si>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</si>
  <si>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</si>
  <si>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</si>
  <si>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</si>
  <si>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</si>
  <si>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</si>
  <si>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</si>
  <si>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</si>
  <si>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</si>
  <si>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</si>
  <si>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</si>
  <si>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</si>
  <si>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</si>
  <si>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</si>
  <si>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</si>
  <si>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</si>
  <si>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</si>
  <si>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</si>
  <si>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</si>
  <si>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</si>
  <si>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</si>
  <si>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</si>
  <si>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</si>
  <si>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</si>
  <si>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</si>
  <si>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</si>
  <si>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</si>
  <si>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</si>
  <si>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</si>
  <si>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</si>
  <si>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</si>
  <si>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</si>
  <si>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</si>
  <si>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</si>
  <si>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</si>
  <si>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</si>
  <si>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</si>
  <si>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</si>
  <si>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</si>
  <si>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</si>
  <si>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</si>
  <si>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</si>
  <si>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</si>
  <si>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</si>
  <si>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</si>
  <si>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</si>
  <si>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</si>
  <si>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</si>
  <si>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</si>
  <si>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</si>
  <si>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</si>
  <si>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</si>
  <si>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</si>
  <si>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</si>
  <si>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</si>
  <si>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</si>
  <si>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</si>
  <si>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</si>
  <si>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</si>
  <si>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</si>
  <si>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</si>
  <si>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</si>
  <si>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</si>
  <si>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</si>
  <si>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</si>
  <si>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</si>
  <si>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</si>
  <si>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</si>
  <si>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</si>
  <si>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</si>
  <si>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</si>
  <si>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</si>
  <si>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</si>
  <si>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</si>
  <si>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</si>
  <si>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</si>
  <si>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</si>
  <si>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</si>
  <si>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</si>
  <si>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</si>
  <si>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</si>
  <si>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</si>
  <si>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</si>
  <si>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</si>
  <si>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</si>
  <si>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</si>
  <si>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</si>
  <si>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</si>
  <si>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</si>
  <si>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</si>
  <si>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</si>
  <si>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</si>
  <si>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</si>
  <si>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</si>
  <si>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</si>
  <si>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</si>
  <si>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</si>
  <si>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</si>
  <si>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</si>
  <si>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</si>
  <si>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</si>
  <si>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</si>
  <si>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</si>
  <si>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</si>
  <si>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</si>
  <si>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</si>
  <si>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</si>
  <si>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</si>
  <si>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</si>
  <si>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</si>
  <si>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</si>
  <si>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</si>
  <si>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</si>
  <si>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</si>
  <si>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</si>
  <si>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</si>
  <si>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</si>
  <si>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</si>
  <si>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</si>
  <si>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</si>
  <si>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</si>
  <si>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</si>
  <si>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</si>
  <si>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</si>
  <si>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</si>
  <si>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</si>
  <si>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</si>
  <si>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</si>
  <si>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</si>
  <si>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</si>
  <si>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</si>
  <si>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</si>
  <si>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</si>
  <si>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</si>
  <si>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</si>
  <si>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</si>
  <si>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</si>
  <si>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</si>
  <si>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</si>
  <si>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</si>
  <si>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</si>
  <si>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</si>
  <si>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</si>
  <si>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</si>
  <si>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</si>
  <si>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</si>
  <si>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</si>
  <si>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</si>
  <si>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</si>
  <si>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</si>
  <si>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</si>
  <si>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</si>
  <si>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</si>
  <si>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</si>
  <si>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</si>
  <si>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</si>
  <si>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</si>
  <si>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</si>
  <si>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</si>
  <si>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</si>
  <si>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</si>
  <si>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</si>
  <si>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</si>
  <si>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</si>
  <si>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</si>
  <si>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</si>
  <si>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</si>
  <si>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</si>
  <si>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</si>
  <si>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</si>
  <si>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</si>
  <si>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</si>
  <si>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</si>
  <si>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</si>
  <si>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</si>
  <si>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</si>
  <si>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</si>
  <si>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</si>
  <si>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</si>
  <si>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</si>
  <si>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</si>
  <si>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</si>
  <si>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</si>
  <si>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</si>
  <si>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</si>
  <si>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</si>
  <si>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</si>
  <si>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</si>
  <si>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</si>
  <si>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</si>
  <si>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</si>
  <si>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</si>
  <si>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</si>
  <si>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</si>
  <si>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</si>
  <si>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</si>
  <si>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</si>
  <si>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</si>
  <si>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</si>
  <si>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</si>
  <si>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</si>
  <si>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</si>
  <si>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</si>
  <si>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</si>
  <si>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</si>
  <si>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</si>
  <si>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</si>
  <si>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</si>
  <si>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</si>
  <si>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</si>
  <si>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</si>
  <si>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</si>
  <si>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</si>
  <si>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</si>
  <si>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</si>
  <si>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</si>
  <si>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</si>
  <si>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</si>
  <si>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</si>
  <si>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</si>
  <si>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</si>
  <si>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</si>
  <si>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</si>
  <si>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</si>
  <si>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</si>
  <si>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</si>
  <si>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</si>
  <si>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</si>
  <si>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</si>
  <si>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</si>
  <si>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</si>
  <si>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</si>
  <si>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</si>
  <si>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</si>
  <si>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</si>
  <si>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</si>
  <si>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</si>
  <si>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</si>
  <si>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</si>
  <si>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</si>
  <si>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</si>
  <si>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</si>
  <si>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</si>
  <si>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</si>
  <si>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</si>
  <si>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</si>
  <si>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</si>
  <si>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</si>
  <si>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</si>
  <si>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</si>
  <si>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</si>
  <si>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</si>
  <si>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</si>
  <si>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</si>
  <si>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</si>
  <si>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</si>
  <si>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</si>
  <si>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</si>
  <si>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</si>
  <si>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</si>
  <si>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</si>
  <si>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</si>
  <si>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</si>
  <si>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</si>
  <si>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</si>
  <si>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</si>
  <si>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</si>
  <si>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</si>
  <si>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</si>
  <si>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</si>
  <si>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</si>
  <si>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</si>
  <si>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</si>
  <si>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</si>
  <si>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</si>
  <si>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</si>
  <si>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</si>
  <si>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</si>
  <si>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</si>
  <si>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</si>
  <si>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</si>
  <si>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</si>
  <si>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</si>
  <si>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</si>
  <si>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</si>
  <si>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</si>
  <si>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</si>
  <si>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</si>
  <si>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</si>
  <si>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</si>
  <si>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</si>
  <si>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</si>
  <si>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</si>
  <si>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</si>
  <si>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</si>
  <si>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</si>
  <si>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</si>
  <si>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</si>
  <si>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</si>
  <si>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</si>
  <si>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</si>
  <si>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</si>
  <si>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</si>
  <si>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</si>
  <si>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</si>
  <si>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</si>
  <si>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</si>
  <si>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</si>
  <si>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</si>
  <si>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</si>
  <si>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</si>
  <si>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</si>
  <si>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</si>
  <si>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</si>
  <si>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</si>
  <si>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</si>
  <si>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</si>
  <si>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</si>
  <si>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</si>
  <si>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</si>
  <si>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</si>
  <si>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</si>
  <si>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</si>
  <si>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</si>
  <si>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</si>
  <si>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</si>
  <si>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</si>
  <si>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</si>
  <si>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</si>
  <si>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</si>
  <si>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</si>
  <si>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</si>
  <si>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</si>
  <si>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</si>
  <si>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</si>
  <si>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</si>
  <si>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</si>
  <si>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</si>
  <si>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</si>
  <si>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</si>
  <si>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</si>
  <si>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</si>
  <si>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</si>
  <si>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</si>
  <si>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</si>
  <si>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</si>
  <si>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</si>
  <si>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</si>
  <si>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</si>
  <si>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</si>
  <si>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</si>
  <si>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</si>
  <si>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</si>
  <si>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</si>
  <si>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</si>
  <si>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</si>
  <si>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</si>
  <si>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</si>
  <si>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</si>
  <si>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</si>
  <si>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</si>
  <si>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</si>
  <si>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</si>
  <si>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</si>
  <si>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</si>
  <si>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</si>
  <si>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</si>
  <si>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</si>
  <si>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</si>
  <si>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</si>
  <si>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</si>
  <si>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</si>
  <si>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</si>
  <si>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</si>
  <si>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</si>
  <si>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</si>
  <si>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</si>
  <si>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</si>
  <si>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</si>
  <si>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</si>
  <si>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</si>
  <si>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</si>
  <si>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</si>
  <si>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</si>
  <si>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</si>
  <si>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</si>
  <si>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</si>
  <si>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</si>
  <si>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</si>
  <si>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</si>
  <si>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</si>
  <si>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</si>
  <si>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</si>
  <si>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</si>
  <si>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</si>
  <si>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</si>
  <si>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</si>
  <si>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</si>
  <si>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</si>
  <si>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</si>
  <si>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</si>
  <si>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</si>
  <si>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</si>
  <si>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</si>
  <si>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</si>
  <si>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</si>
  <si>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</si>
  <si>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</si>
  <si>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</si>
  <si>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</si>
  <si>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</si>
  <si>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</si>
  <si>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</si>
  <si>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</si>
  <si>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</si>
  <si>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</si>
  <si>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</si>
  <si>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</si>
  <si>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</si>
  <si>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</si>
  <si>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</si>
  <si>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</si>
  <si>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</si>
  <si>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</si>
  <si>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</si>
  <si>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</si>
  <si>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</si>
  <si>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</si>
  <si>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</si>
  <si>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</si>
  <si>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</si>
  <si>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</si>
  <si>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</si>
  <si>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</si>
  <si>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</si>
  <si>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</si>
  <si>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</si>
  <si>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</si>
  <si>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</si>
  <si>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</si>
  <si>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</si>
  <si>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</si>
  <si>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</si>
  <si>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</si>
  <si>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</si>
  <si>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</si>
  <si>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</si>
  <si>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</si>
  <si>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</si>
  <si>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</si>
  <si>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</si>
  <si>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</si>
  <si>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</si>
  <si>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</si>
  <si>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</si>
  <si>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</si>
  <si>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</si>
  <si>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</si>
  <si>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</si>
  <si>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</si>
  <si>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</si>
  <si>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</si>
  <si>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</si>
  <si>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</si>
  <si>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</si>
  <si>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</si>
  <si>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</si>
  <si>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</si>
  <si>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</si>
  <si>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</si>
  <si>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</si>
  <si>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</si>
  <si>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</si>
  <si>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</si>
  <si>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</si>
  <si>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</si>
  <si>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</si>
  <si>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</si>
  <si>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</si>
  <si>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</si>
  <si>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</si>
  <si>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</si>
  <si>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</si>
  <si>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</si>
  <si>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</si>
  <si>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</si>
  <si>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</si>
  <si>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</si>
  <si>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</si>
  <si>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</si>
  <si>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</si>
  <si>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</si>
  <si>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</si>
  <si>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</si>
  <si>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</si>
  <si>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</si>
  <si>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</si>
  <si>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</si>
  <si>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</si>
  <si>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</si>
  <si>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</si>
  <si>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</si>
  <si>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</si>
  <si>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</si>
  <si>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</si>
  <si>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</si>
  <si>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</si>
  <si>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</si>
  <si>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</si>
  <si>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</si>
  <si>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</si>
  <si>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</si>
  <si>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</si>
  <si>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</si>
  <si>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</si>
  <si>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</si>
  <si>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</si>
  <si>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</si>
  <si>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</si>
  <si>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</si>
  <si>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</si>
  <si>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</si>
  <si>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</si>
  <si>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</si>
  <si>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</si>
  <si>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</si>
  <si>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</si>
  <si>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</si>
  <si>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</si>
  <si>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</si>
  <si>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</si>
  <si>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</si>
  <si>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</si>
  <si>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</si>
  <si>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</si>
  <si>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</si>
  <si>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</si>
  <si>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</si>
  <si>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</si>
  <si>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</si>
  <si>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</si>
  <si>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</si>
  <si>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</si>
  <si>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</si>
  <si>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</si>
  <si>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</si>
  <si>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</si>
  <si>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</si>
  <si>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</si>
  <si>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</si>
  <si>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</si>
  <si>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</si>
  <si>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</si>
  <si>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</si>
  <si>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</si>
  <si>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</si>
  <si>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</si>
  <si>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</si>
  <si>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</si>
  <si>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</si>
  <si>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</si>
  <si>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</si>
  <si>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</si>
  <si>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</si>
  <si>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</si>
  <si>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</si>
  <si>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</si>
  <si>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</si>
  <si>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</si>
  <si>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</si>
  <si>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</si>
  <si>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</si>
  <si>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</si>
  <si>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</si>
  <si>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</si>
  <si>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</si>
  <si>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</si>
  <si>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</si>
  <si>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</si>
  <si>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</si>
  <si>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</si>
  <si>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</si>
  <si>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</si>
  <si>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</si>
  <si>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</si>
  <si>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</si>
  <si>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</si>
  <si>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</si>
  <si>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</si>
  <si>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</si>
  <si>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</si>
  <si>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</si>
  <si>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</si>
  <si>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</si>
  <si>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</si>
  <si>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</si>
  <si>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</si>
  <si>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</si>
  <si>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</si>
  <si>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</si>
  <si>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</si>
  <si>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</si>
  <si>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</si>
  <si>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</si>
  <si>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</si>
  <si>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</si>
  <si>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</si>
  <si>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</si>
  <si>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</si>
  <si>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</si>
  <si>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</si>
  <si>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</si>
  <si>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</si>
  <si>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</si>
  <si>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</si>
  <si>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</si>
  <si>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</si>
  <si>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</si>
  <si>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</si>
  <si>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</si>
  <si>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</si>
  <si>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</si>
  <si>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</si>
  <si>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</si>
  <si>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</si>
  <si>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</si>
  <si>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</si>
  <si>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</si>
  <si>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</si>
  <si>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</si>
  <si>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</si>
  <si>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</si>
  <si>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</si>
  <si>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</si>
  <si>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</si>
  <si>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</si>
  <si>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</si>
  <si>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</si>
  <si>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</si>
  <si>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</si>
  <si>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</si>
  <si>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</si>
  <si>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</si>
  <si>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</si>
  <si>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</si>
  <si>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</si>
  <si>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</si>
  <si>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</si>
  <si>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</si>
  <si>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</si>
  <si>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</si>
  <si>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</si>
  <si>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</si>
  <si>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</si>
  <si>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</si>
  <si>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</si>
  <si>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</si>
  <si>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</si>
  <si>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</si>
  <si>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</si>
  <si>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</si>
  <si>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</si>
  <si>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</si>
  <si>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</si>
  <si>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</si>
  <si>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</si>
  <si>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</si>
  <si>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</si>
  <si>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</si>
  <si>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</si>
  <si>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</si>
  <si>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</si>
  <si>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</si>
  <si>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</si>
  <si>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</si>
  <si>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</si>
  <si>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</si>
  <si>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</si>
  <si>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</si>
  <si>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</si>
  <si>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</si>
  <si>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</si>
  <si>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</si>
  <si>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</si>
  <si>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</si>
  <si>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</si>
  <si>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</si>
  <si>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</si>
  <si>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</si>
  <si>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</si>
  <si>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</si>
  <si>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</si>
  <si>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</si>
  <si>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</si>
  <si>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</si>
  <si>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</si>
  <si>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</si>
  <si>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</si>
  <si>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</si>
  <si>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</si>
  <si>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</si>
  <si>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</si>
  <si>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</si>
  <si>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</si>
  <si>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</si>
  <si>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</si>
  <si>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</si>
  <si>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</si>
  <si>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</si>
  <si>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</si>
  <si>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</si>
  <si>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</si>
  <si>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</si>
  <si>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</si>
  <si>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</si>
  <si>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</si>
  <si>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</si>
  <si>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</si>
  <si>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</si>
  <si>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</si>
  <si>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</si>
  <si>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</si>
  <si>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</si>
  <si>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</si>
  <si>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</si>
  <si>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</si>
  <si>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</si>
  <si>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</si>
  <si>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</si>
  <si>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</si>
  <si>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</si>
  <si>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</si>
  <si>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</si>
  <si>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</si>
  <si>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</si>
  <si>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</si>
  <si>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</si>
  <si>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</si>
  <si>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</si>
  <si>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</si>
  <si>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</si>
  <si>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</si>
  <si>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</si>
  <si>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</si>
  <si>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</si>
  <si>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</si>
  <si>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</si>
  <si>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</si>
  <si>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</si>
  <si>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</si>
  <si>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</si>
  <si>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</si>
  <si>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</si>
  <si>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</si>
  <si>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</si>
  <si>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</si>
  <si>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</si>
  <si>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</si>
  <si>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</si>
  <si>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</si>
  <si>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</si>
  <si>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</si>
  <si>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</si>
  <si>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</si>
  <si>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</si>
  <si>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</si>
  <si>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</si>
  <si>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</si>
  <si>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</si>
  <si>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</si>
  <si>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</si>
  <si>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</si>
  <si>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</si>
  <si>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</si>
  <si>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</si>
  <si>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</si>
  <si>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</si>
  <si>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</si>
  <si>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</si>
  <si>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</si>
  <si>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</si>
  <si>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</si>
  <si>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</si>
  <si>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</si>
  <si>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</si>
  <si>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</si>
  <si>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</si>
  <si>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</si>
  <si>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</si>
  <si>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</si>
  <si>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</si>
  <si>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</si>
  <si>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</si>
  <si>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</si>
  <si>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</si>
  <si>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</si>
  <si>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</si>
  <si>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</si>
  <si>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</si>
  <si>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</si>
  <si>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</si>
  <si>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</si>
  <si>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</si>
  <si>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</si>
  <si>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</si>
  <si>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</si>
  <si>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</si>
  <si>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</si>
  <si>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</si>
  <si>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</si>
  <si>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</si>
  <si>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</si>
  <si>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</si>
  <si>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</si>
  <si>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</si>
  <si>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</si>
  <si>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</si>
  <si>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</si>
  <si>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</si>
  <si>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</si>
  <si>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</si>
  <si>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</si>
  <si>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</si>
  <si>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</si>
  <si>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</si>
  <si>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</si>
  <si>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</si>
  <si>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</si>
  <si>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</si>
  <si>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</si>
  <si>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</si>
  <si>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</si>
  <si>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</si>
  <si>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</si>
  <si>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</si>
  <si>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</si>
  <si>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</si>
  <si>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</si>
  <si>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</si>
  <si>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</si>
  <si>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</si>
  <si>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</si>
  <si>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</si>
  <si>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</si>
  <si>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</si>
  <si>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</si>
  <si>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</si>
  <si>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</si>
  <si>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</si>
  <si>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</si>
  <si>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</si>
  <si>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</si>
  <si>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</si>
  <si>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</si>
  <si>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</si>
  <si>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</si>
  <si>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</si>
  <si>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</si>
  <si>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</si>
  <si>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</si>
  <si>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</si>
  <si>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</si>
  <si>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</si>
  <si>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</si>
  <si>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</si>
  <si>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</si>
  <si>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</si>
  <si>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</si>
  <si>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</si>
  <si>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</si>
  <si>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</si>
  <si>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</si>
  <si>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</si>
  <si>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</si>
  <si>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</si>
  <si>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</si>
  <si>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</si>
  <si>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</si>
  <si>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</si>
  <si>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</si>
  <si>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</si>
  <si>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</si>
  <si>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</si>
  <si>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</si>
  <si>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</si>
  <si>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</si>
  <si>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</si>
  <si>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</si>
  <si>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</si>
  <si>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</si>
  <si>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</si>
  <si>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</si>
  <si>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</si>
  <si>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</si>
  <si>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</si>
  <si>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</si>
  <si>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</si>
  <si>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</si>
  <si>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</si>
  <si>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</si>
  <si>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</si>
  <si>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</si>
  <si>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</si>
  <si>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</si>
  <si>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</si>
  <si>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</si>
  <si>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</si>
  <si>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</si>
  <si>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</si>
  <si>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</si>
  <si>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</si>
  <si>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</si>
  <si>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</si>
  <si>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</si>
  <si>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</si>
  <si>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</si>
  <si>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</si>
  <si>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</si>
  <si>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</si>
  <si>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</si>
  <si>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</si>
  <si>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</si>
  <si>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</si>
  <si>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</si>
  <si>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</si>
  <si>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</si>
  <si>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</si>
  <si>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</si>
  <si>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</si>
  <si>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</si>
  <si>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</si>
  <si>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</si>
  <si>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</si>
  <si>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</si>
  <si>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</si>
  <si>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</si>
  <si>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</si>
  <si>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</si>
  <si>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</si>
  <si>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</si>
  <si>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</si>
  <si>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</si>
  <si>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</si>
  <si>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</si>
  <si>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</si>
  <si>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</si>
  <si>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</si>
  <si>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</si>
  <si>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</si>
  <si>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</si>
  <si>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</si>
  <si>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</si>
  <si>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</si>
  <si>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</si>
  <si>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</si>
  <si>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</si>
  <si>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</si>
  <si>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</si>
  <si>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</si>
  <si>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</si>
  <si>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</si>
  <si>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</si>
  <si>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</si>
  <si>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</si>
  <si>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</si>
  <si>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</si>
  <si>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</si>
  <si>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</si>
  <si>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</si>
  <si>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</si>
  <si>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</si>
  <si>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</si>
  <si>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</si>
  <si>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</si>
  <si>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</si>
  <si>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</si>
  <si>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</si>
  <si>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</si>
  <si>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</si>
  <si>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</si>
  <si>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</si>
  <si>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</si>
  <si>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</si>
  <si>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</si>
  <si>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</si>
  <si>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</si>
  <si>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</si>
  <si>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</si>
  <si>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</si>
  <si>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</si>
  <si>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</si>
  <si>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</si>
  <si>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</si>
  <si>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</si>
  <si>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</si>
  <si>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</si>
  <si>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</si>
  <si>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</si>
  <si>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</si>
  <si>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</si>
  <si>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</si>
  <si>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</si>
  <si>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</si>
  <si>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</si>
  <si>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</si>
  <si>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</si>
  <si>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</si>
  <si>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</si>
  <si>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</si>
  <si>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</si>
  <si>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</si>
  <si>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</si>
  <si>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</si>
  <si>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</si>
  <si>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</si>
  <si>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</si>
  <si>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</si>
  <si>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</si>
  <si>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</si>
  <si>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</si>
  <si>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</si>
  <si>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</si>
  <si>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</si>
  <si>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</si>
  <si>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</si>
  <si>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</si>
  <si>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</si>
  <si>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</si>
  <si>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</si>
  <si>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</si>
  <si>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</si>
  <si>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</si>
  <si>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</si>
  <si>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</si>
  <si>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</si>
  <si>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</si>
  <si>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</si>
  <si>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</si>
  <si>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</si>
  <si>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</si>
  <si>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</si>
  <si>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</si>
  <si>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</si>
  <si>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</si>
  <si>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</si>
  <si>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</si>
  <si>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</si>
  <si>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</si>
  <si>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</si>
  <si>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</si>
  <si>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</si>
  <si>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</si>
  <si>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</si>
  <si>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</si>
  <si>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</si>
  <si>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</si>
  <si>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</si>
  <si>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</si>
  <si>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</si>
  <si>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</si>
  <si>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</si>
  <si>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</si>
  <si>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</si>
  <si>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</si>
  <si>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</si>
  <si>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</si>
  <si>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</si>
  <si>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</si>
  <si>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</si>
  <si>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</si>
  <si>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</si>
  <si>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</si>
  <si>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</si>
  <si>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</si>
  <si>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</si>
  <si>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</si>
  <si>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</si>
  <si>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</si>
  <si>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</si>
  <si>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</si>
  <si>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</si>
  <si>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</si>
  <si>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</si>
  <si>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</si>
  <si>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</si>
  <si>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</si>
  <si>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</si>
  <si>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</si>
  <si>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</si>
  <si>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</si>
  <si>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</si>
  <si>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</si>
  <si>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</si>
  <si>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</si>
  <si>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</si>
  <si>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</si>
  <si>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</si>
  <si>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</si>
  <si>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</si>
  <si>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</si>
  <si>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</si>
  <si>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</si>
  <si>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</si>
  <si>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</si>
  <si>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</si>
  <si>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</si>
  <si>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</si>
  <si>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</si>
  <si>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</si>
  <si>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</si>
  <si>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</si>
  <si>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</si>
  <si>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</si>
  <si>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</si>
  <si>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</si>
  <si>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</si>
  <si>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</si>
  <si>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</si>
  <si>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</si>
  <si>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</si>
  <si>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</si>
  <si>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</si>
  <si>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</si>
  <si>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</si>
  <si>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</si>
  <si>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</si>
  <si>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</si>
  <si>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</si>
  <si>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</si>
  <si>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</si>
  <si>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</si>
  <si>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</si>
  <si>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</si>
  <si>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</si>
  <si>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</si>
  <si>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</si>
  <si>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</si>
  <si>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</si>
  <si>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</si>
  <si>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</si>
  <si>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</si>
  <si>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</si>
  <si>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</si>
  <si>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</si>
  <si>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</si>
  <si>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</si>
  <si>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</si>
  <si>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</si>
  <si>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</si>
  <si>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</si>
  <si>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</si>
  <si>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</si>
  <si>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</si>
  <si>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</si>
  <si>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</si>
  <si>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</si>
  <si>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</si>
  <si>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</si>
  <si>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</si>
  <si>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</si>
  <si>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</si>
  <si>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</si>
  <si>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</si>
  <si>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</si>
  <si>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</si>
  <si>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</si>
  <si>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</si>
  <si>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</si>
  <si>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</si>
  <si>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</si>
  <si>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</si>
  <si>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</si>
  <si>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</si>
  <si>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</si>
  <si>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</si>
  <si>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</si>
  <si>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</si>
  <si>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</si>
  <si>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</si>
  <si>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</si>
  <si>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</si>
  <si>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</si>
  <si>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</si>
  <si>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</si>
  <si>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</si>
  <si>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</si>
  <si>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</si>
  <si>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</si>
  <si>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</si>
  <si>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</si>
  <si>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</si>
  <si>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</si>
  <si>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</si>
  <si>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</si>
  <si>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</si>
  <si>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</si>
  <si>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</si>
  <si>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</si>
  <si>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</si>
  <si>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</si>
  <si>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</si>
  <si>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</si>
  <si>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</si>
  <si>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</si>
  <si>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</si>
  <si>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</si>
  <si>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</si>
  <si>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</si>
  <si>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</si>
  <si>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</si>
  <si>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</si>
  <si>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</si>
  <si>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</si>
  <si>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</si>
  <si>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</si>
  <si>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</si>
  <si>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</si>
  <si>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</si>
  <si>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</si>
  <si>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</si>
  <si>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</si>
  <si>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</si>
  <si>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</si>
  <si>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</si>
  <si>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</si>
  <si>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</si>
  <si>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</si>
  <si>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</si>
  <si>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</si>
  <si>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</si>
  <si>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</si>
  <si>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</si>
  <si>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</si>
  <si>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</si>
  <si>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</si>
  <si>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</si>
  <si>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</si>
  <si>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</si>
  <si>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</si>
  <si>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</si>
  <si>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</si>
  <si>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</si>
  <si>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</si>
  <si>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</si>
  <si>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</si>
  <si>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</si>
  <si>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</si>
  <si>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</si>
  <si>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</si>
  <si>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</si>
  <si>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</si>
  <si>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</si>
  <si>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</si>
  <si>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</si>
  <si>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</si>
  <si>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</si>
  <si>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</si>
  <si>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</si>
  <si>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</si>
  <si>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</si>
  <si>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</si>
  <si>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</si>
  <si>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</si>
  <si>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</si>
  <si>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</si>
  <si>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</si>
  <si>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</si>
  <si>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</si>
  <si>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</si>
  <si>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</si>
  <si>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</si>
  <si>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</si>
  <si>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</si>
  <si>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</si>
  <si>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</si>
  <si>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</si>
  <si>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</si>
  <si>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</si>
  <si>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</si>
  <si>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</si>
  <si>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</si>
  <si>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</si>
  <si>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</si>
  <si>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</si>
  <si>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</si>
  <si>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</si>
  <si>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</si>
  <si>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</si>
  <si>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</si>
  <si>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</si>
  <si>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</si>
  <si>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</si>
  <si>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</si>
  <si>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</si>
  <si>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</si>
  <si>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</si>
  <si>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</si>
  <si>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</si>
  <si>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</si>
  <si>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</si>
  <si>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</si>
  <si>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</si>
  <si>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</si>
  <si>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</si>
  <si>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</si>
  <si>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</si>
  <si>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</si>
  <si>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</si>
  <si>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</si>
  <si>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</si>
  <si>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</si>
  <si>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</si>
  <si>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</si>
  <si>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</si>
  <si>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</si>
  <si>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</si>
  <si>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</si>
  <si>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</si>
  <si>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</si>
  <si>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</si>
  <si>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</si>
  <si>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</si>
  <si>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</si>
  <si>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</si>
  <si>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</si>
  <si>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</si>
  <si>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</si>
  <si>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</si>
  <si>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</si>
  <si>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</si>
  <si>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</si>
  <si>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</si>
  <si>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</si>
  <si>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</si>
  <si>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</si>
  <si>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</si>
  <si>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</si>
  <si>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</si>
  <si>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</si>
  <si>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</si>
  <si>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</si>
  <si>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</si>
  <si>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</si>
  <si>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</si>
  <si>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</si>
  <si>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</si>
  <si>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</si>
  <si>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</si>
  <si>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</si>
  <si>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</si>
  <si>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</si>
  <si>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</si>
  <si>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</si>
  <si>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</si>
  <si>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</si>
  <si>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</si>
  <si>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</si>
  <si>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</si>
  <si>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</si>
  <si>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</si>
  <si>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</si>
  <si>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</si>
  <si>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</si>
  <si>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</si>
  <si>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</si>
  <si>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</si>
  <si>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</si>
  <si>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</si>
  <si>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</si>
  <si>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</si>
  <si>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</si>
  <si>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</si>
  <si>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</si>
  <si>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</si>
  <si>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</si>
  <si>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</si>
  <si>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</si>
  <si>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</si>
  <si>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</si>
  <si>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</si>
  <si>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</si>
  <si>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</si>
  <si>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</si>
  <si>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</si>
  <si>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</si>
  <si>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</si>
  <si>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</si>
  <si>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</si>
  <si>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</si>
  <si>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</si>
  <si>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</si>
  <si>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</si>
  <si>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</si>
  <si>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</si>
  <si>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</si>
  <si>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</si>
  <si>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</si>
  <si>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</si>
  <si>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</si>
  <si>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</si>
  <si>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</si>
  <si>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</si>
  <si>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</si>
  <si>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</si>
  <si>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</si>
  <si>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</si>
  <si>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</si>
  <si>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</si>
  <si>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</si>
  <si>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</si>
  <si>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</si>
  <si>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</si>
  <si>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</si>
  <si>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</si>
  <si>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</si>
  <si>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</si>
  <si>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</si>
  <si>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</si>
  <si>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</si>
  <si>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</si>
  <si>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</si>
  <si>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</si>
  <si>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</si>
  <si>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</si>
  <si>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</si>
  <si>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</si>
  <si>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</si>
  <si>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</si>
  <si>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</si>
  <si>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</si>
  <si>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</si>
  <si>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</si>
  <si>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</si>
  <si>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</si>
  <si>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</si>
  <si>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</si>
  <si>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</si>
  <si>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</si>
  <si>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</si>
  <si>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</si>
  <si>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</si>
  <si>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</si>
  <si>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</si>
  <si>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</si>
  <si>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</si>
  <si>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</si>
  <si>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</si>
  <si>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</si>
  <si>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</si>
  <si>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</si>
  <si>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</si>
  <si>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</si>
  <si>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</si>
  <si>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</si>
  <si>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</si>
  <si>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</si>
  <si>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</si>
  <si>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</si>
  <si>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</si>
  <si>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</si>
  <si>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</si>
  <si>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</si>
  <si>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</si>
  <si>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</si>
  <si>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</si>
  <si>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</si>
  <si>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</si>
  <si>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</si>
  <si>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</si>
  <si>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</si>
  <si>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</si>
  <si>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</si>
  <si>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</si>
  <si>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</si>
  <si>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</si>
  <si>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</si>
  <si>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</si>
  <si>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</si>
  <si>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</si>
  <si>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</si>
  <si>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</si>
  <si>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</si>
  <si>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</si>
  <si>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</si>
  <si>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</si>
  <si>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</si>
  <si>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</si>
  <si>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</si>
  <si>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</si>
  <si>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</si>
  <si>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</si>
  <si>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</si>
  <si>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</si>
  <si>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</si>
  <si>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</si>
  <si>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</si>
  <si>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</si>
  <si>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</si>
  <si>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</si>
  <si>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</si>
  <si>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</si>
  <si>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</si>
  <si>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</si>
  <si>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</si>
  <si>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</si>
  <si>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</si>
  <si>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</si>
  <si>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</si>
  <si>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</si>
  <si>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</si>
  <si>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</si>
  <si>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</si>
  <si>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</si>
  <si>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</si>
  <si>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</si>
  <si>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</si>
  <si>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</si>
  <si>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</si>
  <si>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</si>
  <si>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</si>
  <si>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</si>
  <si>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</si>
  <si>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</si>
  <si>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</si>
  <si>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</si>
  <si>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</si>
  <si>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</si>
  <si>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</si>
  <si>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</si>
  <si>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</si>
  <si>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</si>
  <si>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</si>
  <si>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</si>
  <si>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</si>
  <si>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</si>
  <si>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</si>
  <si>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</si>
  <si>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</si>
  <si>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</si>
  <si>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</si>
  <si>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</si>
  <si>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</si>
  <si>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</si>
  <si>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</si>
  <si>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</si>
  <si>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</si>
  <si>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</si>
  <si>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</si>
  <si>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</si>
  <si>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</si>
  <si>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</si>
  <si>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</si>
  <si>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</si>
  <si>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</si>
  <si>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</si>
  <si>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</si>
  <si>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</si>
  <si>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</si>
  <si>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</si>
  <si>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</si>
  <si>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</si>
  <si>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</si>
  <si>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</si>
  <si>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</si>
  <si>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</si>
  <si>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</si>
  <si>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</si>
  <si>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</si>
  <si>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</si>
  <si>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</si>
  <si>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</si>
  <si>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</si>
  <si>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</si>
  <si>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</si>
  <si>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</si>
  <si>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</si>
  <si>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</si>
  <si>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</si>
  <si>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</si>
  <si>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</si>
  <si>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</si>
  <si>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</si>
  <si>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</si>
  <si>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</si>
  <si>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</si>
  <si>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</si>
  <si>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</si>
  <si>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</si>
  <si>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</si>
  <si>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</si>
  <si>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</si>
  <si>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</si>
  <si>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</si>
  <si>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</si>
  <si>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</si>
  <si>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</si>
  <si>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</si>
  <si>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</si>
  <si>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</si>
  <si>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</si>
  <si>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</si>
  <si>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</si>
  <si>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</si>
  <si>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</si>
  <si>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</si>
  <si>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</si>
  <si>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</si>
  <si>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</si>
  <si>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</si>
  <si>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</si>
  <si>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</si>
  <si>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</si>
  <si>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</si>
  <si>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</si>
  <si>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</si>
  <si>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</si>
  <si>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</si>
  <si>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</si>
  <si>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</si>
  <si>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</si>
  <si>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</si>
  <si>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</si>
  <si>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</si>
  <si>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</si>
  <si>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</si>
  <si>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</si>
  <si>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</si>
  <si>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</si>
  <si>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</si>
  <si>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</si>
  <si>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</si>
  <si>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</si>
  <si>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</si>
  <si>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</si>
  <si>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</si>
  <si>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</si>
  <si>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</si>
  <si>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</si>
  <si>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</si>
  <si>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</si>
  <si>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</si>
  <si>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</si>
  <si>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</si>
  <si>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</si>
  <si>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</si>
  <si>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</si>
  <si>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</si>
  <si>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</si>
  <si>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</si>
  <si>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</si>
  <si>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</si>
  <si>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</si>
  <si>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</si>
  <si>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</si>
  <si>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</si>
  <si>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</si>
  <si>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</si>
  <si>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</si>
  <si>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</si>
  <si>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</si>
  <si>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</si>
  <si>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</si>
  <si>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</si>
  <si>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</si>
  <si>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</si>
  <si>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</si>
  <si>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</si>
  <si>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</si>
  <si>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</si>
  <si>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</si>
  <si>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</si>
  <si>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</si>
  <si>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</si>
  <si>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</si>
  <si>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</si>
  <si>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</si>
  <si>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</si>
  <si>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</si>
  <si>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</si>
  <si>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</si>
  <si>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</si>
  <si>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</si>
  <si>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</si>
  <si>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</si>
  <si>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</si>
  <si>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</si>
  <si>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</si>
  <si>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</si>
  <si>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</si>
  <si>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</si>
  <si>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</si>
  <si>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</si>
  <si>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</si>
  <si>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</si>
  <si>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</si>
  <si>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</si>
  <si>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</si>
  <si>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</si>
  <si>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</si>
  <si>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</si>
  <si>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</si>
  <si>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</si>
  <si>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</si>
  <si>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</si>
  <si>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</si>
  <si>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</si>
  <si>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</si>
  <si>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</si>
  <si>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</si>
  <si>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</si>
  <si>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</si>
  <si>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</si>
  <si>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</si>
  <si>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</si>
  <si>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</si>
  <si>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</si>
  <si>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</si>
  <si>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</si>
  <si>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</si>
  <si>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</si>
  <si>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</si>
  <si>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</si>
  <si>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</si>
  <si>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</si>
  <si>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</si>
  <si>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</si>
  <si>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</si>
  <si>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</si>
  <si>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</si>
  <si>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</si>
  <si>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</si>
  <si>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</si>
  <si>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</si>
  <si>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</si>
  <si>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</si>
  <si>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</si>
  <si>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</si>
  <si>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</si>
  <si>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</si>
  <si>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</si>
  <si>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</si>
  <si>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</si>
  <si>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</si>
  <si>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</si>
  <si>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</si>
  <si>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</si>
  <si>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</si>
  <si>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</si>
  <si>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</si>
  <si>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</si>
  <si>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</si>
  <si>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</si>
  <si>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</si>
  <si>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</si>
  <si>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</si>
  <si>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</si>
  <si>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</si>
  <si>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</si>
  <si>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</si>
  <si>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</si>
  <si>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</si>
  <si>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</si>
  <si>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</si>
  <si>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</si>
  <si>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</si>
  <si>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</si>
  <si>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</si>
  <si>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</si>
  <si>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</si>
  <si>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</si>
  <si>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</si>
  <si>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</si>
  <si>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</si>
  <si>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</si>
  <si>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</si>
  <si>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</si>
  <si>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</si>
  <si>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</si>
  <si>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</si>
  <si>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</si>
  <si>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</si>
  <si>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</si>
  <si>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</si>
  <si>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</si>
  <si>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</si>
  <si>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</si>
  <si>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</si>
  <si>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</si>
  <si>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</si>
  <si>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</si>
  <si>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</si>
  <si>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</si>
  <si>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</si>
  <si>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</si>
  <si>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</si>
  <si>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</si>
  <si>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</si>
  <si>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</si>
  <si>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</si>
  <si>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</si>
  <si>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</si>
  <si>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</si>
  <si>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</si>
  <si>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</si>
  <si>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</si>
  <si>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</si>
  <si>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</si>
  <si>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</si>
  <si>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</si>
  <si>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</si>
  <si>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</si>
  <si>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</si>
  <si>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</si>
  <si>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</si>
  <si>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</si>
  <si>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</si>
  <si>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</si>
  <si>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</si>
  <si>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</si>
  <si>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</si>
  <si>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</si>
  <si>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</si>
  <si>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</si>
  <si>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</si>
  <si>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</si>
  <si>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</si>
  <si>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</si>
  <si>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</si>
  <si>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</si>
  <si>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</si>
  <si>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</si>
  <si>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</si>
  <si>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</si>
  <si>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</si>
  <si>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</si>
  <si>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</si>
  <si>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</si>
  <si>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</si>
  <si>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</si>
  <si>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</si>
  <si>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</si>
  <si>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</si>
  <si>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</si>
  <si>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</si>
  <si>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</si>
  <si>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</si>
  <si>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</si>
  <si>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</si>
  <si>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</si>
  <si>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</si>
  <si>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</si>
  <si>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</si>
  <si>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</si>
  <si>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</si>
  <si>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</si>
  <si>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</si>
  <si>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</si>
  <si>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</si>
  <si>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</si>
  <si>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</si>
  <si>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</si>
  <si>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</si>
  <si>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</si>
  <si>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</si>
  <si>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</si>
  <si>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</si>
  <si>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</si>
  <si>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</si>
  <si>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</si>
  <si>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</si>
  <si>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</si>
  <si>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</si>
  <si>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</si>
  <si>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</si>
  <si>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</si>
  <si>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</si>
  <si>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</si>
  <si>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</si>
  <si>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</si>
  <si>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</si>
  <si>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</si>
  <si>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</si>
  <si>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</si>
  <si>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</si>
  <si>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</si>
  <si>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</si>
  <si>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</si>
  <si>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</si>
  <si>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</si>
  <si>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</si>
  <si>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</si>
  <si>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</si>
  <si>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</si>
  <si>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</si>
  <si>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</si>
  <si>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</si>
  <si>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</si>
  <si>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</si>
  <si>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</si>
  <si>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</si>
  <si>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</si>
  <si>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</si>
  <si>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</si>
  <si>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</si>
  <si>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</si>
  <si>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</si>
  <si>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</si>
  <si>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</si>
  <si>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</si>
  <si>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</si>
  <si>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</si>
  <si>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</si>
  <si>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</si>
  <si>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</si>
  <si>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</si>
  <si>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</si>
  <si>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</si>
  <si>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</si>
  <si>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</si>
  <si>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</si>
  <si>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</si>
  <si>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</si>
  <si>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</si>
  <si>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</si>
  <si>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</si>
  <si>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</si>
  <si>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</si>
  <si>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</si>
  <si>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</si>
  <si>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</si>
  <si>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</si>
  <si>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</si>
  <si>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</si>
  <si>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</si>
  <si>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</si>
  <si>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</si>
  <si>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</si>
  <si>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</si>
  <si>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</si>
  <si>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</si>
  <si>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</si>
  <si>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</si>
  <si>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</si>
  <si>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</si>
  <si>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</si>
  <si>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</si>
  <si>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</si>
  <si>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</si>
  <si>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</si>
  <si>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</si>
  <si>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</si>
  <si>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</si>
  <si>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</si>
  <si>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</si>
  <si>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</si>
  <si>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</si>
  <si>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</si>
  <si>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</si>
  <si>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</si>
  <si>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</si>
  <si>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</si>
  <si>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</si>
  <si>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</si>
  <si>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</si>
  <si>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</si>
  <si>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</si>
  <si>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</si>
  <si>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</si>
  <si>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</si>
  <si>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</si>
  <si>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</si>
  <si>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</si>
  <si>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</si>
  <si>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</si>
  <si>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</si>
  <si>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</si>
  <si>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</si>
  <si>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</si>
  <si>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</si>
  <si>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</si>
  <si>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</si>
  <si>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</si>
  <si>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</si>
  <si>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</si>
  <si>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</si>
  <si>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</si>
  <si>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</si>
  <si>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</si>
  <si>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</si>
  <si>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</si>
  <si>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</si>
  <si>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</si>
  <si>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</si>
  <si>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</si>
  <si>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</si>
  <si>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</si>
  <si>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</si>
  <si>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</si>
  <si>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</si>
  <si>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</si>
  <si>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</si>
  <si>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</si>
  <si>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</si>
  <si>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</si>
  <si>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</si>
  <si>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</si>
  <si>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</si>
  <si>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</si>
  <si>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</si>
  <si>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</si>
  <si>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</si>
  <si>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</si>
  <si>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</si>
  <si>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</si>
  <si>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</si>
  <si>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</si>
  <si>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</si>
  <si>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</si>
  <si>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</si>
  <si>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</si>
  <si>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</si>
  <si>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</si>
  <si>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</si>
  <si>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</si>
  <si>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</si>
  <si>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</si>
  <si>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</si>
  <si>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</si>
  <si>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</si>
  <si>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</si>
  <si>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</si>
  <si>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</si>
  <si>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</si>
  <si>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</si>
  <si>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</si>
  <si>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</si>
  <si>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</si>
  <si>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</si>
  <si>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</si>
  <si>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</si>
  <si>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</si>
  <si>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</si>
  <si>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</si>
  <si>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</si>
  <si>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</si>
  <si>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</si>
  <si>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</si>
  <si>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</si>
  <si>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</si>
  <si>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</si>
  <si>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</si>
  <si>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</si>
  <si>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</si>
  <si>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</si>
  <si>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</si>
  <si>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</si>
  <si>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</si>
  <si>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</si>
  <si>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</si>
  <si>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</si>
  <si>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</si>
  <si>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</si>
  <si>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</si>
  <si>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</si>
  <si>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</si>
  <si>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</si>
  <si>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</si>
  <si>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</si>
  <si>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</si>
  <si>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</si>
  <si>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</si>
  <si>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</si>
  <si>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</si>
  <si>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</si>
  <si>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</si>
  <si>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</si>
  <si>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</si>
  <si>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</si>
  <si>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</si>
  <si>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</si>
  <si>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</si>
  <si>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</si>
  <si>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</si>
  <si>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</si>
  <si>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</si>
  <si>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</si>
  <si>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</si>
  <si>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</si>
  <si>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</si>
  <si>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</si>
  <si>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</si>
  <si>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</si>
  <si>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</si>
  <si>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</si>
  <si>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</si>
  <si>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</si>
  <si>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</si>
  <si>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</si>
  <si>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</si>
  <si>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</si>
  <si>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</si>
  <si>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</si>
  <si>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</si>
  <si>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</si>
  <si>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</si>
  <si>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</si>
  <si>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</si>
  <si>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</si>
  <si>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</si>
  <si>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</si>
  <si>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</si>
  <si>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</si>
  <si>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</si>
  <si>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</si>
  <si>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</si>
  <si>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</si>
  <si>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</si>
  <si>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</si>
  <si>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</si>
  <si>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</si>
  <si>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</si>
  <si>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</si>
  <si>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</si>
  <si>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</si>
  <si>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</si>
  <si>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</si>
  <si>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</si>
  <si>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</si>
  <si>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</si>
  <si>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</si>
  <si>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</si>
  <si>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</si>
  <si>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</si>
  <si>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</si>
  <si>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</si>
  <si>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</si>
  <si>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</si>
  <si>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</si>
  <si>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</si>
  <si>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</si>
  <si>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</si>
  <si>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</si>
  <si>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</si>
  <si>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</si>
  <si>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</si>
  <si>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</si>
  <si>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</si>
  <si>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</si>
  <si>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</si>
  <si>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</si>
  <si>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</si>
  <si>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</si>
  <si>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</si>
  <si>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</si>
  <si>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</si>
  <si>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</si>
  <si>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</si>
  <si>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</si>
  <si>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</si>
  <si>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</si>
  <si>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</si>
  <si>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</si>
  <si>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</si>
  <si>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</si>
  <si>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</si>
  <si>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</si>
  <si>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</si>
  <si>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</si>
  <si>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</si>
  <si>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</si>
  <si>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</si>
  <si>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</si>
  <si>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</si>
  <si>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</si>
  <si>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</si>
  <si>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</si>
  <si>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</si>
  <si>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</si>
  <si>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</si>
  <si>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</si>
  <si>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</si>
  <si>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</si>
  <si>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</si>
  <si>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</si>
  <si>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</si>
  <si>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</si>
  <si>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</si>
  <si>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</si>
  <si>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</si>
  <si>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</si>
  <si>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</si>
  <si>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</si>
  <si>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</si>
  <si>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</si>
  <si>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</si>
  <si>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</si>
  <si>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</si>
  <si>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</si>
  <si>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</si>
  <si>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</si>
  <si>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</si>
  <si>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</si>
  <si>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</si>
  <si>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</si>
  <si>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</si>
  <si>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</si>
  <si>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</si>
  <si>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</si>
  <si>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</si>
  <si>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</si>
  <si>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</si>
  <si>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</si>
  <si>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</si>
  <si>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</si>
  <si>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</si>
  <si>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</si>
  <si>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</si>
  <si>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</si>
  <si>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</si>
  <si>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</si>
  <si>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</si>
  <si>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</si>
  <si>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</si>
  <si>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</si>
  <si>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</si>
  <si>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</si>
  <si>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</si>
  <si>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</si>
  <si>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</si>
  <si>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</si>
  <si>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</si>
  <si>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</si>
  <si>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</si>
  <si>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</si>
  <si>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</si>
  <si>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</si>
  <si>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</si>
  <si>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</si>
  <si>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</si>
  <si>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</si>
  <si>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</si>
  <si>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</si>
  <si>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</si>
  <si>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</si>
  <si>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</si>
  <si>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</si>
  <si>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</si>
  <si>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</si>
  <si>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</si>
  <si>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</si>
  <si>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</si>
  <si>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</si>
  <si>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</si>
  <si>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</si>
  <si>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</si>
  <si>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</si>
  <si>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</si>
  <si>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</si>
  <si>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</si>
  <si>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</si>
  <si>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</si>
  <si>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</si>
  <si>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</si>
  <si>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</si>
  <si>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</si>
  <si>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</si>
  <si>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</si>
  <si>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</si>
  <si>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</si>
  <si>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</si>
  <si>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</si>
  <si>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</si>
  <si>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</si>
  <si>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</si>
  <si>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</si>
  <si>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</si>
  <si>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</si>
  <si>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</si>
  <si>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</si>
  <si>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</si>
  <si>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</si>
  <si>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</si>
  <si>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</si>
  <si>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</si>
  <si>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</si>
  <si>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</si>
  <si>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</si>
  <si>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</si>
  <si>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</si>
  <si>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</si>
  <si>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</si>
  <si>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</si>
  <si>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</si>
  <si>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</si>
  <si>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</si>
  <si>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</si>
  <si>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</si>
  <si>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</si>
  <si>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</si>
  <si>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</si>
  <si>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</si>
  <si>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</si>
  <si>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</si>
  <si>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</si>
  <si>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</si>
  <si>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</si>
  <si>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</si>
  <si>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</si>
  <si>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</si>
  <si>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</si>
  <si>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</si>
  <si>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</si>
  <si>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</si>
  <si>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</si>
  <si>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</si>
  <si>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</si>
  <si>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</si>
  <si>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</si>
  <si>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</si>
  <si>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</si>
  <si>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</si>
  <si>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</si>
  <si>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</si>
  <si>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</si>
  <si>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</si>
  <si>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</si>
  <si>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</si>
  <si>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</si>
  <si>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</si>
  <si>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</si>
  <si>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</si>
  <si>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</si>
  <si>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</si>
  <si>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</si>
  <si>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</si>
  <si>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</si>
  <si>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</si>
  <si>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</si>
  <si>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</si>
  <si>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</si>
  <si>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</si>
  <si>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</si>
  <si>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</si>
  <si>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</si>
  <si>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</si>
  <si>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</si>
  <si>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</si>
  <si>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</si>
  <si>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</si>
  <si>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</si>
  <si>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</si>
  <si>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</si>
  <si>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</si>
  <si>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</si>
  <si>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</si>
  <si>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</si>
  <si>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</si>
  <si>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</si>
  <si>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</si>
  <si>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</si>
  <si>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</si>
  <si>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</si>
  <si>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</si>
  <si>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</si>
  <si>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</si>
  <si>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</si>
  <si>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</si>
  <si>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</si>
  <si>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</si>
  <si>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</si>
  <si>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</si>
  <si>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</si>
  <si>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</si>
  <si>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</si>
  <si>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</si>
  <si>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</si>
  <si>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</si>
  <si>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</si>
  <si>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</si>
  <si>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</si>
  <si>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</si>
  <si>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</si>
  <si>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</si>
  <si>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</si>
  <si>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</si>
  <si>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</si>
  <si>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</si>
  <si>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</si>
  <si>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</si>
  <si>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</si>
  <si>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</si>
  <si>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</si>
  <si>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</si>
  <si>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</si>
  <si>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</si>
  <si>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</si>
  <si>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</si>
  <si>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</si>
  <si>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</si>
  <si>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</si>
  <si>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</si>
  <si>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</si>
  <si>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</si>
  <si>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</si>
  <si>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</si>
  <si>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</si>
  <si>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</si>
  <si>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</si>
  <si>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</si>
  <si>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</si>
  <si>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</si>
  <si>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</si>
  <si>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</si>
  <si>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</si>
  <si>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</si>
  <si>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</si>
  <si>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</si>
  <si>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</si>
  <si>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</si>
  <si>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</si>
  <si>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</si>
  <si>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</si>
  <si>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</si>
  <si>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</si>
  <si>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</si>
  <si>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</si>
  <si>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</si>
  <si>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</si>
  <si>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</si>
  <si>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</si>
  <si>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</si>
  <si>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</si>
  <si>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</si>
  <si>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</si>
  <si>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</si>
  <si>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</si>
  <si>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</si>
  <si>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</si>
  <si>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</si>
  <si>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</si>
  <si>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</si>
  <si>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</si>
  <si>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</si>
  <si>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</si>
  <si>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</si>
  <si>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</si>
  <si>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</si>
  <si>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</si>
  <si>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</si>
  <si>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</si>
  <si>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</si>
  <si>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</si>
  <si>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</si>
  <si>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</si>
  <si>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</si>
  <si>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</si>
  <si>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</si>
  <si>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</si>
  <si>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</si>
  <si>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</si>
  <si>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</si>
  <si>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</si>
  <si>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</si>
  <si>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</si>
  <si>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</si>
  <si>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</si>
  <si>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</si>
  <si>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</si>
  <si>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</si>
  <si>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</si>
  <si>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</si>
  <si>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</si>
  <si>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</si>
  <si>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</si>
  <si>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</si>
  <si>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</si>
  <si>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</si>
  <si>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</si>
  <si>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</si>
  <si>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</si>
  <si>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</si>
  <si>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</si>
  <si>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</si>
  <si>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</si>
  <si>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</si>
  <si>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</si>
  <si>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</si>
  <si>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</si>
  <si>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</si>
  <si>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</si>
  <si>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</si>
  <si>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</si>
  <si>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</si>
  <si>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</si>
  <si>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</si>
  <si>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</si>
  <si>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</si>
  <si>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</si>
  <si>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</si>
  <si>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</si>
  <si>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</si>
  <si>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</si>
  <si>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</si>
  <si>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</si>
  <si>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</si>
  <si>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</si>
  <si>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</si>
  <si>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</si>
  <si>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</si>
  <si>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</si>
  <si>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</si>
  <si>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</si>
  <si>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</si>
  <si>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</si>
  <si>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</si>
  <si>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</si>
  <si>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</si>
  <si>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</si>
  <si>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</si>
  <si>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</si>
  <si>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</si>
  <si>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</si>
  <si>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</si>
  <si>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</si>
  <si>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</si>
  <si>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</si>
  <si>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</si>
  <si>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</si>
  <si>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</si>
  <si>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</si>
  <si>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</si>
  <si>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</si>
  <si>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</si>
  <si>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</si>
  <si>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</si>
  <si>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</si>
  <si>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</si>
  <si>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</si>
  <si>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</si>
  <si>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</si>
  <si>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</si>
  <si>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</si>
  <si>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</si>
  <si>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</si>
  <si>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</si>
  <si>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</si>
  <si>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</si>
  <si>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</si>
  <si>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</si>
  <si>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</si>
  <si>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</si>
  <si>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</si>
  <si>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</si>
  <si>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</si>
  <si>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</si>
  <si>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</si>
  <si>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</si>
  <si>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</si>
  <si>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</si>
  <si>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</si>
  <si>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</si>
  <si>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</si>
  <si>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</si>
  <si>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</si>
  <si>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</si>
  <si>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</si>
  <si>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</si>
  <si>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</si>
  <si>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</si>
  <si>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</si>
  <si>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</si>
  <si>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</si>
  <si>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</si>
  <si>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</si>
  <si>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</si>
  <si>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</si>
  <si>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</si>
  <si>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</si>
  <si>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</si>
  <si>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</si>
  <si>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</si>
  <si>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</si>
  <si>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</si>
  <si>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</si>
  <si>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</si>
  <si>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</si>
  <si>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</si>
  <si>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</si>
  <si>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</si>
  <si>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</si>
  <si>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</si>
  <si>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</si>
  <si>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</si>
  <si>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</si>
  <si>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</si>
  <si>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</si>
  <si>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</si>
  <si>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</si>
  <si>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</si>
  <si>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</si>
  <si>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</si>
  <si>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</si>
  <si>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</si>
  <si>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</si>
  <si>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</si>
  <si>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</si>
  <si>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</si>
  <si>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</si>
  <si>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</si>
  <si>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</si>
  <si>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</si>
  <si>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</si>
  <si>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</si>
  <si>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</si>
  <si>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</si>
  <si>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</si>
  <si>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</si>
  <si>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</si>
  <si>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</si>
  <si>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</si>
  <si>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</si>
  <si>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</si>
  <si>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</si>
  <si>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</si>
  <si>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</si>
  <si>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</si>
  <si>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</si>
  <si>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</si>
  <si>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</si>
  <si>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</si>
  <si>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</si>
  <si>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</si>
  <si>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</si>
  <si>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</si>
  <si>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</si>
  <si>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</si>
  <si>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</si>
  <si>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</si>
  <si>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</si>
  <si>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</si>
  <si>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</si>
  <si>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</si>
  <si>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</si>
  <si>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</si>
  <si>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</si>
  <si>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</si>
  <si>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</si>
  <si>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</si>
  <si>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</si>
  <si>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</si>
  <si>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</si>
  <si>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</si>
  <si>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</si>
  <si>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</si>
  <si>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</si>
  <si>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</si>
  <si>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</si>
  <si>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</si>
  <si>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</si>
  <si>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</si>
  <si>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</si>
  <si>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</si>
  <si>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</si>
  <si>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</si>
  <si>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</si>
  <si>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</si>
  <si>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</si>
  <si>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</si>
  <si>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</si>
  <si>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</si>
  <si>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</si>
  <si>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</si>
  <si>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</si>
  <si>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</si>
  <si>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</si>
  <si>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</si>
  <si>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</si>
  <si>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</si>
  <si>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</si>
  <si>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</si>
  <si>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</si>
  <si>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</si>
  <si>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</si>
  <si>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</si>
  <si>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</si>
  <si>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</si>
  <si>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</si>
  <si>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</si>
  <si>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</si>
  <si>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</si>
  <si>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</si>
  <si>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</si>
  <si>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</si>
  <si>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</si>
  <si>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</si>
  <si>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</si>
  <si>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</si>
  <si>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</si>
  <si>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</si>
  <si>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</si>
  <si>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</si>
  <si>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</si>
  <si>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</si>
  <si>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</si>
  <si>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</si>
  <si>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</si>
  <si>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</si>
  <si>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</si>
  <si>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</si>
  <si>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</si>
  <si>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</si>
  <si>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</si>
  <si>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</si>
  <si>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</si>
  <si>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</si>
  <si>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</si>
  <si>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</si>
  <si>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</si>
  <si>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</si>
  <si>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</si>
  <si>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</si>
  <si>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</si>
  <si>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</si>
  <si>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</si>
  <si>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</si>
  <si>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</si>
  <si>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</si>
  <si>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</si>
  <si>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</si>
  <si>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</si>
  <si>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</si>
  <si>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</si>
  <si>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</si>
  <si>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</si>
  <si>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</si>
  <si>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</si>
  <si>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</si>
  <si>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</si>
  <si>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</si>
  <si>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</si>
  <si>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</si>
  <si>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</si>
  <si>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</si>
  <si>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</si>
  <si>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</si>
  <si>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</si>
  <si>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</si>
  <si>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</si>
  <si>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</si>
  <si>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</si>
  <si>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</si>
  <si>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</si>
  <si>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</si>
  <si>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</si>
  <si>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</si>
  <si>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</si>
  <si>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</si>
  <si>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</si>
  <si>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</si>
  <si>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</si>
  <si>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</si>
  <si>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</si>
  <si>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</si>
  <si>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</si>
  <si>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</si>
  <si>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</si>
  <si>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</si>
  <si>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</si>
  <si>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</si>
  <si>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</si>
  <si>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</si>
  <si>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</si>
  <si>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</si>
  <si>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</si>
  <si>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</si>
  <si>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</si>
  <si>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</si>
  <si>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</si>
  <si>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</si>
  <si>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</si>
  <si>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</si>
  <si>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</si>
  <si>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</si>
  <si>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</si>
  <si>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</si>
  <si>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</si>
  <si>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</si>
  <si>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</si>
  <si>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</si>
  <si>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</si>
  <si>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</si>
  <si>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</si>
  <si>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</si>
  <si>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</si>
  <si>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</si>
  <si>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</si>
  <si>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</si>
  <si>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</si>
  <si>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</si>
  <si>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</si>
  <si>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</si>
  <si>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</si>
  <si>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</si>
  <si>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</si>
  <si>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</si>
  <si>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</si>
  <si>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</si>
  <si>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</si>
  <si>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</si>
  <si>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</si>
  <si>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</si>
  <si>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</si>
  <si>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</si>
  <si>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</si>
  <si>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</si>
  <si>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</si>
  <si>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</si>
  <si>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</si>
  <si>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</si>
  <si>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</si>
  <si>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</si>
  <si>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</si>
  <si>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</si>
  <si>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</si>
  <si>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</si>
  <si>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</si>
  <si>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</si>
  <si>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</si>
  <si>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</si>
  <si>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</si>
  <si>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</si>
  <si>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</si>
  <si>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</si>
  <si>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</si>
  <si>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</si>
  <si>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</si>
  <si>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</si>
  <si>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</si>
  <si>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</si>
  <si>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</si>
  <si>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</si>
  <si>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</si>
  <si>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</si>
  <si>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</si>
  <si>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</si>
  <si>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</si>
  <si>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</si>
  <si>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</si>
  <si>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</si>
  <si>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</si>
  <si>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</si>
  <si>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</si>
  <si>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</si>
  <si>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</si>
  <si>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</si>
  <si>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</si>
  <si>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</si>
  <si>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</si>
  <si>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</si>
  <si>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</si>
  <si>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</si>
  <si>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</si>
  <si>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</si>
  <si>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</si>
  <si>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</si>
  <si>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</si>
  <si>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</si>
  <si>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</si>
  <si>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</si>
  <si>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</si>
  <si>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</si>
  <si>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</si>
  <si>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</si>
  <si>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</si>
  <si>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</si>
  <si>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</si>
  <si>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</si>
  <si>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</si>
  <si>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</si>
  <si>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</si>
  <si>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</si>
  <si>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</si>
  <si>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</si>
  <si>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</si>
  <si>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</si>
  <si>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</si>
  <si>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</si>
  <si>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</si>
  <si>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</si>
  <si>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</si>
  <si>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</si>
  <si>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</si>
  <si>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</si>
  <si>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</si>
  <si>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</si>
  <si>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</si>
  <si>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</si>
  <si>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</si>
  <si>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</si>
  <si>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</si>
  <si>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</si>
  <si>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</si>
  <si>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</si>
  <si>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</si>
  <si>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</si>
  <si>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</si>
  <si>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</si>
  <si>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</si>
  <si>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</si>
  <si>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</si>
  <si>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</si>
  <si>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</si>
  <si>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</si>
  <si>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</si>
  <si>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</si>
  <si>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</si>
  <si>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</si>
  <si>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</si>
  <si>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</si>
  <si>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</si>
  <si>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</si>
  <si>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</si>
  <si>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</si>
  <si>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</si>
  <si>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</si>
  <si>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</si>
  <si>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</si>
  <si>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</si>
  <si>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</si>
  <si>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</si>
  <si>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</si>
  <si>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</si>
  <si>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</si>
  <si>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</si>
  <si>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</si>
  <si>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</si>
  <si>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</si>
  <si>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</si>
  <si>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</si>
  <si>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</si>
  <si>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</si>
  <si>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</si>
  <si>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</si>
  <si>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</si>
  <si>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</si>
  <si>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</si>
  <si>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</si>
  <si>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</si>
  <si>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</si>
  <si>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</si>
  <si>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</si>
  <si>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</si>
  <si>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</si>
  <si>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</si>
  <si>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</si>
  <si>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</si>
  <si>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</si>
  <si>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</si>
  <si>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</si>
  <si>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</si>
  <si>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</si>
  <si>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</si>
  <si>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</si>
  <si>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</si>
  <si>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</si>
  <si>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</si>
  <si>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</si>
  <si>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</si>
  <si>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</si>
  <si>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</si>
  <si>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</si>
  <si>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</si>
  <si>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</si>
  <si>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</si>
  <si>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</si>
  <si>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</si>
  <si>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</si>
  <si>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</si>
  <si>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</si>
  <si>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</si>
  <si>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</si>
  <si>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</si>
  <si>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</si>
  <si>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</si>
  <si>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</si>
  <si>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</si>
  <si>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</si>
  <si>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</si>
  <si>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</si>
  <si>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</si>
  <si>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</si>
  <si>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</si>
  <si>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</si>
  <si>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</si>
  <si>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</si>
  <si>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</si>
  <si>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</si>
  <si>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</si>
  <si>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</si>
  <si>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</si>
  <si>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</si>
  <si>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</si>
  <si>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</si>
  <si>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</si>
  <si>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</si>
  <si>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</si>
  <si>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</si>
  <si>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</si>
  <si>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</si>
  <si>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</si>
  <si>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</si>
  <si>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</si>
  <si>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</si>
  <si>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</si>
  <si>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</si>
  <si>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</si>
  <si>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</si>
  <si>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</si>
  <si>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</si>
  <si>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</si>
  <si>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</si>
  <si>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</si>
  <si>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</si>
  <si>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</si>
  <si>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</si>
  <si>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</si>
  <si>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</si>
  <si>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</si>
  <si>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</si>
  <si>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</si>
  <si>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</si>
  <si>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</si>
  <si>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</si>
  <si>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</si>
  <si>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</si>
  <si>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</si>
  <si>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</si>
  <si>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</si>
  <si>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</si>
  <si>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</si>
  <si>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</si>
  <si>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</si>
  <si>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</si>
  <si>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</si>
  <si>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</si>
  <si>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</si>
  <si>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</si>
  <si>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</si>
  <si>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</si>
  <si>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</si>
  <si>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</si>
  <si>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</si>
  <si>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</si>
  <si>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</si>
  <si>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</si>
  <si>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</si>
  <si>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</si>
  <si>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</si>
  <si>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</si>
  <si>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</si>
  <si>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</si>
  <si>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</si>
  <si>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</si>
  <si>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</si>
  <si>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</si>
  <si>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</si>
  <si>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</si>
  <si>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</si>
  <si>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</si>
  <si>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</si>
  <si>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</si>
  <si>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</si>
  <si>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</si>
  <si>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</si>
  <si>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</si>
  <si>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</si>
  <si>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</si>
  <si>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</si>
  <si>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</si>
  <si>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</si>
  <si>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</si>
  <si>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</si>
  <si>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</si>
  <si>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</si>
  <si>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</si>
  <si>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</si>
  <si>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</si>
  <si>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</si>
  <si>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</si>
  <si>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</si>
  <si>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</si>
  <si>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</si>
  <si>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</si>
  <si>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</si>
  <si>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</si>
  <si>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</si>
  <si>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</si>
  <si>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</si>
  <si>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</si>
  <si>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</si>
  <si>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</si>
  <si>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</si>
  <si>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</si>
  <si>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</si>
  <si>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</si>
  <si>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</si>
  <si>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</si>
  <si>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</si>
  <si>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</si>
  <si>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</si>
  <si>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</si>
  <si>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</si>
  <si>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</si>
  <si>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</si>
  <si>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</si>
  <si>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</si>
  <si>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</si>
  <si>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</si>
  <si>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</si>
  <si>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</si>
  <si>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</si>
  <si>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</si>
  <si>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</si>
  <si>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</si>
  <si>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</si>
  <si>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</si>
  <si>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</si>
  <si>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</si>
  <si>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</si>
  <si>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</si>
  <si>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</si>
  <si>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</si>
  <si>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</si>
  <si>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</si>
  <si>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</si>
  <si>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</si>
  <si>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</si>
  <si>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</si>
  <si>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</si>
  <si>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</si>
  <si>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</si>
  <si>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</si>
  <si>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</si>
  <si>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</si>
  <si>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</si>
  <si>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</si>
  <si>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</si>
  <si>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</si>
  <si>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</si>
  <si>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</si>
  <si>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</si>
  <si>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</si>
  <si>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</si>
  <si>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</si>
  <si>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</si>
  <si>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</si>
  <si>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</si>
  <si>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</si>
  <si>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</si>
  <si>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</si>
  <si>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</si>
  <si>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</si>
  <si>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</si>
  <si>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</si>
  <si>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</si>
  <si>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</si>
  <si>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</si>
  <si>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</si>
  <si>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</si>
  <si>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</si>
  <si>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</si>
  <si>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</si>
  <si>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</si>
  <si>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</si>
  <si>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</si>
  <si>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</si>
  <si>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</si>
  <si>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</si>
  <si>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</si>
  <si>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</si>
  <si>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</si>
  <si>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</si>
  <si>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</si>
  <si>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</si>
  <si>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</si>
  <si>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</si>
  <si>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</si>
  <si>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</si>
  <si>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</si>
  <si>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</si>
  <si>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</si>
  <si>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</si>
  <si>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</si>
  <si>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</si>
  <si>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</si>
  <si>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</si>
  <si>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</si>
  <si>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</si>
  <si>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</si>
  <si>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</si>
  <si>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</si>
  <si>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</si>
  <si>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</si>
  <si>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</si>
  <si>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</si>
  <si>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</si>
  <si>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</si>
  <si>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</si>
  <si>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</si>
  <si>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</si>
  <si>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</si>
  <si>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</si>
  <si>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</si>
  <si>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</si>
  <si>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</si>
  <si>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</si>
  <si>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</si>
  <si>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</si>
  <si>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</si>
  <si>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</si>
  <si>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</si>
  <si>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</si>
  <si>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</si>
  <si>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</si>
  <si>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</si>
  <si>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</si>
  <si>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</si>
  <si>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</si>
  <si>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</si>
  <si>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</si>
  <si>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</si>
  <si>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</si>
  <si>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</si>
  <si>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</si>
  <si>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</si>
  <si>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</si>
  <si>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</si>
  <si>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</si>
  <si>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</si>
  <si>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</si>
  <si>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</si>
  <si>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</si>
  <si>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</si>
  <si>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</si>
  <si>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</si>
  <si>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</si>
  <si>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</si>
  <si>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</si>
  <si>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</si>
  <si>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</si>
  <si>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</si>
  <si>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</si>
  <si>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</si>
  <si>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</si>
  <si>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</si>
  <si>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</si>
  <si>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</si>
  <si>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</si>
  <si>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</si>
  <si>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</si>
  <si>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</si>
  <si>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</si>
  <si>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</si>
  <si>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</si>
  <si>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</si>
  <si>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</si>
  <si>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</si>
  <si>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</si>
  <si>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</si>
  <si>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</si>
  <si>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</si>
  <si>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</si>
  <si>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</si>
  <si>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</si>
  <si>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</si>
  <si>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</si>
  <si>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</si>
  <si>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</si>
  <si>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</si>
  <si>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</si>
  <si>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</si>
  <si>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</si>
  <si>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</si>
  <si>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</si>
  <si>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</si>
  <si>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</si>
  <si>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</si>
  <si>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</si>
  <si>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</si>
  <si>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</si>
  <si>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</si>
  <si>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</si>
  <si>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</si>
  <si>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</si>
  <si>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</si>
  <si>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</si>
  <si>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</si>
  <si>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</si>
  <si>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</si>
  <si>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</si>
  <si>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</si>
  <si>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</si>
  <si>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</si>
  <si>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</si>
  <si>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</si>
  <si>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</si>
  <si>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</si>
  <si>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</si>
  <si>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</si>
  <si>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</si>
  <si>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</si>
  <si>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</si>
  <si>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</si>
  <si>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</si>
  <si>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</si>
  <si>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</si>
  <si>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</si>
  <si>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</si>
  <si>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</si>
  <si>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</si>
  <si>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</si>
  <si>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</si>
  <si>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</si>
  <si>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</si>
  <si>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</si>
  <si>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</si>
  <si>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</si>
  <si>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</si>
  <si>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</si>
  <si>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</si>
  <si>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</si>
  <si>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</si>
  <si>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</si>
  <si>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</si>
  <si>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</si>
  <si>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</si>
  <si>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</si>
  <si>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</si>
  <si>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</si>
  <si>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</si>
  <si>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</si>
  <si>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</si>
  <si>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</si>
  <si>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</si>
  <si>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</si>
  <si>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</si>
  <si>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</si>
  <si>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</si>
  <si>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</si>
  <si>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</si>
  <si>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</si>
  <si>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</si>
  <si>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</si>
  <si>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</si>
  <si>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</si>
  <si>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</si>
  <si>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</si>
  <si>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</si>
  <si>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</si>
  <si>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</si>
  <si>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</si>
  <si>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</si>
  <si>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</si>
  <si>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</si>
  <si>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</si>
  <si>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</si>
  <si>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</si>
  <si>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</si>
  <si>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</si>
  <si>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</si>
  <si>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</si>
  <si>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</si>
  <si>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</si>
  <si>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</si>
  <si>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</si>
  <si>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</si>
  <si>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</si>
  <si>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</si>
  <si>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</si>
  <si>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</si>
  <si>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</si>
  <si>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</si>
  <si>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</si>
  <si>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</si>
  <si>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</si>
  <si>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</si>
  <si>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</si>
  <si>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</si>
  <si>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</si>
  <si>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</si>
  <si>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</si>
  <si>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</si>
  <si>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</si>
  <si>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</si>
  <si>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</si>
  <si>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</si>
  <si>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</si>
  <si>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</si>
  <si>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</si>
  <si>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</si>
  <si>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</si>
  <si>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</si>
  <si>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</si>
  <si>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</si>
  <si>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</si>
  <si>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</si>
  <si>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</si>
  <si>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</si>
  <si>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</si>
  <si>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</si>
  <si>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</si>
  <si>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</si>
  <si>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</si>
  <si>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</si>
  <si>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</si>
  <si>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</si>
  <si>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</si>
  <si>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</si>
  <si>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</si>
  <si>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</si>
  <si>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</si>
  <si>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</si>
  <si>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</si>
  <si>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</si>
  <si>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</si>
  <si>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</si>
  <si>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</si>
  <si>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</si>
  <si>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</si>
  <si>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</si>
  <si>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</si>
  <si>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</si>
  <si>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</si>
  <si>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</si>
  <si>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</si>
  <si>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</si>
  <si>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</si>
  <si>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</si>
  <si>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</si>
  <si>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</si>
  <si>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</si>
  <si>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</si>
  <si>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</si>
  <si>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</si>
  <si>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</si>
  <si>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</si>
  <si>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</si>
  <si>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</si>
  <si>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</si>
  <si>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</si>
  <si>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</si>
  <si>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</si>
  <si>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</si>
  <si>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</si>
  <si>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</si>
  <si>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</si>
  <si>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</si>
  <si>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</si>
  <si>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</si>
  <si>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</si>
  <si>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</si>
  <si>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</si>
  <si>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</si>
  <si>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</si>
  <si>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</si>
  <si>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</si>
  <si>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</si>
  <si>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</si>
  <si>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</si>
  <si>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</si>
  <si>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</si>
  <si>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</si>
  <si>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</si>
  <si>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</si>
  <si>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</si>
  <si>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</si>
  <si>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</si>
  <si>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</si>
  <si>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</si>
  <si>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</si>
  <si>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</si>
  <si>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</si>
  <si>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</si>
  <si>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</si>
  <si>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</si>
  <si>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</si>
  <si>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</si>
  <si>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</si>
  <si>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</si>
  <si>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</si>
  <si>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</si>
  <si>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</si>
  <si>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</si>
  <si>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</si>
  <si>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</si>
  <si>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</si>
  <si>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</si>
  <si>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</si>
  <si>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</si>
  <si>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</si>
  <si>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</si>
  <si>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</si>
  <si>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</si>
  <si>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</si>
  <si>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</si>
  <si>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</si>
  <si>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</si>
  <si>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</si>
  <si>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</si>
  <si>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</si>
  <si>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</si>
  <si>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</si>
  <si>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</si>
  <si>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</si>
  <si>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</si>
  <si>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</si>
  <si>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</si>
  <si>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</si>
  <si>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</si>
  <si>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</si>
  <si>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</si>
  <si>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</si>
  <si>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</si>
  <si>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</si>
  <si>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</si>
  <si>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</si>
  <si>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</si>
  <si>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</si>
  <si>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</si>
  <si>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</si>
  <si>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</si>
  <si>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</si>
  <si>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</si>
  <si>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</si>
  <si>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</si>
  <si>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</si>
  <si>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</si>
  <si>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</si>
  <si>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</si>
  <si>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</si>
  <si>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</si>
  <si>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</si>
  <si>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</si>
  <si>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</si>
  <si>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</si>
  <si>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</si>
  <si>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</si>
  <si>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</si>
  <si>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</si>
  <si>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</si>
  <si>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</si>
  <si>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</si>
  <si>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</si>
  <si>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</si>
  <si>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</si>
  <si>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</si>
  <si>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</si>
  <si>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</si>
  <si>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</si>
  <si>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</si>
  <si>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</si>
  <si>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</si>
  <si>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</si>
  <si>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</si>
  <si>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</si>
  <si>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</si>
  <si>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</si>
  <si>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</si>
  <si>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</si>
  <si>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</si>
  <si>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</si>
  <si>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</si>
  <si>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</si>
  <si>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</si>
  <si>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</si>
  <si>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</si>
  <si>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</si>
  <si>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</si>
  <si>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</si>
  <si>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</si>
  <si>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</si>
  <si>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</si>
  <si>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</si>
  <si>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</si>
  <si>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</si>
  <si>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</si>
  <si>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</si>
  <si>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</si>
  <si>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</si>
  <si>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</si>
  <si>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</si>
  <si>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</si>
  <si>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</si>
  <si>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</si>
  <si>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</si>
  <si>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</si>
  <si>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</si>
  <si>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</si>
  <si>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</si>
  <si>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</si>
  <si>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</si>
  <si>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</si>
  <si>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</si>
  <si>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</si>
  <si>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</si>
  <si>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</si>
  <si>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</si>
  <si>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</si>
  <si>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</si>
  <si>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</si>
  <si>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</si>
  <si>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</si>
  <si>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</si>
  <si>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</si>
  <si>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</si>
  <si>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</si>
  <si>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</si>
  <si>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</si>
  <si>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</si>
  <si>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</si>
  <si>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</si>
  <si>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</si>
  <si>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</si>
  <si>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</si>
  <si>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</si>
  <si>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</si>
  <si>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</si>
  <si>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</si>
  <si>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</si>
  <si>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</si>
  <si>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</si>
  <si>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</si>
  <si>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</si>
  <si>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</si>
  <si>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</si>
  <si>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</si>
  <si>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</si>
  <si>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</si>
  <si>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</si>
  <si>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</si>
  <si>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</si>
  <si>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</si>
  <si>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</si>
  <si>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</si>
  <si>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</si>
  <si>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</si>
  <si>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</si>
  <si>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</si>
  <si>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</si>
  <si>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</si>
  <si>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</si>
  <si>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</si>
  <si>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</si>
  <si>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</si>
  <si>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</si>
  <si>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</si>
  <si>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</si>
  <si>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</si>
  <si>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</si>
  <si>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</si>
  <si>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</si>
  <si>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</si>
  <si>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</si>
  <si>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</si>
  <si>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</si>
  <si>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</si>
  <si>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</si>
  <si>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</si>
  <si>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</si>
  <si>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</si>
  <si>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</si>
  <si>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</si>
  <si>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</si>
  <si>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</si>
  <si>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</si>
  <si>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</si>
  <si>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</si>
  <si>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</si>
  <si>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</si>
  <si>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</si>
  <si>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</si>
  <si>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</si>
  <si>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</si>
  <si>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</si>
  <si>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</si>
  <si>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</si>
  <si>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</si>
  <si>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</si>
  <si>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</si>
  <si>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</si>
  <si>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</si>
  <si>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</si>
  <si>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</si>
  <si>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</si>
  <si>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</si>
  <si>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</si>
  <si>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</si>
  <si>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</si>
  <si>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</si>
  <si>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</si>
  <si>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</si>
  <si>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</si>
  <si>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</si>
  <si>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</si>
  <si>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</si>
  <si>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</si>
  <si>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</si>
  <si>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</si>
  <si>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</si>
  <si>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</si>
  <si>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</si>
  <si>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</si>
  <si>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</si>
  <si>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</si>
  <si>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</si>
  <si>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</si>
  <si>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</si>
  <si>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</si>
  <si>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</si>
  <si>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</si>
  <si>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</si>
  <si>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</si>
  <si>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</si>
  <si>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</si>
  <si>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</si>
  <si>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</si>
  <si>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</si>
  <si>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</si>
  <si>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</si>
  <si>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</si>
  <si>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</si>
  <si>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</si>
  <si>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</si>
  <si>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</si>
  <si>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</si>
  <si>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</si>
  <si>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</si>
  <si>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</si>
  <si>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</si>
  <si>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</si>
  <si>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</si>
  <si>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</si>
  <si>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</si>
  <si>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</si>
  <si>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</si>
  <si>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</si>
  <si>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</si>
  <si>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</si>
  <si>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</si>
  <si>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</si>
  <si>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</si>
  <si>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</si>
  <si>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</si>
  <si>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</si>
  <si>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</si>
  <si>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</si>
  <si>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</si>
  <si>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</si>
  <si>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</si>
  <si>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</si>
  <si>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</si>
  <si>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</si>
  <si>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</si>
  <si>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</si>
  <si>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</si>
  <si>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</si>
  <si>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</si>
  <si>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</si>
  <si>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</si>
  <si>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</si>
  <si>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</si>
  <si>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</si>
  <si>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</si>
  <si>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</si>
  <si>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</si>
  <si>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</si>
  <si>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</si>
  <si>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</si>
  <si>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</si>
  <si>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</si>
  <si>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</si>
  <si>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</si>
  <si>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</si>
  <si>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</si>
  <si>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</si>
  <si>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</si>
  <si>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</si>
  <si>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</si>
  <si>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</si>
  <si>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</si>
  <si>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</si>
  <si>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</si>
  <si>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</si>
  <si>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</si>
  <si>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</si>
  <si>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</si>
  <si>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</si>
  <si>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</si>
  <si>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</si>
  <si>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</si>
  <si>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</si>
  <si>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</si>
  <si>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</si>
  <si>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</si>
  <si>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</si>
  <si>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</si>
  <si>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</si>
  <si>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</si>
  <si>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</si>
  <si>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</si>
  <si>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</si>
  <si>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</si>
  <si>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</si>
  <si>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</si>
  <si>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</si>
  <si>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</si>
  <si>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</si>
  <si>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</si>
  <si>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</si>
  <si>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</si>
  <si>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</si>
  <si>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</si>
  <si>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</si>
  <si>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</si>
  <si>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</si>
  <si>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</si>
  <si>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</si>
  <si>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</si>
  <si>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</si>
  <si>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</si>
  <si>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</si>
  <si>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</si>
  <si>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</si>
  <si>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</si>
  <si>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</si>
  <si>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</si>
  <si>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</si>
  <si>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</si>
  <si>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</si>
  <si>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</si>
  <si>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</si>
  <si>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</si>
  <si>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</si>
  <si>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</si>
  <si>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</si>
  <si>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</si>
  <si>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</si>
  <si>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</si>
  <si>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</si>
  <si>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</si>
  <si>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</si>
  <si>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</si>
  <si>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</si>
  <si>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</si>
  <si>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</si>
  <si>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</si>
  <si>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</si>
  <si>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</si>
  <si>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</si>
  <si>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</si>
  <si>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</si>
  <si>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</si>
  <si>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</si>
  <si>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</si>
  <si>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</si>
  <si>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</si>
  <si>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</si>
  <si>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</si>
  <si>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</si>
  <si>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</si>
  <si>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</si>
  <si>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</si>
  <si>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</si>
  <si>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</si>
  <si>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</si>
  <si>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</si>
  <si>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</si>
  <si>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</si>
  <si>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</si>
  <si>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</si>
  <si>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</si>
  <si>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</si>
  <si>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</si>
  <si>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</si>
  <si>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</si>
  <si>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</si>
  <si>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</si>
  <si>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</si>
  <si>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</si>
  <si>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</si>
  <si>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</si>
  <si>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</si>
  <si>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</si>
  <si>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</si>
  <si>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</si>
  <si>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</si>
  <si>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</si>
  <si>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</si>
  <si>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</si>
  <si>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</si>
  <si>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</si>
  <si>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</si>
  <si>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</si>
  <si>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</si>
  <si>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</si>
  <si>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</si>
  <si>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</si>
  <si>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</si>
  <si>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</si>
  <si>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</si>
  <si>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</si>
  <si>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</si>
  <si>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</si>
  <si>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</si>
  <si>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</si>
  <si>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</si>
  <si>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</si>
  <si>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</si>
  <si>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</si>
  <si>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</si>
  <si>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</si>
  <si>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</si>
  <si>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</si>
  <si>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</si>
  <si>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</si>
  <si>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</si>
  <si>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</si>
  <si>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</si>
  <si>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</si>
  <si>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</si>
  <si>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</si>
  <si>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</si>
  <si>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</si>
  <si>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</si>
  <si>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</si>
  <si>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</si>
  <si>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</si>
  <si>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</si>
  <si>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</si>
  <si>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</si>
  <si>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</si>
  <si>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</si>
  <si>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</si>
  <si>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</si>
  <si>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</si>
  <si>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</si>
  <si>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</si>
  <si>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</si>
  <si>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</si>
  <si>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</si>
  <si>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</si>
  <si>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</si>
  <si>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</si>
  <si>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</si>
  <si>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</si>
  <si>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</si>
  <si>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</si>
  <si>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</si>
  <si>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</si>
  <si>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</si>
  <si>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</si>
  <si>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</si>
  <si>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</si>
  <si>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</si>
  <si>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</si>
  <si>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</si>
  <si>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</si>
  <si>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</si>
  <si>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</si>
  <si>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</si>
  <si>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</si>
  <si>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</si>
  <si>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</si>
  <si>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</si>
  <si>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</si>
  <si>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</si>
  <si>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</si>
  <si>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</si>
  <si>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</si>
  <si>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</si>
  <si>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</si>
  <si>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</si>
  <si>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</si>
  <si>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</si>
  <si>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</si>
  <si>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</si>
  <si>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</si>
  <si>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</si>
  <si>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</si>
  <si>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</si>
  <si>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</si>
  <si>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</si>
  <si>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</si>
  <si>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</si>
  <si>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</si>
  <si>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</si>
  <si>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</si>
  <si>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</si>
  <si>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</si>
  <si>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</si>
  <si>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</si>
  <si>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</si>
  <si>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</si>
  <si>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</si>
  <si>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</si>
  <si>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</si>
  <si>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</si>
  <si>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</si>
  <si>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</si>
  <si>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</si>
  <si>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</si>
  <si>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</si>
  <si>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</si>
  <si>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</si>
  <si>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</si>
  <si>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</si>
  <si>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</si>
  <si>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</si>
  <si>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</si>
  <si>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</si>
  <si>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</si>
  <si>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</si>
  <si>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</si>
  <si>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</si>
  <si>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</si>
  <si>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</si>
  <si>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</si>
  <si>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</si>
  <si>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</si>
  <si>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</si>
  <si>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</si>
  <si>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</si>
  <si>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</si>
  <si>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</si>
  <si>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</si>
  <si>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</si>
  <si>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</si>
  <si>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</si>
  <si>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</si>
  <si>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</si>
  <si>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</si>
  <si>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</si>
  <si>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</si>
  <si>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</si>
  <si>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</si>
  <si>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</si>
  <si>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</si>
  <si>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</si>
  <si>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</si>
  <si>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</si>
  <si>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</si>
  <si>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</si>
  <si>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</si>
  <si>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</si>
  <si>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</si>
  <si>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</si>
  <si>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</si>
  <si>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</si>
  <si>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</si>
  <si>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</si>
  <si>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</si>
  <si>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</si>
  <si>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</si>
  <si>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</si>
  <si>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</si>
  <si>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</si>
  <si>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</si>
  <si>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</si>
  <si>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</si>
  <si>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</si>
  <si>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</si>
  <si>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</si>
  <si>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</si>
  <si>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</si>
  <si>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</si>
  <si>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</si>
  <si>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</si>
  <si>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</si>
  <si>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</si>
  <si>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</si>
  <si>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</si>
  <si>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</si>
  <si>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</si>
  <si>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</si>
  <si>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</si>
  <si>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</si>
  <si>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</si>
  <si>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</si>
  <si>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</si>
  <si>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</si>
  <si>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</si>
  <si>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</si>
  <si>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</si>
  <si>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</si>
  <si>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</si>
  <si>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</si>
  <si>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</si>
  <si>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</si>
  <si>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</si>
  <si>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</si>
  <si>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</si>
  <si>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</si>
  <si>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</si>
  <si>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</si>
  <si>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</si>
  <si>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</si>
  <si>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</si>
  <si>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</si>
  <si>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</si>
  <si>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</si>
  <si>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</si>
  <si>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</si>
  <si>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</si>
  <si>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</si>
  <si>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</si>
  <si>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</si>
  <si>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</si>
  <si>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</si>
  <si>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</si>
  <si>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</si>
  <si>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</si>
  <si>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</si>
  <si>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</si>
  <si>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</si>
  <si>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</si>
  <si>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</si>
  <si>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</si>
  <si>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</si>
  <si>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</si>
  <si>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</si>
  <si>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</si>
  <si>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</si>
  <si>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</si>
  <si>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</si>
  <si>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</si>
  <si>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</si>
  <si>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</si>
  <si>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</si>
  <si>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</si>
  <si>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</si>
  <si>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</si>
  <si>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</si>
  <si>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</si>
  <si>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</si>
  <si>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</si>
  <si>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</si>
  <si>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</si>
  <si>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</si>
  <si>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</si>
  <si>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</si>
  <si>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</si>
  <si>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</si>
  <si>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</si>
  <si>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</si>
  <si>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</si>
  <si>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</si>
  <si>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</si>
  <si>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</si>
  <si>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</si>
  <si>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</si>
  <si>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</si>
  <si>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</si>
  <si>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</si>
  <si>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</si>
  <si>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</si>
  <si>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</si>
  <si>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</si>
  <si>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</si>
  <si>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</si>
  <si>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</si>
  <si>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</si>
  <si>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</si>
  <si>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</si>
  <si>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</si>
  <si>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</si>
  <si>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</si>
  <si>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</si>
  <si>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</si>
  <si>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</si>
  <si>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</si>
  <si>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</si>
  <si>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</si>
  <si>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</si>
  <si>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</si>
  <si>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</si>
  <si>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</si>
  <si>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</si>
  <si>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</si>
  <si>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</si>
  <si>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</si>
  <si>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</si>
  <si>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</si>
  <si>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</si>
  <si>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</si>
  <si>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</si>
  <si>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</si>
  <si>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</si>
  <si>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</si>
  <si>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</si>
  <si>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</si>
  <si>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</si>
  <si>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</si>
  <si>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</si>
  <si>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</si>
  <si>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</si>
  <si>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</si>
  <si>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</si>
  <si>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</si>
  <si>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</si>
  <si>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</si>
  <si>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</si>
  <si>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</si>
  <si>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</si>
  <si>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</si>
  <si>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</si>
  <si>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</si>
  <si>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</si>
  <si>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</si>
  <si>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</si>
  <si>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</si>
  <si>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</si>
  <si>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</si>
  <si>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</si>
  <si>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</si>
  <si>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</si>
  <si>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</si>
  <si>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</si>
  <si>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</si>
  <si>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</si>
  <si>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</si>
  <si>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</si>
  <si>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</si>
  <si>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</si>
  <si>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</si>
  <si>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</si>
  <si>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</si>
  <si>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</si>
  <si>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</si>
  <si>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</si>
  <si>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</si>
  <si>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</si>
  <si>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</si>
  <si>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</si>
  <si>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</si>
  <si>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</si>
  <si>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</si>
  <si>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</si>
  <si>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</si>
  <si>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</si>
  <si>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</si>
  <si>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</si>
  <si>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</si>
  <si>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</si>
  <si>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</si>
  <si>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</si>
  <si>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</si>
  <si>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</si>
  <si>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</si>
  <si>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</si>
  <si>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</si>
  <si>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</si>
  <si>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</si>
  <si>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</si>
  <si>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</si>
  <si>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</si>
  <si>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</si>
  <si>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</si>
  <si>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</si>
  <si>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</si>
  <si>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</si>
  <si>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</si>
  <si>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</si>
  <si>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</si>
  <si>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</si>
  <si>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</si>
  <si>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</si>
  <si>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</si>
  <si>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</si>
  <si>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</si>
  <si>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</si>
  <si>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</si>
  <si>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</si>
  <si>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</si>
  <si>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</si>
  <si>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</si>
  <si>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</si>
  <si>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</si>
  <si>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</si>
  <si>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</si>
  <si>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</si>
  <si>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</si>
  <si>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</si>
  <si>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</si>
  <si>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</si>
  <si>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</si>
  <si>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</si>
  <si>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</si>
  <si>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</si>
  <si>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</si>
  <si>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</si>
  <si>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</si>
  <si>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</si>
  <si>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</si>
  <si>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</si>
  <si>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</si>
  <si>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</si>
  <si>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</si>
  <si>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</si>
  <si>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</si>
  <si>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</si>
  <si>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</si>
  <si>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</si>
  <si>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</si>
  <si>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</si>
  <si>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</si>
  <si>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</si>
  <si>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</si>
  <si>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</si>
  <si>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</si>
  <si>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</si>
  <si>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</si>
  <si>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</si>
  <si>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</si>
  <si>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</si>
  <si>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</si>
  <si>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</si>
  <si>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</si>
  <si>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</si>
  <si>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</si>
  <si>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</si>
  <si>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</si>
  <si>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</si>
  <si>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</si>
  <si>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</si>
  <si>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</si>
  <si>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</si>
  <si>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</si>
  <si>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</si>
  <si>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</si>
  <si>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</si>
  <si>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</si>
  <si>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</si>
  <si>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</si>
  <si>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</si>
  <si>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</si>
  <si>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</si>
  <si>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</si>
  <si>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</si>
  <si>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</si>
  <si>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</si>
  <si>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</si>
  <si>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</si>
  <si>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</si>
  <si>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</si>
  <si>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</si>
  <si>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</si>
  <si>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</si>
  <si>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</si>
  <si>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</si>
  <si>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</si>
  <si>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</si>
  <si>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</si>
  <si>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</si>
  <si>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</si>
  <si>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</si>
  <si>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</si>
  <si>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</si>
  <si>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</si>
  <si>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</si>
  <si>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</si>
  <si>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</si>
  <si>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</si>
  <si>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</si>
  <si>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</si>
  <si>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</si>
  <si>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</si>
  <si>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</si>
  <si>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</si>
  <si>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</si>
  <si>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</si>
  <si>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</si>
  <si>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</si>
  <si>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</si>
  <si>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</si>
  <si>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</si>
  <si>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</si>
  <si>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</si>
  <si>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</si>
  <si>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</si>
  <si>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</si>
  <si>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</si>
  <si>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</si>
  <si>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</si>
  <si>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</si>
  <si>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</si>
  <si>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</si>
  <si>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</si>
  <si>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</si>
  <si>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</si>
  <si>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</si>
  <si>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</si>
  <si>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</si>
  <si>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</si>
  <si>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</si>
  <si>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</si>
  <si>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</si>
  <si>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</si>
  <si>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</si>
  <si>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</si>
  <si>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</si>
  <si>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</si>
  <si>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</si>
  <si>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</si>
  <si>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</si>
  <si>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</si>
  <si>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</si>
  <si>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</si>
  <si>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</si>
  <si>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</si>
  <si>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</si>
  <si>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</si>
  <si>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</si>
  <si>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</si>
  <si>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</si>
  <si>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</si>
  <si>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</si>
  <si>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</si>
  <si>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</si>
  <si>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</si>
  <si>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</si>
  <si>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</si>
  <si>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</si>
  <si>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</si>
  <si>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</si>
  <si>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</si>
  <si>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</si>
  <si>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</si>
  <si>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</si>
  <si>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</si>
  <si>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</si>
  <si>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</si>
  <si>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</si>
  <si>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</si>
  <si>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</si>
  <si>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</si>
  <si>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</si>
  <si>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</si>
  <si>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</si>
  <si>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</si>
  <si>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</si>
  <si>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</si>
  <si>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</si>
  <si>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</si>
  <si>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</si>
  <si>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</si>
  <si>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</si>
  <si>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</si>
  <si>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</si>
  <si>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</si>
  <si>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</si>
  <si>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</si>
  <si>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</si>
  <si>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</si>
  <si>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</si>
  <si>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</si>
  <si>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</si>
  <si>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</si>
  <si>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</si>
  <si>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</si>
  <si>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</si>
  <si>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</si>
  <si>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</si>
  <si>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</si>
  <si>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</si>
  <si>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</si>
  <si>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</si>
  <si>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</si>
  <si>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</si>
  <si>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</si>
  <si>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</si>
  <si>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</si>
  <si>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</si>
  <si>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</si>
  <si>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</si>
  <si>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</si>
  <si>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</si>
  <si>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</si>
  <si>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</si>
  <si>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</si>
  <si>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</si>
  <si>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</si>
  <si>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</si>
  <si>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</si>
  <si>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</si>
  <si>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</si>
  <si>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</si>
  <si>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</si>
  <si>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</si>
  <si>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</si>
  <si>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</si>
  <si>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</si>
  <si>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</si>
  <si>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</si>
  <si>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</si>
  <si>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</si>
  <si>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</si>
  <si>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</si>
  <si>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</si>
  <si>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</si>
  <si>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</si>
  <si>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</si>
  <si>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</si>
  <si>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</si>
  <si>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</si>
  <si>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</si>
  <si>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</si>
  <si>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</si>
  <si>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</si>
  <si>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</si>
  <si>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</si>
  <si>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</si>
  <si>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</si>
  <si>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</si>
  <si>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</si>
  <si>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</si>
  <si>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</si>
  <si>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</si>
  <si>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</si>
  <si>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</si>
  <si>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</si>
  <si>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</si>
  <si>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</si>
  <si>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</si>
  <si>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</si>
  <si>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</si>
  <si>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</si>
  <si>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</si>
  <si>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</si>
  <si>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</si>
  <si>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</si>
  <si>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</si>
  <si>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</si>
  <si>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</si>
  <si>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</si>
  <si>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</si>
  <si>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</si>
  <si>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</si>
  <si>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</si>
  <si>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</si>
  <si>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</si>
  <si>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</si>
  <si>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</si>
  <si>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</si>
  <si>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</si>
  <si>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</si>
  <si>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</si>
  <si>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</si>
  <si>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</si>
  <si>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</si>
  <si>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</si>
  <si>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</si>
  <si>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</si>
  <si>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</si>
  <si>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</si>
  <si>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</si>
  <si>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</si>
  <si>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</si>
  <si>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</si>
  <si>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</si>
  <si>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</si>
  <si>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</si>
  <si>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</si>
  <si>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</si>
  <si>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</si>
  <si>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</si>
  <si>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</si>
  <si>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</si>
  <si>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</si>
  <si>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</si>
  <si>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</si>
  <si>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</si>
  <si>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</si>
  <si>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</si>
  <si>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</si>
  <si>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</si>
  <si>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</si>
  <si>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</si>
  <si>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</si>
  <si>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</si>
  <si>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</si>
  <si>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</si>
  <si>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</si>
  <si>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</si>
  <si>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</si>
  <si>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</si>
  <si>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</si>
  <si>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</si>
  <si>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</si>
  <si>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</si>
  <si>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</si>
  <si>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</si>
  <si>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</si>
  <si>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</si>
  <si>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</si>
  <si>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</si>
  <si>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</si>
  <si>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</si>
  <si>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</si>
  <si>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</si>
  <si>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</si>
  <si>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</si>
  <si>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</si>
  <si>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</si>
  <si>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</si>
  <si>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</si>
  <si>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</si>
  <si>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</si>
  <si>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</si>
  <si>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</si>
  <si>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</si>
  <si>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</si>
  <si>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</si>
  <si>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</si>
  <si>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</si>
  <si>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</si>
  <si>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</si>
  <si>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</si>
  <si>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</si>
  <si>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</si>
  <si>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</si>
  <si>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</si>
  <si>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</si>
  <si>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</si>
  <si>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</si>
  <si>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</si>
  <si>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</si>
  <si>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</si>
  <si>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</si>
  <si>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</si>
  <si>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</si>
  <si>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</si>
  <si>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</si>
  <si>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</si>
  <si>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</si>
  <si>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</si>
  <si>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</si>
  <si>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</si>
  <si>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</si>
  <si>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</si>
  <si>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</si>
  <si>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</si>
  <si>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</si>
  <si>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</si>
  <si>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</si>
  <si>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</si>
  <si>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</si>
  <si>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</si>
  <si>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</si>
  <si>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</si>
  <si>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</si>
  <si>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</si>
  <si>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</si>
  <si>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</si>
  <si>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</si>
  <si>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</si>
  <si>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</si>
  <si>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</si>
  <si>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</si>
  <si>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</si>
  <si>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</si>
  <si>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</si>
  <si>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</si>
  <si>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</si>
  <si>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</si>
  <si>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</si>
  <si>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</si>
  <si>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</si>
  <si>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</si>
  <si>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</si>
  <si>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</si>
  <si>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</si>
  <si>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</si>
  <si>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</si>
  <si>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</si>
  <si>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</si>
  <si>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</si>
  <si>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</si>
  <si>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</si>
  <si>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</si>
  <si>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</si>
  <si>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</si>
  <si>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</si>
  <si>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</si>
  <si>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</si>
  <si>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</si>
  <si>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</si>
  <si>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</si>
  <si>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</si>
  <si>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</si>
  <si>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</si>
  <si>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</si>
  <si>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</si>
  <si>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</si>
  <si>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</si>
  <si>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</si>
  <si>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</si>
  <si>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</si>
  <si>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</si>
  <si>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</si>
  <si>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</si>
  <si>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</si>
  <si>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</si>
  <si>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</si>
  <si>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</si>
  <si>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</si>
  <si>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</si>
  <si>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</si>
  <si>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</si>
  <si>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</si>
  <si>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</si>
  <si>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</si>
  <si>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</si>
  <si>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</si>
  <si>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</si>
  <si>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</si>
  <si>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</si>
  <si>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</si>
  <si>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</si>
  <si>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</si>
  <si>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</si>
  <si>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</si>
  <si>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</si>
  <si>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</si>
  <si>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</si>
  <si>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</si>
  <si>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</si>
  <si>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</si>
  <si>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</si>
  <si>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</si>
  <si>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</si>
  <si>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</si>
  <si>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</si>
  <si>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</si>
  <si>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</si>
  <si>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</si>
  <si>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</si>
  <si>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</si>
  <si>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</si>
  <si>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</si>
  <si>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</si>
  <si>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</si>
  <si>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</si>
  <si>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</si>
  <si>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</si>
  <si>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</si>
  <si>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</si>
  <si>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</si>
  <si>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</si>
  <si>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</si>
  <si>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</si>
  <si>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</si>
  <si>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</si>
  <si>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</si>
  <si>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</si>
  <si>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</si>
  <si>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</si>
  <si>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</si>
  <si>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</si>
  <si>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</si>
  <si>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</si>
  <si>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</si>
  <si>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</si>
  <si>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</si>
  <si>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</si>
  <si>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</si>
  <si>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</si>
  <si>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</si>
  <si>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</si>
  <si>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</si>
  <si>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</si>
  <si>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</si>
  <si>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</si>
  <si>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</si>
  <si>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</si>
  <si>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</si>
  <si>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</si>
  <si>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</si>
  <si>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</si>
  <si>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</si>
  <si>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</si>
  <si>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</si>
  <si>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</si>
  <si>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</si>
  <si>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</si>
  <si>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</si>
  <si>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</si>
  <si>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</si>
  <si>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</si>
  <si>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</si>
  <si>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</si>
  <si>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</si>
  <si>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</si>
  <si>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</si>
  <si>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</si>
  <si>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</si>
  <si>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</si>
  <si>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</si>
  <si>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</si>
  <si>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</si>
  <si>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</si>
  <si>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</si>
  <si>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</si>
  <si>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</si>
  <si>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</si>
  <si>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</si>
  <si>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</si>
  <si>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</si>
  <si>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</si>
  <si>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</si>
  <si>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</si>
  <si>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</si>
  <si>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</si>
  <si>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</si>
  <si>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</si>
  <si>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</si>
  <si>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</si>
  <si>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</si>
  <si>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</si>
  <si>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</si>
  <si>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</si>
  <si>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</si>
  <si>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</si>
  <si>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</si>
  <si>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</si>
  <si>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</si>
  <si>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</si>
  <si>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</si>
  <si>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</si>
  <si>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</si>
  <si>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</si>
  <si>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</si>
  <si>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</si>
  <si>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</si>
  <si>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</si>
  <si>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</si>
  <si>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</si>
  <si>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</si>
  <si>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</si>
  <si>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</si>
  <si>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</si>
  <si>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</si>
  <si>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</si>
  <si>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</si>
  <si>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</si>
  <si>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</si>
  <si>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</si>
  <si>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</si>
  <si>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</si>
  <si>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</si>
  <si>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</si>
  <si>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</si>
  <si>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</si>
  <si>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</si>
  <si>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</si>
  <si>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</si>
  <si>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</si>
  <si>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</si>
  <si>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</si>
  <si>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</si>
  <si>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</si>
  <si>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</si>
  <si>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</si>
  <si>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</si>
  <si>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</si>
  <si>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</si>
  <si>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</si>
  <si>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</si>
  <si>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</si>
  <si>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</si>
  <si>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</si>
  <si>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</si>
  <si>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</si>
  <si>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</si>
  <si>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</si>
  <si>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</si>
  <si>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</si>
  <si>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</si>
  <si>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</si>
  <si>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</si>
  <si>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</si>
  <si>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</si>
  <si>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</si>
  <si>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</si>
  <si>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</si>
  <si>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</si>
  <si>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</si>
  <si>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</si>
  <si>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</si>
  <si>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</si>
  <si>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</si>
  <si>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</si>
  <si>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</si>
  <si>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</si>
  <si>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</si>
  <si>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</si>
  <si>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</si>
  <si>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</si>
  <si>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</si>
  <si>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</si>
  <si>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</si>
  <si>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</si>
  <si>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</si>
  <si>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</si>
  <si>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</si>
  <si>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</si>
  <si>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</si>
  <si>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</si>
  <si>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</si>
  <si>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</si>
  <si>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</si>
  <si>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</si>
  <si>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</si>
  <si>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</si>
  <si>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</si>
  <si>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</si>
  <si>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</si>
  <si>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</si>
  <si>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</si>
  <si>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</si>
  <si>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</si>
  <si>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</si>
  <si>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</si>
  <si>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</si>
  <si>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</si>
  <si>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</si>
  <si>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</si>
  <si>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</si>
  <si>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</si>
  <si>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</si>
  <si>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</si>
  <si>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</si>
  <si>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</si>
  <si>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</si>
  <si>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</si>
  <si>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</si>
  <si>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</si>
  <si>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</si>
  <si>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</si>
  <si>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</si>
  <si>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</si>
  <si>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</si>
  <si>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</si>
  <si>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</si>
  <si>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</si>
  <si>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</si>
  <si>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</si>
  <si>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</si>
  <si>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</si>
  <si>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</si>
  <si>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</si>
  <si>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</si>
  <si>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</si>
  <si>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</si>
  <si>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</si>
  <si>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</si>
  <si>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</si>
  <si>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</si>
  <si>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</si>
  <si>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</si>
  <si>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</si>
  <si>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</si>
  <si>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</si>
  <si>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</si>
  <si>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</si>
  <si>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</si>
  <si>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</si>
  <si>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</si>
  <si>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</si>
  <si>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</si>
  <si>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</si>
  <si>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</si>
  <si>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</si>
  <si>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</si>
  <si>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</si>
  <si>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</si>
  <si>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</si>
  <si>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</si>
  <si>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</si>
  <si>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</si>
  <si>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</si>
  <si>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</si>
  <si>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</si>
  <si>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</si>
  <si>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</si>
  <si>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</si>
  <si>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</si>
  <si>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</si>
  <si>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</si>
  <si>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</si>
  <si>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</si>
  <si>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</si>
  <si>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</si>
  <si>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</si>
  <si>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</si>
  <si>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</si>
  <si>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</si>
  <si>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</si>
  <si>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</si>
  <si>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</si>
  <si>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</si>
  <si>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</si>
  <si>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</si>
  <si>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</si>
  <si>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</si>
  <si>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</si>
  <si>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</si>
  <si>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</si>
  <si>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</si>
  <si>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</si>
  <si>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</si>
  <si>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</si>
  <si>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</si>
  <si>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</si>
  <si>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</si>
  <si>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</si>
  <si>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</si>
  <si>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</si>
  <si>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</si>
  <si>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</si>
  <si>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</si>
  <si>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</si>
  <si>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</si>
  <si>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</si>
  <si>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</si>
  <si>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</si>
  <si>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</si>
  <si>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</si>
  <si>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</si>
  <si>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</si>
  <si>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</si>
  <si>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</si>
  <si>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</si>
  <si>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</si>
  <si>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</si>
  <si>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</si>
  <si>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</si>
  <si>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</si>
  <si>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</si>
  <si>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</si>
  <si>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</si>
  <si>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</si>
  <si>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</si>
  <si>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</si>
  <si>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</si>
  <si>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</si>
  <si>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</si>
  <si>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</si>
  <si>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</si>
  <si>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</si>
  <si>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</si>
  <si>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</si>
  <si>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</si>
  <si>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</si>
  <si>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</si>
  <si>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</si>
  <si>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</si>
  <si>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</si>
  <si>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</si>
  <si>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</si>
  <si>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</si>
  <si>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</si>
  <si>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</si>
  <si>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</si>
  <si>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</si>
  <si>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</si>
  <si>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</si>
  <si>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</si>
  <si>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</si>
  <si>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</si>
  <si>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</si>
  <si>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</si>
  <si>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</si>
  <si>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</si>
  <si>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</si>
  <si>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</si>
  <si>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</si>
  <si>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</si>
  <si>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</si>
  <si>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</si>
  <si>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</si>
  <si>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</si>
  <si>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</si>
  <si>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</si>
  <si>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</si>
  <si>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</si>
  <si>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</si>
  <si>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</si>
  <si>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</si>
  <si>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</si>
  <si>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</si>
  <si>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</si>
  <si>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</si>
  <si>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</si>
  <si>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</si>
  <si>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</si>
  <si>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</si>
  <si>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</si>
  <si>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</si>
  <si>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</si>
  <si>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</si>
  <si>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</si>
  <si>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</si>
  <si>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</si>
  <si>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</si>
  <si>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</si>
  <si>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</si>
  <si>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</si>
  <si>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</si>
  <si>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</si>
  <si>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</si>
  <si>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</si>
  <si>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</si>
  <si>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</si>
  <si>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</si>
  <si>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</si>
  <si>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</si>
  <si>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</si>
  <si>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</si>
  <si>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</si>
  <si>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</si>
  <si>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</si>
  <si>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</si>
  <si>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</si>
  <si>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</si>
  <si>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</si>
  <si>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</si>
  <si>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</si>
  <si>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</si>
  <si>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</si>
  <si>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</si>
  <si>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</si>
  <si>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</si>
  <si>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</si>
  <si>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</si>
  <si>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</si>
  <si>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</si>
  <si>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</si>
  <si>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</si>
  <si>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</si>
  <si>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</si>
  <si>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</si>
  <si>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</si>
  <si>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</si>
  <si>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</si>
  <si>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</si>
  <si>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</si>
  <si>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</si>
  <si>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</si>
  <si>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</si>
  <si>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</si>
  <si>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</si>
  <si>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</si>
  <si>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</si>
  <si>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</si>
  <si>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</si>
  <si>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</si>
  <si>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</si>
  <si>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</si>
  <si>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</si>
  <si>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</si>
  <si>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</si>
  <si>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</si>
  <si>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</si>
  <si>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</si>
  <si>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</si>
  <si>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</si>
  <si>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</si>
  <si>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</si>
  <si>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</si>
  <si>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</si>
  <si>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</si>
  <si>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</si>
  <si>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</si>
  <si>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</si>
  <si>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</si>
  <si>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</si>
  <si>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</si>
  <si>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</si>
  <si>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</si>
  <si>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</si>
  <si>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</si>
  <si>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</si>
  <si>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</si>
  <si>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</si>
  <si>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</si>
  <si>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</si>
  <si>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</si>
  <si>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</si>
  <si>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</si>
  <si>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</si>
  <si>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</si>
  <si>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</si>
  <si>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</si>
  <si>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</si>
  <si>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</si>
  <si>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</si>
  <si>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</si>
  <si>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</si>
  <si>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</si>
  <si>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</si>
  <si>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</si>
  <si>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</si>
  <si>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</si>
  <si>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</si>
  <si>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</si>
  <si>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</si>
  <si>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</si>
  <si>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</si>
  <si>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</si>
  <si>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</si>
  <si>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</si>
  <si>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</si>
  <si>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</si>
  <si>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</si>
  <si>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</si>
  <si>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</si>
  <si>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</si>
  <si>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</si>
  <si>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</si>
  <si>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</si>
  <si>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</si>
  <si>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</si>
  <si>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</si>
  <si>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</si>
  <si>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</si>
  <si>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</si>
  <si>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</si>
  <si>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</si>
  <si>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</si>
  <si>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</si>
  <si>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</si>
  <si>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</si>
  <si>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</si>
  <si>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</si>
  <si>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</si>
  <si>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</si>
  <si>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</si>
  <si>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</si>
  <si>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</si>
  <si>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</si>
  <si>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</si>
  <si>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</si>
  <si>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</si>
  <si>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</si>
  <si>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</si>
  <si>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</si>
  <si>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</si>
  <si>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</si>
  <si>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</si>
  <si>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</si>
  <si>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</si>
  <si>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</si>
  <si>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</si>
  <si>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</si>
  <si>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</si>
  <si>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</si>
  <si>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</si>
  <si>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</si>
  <si>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</si>
  <si>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</si>
  <si>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</si>
  <si>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</si>
  <si>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</si>
  <si>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</si>
  <si>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</si>
  <si>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</si>
  <si>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</si>
  <si>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</si>
  <si>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</si>
  <si>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</si>
  <si>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</si>
  <si>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</si>
  <si>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</si>
  <si>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</si>
  <si>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</si>
  <si>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</si>
  <si>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</si>
  <si>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</si>
  <si>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</si>
  <si>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</si>
  <si>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</si>
  <si>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</si>
  <si>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</si>
  <si>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</si>
  <si>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</si>
  <si>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</si>
  <si>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</si>
  <si>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</si>
  <si>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</si>
  <si>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</si>
  <si>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</si>
  <si>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</si>
  <si>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</si>
  <si>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</si>
  <si>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</si>
  <si>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</si>
  <si>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</si>
  <si>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</si>
  <si>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</si>
  <si>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</si>
  <si>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</si>
  <si>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</si>
  <si>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</si>
  <si>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</si>
  <si>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</si>
  <si>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</si>
  <si>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</si>
  <si>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</si>
  <si>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</si>
  <si>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</si>
  <si>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</si>
  <si>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</si>
  <si>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</si>
  <si>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</si>
  <si>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</si>
  <si>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</si>
  <si>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</si>
  <si>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</si>
  <si>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</si>
  <si>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</si>
  <si>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</si>
  <si>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</si>
  <si>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</si>
  <si>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</si>
  <si>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</si>
  <si>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</si>
  <si>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</si>
  <si>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</si>
  <si>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</si>
  <si>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</si>
  <si>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</si>
  <si>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</si>
  <si>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</si>
  <si>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</si>
  <si>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</si>
  <si>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</si>
  <si>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</si>
  <si>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</si>
  <si>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</si>
  <si>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</si>
  <si>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</si>
  <si>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</si>
  <si>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</si>
  <si>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</si>
  <si>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</si>
  <si>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</si>
  <si>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</si>
  <si>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</si>
  <si>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</si>
  <si>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</si>
  <si>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</si>
  <si>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</si>
  <si>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</si>
  <si>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</si>
  <si>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</si>
  <si>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</si>
  <si>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</si>
  <si>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</si>
  <si>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</si>
  <si>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</si>
  <si>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</si>
  <si>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</si>
  <si>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</si>
  <si>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</si>
  <si>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</si>
  <si>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</si>
  <si>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</si>
  <si>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</si>
  <si>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</si>
  <si>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</si>
  <si>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</si>
  <si>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</si>
  <si>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</si>
  <si>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</si>
  <si>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</si>
  <si>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</si>
  <si>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</si>
  <si>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</si>
  <si>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</si>
  <si>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</si>
  <si>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</si>
  <si>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</si>
  <si>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</si>
  <si>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</si>
  <si>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</si>
  <si>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</si>
  <si>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</si>
  <si>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</si>
  <si>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</si>
  <si>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</si>
  <si>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</si>
  <si>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</si>
  <si>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</si>
  <si>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</si>
  <si>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</si>
  <si>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</si>
  <si>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</si>
  <si>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</si>
  <si>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</si>
  <si>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</si>
  <si>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</si>
  <si>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</si>
  <si>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</si>
  <si>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</si>
  <si>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</si>
  <si>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</si>
  <si>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</si>
  <si>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</si>
  <si>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</si>
  <si>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</si>
  <si>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</si>
  <si>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</si>
  <si>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</si>
  <si>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</si>
  <si>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</si>
  <si>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</si>
  <si>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</si>
  <si>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</si>
  <si>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</si>
  <si>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</si>
  <si>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</si>
  <si>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</si>
  <si>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</si>
  <si>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</si>
  <si>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</si>
  <si>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</si>
  <si>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</si>
  <si>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</si>
  <si>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</si>
  <si>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</si>
  <si>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</si>
  <si>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</si>
  <si>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</si>
  <si>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</si>
  <si>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</si>
  <si>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</si>
  <si>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</si>
  <si>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</si>
  <si>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</si>
  <si>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</si>
  <si>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</si>
  <si>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</si>
  <si>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</si>
  <si>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</si>
  <si>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</si>
  <si>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</si>
  <si>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</si>
  <si>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</si>
  <si>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</si>
  <si>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</si>
  <si>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</si>
  <si>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</si>
  <si>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</si>
  <si>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</si>
  <si>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</si>
  <si>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</si>
  <si>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</si>
  <si>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</si>
  <si>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</si>
  <si>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</si>
  <si>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</si>
  <si>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</si>
  <si>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</si>
  <si>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</si>
  <si>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</si>
  <si>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</si>
  <si>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</si>
  <si>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</si>
  <si>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</si>
  <si>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</si>
  <si>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</si>
  <si>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</si>
  <si>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</si>
  <si>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</si>
  <si>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</si>
  <si>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</si>
  <si>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</si>
  <si>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</si>
  <si>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</si>
  <si>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</si>
  <si>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</si>
  <si>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</si>
  <si>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</si>
  <si>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</si>
  <si>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</si>
  <si>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</si>
  <si>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</si>
  <si>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</si>
  <si>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</si>
  <si>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</si>
  <si>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</si>
  <si>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</si>
  <si>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</si>
  <si>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</si>
  <si>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</si>
  <si>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</si>
  <si>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</si>
  <si>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</si>
  <si>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</si>
  <si>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</si>
  <si>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</si>
  <si>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</si>
  <si>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</si>
  <si>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</si>
  <si>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</si>
  <si>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</si>
  <si>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</si>
  <si>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</si>
  <si>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</si>
  <si>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</si>
  <si>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</si>
  <si>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</si>
  <si>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</si>
  <si>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</si>
  <si>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</si>
  <si>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</si>
  <si>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</si>
  <si>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</si>
  <si>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</si>
  <si>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</si>
  <si>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</si>
  <si>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</si>
  <si>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</si>
  <si>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</si>
  <si>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</si>
  <si>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</si>
  <si>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</si>
  <si>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</si>
  <si>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</si>
  <si>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</si>
  <si>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</si>
  <si>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</si>
  <si>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</si>
  <si>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</si>
  <si>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</si>
  <si>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</si>
  <si>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</si>
  <si>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</si>
  <si>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</si>
  <si>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</si>
  <si>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</si>
  <si>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</si>
  <si>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</si>
  <si>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</si>
  <si>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</si>
  <si>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</si>
  <si>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</si>
  <si>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</si>
  <si>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</si>
  <si>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</si>
  <si>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</si>
  <si>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</si>
  <si>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</si>
  <si>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</si>
  <si>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</si>
  <si>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</si>
  <si>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</si>
  <si>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</si>
  <si>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</si>
  <si>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</si>
  <si>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</si>
  <si>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</si>
  <si>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</si>
  <si>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</si>
  <si>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</si>
  <si>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</si>
  <si>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</si>
  <si>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</si>
  <si>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</si>
  <si>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</si>
  <si>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</si>
  <si>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</si>
  <si>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</si>
  <si>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</si>
  <si>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</si>
  <si>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</si>
  <si>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</si>
  <si>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</si>
  <si>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</si>
  <si>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</si>
  <si>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</si>
  <si>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</si>
  <si>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</si>
  <si>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</si>
  <si>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</si>
  <si>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</si>
  <si>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</si>
  <si>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</si>
  <si>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</si>
  <si>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</si>
  <si>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</si>
  <si>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</si>
  <si>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</si>
  <si>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</si>
  <si>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</si>
  <si>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</si>
  <si>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</si>
  <si>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</si>
  <si>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</si>
  <si>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</si>
  <si>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</si>
  <si>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</si>
  <si>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</si>
  <si>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</si>
  <si>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</si>
  <si>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</si>
  <si>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</si>
  <si>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</si>
  <si>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</si>
  <si>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</si>
  <si>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</si>
  <si>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</si>
  <si>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</si>
  <si>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</si>
  <si>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</si>
  <si>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</si>
  <si>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</si>
  <si>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</si>
  <si>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</si>
  <si>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</si>
  <si>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</si>
  <si>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</si>
  <si>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</si>
  <si>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</si>
  <si>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</si>
  <si>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</si>
  <si>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</si>
  <si>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</si>
  <si>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</si>
  <si>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</si>
  <si>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</si>
  <si>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</si>
  <si>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</si>
  <si>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</si>
  <si>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</si>
  <si>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</si>
  <si>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</si>
  <si>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</si>
  <si>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</si>
  <si>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</si>
  <si>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</si>
  <si>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</si>
  <si>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</si>
  <si>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</si>
  <si>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</si>
  <si>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</si>
  <si>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</si>
  <si>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</si>
  <si>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</si>
  <si>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</si>
  <si>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</si>
  <si>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</si>
  <si>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</si>
  <si>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</si>
  <si>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</si>
  <si>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</si>
  <si>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</si>
  <si>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</si>
  <si>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</si>
  <si>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</si>
  <si>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</si>
  <si>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</si>
  <si>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</si>
  <si>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</si>
  <si>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</si>
  <si>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</si>
  <si>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</si>
  <si>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</si>
  <si>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</si>
  <si>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</si>
  <si>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</si>
  <si>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</si>
  <si>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</si>
  <si>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</si>
  <si>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</si>
  <si>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</si>
  <si>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</si>
  <si>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</si>
  <si>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</si>
  <si>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</si>
  <si>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</si>
  <si>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</si>
  <si>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</si>
  <si>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</si>
  <si>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</si>
  <si>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</si>
  <si>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</si>
  <si>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</si>
  <si>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</si>
  <si>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</si>
  <si>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</si>
  <si>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</si>
  <si>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</si>
  <si>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</si>
  <si>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</si>
  <si>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</si>
  <si>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</si>
  <si>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</si>
  <si>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</si>
  <si>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</si>
  <si>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</si>
  <si>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</si>
  <si>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</si>
  <si>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</si>
  <si>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</si>
  <si>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</si>
  <si>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</si>
  <si>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</si>
  <si>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</si>
  <si>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</si>
  <si>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</si>
  <si>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</si>
  <si>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</si>
  <si>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</si>
  <si>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</si>
  <si>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</si>
  <si>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</si>
  <si>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</si>
  <si>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</si>
  <si>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</si>
  <si>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</si>
  <si>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</si>
  <si>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</si>
  <si>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</si>
  <si>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</si>
  <si>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</si>
  <si>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</si>
  <si>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</si>
  <si>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</si>
  <si>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</si>
  <si>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</si>
  <si>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</si>
  <si>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</si>
  <si>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</si>
  <si>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</si>
  <si>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</si>
  <si>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</si>
  <si>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</si>
  <si>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</si>
  <si>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</si>
  <si>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</si>
  <si>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</si>
  <si>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</si>
  <si>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</si>
  <si>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</si>
  <si>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</si>
  <si>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</si>
  <si>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</si>
  <si>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</si>
  <si>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</si>
  <si>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</si>
  <si>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</si>
  <si>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</si>
  <si>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</si>
  <si>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</si>
  <si>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</si>
  <si>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</si>
  <si>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</si>
  <si>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</si>
  <si>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</si>
  <si>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</si>
  <si>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</si>
  <si>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</si>
  <si>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</si>
  <si>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</si>
  <si>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</si>
  <si>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</si>
  <si>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</si>
  <si>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</si>
  <si>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</si>
  <si>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</si>
  <si>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</si>
  <si>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</si>
  <si>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</si>
  <si>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</si>
  <si>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</si>
  <si>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</si>
  <si>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</si>
  <si>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</si>
  <si>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</si>
  <si>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</si>
  <si>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</si>
  <si>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</si>
  <si>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</si>
  <si>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</si>
  <si>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</si>
  <si>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</si>
  <si>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</si>
  <si>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</si>
  <si>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</si>
  <si>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</si>
  <si>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</si>
  <si>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</si>
  <si>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</si>
  <si>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</si>
  <si>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</si>
  <si>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</si>
  <si>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</si>
  <si>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</si>
  <si>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</si>
  <si>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</si>
  <si>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</si>
  <si>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</si>
  <si>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</si>
  <si>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</si>
  <si>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</si>
  <si>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</si>
  <si>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</si>
  <si>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</si>
  <si>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</si>
  <si>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</si>
  <si>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</si>
  <si>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</si>
  <si>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</si>
  <si>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</si>
  <si>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</si>
  <si>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</si>
  <si>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</si>
  <si>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</si>
  <si>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</si>
  <si>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</si>
  <si>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</si>
  <si>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</si>
  <si>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</si>
  <si>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</si>
  <si>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</si>
  <si>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</si>
  <si>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</si>
  <si>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</si>
  <si>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</si>
  <si>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</si>
  <si>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</si>
  <si>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</si>
  <si>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</si>
  <si>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</si>
  <si>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</si>
  <si>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</si>
  <si>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</si>
  <si>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</si>
  <si>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</si>
  <si>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</si>
  <si>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</si>
  <si>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</si>
  <si>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</si>
  <si>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</si>
  <si>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</si>
  <si>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</si>
  <si>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</si>
  <si>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</si>
  <si>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</si>
  <si>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</si>
  <si>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</si>
  <si>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</si>
  <si>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</si>
  <si>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</si>
  <si>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</si>
  <si>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</si>
  <si>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</si>
  <si>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</si>
  <si>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</si>
  <si>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</si>
  <si>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</si>
  <si>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</si>
  <si>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</si>
  <si>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</si>
  <si>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</si>
  <si>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</si>
  <si>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</si>
  <si>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</si>
  <si>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</si>
  <si>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</si>
  <si>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</si>
  <si>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</si>
  <si>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</si>
  <si>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</si>
  <si>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</si>
  <si>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</si>
  <si>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</si>
  <si>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</si>
  <si>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</si>
  <si>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</si>
  <si>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</si>
  <si>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</si>
  <si>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</si>
  <si>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</si>
  <si>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</si>
  <si>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</si>
  <si>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</si>
  <si>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</si>
  <si>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</si>
  <si>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</si>
  <si>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</si>
  <si>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</si>
  <si>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</si>
  <si>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</si>
  <si>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</si>
  <si>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</si>
  <si>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</si>
  <si>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</si>
  <si>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</si>
  <si>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</si>
  <si>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</si>
  <si>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</si>
  <si>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</si>
  <si>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</si>
  <si>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</si>
  <si>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</si>
  <si>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</si>
  <si>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</si>
  <si>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</si>
  <si>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</si>
  <si>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</si>
  <si>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</si>
  <si>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</si>
  <si>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</si>
  <si>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</si>
  <si>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</si>
  <si>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</si>
  <si>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</si>
  <si>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</si>
  <si>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</si>
  <si>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</si>
  <si>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</si>
  <si>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</si>
  <si>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</si>
  <si>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</si>
  <si>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</si>
  <si>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</si>
  <si>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</si>
  <si>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</si>
  <si>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</si>
  <si>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</si>
  <si>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</si>
  <si>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</si>
  <si>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</si>
  <si>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</si>
  <si>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</si>
  <si>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</si>
  <si>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</si>
  <si>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</si>
  <si>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</si>
  <si>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</si>
  <si>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</si>
  <si>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</si>
  <si>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</si>
  <si>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</si>
  <si>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</si>
  <si>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</si>
  <si>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</si>
  <si>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</si>
  <si>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</si>
  <si>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</si>
  <si>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</si>
  <si>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</si>
  <si>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</si>
  <si>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</si>
  <si>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</si>
  <si>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</si>
  <si>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</si>
  <si>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</si>
  <si>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</si>
  <si>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</si>
  <si>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</si>
  <si>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</si>
  <si>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</si>
  <si>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</si>
  <si>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</si>
  <si>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</si>
  <si>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</si>
  <si>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</si>
  <si>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</si>
  <si>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</si>
  <si>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</si>
  <si>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</si>
  <si>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</si>
  <si>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</si>
  <si>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</si>
  <si>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</si>
  <si>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</si>
  <si>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</si>
  <si>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</si>
  <si>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</si>
  <si>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</si>
  <si>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</si>
  <si>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</si>
  <si>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</si>
  <si>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</si>
  <si>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</si>
  <si>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</si>
  <si>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</si>
  <si>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</si>
  <si>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</si>
  <si>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</si>
  <si>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</si>
  <si>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</si>
  <si>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</si>
  <si>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</si>
  <si>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</si>
  <si>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</si>
  <si>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</si>
  <si>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</si>
  <si>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</si>
  <si>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</si>
  <si>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</si>
  <si>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</si>
  <si>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</si>
  <si>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</si>
  <si>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Sum of Total Sales</t>
  </si>
  <si>
    <t>Sum of Discount Amount</t>
  </si>
  <si>
    <t>Sum of Profit Amount</t>
  </si>
  <si>
    <t>Sum of Net Sales</t>
  </si>
  <si>
    <t>Row Labels</t>
  </si>
  <si>
    <t>Grand Total</t>
  </si>
  <si>
    <t>Cities</t>
  </si>
  <si>
    <t>Chanel</t>
  </si>
  <si>
    <t>Average of Discount %</t>
  </si>
  <si>
    <t>Average of Profit Margin %</t>
  </si>
  <si>
    <t>CategorySale</t>
  </si>
  <si>
    <t>Products</t>
  </si>
  <si>
    <t>Delivery status</t>
  </si>
  <si>
    <t>Percentage</t>
  </si>
  <si>
    <t>Sum of Quantity Sold</t>
  </si>
  <si>
    <t>Months</t>
  </si>
  <si>
    <t>Category Sale</t>
  </si>
  <si>
    <t xml:space="preserve"> </t>
  </si>
  <si>
    <t>Sum of Net Sales2</t>
  </si>
  <si>
    <t>Mar</t>
  </si>
  <si>
    <t>Jan</t>
  </si>
  <si>
    <t>Feb</t>
  </si>
  <si>
    <t>Apr</t>
  </si>
  <si>
    <t>May</t>
  </si>
  <si>
    <t>Jun</t>
  </si>
  <si>
    <t>Jul</t>
  </si>
  <si>
    <t>Aug</t>
  </si>
  <si>
    <t>Sep</t>
  </si>
  <si>
    <t>Oct</t>
  </si>
  <si>
    <t>Nov</t>
  </si>
  <si>
    <t>Dec</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</si>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</sst>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dd/mm/yyyy"/>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indexed="9"/>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indexed="20"/>
        <bgColor indexed="24"/>
      </patternFill>
    </fill>
    <fill>
      <patternFill patternType="solid">
        <fgColor theme="3" tint="0.749992370372631"/>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9" fontId="0" fillId="0" borderId="0" xfId="1" applyFont="1" applyAlignment="1">
      <alignment horizontal="center" vertical="center"/>
    </xf>
    <xf numFmtId="164" fontId="0" fillId="0" borderId="0" xfId="0" applyNumberFormat="1" applyAlignment="1">
      <alignment horizontal="center" vertical="center"/>
    </xf>
    <xf numFmtId="0" fontId="2" fillId="2" borderId="2" xfId="0" applyFont="1" applyFill="1" applyBorder="1"/>
    <xf numFmtId="0" fontId="0" fillId="0" borderId="0" xfId="0" pivotButton="1"/>
    <xf numFmtId="0" fontId="0" fillId="0" borderId="0" xfId="0" applyAlignment="1">
      <alignment horizontal="left"/>
    </xf>
    <xf numFmtId="0" fontId="2" fillId="2" borderId="3" xfId="0" applyFont="1" applyFill="1" applyBorder="1" applyAlignment="1">
      <alignment horizontal="left"/>
    </xf>
    <xf numFmtId="9" fontId="0" fillId="0" borderId="0" xfId="0" applyNumberFormat="1"/>
    <xf numFmtId="10" fontId="0" fillId="0" borderId="0" xfId="0" applyNumberFormat="1"/>
    <xf numFmtId="14" fontId="0" fillId="0" borderId="0" xfId="0" applyNumberFormat="1"/>
    <xf numFmtId="9" fontId="0" fillId="0" borderId="0" xfId="1" applyFont="1"/>
    <xf numFmtId="0" fontId="2" fillId="2" borderId="3" xfId="0" applyFont="1" applyFill="1" applyBorder="1"/>
    <xf numFmtId="0" fontId="3" fillId="3" borderId="5" xfId="0" applyFont="1" applyFill="1" applyBorder="1" applyAlignment="1">
      <alignment horizontal="right"/>
    </xf>
    <xf numFmtId="0" fontId="0" fillId="4" borderId="4" xfId="0" applyFill="1" applyBorder="1"/>
    <xf numFmtId="0" fontId="0" fillId="4" borderId="0" xfId="0" applyFill="1"/>
    <xf numFmtId="0" fontId="0" fillId="0" borderId="0" xfId="0" applyNumberFormat="1"/>
  </cellXfs>
  <cellStyles count="2">
    <cellStyle name="Normal" xfId="0" builtinId="0"/>
    <cellStyle name="Percent" xfId="1" builtinId="5"/>
  </cellStyles>
  <dxfs count="3">
    <dxf>
      <numFmt numFmtId="14" formatCode="0.00%"/>
    </dxf>
    <dxf>
      <numFmt numFmtId="13" formatCode="0%"/>
    </dxf>
    <dxf>
      <numFmt numFmtId="14" formatCode="0.00%"/>
    </dxf>
  </dxfs>
  <tableStyles count="0" defaultTableStyle="TableStyleMedium2" defaultPivotStyle="PivotStyleLight16"/>
  <colors>
    <mruColors>
      <color rgb="FFA7F12F"/>
      <color rgb="FF9288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accent1"/>
            </a:solidFill>
            <a:ln>
              <a:noFill/>
            </a:ln>
            <a:effectLst/>
          </c:spPr>
          <c:invertIfNegative val="0"/>
          <c:dLbls>
            <c:delete val="1"/>
          </c:dLbls>
          <c:cat>
            <c:strRef>
              <c:f>KPI!$E$13:$E$18</c:f>
              <c:strCache>
                <c:ptCount val="6"/>
                <c:pt idx="0">
                  <c:v>Central</c:v>
                </c:pt>
                <c:pt idx="1">
                  <c:v>East</c:v>
                </c:pt>
                <c:pt idx="2">
                  <c:v>North</c:v>
                </c:pt>
                <c:pt idx="3">
                  <c:v>South</c:v>
                </c:pt>
                <c:pt idx="4">
                  <c:v>West</c:v>
                </c:pt>
                <c:pt idx="5">
                  <c:v>Grand Total</c:v>
                </c:pt>
              </c:strCache>
            </c:strRef>
          </c:cat>
          <c:val>
            <c:numRef>
              <c:f>KPI!$F$13:$F$18</c:f>
              <c:numCache>
                <c:formatCode>General</c:formatCode>
                <c:ptCount val="6"/>
                <c:pt idx="0">
                  <c:v>5621721.0099999998</c:v>
                </c:pt>
                <c:pt idx="1">
                  <c:v>0</c:v>
                </c:pt>
                <c:pt idx="2">
                  <c:v>0</c:v>
                </c:pt>
                <c:pt idx="3">
                  <c:v>0</c:v>
                </c:pt>
                <c:pt idx="4">
                  <c:v>0</c:v>
                </c:pt>
                <c:pt idx="5">
                  <c:v>0</c:v>
                </c:pt>
              </c:numCache>
            </c:numRef>
          </c:val>
          <c:extLst>
            <c:ext xmlns:c16="http://schemas.microsoft.com/office/drawing/2014/chart" uri="{C3380CC4-5D6E-409C-BE32-E72D297353CC}">
              <c16:uniqueId val="{00000000-AA22-4E28-A3FC-0B9974924060}"/>
            </c:ext>
          </c:extLst>
        </c:ser>
        <c:dLbls>
          <c:dLblPos val="ctr"/>
          <c:showLegendKey val="0"/>
          <c:showVal val="1"/>
          <c:showCatName val="0"/>
          <c:showSerName val="0"/>
          <c:showPercent val="0"/>
          <c:showBubbleSize val="0"/>
        </c:dLbls>
        <c:gapWidth val="150"/>
        <c:overlap val="100"/>
        <c:axId val="1150520784"/>
        <c:axId val="1150517424"/>
      </c:barChart>
      <c:lineChart>
        <c:grouping val="standard"/>
        <c:varyColors val="0"/>
        <c:ser>
          <c:idx val="1"/>
          <c:order val="1"/>
          <c:tx>
            <c:strRef>
              <c:f>KPI!$G$12</c:f>
              <c:strCache>
                <c:ptCount val="1"/>
                <c:pt idx="0">
                  <c:v>Sum of Profit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5"/>
              <c:layout>
                <c:manualLayout>
                  <c:x val="-4.9716608820022441E-2"/>
                  <c:y val="-0.119083788082315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22-4E28-A3FC-0B9974924060}"/>
                </c:ext>
              </c:extLst>
            </c:dLbl>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KPI!$E$13:$E$18</c:f>
              <c:strCache>
                <c:ptCount val="6"/>
                <c:pt idx="0">
                  <c:v>Central</c:v>
                </c:pt>
                <c:pt idx="1">
                  <c:v>East</c:v>
                </c:pt>
                <c:pt idx="2">
                  <c:v>North</c:v>
                </c:pt>
                <c:pt idx="3">
                  <c:v>South</c:v>
                </c:pt>
                <c:pt idx="4">
                  <c:v>West</c:v>
                </c:pt>
                <c:pt idx="5">
                  <c:v>Grand Total</c:v>
                </c:pt>
              </c:strCache>
            </c:strRef>
          </c:cat>
          <c:val>
            <c:numRef>
              <c:f>KPI!$G$13:$G$18</c:f>
              <c:numCache>
                <c:formatCode>0%</c:formatCode>
                <c:ptCount val="6"/>
                <c:pt idx="0">
                  <c:v>1</c:v>
                </c:pt>
                <c:pt idx="1">
                  <c:v>0</c:v>
                </c:pt>
                <c:pt idx="2">
                  <c:v>0</c:v>
                </c:pt>
                <c:pt idx="3">
                  <c:v>0</c:v>
                </c:pt>
                <c:pt idx="4">
                  <c:v>0</c:v>
                </c:pt>
                <c:pt idx="5">
                  <c:v>0</c:v>
                </c:pt>
              </c:numCache>
            </c:numRef>
          </c:val>
          <c:smooth val="0"/>
          <c:extLst>
            <c:ext xmlns:c16="http://schemas.microsoft.com/office/drawing/2014/chart" uri="{C3380CC4-5D6E-409C-BE32-E72D297353CC}">
              <c16:uniqueId val="{00000001-AA22-4E28-A3FC-0B9974924060}"/>
            </c:ext>
          </c:extLst>
        </c:ser>
        <c:dLbls>
          <c:dLblPos val="ctr"/>
          <c:showLegendKey val="0"/>
          <c:showVal val="1"/>
          <c:showCatName val="0"/>
          <c:showSerName val="0"/>
          <c:showPercent val="0"/>
          <c:showBubbleSize val="0"/>
        </c:dLbls>
        <c:marker val="1"/>
        <c:smooth val="0"/>
        <c:axId val="458941536"/>
        <c:axId val="458939136"/>
      </c:lineChart>
      <c:catAx>
        <c:axId val="115052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517424"/>
        <c:crosses val="autoZero"/>
        <c:auto val="1"/>
        <c:lblAlgn val="ctr"/>
        <c:lblOffset val="100"/>
        <c:noMultiLvlLbl val="0"/>
      </c:catAx>
      <c:valAx>
        <c:axId val="1150517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520784"/>
        <c:crosses val="autoZero"/>
        <c:crossBetween val="between"/>
      </c:valAx>
      <c:valAx>
        <c:axId val="4589391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941536"/>
        <c:crosses val="max"/>
        <c:crossBetween val="between"/>
      </c:valAx>
      <c:catAx>
        <c:axId val="458941536"/>
        <c:scaling>
          <c:orientation val="minMax"/>
        </c:scaling>
        <c:delete val="1"/>
        <c:axPos val="b"/>
        <c:numFmt formatCode="General" sourceLinked="1"/>
        <c:majorTickMark val="out"/>
        <c:minorTickMark val="none"/>
        <c:tickLblPos val="nextTo"/>
        <c:crossAx val="4589391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Practice.xlsx]KPI!Citiesale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928806"/>
            </a:solidFill>
            <a:round/>
          </a:ln>
          <a:effectLst/>
        </c:spPr>
        <c:marker>
          <c:symbol val="circle"/>
          <c:size val="5"/>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KPI!$K$3</c:f>
              <c:strCache>
                <c:ptCount val="1"/>
                <c:pt idx="0">
                  <c:v>Sum of Net Sales</c:v>
                </c:pt>
              </c:strCache>
            </c:strRef>
          </c:tx>
          <c:spPr>
            <a:solidFill>
              <a:schemeClr val="bg2">
                <a:lumMod val="25000"/>
              </a:schemeClr>
            </a:solidFill>
            <a:ln>
              <a:noFill/>
            </a:ln>
            <a:effectLst/>
          </c:spPr>
          <c:cat>
            <c:strRef>
              <c:f>KPI!$J$4:$J$7</c:f>
              <c:strCache>
                <c:ptCount val="3"/>
                <c:pt idx="0">
                  <c:v>Bhopal</c:v>
                </c:pt>
                <c:pt idx="1">
                  <c:v>Nagpur</c:v>
                </c:pt>
                <c:pt idx="2">
                  <c:v>Raipur</c:v>
                </c:pt>
              </c:strCache>
            </c:strRef>
          </c:cat>
          <c:val>
            <c:numRef>
              <c:f>KPI!$K$4:$K$7</c:f>
              <c:numCache>
                <c:formatCode>General</c:formatCode>
                <c:ptCount val="3"/>
                <c:pt idx="0">
                  <c:v>1770062.2000000009</c:v>
                </c:pt>
                <c:pt idx="1">
                  <c:v>1798962.2799999986</c:v>
                </c:pt>
                <c:pt idx="2">
                  <c:v>2052696.5300000014</c:v>
                </c:pt>
              </c:numCache>
            </c:numRef>
          </c:val>
          <c:extLst>
            <c:ext xmlns:c16="http://schemas.microsoft.com/office/drawing/2014/chart" uri="{C3380CC4-5D6E-409C-BE32-E72D297353CC}">
              <c16:uniqueId val="{00000000-32AE-4FD5-8F96-BCD6BAE8F4C5}"/>
            </c:ext>
          </c:extLst>
        </c:ser>
        <c:dLbls>
          <c:showLegendKey val="0"/>
          <c:showVal val="0"/>
          <c:showCatName val="0"/>
          <c:showSerName val="0"/>
          <c:showPercent val="0"/>
          <c:showBubbleSize val="0"/>
        </c:dLbls>
        <c:axId val="1175869488"/>
        <c:axId val="1175871888"/>
      </c:areaChart>
      <c:lineChart>
        <c:grouping val="standard"/>
        <c:varyColors val="0"/>
        <c:ser>
          <c:idx val="1"/>
          <c:order val="1"/>
          <c:tx>
            <c:strRef>
              <c:f>KPI!$L$3</c:f>
              <c:strCache>
                <c:ptCount val="1"/>
                <c:pt idx="0">
                  <c:v>Sum of Profit Amount</c:v>
                </c:pt>
              </c:strCache>
            </c:strRef>
          </c:tx>
          <c:spPr>
            <a:ln w="28575" cap="rnd">
              <a:solidFill>
                <a:srgbClr val="928806"/>
              </a:solidFill>
              <a:round/>
            </a:ln>
            <a:effectLst/>
          </c:spPr>
          <c:marker>
            <c:symbol val="circle"/>
            <c:size val="5"/>
            <c:spPr>
              <a:solidFill>
                <a:schemeClr val="tx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KPI!$J$4:$J$7</c:f>
              <c:strCache>
                <c:ptCount val="3"/>
                <c:pt idx="0">
                  <c:v>Bhopal</c:v>
                </c:pt>
                <c:pt idx="1">
                  <c:v>Nagpur</c:v>
                </c:pt>
                <c:pt idx="2">
                  <c:v>Raipur</c:v>
                </c:pt>
              </c:strCache>
            </c:strRef>
          </c:cat>
          <c:val>
            <c:numRef>
              <c:f>KPI!$L$4:$L$7</c:f>
              <c:numCache>
                <c:formatCode>0.00%</c:formatCode>
                <c:ptCount val="3"/>
                <c:pt idx="0">
                  <c:v>0.30780807695437429</c:v>
                </c:pt>
                <c:pt idx="1">
                  <c:v>0.32132384018249449</c:v>
                </c:pt>
                <c:pt idx="2">
                  <c:v>0.37086808286313117</c:v>
                </c:pt>
              </c:numCache>
            </c:numRef>
          </c:val>
          <c:smooth val="0"/>
          <c:extLst>
            <c:ext xmlns:c16="http://schemas.microsoft.com/office/drawing/2014/chart" uri="{C3380CC4-5D6E-409C-BE32-E72D297353CC}">
              <c16:uniqueId val="{00000001-32AE-4FD5-8F96-BCD6BAE8F4C5}"/>
            </c:ext>
          </c:extLst>
        </c:ser>
        <c:dLbls>
          <c:showLegendKey val="0"/>
          <c:showVal val="0"/>
          <c:showCatName val="0"/>
          <c:showSerName val="0"/>
          <c:showPercent val="0"/>
          <c:showBubbleSize val="0"/>
        </c:dLbls>
        <c:marker val="1"/>
        <c:smooth val="0"/>
        <c:axId val="467137232"/>
        <c:axId val="467135792"/>
      </c:lineChart>
      <c:catAx>
        <c:axId val="117586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871888"/>
        <c:crosses val="autoZero"/>
        <c:auto val="1"/>
        <c:lblAlgn val="ctr"/>
        <c:lblOffset val="100"/>
        <c:noMultiLvlLbl val="0"/>
      </c:catAx>
      <c:valAx>
        <c:axId val="1175871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869488"/>
        <c:crosses val="autoZero"/>
        <c:crossBetween val="between"/>
      </c:valAx>
      <c:valAx>
        <c:axId val="4671357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137232"/>
        <c:crosses val="max"/>
        <c:crossBetween val="between"/>
      </c:valAx>
      <c:catAx>
        <c:axId val="467137232"/>
        <c:scaling>
          <c:orientation val="minMax"/>
        </c:scaling>
        <c:delete val="1"/>
        <c:axPos val="b"/>
        <c:numFmt formatCode="General" sourceLinked="1"/>
        <c:majorTickMark val="out"/>
        <c:minorTickMark val="none"/>
        <c:tickLblPos val="nextTo"/>
        <c:crossAx val="4671357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Practice.xlsx]KPI!online/offline</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Online/Offline</a:t>
            </a:r>
          </a:p>
        </c:rich>
      </c:tx>
      <c:layout>
        <c:manualLayout>
          <c:xMode val="edge"/>
          <c:yMode val="edge"/>
          <c:x val="6.0097112860892414E-2"/>
          <c:y val="6.842373869932924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KPI!$P$3</c:f>
              <c:strCache>
                <c:ptCount val="1"/>
                <c:pt idx="0">
                  <c:v>Sum of Net Sales</c:v>
                </c:pt>
              </c:strCache>
            </c:strRef>
          </c:tx>
          <c:dPt>
            <c:idx val="0"/>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33-4BAE-8CEF-79006035866D}"/>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02-4EDC-8C6F-249BC0219DF2}"/>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KPI!$O$4:$O$6</c:f>
              <c:strCache>
                <c:ptCount val="2"/>
                <c:pt idx="0">
                  <c:v>Offline</c:v>
                </c:pt>
                <c:pt idx="1">
                  <c:v>Online</c:v>
                </c:pt>
              </c:strCache>
            </c:strRef>
          </c:cat>
          <c:val>
            <c:numRef>
              <c:f>KPI!$P$4:$P$6</c:f>
              <c:numCache>
                <c:formatCode>General</c:formatCode>
                <c:ptCount val="2"/>
                <c:pt idx="0">
                  <c:v>2926706.3500000034</c:v>
                </c:pt>
                <c:pt idx="1">
                  <c:v>2695014.6599999974</c:v>
                </c:pt>
              </c:numCache>
            </c:numRef>
          </c:val>
          <c:extLst>
            <c:ext xmlns:c16="http://schemas.microsoft.com/office/drawing/2014/chart" uri="{C3380CC4-5D6E-409C-BE32-E72D297353CC}">
              <c16:uniqueId val="{00000000-DD02-4EDC-8C6F-249BC0219DF2}"/>
            </c:ext>
          </c:extLst>
        </c:ser>
        <c:ser>
          <c:idx val="1"/>
          <c:order val="1"/>
          <c:tx>
            <c:strRef>
              <c:f>KPI!$Q$3</c:f>
              <c:strCache>
                <c:ptCount val="1"/>
                <c:pt idx="0">
                  <c:v>Average of Discount %</c:v>
                </c:pt>
              </c:strCache>
            </c:strRef>
          </c:tx>
          <c:dPt>
            <c:idx val="0"/>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33-4BAE-8CEF-79006035866D}"/>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33-4BAE-8CEF-79006035866D}"/>
              </c:ext>
            </c:extLst>
          </c:dPt>
          <c:cat>
            <c:strRef>
              <c:f>KPI!$O$4:$O$6</c:f>
              <c:strCache>
                <c:ptCount val="2"/>
                <c:pt idx="0">
                  <c:v>Offline</c:v>
                </c:pt>
                <c:pt idx="1">
                  <c:v>Online</c:v>
                </c:pt>
              </c:strCache>
            </c:strRef>
          </c:cat>
          <c:val>
            <c:numRef>
              <c:f>KPI!$Q$4:$Q$6</c:f>
              <c:numCache>
                <c:formatCode>0%</c:formatCode>
                <c:ptCount val="2"/>
                <c:pt idx="0">
                  <c:v>9.4477317554240409E-2</c:v>
                </c:pt>
                <c:pt idx="1">
                  <c:v>8.8905775075987653E-2</c:v>
                </c:pt>
              </c:numCache>
            </c:numRef>
          </c:val>
          <c:extLst>
            <c:ext xmlns:c16="http://schemas.microsoft.com/office/drawing/2014/chart" uri="{C3380CC4-5D6E-409C-BE32-E72D297353CC}">
              <c16:uniqueId val="{00000001-DD02-4EDC-8C6F-249BC0219DF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997000476394925"/>
          <c:y val="0.48226778944298621"/>
          <c:w val="0.1193348552897374"/>
          <c:h val="0.159773960334959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Practice.xlsx]KPI!PivotTable2</c:name>
    <c:fmtId val="2"/>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KPI!$Y$3</c:f>
              <c:strCache>
                <c:ptCount val="1"/>
                <c:pt idx="0">
                  <c:v>Sum of Net Sales</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KPI!$X$4:$X$16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KPI!$Y$4:$Y$16</c:f>
              <c:numCache>
                <c:formatCode>General</c:formatCode>
                <c:ptCount val="12"/>
                <c:pt idx="0">
                  <c:v>422763.82</c:v>
                </c:pt>
                <c:pt idx="1">
                  <c:v>461539.02000000008</c:v>
                </c:pt>
                <c:pt idx="2">
                  <c:v>482454.81999999977</c:v>
                </c:pt>
                <c:pt idx="3">
                  <c:v>487315.50000000006</c:v>
                </c:pt>
                <c:pt idx="4">
                  <c:v>473460.36</c:v>
                </c:pt>
                <c:pt idx="5">
                  <c:v>516113.20999999996</c:v>
                </c:pt>
                <c:pt idx="6">
                  <c:v>499400.04</c:v>
                </c:pt>
                <c:pt idx="7">
                  <c:v>418126.01000000013</c:v>
                </c:pt>
                <c:pt idx="8">
                  <c:v>448229.28999999992</c:v>
                </c:pt>
                <c:pt idx="9">
                  <c:v>461046.1599999998</c:v>
                </c:pt>
                <c:pt idx="10">
                  <c:v>489027.66000000038</c:v>
                </c:pt>
                <c:pt idx="11">
                  <c:v>462245.12000000011</c:v>
                </c:pt>
              </c:numCache>
            </c:numRef>
          </c:val>
          <c:extLst>
            <c:ext xmlns:c16="http://schemas.microsoft.com/office/drawing/2014/chart" uri="{C3380CC4-5D6E-409C-BE32-E72D297353CC}">
              <c16:uniqueId val="{00000000-533C-497F-AC76-F7978BFB086D}"/>
            </c:ext>
          </c:extLst>
        </c:ser>
        <c:dLbls>
          <c:showLegendKey val="0"/>
          <c:showVal val="1"/>
          <c:showCatName val="0"/>
          <c:showSerName val="0"/>
          <c:showPercent val="0"/>
          <c:showBubbleSize val="0"/>
        </c:dLbls>
        <c:gapWidth val="45"/>
        <c:overlap val="-27"/>
        <c:axId val="1990983088"/>
        <c:axId val="1990983568"/>
      </c:barChart>
      <c:barChart>
        <c:barDir val="col"/>
        <c:grouping val="clustered"/>
        <c:varyColors val="0"/>
        <c:ser>
          <c:idx val="1"/>
          <c:order val="1"/>
          <c:tx>
            <c:strRef>
              <c:f>KPI!$Z$3</c:f>
              <c:strCache>
                <c:ptCount val="1"/>
                <c:pt idx="0">
                  <c:v>Sum of Quantity Sold</c:v>
                </c:pt>
              </c:strCache>
            </c:strRef>
          </c:tx>
          <c:spPr>
            <a:solidFill>
              <a:schemeClr val="tx1">
                <a:lumMod val="95000"/>
                <a:lumOff val="5000"/>
              </a:schemeClr>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KPI!$X$4:$X$16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KPI!$Z$4:$Z$16</c:f>
              <c:numCache>
                <c:formatCode>0.00%</c:formatCode>
                <c:ptCount val="12"/>
                <c:pt idx="0">
                  <c:v>7.3612480946830455E-2</c:v>
                </c:pt>
                <c:pt idx="1">
                  <c:v>7.5854030305747333E-2</c:v>
                </c:pt>
                <c:pt idx="2">
                  <c:v>8.2758002331211333E-2</c:v>
                </c:pt>
                <c:pt idx="3">
                  <c:v>8.5089213664484895E-2</c:v>
                </c:pt>
                <c:pt idx="4">
                  <c:v>8.2937326279924686E-2</c:v>
                </c:pt>
                <c:pt idx="5">
                  <c:v>9.4414058997579126E-2</c:v>
                </c:pt>
                <c:pt idx="6">
                  <c:v>9.0289608177172062E-2</c:v>
                </c:pt>
                <c:pt idx="7">
                  <c:v>7.9440509280014351E-2</c:v>
                </c:pt>
                <c:pt idx="8">
                  <c:v>7.7916255715950872E-2</c:v>
                </c:pt>
                <c:pt idx="9">
                  <c:v>8.5806509459338293E-2</c:v>
                </c:pt>
                <c:pt idx="10">
                  <c:v>8.7689410920828478E-2</c:v>
                </c:pt>
                <c:pt idx="11">
                  <c:v>8.4192593920918143E-2</c:v>
                </c:pt>
              </c:numCache>
            </c:numRef>
          </c:val>
          <c:extLst>
            <c:ext xmlns:c16="http://schemas.microsoft.com/office/drawing/2014/chart" uri="{C3380CC4-5D6E-409C-BE32-E72D297353CC}">
              <c16:uniqueId val="{00000001-533C-497F-AC76-F7978BFB086D}"/>
            </c:ext>
          </c:extLst>
        </c:ser>
        <c:dLbls>
          <c:showLegendKey val="0"/>
          <c:showVal val="1"/>
          <c:showCatName val="0"/>
          <c:showSerName val="0"/>
          <c:showPercent val="0"/>
          <c:showBubbleSize val="0"/>
        </c:dLbls>
        <c:gapWidth val="223"/>
        <c:overlap val="-27"/>
        <c:axId val="148590672"/>
        <c:axId val="148591632"/>
      </c:barChart>
      <c:catAx>
        <c:axId val="199098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983568"/>
        <c:crosses val="autoZero"/>
        <c:auto val="1"/>
        <c:lblAlgn val="ctr"/>
        <c:lblOffset val="100"/>
        <c:noMultiLvlLbl val="0"/>
      </c:catAx>
      <c:valAx>
        <c:axId val="199098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983088"/>
        <c:crosses val="autoZero"/>
        <c:crossBetween val="between"/>
      </c:valAx>
      <c:valAx>
        <c:axId val="14859163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90672"/>
        <c:crosses val="max"/>
        <c:crossBetween val="between"/>
      </c:valAx>
      <c:catAx>
        <c:axId val="148590672"/>
        <c:scaling>
          <c:orientation val="minMax"/>
        </c:scaling>
        <c:delete val="1"/>
        <c:axPos val="b"/>
        <c:numFmt formatCode="General" sourceLinked="1"/>
        <c:majorTickMark val="out"/>
        <c:minorTickMark val="none"/>
        <c:tickLblPos val="nextTo"/>
        <c:crossAx val="1485916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Practice.xlsx]KPI!Payment Mode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 of Payment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8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pivotFmt>
      <c:pivotFmt>
        <c:idx val="2"/>
        <c:spPr>
          <a:solidFill>
            <a:schemeClr val="accent2">
              <a:shade val="86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pivotFmt>
      <c:pivotFmt>
        <c:idx val="3"/>
        <c:spPr>
          <a:solidFill>
            <a:schemeClr val="accent2">
              <a:tint val="86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pivotFmt>
      <c:pivotFmt>
        <c:idx val="4"/>
        <c:spPr>
          <a:solidFill>
            <a:schemeClr val="accent2">
              <a:tint val="58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pivotFmt>
    </c:pivotFmts>
    <c:plotArea>
      <c:layout/>
      <c:doughnutChart>
        <c:varyColors val="1"/>
        <c:ser>
          <c:idx val="0"/>
          <c:order val="0"/>
          <c:tx>
            <c:strRef>
              <c:f>KPI!$AD$3</c:f>
              <c:strCache>
                <c:ptCount val="1"/>
                <c:pt idx="0">
                  <c:v>Total</c:v>
                </c:pt>
              </c:strCache>
            </c:strRef>
          </c:tx>
          <c:spPr>
            <a:ln>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explosion val="5"/>
          <c:dPt>
            <c:idx val="0"/>
            <c:bubble3D val="0"/>
            <c:spPr>
              <a:solidFill>
                <a:schemeClr val="accent2">
                  <a:shade val="58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extLst>
              <c:ext xmlns:c16="http://schemas.microsoft.com/office/drawing/2014/chart" uri="{C3380CC4-5D6E-409C-BE32-E72D297353CC}">
                <c16:uniqueId val="{00000001-0411-40DC-9793-E06AAC9EE996}"/>
              </c:ext>
            </c:extLst>
          </c:dPt>
          <c:dPt>
            <c:idx val="1"/>
            <c:bubble3D val="0"/>
            <c:spPr>
              <a:solidFill>
                <a:schemeClr val="accent2">
                  <a:shade val="86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extLst>
              <c:ext xmlns:c16="http://schemas.microsoft.com/office/drawing/2014/chart" uri="{C3380CC4-5D6E-409C-BE32-E72D297353CC}">
                <c16:uniqueId val="{00000003-0411-40DC-9793-E06AAC9EE996}"/>
              </c:ext>
            </c:extLst>
          </c:dPt>
          <c:dPt>
            <c:idx val="2"/>
            <c:bubble3D val="0"/>
            <c:spPr>
              <a:solidFill>
                <a:schemeClr val="accent2">
                  <a:tint val="86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extLst>
              <c:ext xmlns:c16="http://schemas.microsoft.com/office/drawing/2014/chart" uri="{C3380CC4-5D6E-409C-BE32-E72D297353CC}">
                <c16:uniqueId val="{00000005-0411-40DC-9793-E06AAC9EE996}"/>
              </c:ext>
            </c:extLst>
          </c:dPt>
          <c:dPt>
            <c:idx val="3"/>
            <c:bubble3D val="0"/>
            <c:spPr>
              <a:solidFill>
                <a:schemeClr val="accent2">
                  <a:tint val="58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extLst>
              <c:ext xmlns:c16="http://schemas.microsoft.com/office/drawing/2014/chart" uri="{C3380CC4-5D6E-409C-BE32-E72D297353CC}">
                <c16:uniqueId val="{00000007-0411-40DC-9793-E06AAC9EE99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KPI!$AC$4:$AC$8</c:f>
              <c:strCache>
                <c:ptCount val="4"/>
                <c:pt idx="0">
                  <c:v>Card</c:v>
                </c:pt>
                <c:pt idx="1">
                  <c:v>COD</c:v>
                </c:pt>
                <c:pt idx="2">
                  <c:v>UPI</c:v>
                </c:pt>
                <c:pt idx="3">
                  <c:v>Wallet</c:v>
                </c:pt>
              </c:strCache>
            </c:strRef>
          </c:cat>
          <c:val>
            <c:numRef>
              <c:f>KPI!$AD$4:$AD$8</c:f>
              <c:numCache>
                <c:formatCode>0.00%</c:formatCode>
                <c:ptCount val="4"/>
                <c:pt idx="0">
                  <c:v>0.26174786642427161</c:v>
                </c:pt>
                <c:pt idx="1">
                  <c:v>0.25718325178858342</c:v>
                </c:pt>
                <c:pt idx="2">
                  <c:v>0.24872283016406732</c:v>
                </c:pt>
                <c:pt idx="3">
                  <c:v>0.2323460516230777</c:v>
                </c:pt>
              </c:numCache>
            </c:numRef>
          </c:val>
          <c:extLst>
            <c:ext xmlns:c16="http://schemas.microsoft.com/office/drawing/2014/chart" uri="{C3380CC4-5D6E-409C-BE32-E72D297353CC}">
              <c16:uniqueId val="{00000000-7A38-4321-87B7-72701AE22291}"/>
            </c:ext>
          </c:extLst>
        </c:ser>
        <c:dLbls>
          <c:showLegendKey val="0"/>
          <c:showVal val="0"/>
          <c:showCatName val="0"/>
          <c:showSerName val="0"/>
          <c:showPercent val="0"/>
          <c:showBubbleSize val="0"/>
          <c:showLeaderLines val="1"/>
        </c:dLbls>
        <c:firstSliceAng val="44"/>
        <c:holeSize val="48"/>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Practice.xlsx]KPI!months</c:name>
    <c:fmtId val="4"/>
  </c:pivotSource>
  <c:chart>
    <c:title>
      <c:tx>
        <c:strRef>
          <c:f>KPI!$AO$19</c:f>
          <c:strCache>
            <c:ptCount val="1"/>
            <c:pt idx="0">
              <c:v>5621721.01</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KPI!$AO$19</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KPI!$AO$19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KPI!$AO$19</c:f>
              <c:numCache>
                <c:formatCode>0.00%</c:formatCode>
                <c:ptCount val="12"/>
                <c:pt idx="0">
                  <c:v>0.15511284150331742</c:v>
                </c:pt>
                <c:pt idx="1">
                  <c:v>0.12874735667467779</c:v>
                </c:pt>
                <c:pt idx="2">
                  <c:v>0.13234660501233228</c:v>
                </c:pt>
                <c:pt idx="3">
                  <c:v>6.291631145886406E-2</c:v>
                </c:pt>
                <c:pt idx="4">
                  <c:v>7.1849668327813379E-2</c:v>
                </c:pt>
                <c:pt idx="5">
                  <c:v>5.8921979481155351E-2</c:v>
                </c:pt>
                <c:pt idx="6">
                  <c:v>7.6626413732331408E-2</c:v>
                </c:pt>
                <c:pt idx="7">
                  <c:v>6.2162949633816848E-2</c:v>
                </c:pt>
                <c:pt idx="8">
                  <c:v>5.2700866776026645E-2</c:v>
                </c:pt>
                <c:pt idx="9">
                  <c:v>6.9835238942246997E-2</c:v>
                </c:pt>
                <c:pt idx="10">
                  <c:v>5.7301952449611164E-2</c:v>
                </c:pt>
                <c:pt idx="11">
                  <c:v>7.1477816007806491E-2</c:v>
                </c:pt>
              </c:numCache>
            </c:numRef>
          </c:val>
          <c:extLst>
            <c:ext xmlns:c16="http://schemas.microsoft.com/office/drawing/2014/chart" uri="{C3380CC4-5D6E-409C-BE32-E72D297353CC}">
              <c16:uniqueId val="{00000000-2845-433E-B12E-B8E3A71D4160}"/>
            </c:ext>
          </c:extLst>
        </c:ser>
        <c:dLbls>
          <c:showLegendKey val="0"/>
          <c:showVal val="0"/>
          <c:showCatName val="0"/>
          <c:showSerName val="0"/>
          <c:showPercent val="0"/>
          <c:showBubbleSize val="0"/>
        </c:dLbls>
        <c:gapWidth val="182"/>
        <c:axId val="120807536"/>
        <c:axId val="120810896"/>
      </c:barChart>
      <c:catAx>
        <c:axId val="12080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10896"/>
        <c:crosses val="autoZero"/>
        <c:auto val="1"/>
        <c:lblAlgn val="ctr"/>
        <c:lblOffset val="100"/>
        <c:noMultiLvlLbl val="0"/>
      </c:catAx>
      <c:valAx>
        <c:axId val="12081089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dLbls>
            <c:delete val="1"/>
          </c:dLbls>
          <c:cat>
            <c:strRef>
              <c:f>KPI!$E$13:$E$18</c:f>
              <c:strCache>
                <c:ptCount val="6"/>
                <c:pt idx="0">
                  <c:v>Central</c:v>
                </c:pt>
                <c:pt idx="1">
                  <c:v>East</c:v>
                </c:pt>
                <c:pt idx="2">
                  <c:v>North</c:v>
                </c:pt>
                <c:pt idx="3">
                  <c:v>South</c:v>
                </c:pt>
                <c:pt idx="4">
                  <c:v>West</c:v>
                </c:pt>
                <c:pt idx="5">
                  <c:v>Grand Total</c:v>
                </c:pt>
              </c:strCache>
            </c:strRef>
          </c:cat>
          <c:val>
            <c:numRef>
              <c:f>KPI!$F$13:$F$18</c:f>
              <c:numCache>
                <c:formatCode>General</c:formatCode>
                <c:ptCount val="6"/>
                <c:pt idx="0">
                  <c:v>5621721.0099999998</c:v>
                </c:pt>
                <c:pt idx="1">
                  <c:v>0</c:v>
                </c:pt>
                <c:pt idx="2">
                  <c:v>0</c:v>
                </c:pt>
                <c:pt idx="3">
                  <c:v>0</c:v>
                </c:pt>
                <c:pt idx="4">
                  <c:v>0</c:v>
                </c:pt>
                <c:pt idx="5">
                  <c:v>0</c:v>
                </c:pt>
              </c:numCache>
            </c:numRef>
          </c:val>
          <c:extLst>
            <c:ext xmlns:c16="http://schemas.microsoft.com/office/drawing/2014/chart" uri="{C3380CC4-5D6E-409C-BE32-E72D297353CC}">
              <c16:uniqueId val="{00000000-092F-4762-BD31-C8BECDFA62C9}"/>
            </c:ext>
          </c:extLst>
        </c:ser>
        <c:dLbls>
          <c:dLblPos val="ctr"/>
          <c:showLegendKey val="0"/>
          <c:showVal val="1"/>
          <c:showCatName val="0"/>
          <c:showSerName val="0"/>
          <c:showPercent val="0"/>
          <c:showBubbleSize val="0"/>
        </c:dLbls>
        <c:gapWidth val="150"/>
        <c:overlap val="100"/>
        <c:axId val="1150520784"/>
        <c:axId val="1150517424"/>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dk1">
                  <a:tint val="55000"/>
                </a:schemeClr>
              </a:solidFill>
              <a:ln w="9525">
                <a:solidFill>
                  <a:schemeClr val="dk1">
                    <a:tint val="55000"/>
                  </a:schemeClr>
                </a:solidFill>
              </a:ln>
              <a:effectLst/>
            </c:spPr>
          </c:marker>
          <c:dLbls>
            <c:dLbl>
              <c:idx val="5"/>
              <c:layout>
                <c:manualLayout>
                  <c:x val="-4.9716608820022441E-2"/>
                  <c:y val="-0.119083788082315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2F-4762-BD31-C8BECDFA62C9}"/>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KPI!$E$13:$E$18</c:f>
              <c:strCache>
                <c:ptCount val="6"/>
                <c:pt idx="0">
                  <c:v>Central</c:v>
                </c:pt>
                <c:pt idx="1">
                  <c:v>East</c:v>
                </c:pt>
                <c:pt idx="2">
                  <c:v>North</c:v>
                </c:pt>
                <c:pt idx="3">
                  <c:v>South</c:v>
                </c:pt>
                <c:pt idx="4">
                  <c:v>West</c:v>
                </c:pt>
                <c:pt idx="5">
                  <c:v>Grand Total</c:v>
                </c:pt>
              </c:strCache>
            </c:strRef>
          </c:cat>
          <c:val>
            <c:numRef>
              <c:f>KPI!$G$13:$G$18</c:f>
              <c:numCache>
                <c:formatCode>0%</c:formatCode>
                <c:ptCount val="6"/>
                <c:pt idx="0">
                  <c:v>1</c:v>
                </c:pt>
                <c:pt idx="1">
                  <c:v>0</c:v>
                </c:pt>
                <c:pt idx="2">
                  <c:v>0</c:v>
                </c:pt>
                <c:pt idx="3">
                  <c:v>0</c:v>
                </c:pt>
                <c:pt idx="4">
                  <c:v>0</c:v>
                </c:pt>
                <c:pt idx="5">
                  <c:v>0</c:v>
                </c:pt>
              </c:numCache>
            </c:numRef>
          </c:val>
          <c:smooth val="0"/>
          <c:extLst>
            <c:ext xmlns:c16="http://schemas.microsoft.com/office/drawing/2014/chart" uri="{C3380CC4-5D6E-409C-BE32-E72D297353CC}">
              <c16:uniqueId val="{00000002-092F-4762-BD31-C8BECDFA62C9}"/>
            </c:ext>
          </c:extLst>
        </c:ser>
        <c:dLbls>
          <c:dLblPos val="ctr"/>
          <c:showLegendKey val="0"/>
          <c:showVal val="1"/>
          <c:showCatName val="0"/>
          <c:showSerName val="0"/>
          <c:showPercent val="0"/>
          <c:showBubbleSize val="0"/>
        </c:dLbls>
        <c:marker val="1"/>
        <c:smooth val="0"/>
        <c:axId val="458941536"/>
        <c:axId val="458939136"/>
      </c:lineChart>
      <c:catAx>
        <c:axId val="115052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517424"/>
        <c:crosses val="autoZero"/>
        <c:auto val="1"/>
        <c:lblAlgn val="ctr"/>
        <c:lblOffset val="100"/>
        <c:noMultiLvlLbl val="0"/>
      </c:catAx>
      <c:valAx>
        <c:axId val="1150517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520784"/>
        <c:crosses val="autoZero"/>
        <c:crossBetween val="between"/>
      </c:valAx>
      <c:valAx>
        <c:axId val="4589391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941536"/>
        <c:crosses val="max"/>
        <c:crossBetween val="between"/>
      </c:valAx>
      <c:catAx>
        <c:axId val="458941536"/>
        <c:scaling>
          <c:orientation val="minMax"/>
        </c:scaling>
        <c:delete val="1"/>
        <c:axPos val="b"/>
        <c:numFmt formatCode="General" sourceLinked="1"/>
        <c:majorTickMark val="out"/>
        <c:minorTickMark val="none"/>
        <c:tickLblPos val="nextTo"/>
        <c:crossAx val="4589391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Practice.xlsx]KPI!Payment Mode</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 of Payment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8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pivotFmt>
      <c:pivotFmt>
        <c:idx val="2"/>
        <c:spPr>
          <a:solidFill>
            <a:schemeClr val="accent2">
              <a:shade val="86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pivotFmt>
      <c:pivotFmt>
        <c:idx val="3"/>
        <c:spPr>
          <a:solidFill>
            <a:schemeClr val="accent2">
              <a:tint val="86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pivotFmt>
      <c:pivotFmt>
        <c:idx val="4"/>
        <c:spPr>
          <a:solidFill>
            <a:schemeClr val="accent2">
              <a:tint val="58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pivotFmt>
      <c:pivotFmt>
        <c:idx val="5"/>
        <c:spPr>
          <a:solidFill>
            <a:schemeClr val="accent2"/>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hade val="58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pivotFmt>
      <c:pivotFmt>
        <c:idx val="7"/>
        <c:spPr>
          <a:solidFill>
            <a:schemeClr val="accent2">
              <a:shade val="86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pivotFmt>
      <c:pivotFmt>
        <c:idx val="8"/>
        <c:spPr>
          <a:solidFill>
            <a:schemeClr val="accent2">
              <a:tint val="86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pivotFmt>
      <c:pivotFmt>
        <c:idx val="9"/>
        <c:spPr>
          <a:solidFill>
            <a:schemeClr val="accent2">
              <a:tint val="58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pivotFmt>
      <c:pivotFmt>
        <c:idx val="10"/>
        <c:spPr>
          <a:solidFill>
            <a:schemeClr val="accent2"/>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hade val="58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pivotFmt>
      <c:pivotFmt>
        <c:idx val="12"/>
        <c:spPr>
          <a:solidFill>
            <a:schemeClr val="accent2">
              <a:shade val="86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pivotFmt>
      <c:pivotFmt>
        <c:idx val="13"/>
        <c:spPr>
          <a:solidFill>
            <a:schemeClr val="accent2">
              <a:tint val="86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pivotFmt>
      <c:pivotFmt>
        <c:idx val="14"/>
        <c:spPr>
          <a:solidFill>
            <a:schemeClr val="accent2">
              <a:tint val="58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pivotFmt>
    </c:pivotFmts>
    <c:plotArea>
      <c:layout>
        <c:manualLayout>
          <c:layoutTarget val="inner"/>
          <c:xMode val="edge"/>
          <c:yMode val="edge"/>
          <c:x val="6.2743946321225985E-2"/>
          <c:y val="0.16287992038319768"/>
          <c:w val="0.33687769875539753"/>
          <c:h val="0.66551325448314935"/>
        </c:manualLayout>
      </c:layout>
      <c:doughnutChart>
        <c:varyColors val="1"/>
        <c:ser>
          <c:idx val="0"/>
          <c:order val="0"/>
          <c:tx>
            <c:strRef>
              <c:f>KPI!$AD$3</c:f>
              <c:strCache>
                <c:ptCount val="1"/>
                <c:pt idx="0">
                  <c:v>Total</c:v>
                </c:pt>
              </c:strCache>
            </c:strRef>
          </c:tx>
          <c:spPr>
            <a:ln>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explosion val="5"/>
          <c:dPt>
            <c:idx val="0"/>
            <c:bubble3D val="0"/>
            <c:spPr>
              <a:solidFill>
                <a:schemeClr val="accent2">
                  <a:shade val="58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extLst>
              <c:ext xmlns:c16="http://schemas.microsoft.com/office/drawing/2014/chart" uri="{C3380CC4-5D6E-409C-BE32-E72D297353CC}">
                <c16:uniqueId val="{00000001-53C4-4F09-9593-A17A18FB87A6}"/>
              </c:ext>
            </c:extLst>
          </c:dPt>
          <c:dPt>
            <c:idx val="1"/>
            <c:bubble3D val="0"/>
            <c:spPr>
              <a:solidFill>
                <a:schemeClr val="accent2">
                  <a:shade val="86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extLst>
              <c:ext xmlns:c16="http://schemas.microsoft.com/office/drawing/2014/chart" uri="{C3380CC4-5D6E-409C-BE32-E72D297353CC}">
                <c16:uniqueId val="{00000003-53C4-4F09-9593-A17A18FB87A6}"/>
              </c:ext>
            </c:extLst>
          </c:dPt>
          <c:dPt>
            <c:idx val="2"/>
            <c:bubble3D val="0"/>
            <c:spPr>
              <a:solidFill>
                <a:schemeClr val="accent2">
                  <a:tint val="86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extLst>
              <c:ext xmlns:c16="http://schemas.microsoft.com/office/drawing/2014/chart" uri="{C3380CC4-5D6E-409C-BE32-E72D297353CC}">
                <c16:uniqueId val="{00000005-53C4-4F09-9593-A17A18FB87A6}"/>
              </c:ext>
            </c:extLst>
          </c:dPt>
          <c:dPt>
            <c:idx val="3"/>
            <c:bubble3D val="0"/>
            <c:spPr>
              <a:solidFill>
                <a:schemeClr val="accent2">
                  <a:tint val="58000"/>
                </a:schemeClr>
              </a:solidFill>
              <a:ln w="19050">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extLst>
              <c:ext xmlns:c16="http://schemas.microsoft.com/office/drawing/2014/chart" uri="{C3380CC4-5D6E-409C-BE32-E72D297353CC}">
                <c16:uniqueId val="{00000007-53C4-4F09-9593-A17A18FB87A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KPI!$AC$4:$AC$8</c:f>
              <c:strCache>
                <c:ptCount val="4"/>
                <c:pt idx="0">
                  <c:v>Card</c:v>
                </c:pt>
                <c:pt idx="1">
                  <c:v>COD</c:v>
                </c:pt>
                <c:pt idx="2">
                  <c:v>UPI</c:v>
                </c:pt>
                <c:pt idx="3">
                  <c:v>Wallet</c:v>
                </c:pt>
              </c:strCache>
            </c:strRef>
          </c:cat>
          <c:val>
            <c:numRef>
              <c:f>KPI!$AD$4:$AD$8</c:f>
              <c:numCache>
                <c:formatCode>0.00%</c:formatCode>
                <c:ptCount val="4"/>
                <c:pt idx="0">
                  <c:v>0.26174786642427161</c:v>
                </c:pt>
                <c:pt idx="1">
                  <c:v>0.25718325178858342</c:v>
                </c:pt>
                <c:pt idx="2">
                  <c:v>0.24872283016406732</c:v>
                </c:pt>
                <c:pt idx="3">
                  <c:v>0.2323460516230777</c:v>
                </c:pt>
              </c:numCache>
            </c:numRef>
          </c:val>
          <c:extLst>
            <c:ext xmlns:c16="http://schemas.microsoft.com/office/drawing/2014/chart" uri="{C3380CC4-5D6E-409C-BE32-E72D297353CC}">
              <c16:uniqueId val="{00000008-53C4-4F09-9593-A17A18FB87A6}"/>
            </c:ext>
          </c:extLst>
        </c:ser>
        <c:dLbls>
          <c:showLegendKey val="0"/>
          <c:showVal val="0"/>
          <c:showCatName val="0"/>
          <c:showSerName val="0"/>
          <c:showPercent val="0"/>
          <c:showBubbleSize val="0"/>
          <c:showLeaderLines val="1"/>
        </c:dLbls>
        <c:firstSliceAng val="44"/>
        <c:holeSize val="48"/>
      </c:doughnutChart>
      <c:spPr>
        <a:noFill/>
        <a:ln>
          <a:noFill/>
        </a:ln>
        <a:effectLst/>
      </c:spPr>
    </c:plotArea>
    <c:legend>
      <c:legendPos val="r"/>
      <c:layout>
        <c:manualLayout>
          <c:xMode val="edge"/>
          <c:yMode val="edge"/>
          <c:x val="0.47919444797222926"/>
          <c:y val="0.27625702762544141"/>
          <c:w val="0.13833097192456303"/>
          <c:h val="0.466816380851976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Practice.xlsx]KPI!online/offline</c:name>
    <c:fmtId val="16"/>
  </c:pivotSource>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US" sz="1400"/>
              <a:t>Online/Offline</a:t>
            </a:r>
          </a:p>
        </c:rich>
      </c:tx>
      <c:layout>
        <c:manualLayout>
          <c:xMode val="edge"/>
          <c:yMode val="edge"/>
          <c:x val="0.31744881725786889"/>
          <c:y val="7.4801077790308923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8962085599124349"/>
          <c:y val="0.26498456928056591"/>
          <c:w val="0.35728486039568247"/>
          <c:h val="0.57547745849573329"/>
        </c:manualLayout>
      </c:layout>
      <c:pieChart>
        <c:varyColors val="1"/>
        <c:ser>
          <c:idx val="0"/>
          <c:order val="0"/>
          <c:tx>
            <c:strRef>
              <c:f>KPI!$P$3</c:f>
              <c:strCache>
                <c:ptCount val="1"/>
                <c:pt idx="0">
                  <c:v>Sum of Net Sales</c:v>
                </c:pt>
              </c:strCache>
            </c:strRef>
          </c:tx>
          <c:dPt>
            <c:idx val="0"/>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E2E-4E57-942D-BFBB842C0AD1}"/>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E2E-4E57-942D-BFBB842C0AD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KPI!$O$4:$O$6</c:f>
              <c:strCache>
                <c:ptCount val="2"/>
                <c:pt idx="0">
                  <c:v>Offline</c:v>
                </c:pt>
                <c:pt idx="1">
                  <c:v>Online</c:v>
                </c:pt>
              </c:strCache>
            </c:strRef>
          </c:cat>
          <c:val>
            <c:numRef>
              <c:f>KPI!$P$4:$P$6</c:f>
              <c:numCache>
                <c:formatCode>General</c:formatCode>
                <c:ptCount val="2"/>
                <c:pt idx="0">
                  <c:v>2926706.3500000034</c:v>
                </c:pt>
                <c:pt idx="1">
                  <c:v>2695014.6599999974</c:v>
                </c:pt>
              </c:numCache>
            </c:numRef>
          </c:val>
          <c:extLst>
            <c:ext xmlns:c16="http://schemas.microsoft.com/office/drawing/2014/chart" uri="{C3380CC4-5D6E-409C-BE32-E72D297353CC}">
              <c16:uniqueId val="{00000004-AE2E-4E57-942D-BFBB842C0AD1}"/>
            </c:ext>
          </c:extLst>
        </c:ser>
        <c:ser>
          <c:idx val="1"/>
          <c:order val="1"/>
          <c:tx>
            <c:strRef>
              <c:f>KPI!$Q$3</c:f>
              <c:strCache>
                <c:ptCount val="1"/>
                <c:pt idx="0">
                  <c:v>Average of Discount %</c:v>
                </c:pt>
              </c:strCache>
            </c:strRef>
          </c:tx>
          <c:dPt>
            <c:idx val="0"/>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AE2E-4E57-942D-BFBB842C0AD1}"/>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AE2E-4E57-942D-BFBB842C0A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KPI!$O$4:$O$6</c:f>
              <c:strCache>
                <c:ptCount val="2"/>
                <c:pt idx="0">
                  <c:v>Offline</c:v>
                </c:pt>
                <c:pt idx="1">
                  <c:v>Online</c:v>
                </c:pt>
              </c:strCache>
            </c:strRef>
          </c:cat>
          <c:val>
            <c:numRef>
              <c:f>KPI!$Q$4:$Q$6</c:f>
              <c:numCache>
                <c:formatCode>0%</c:formatCode>
                <c:ptCount val="2"/>
                <c:pt idx="0">
                  <c:v>9.4477317554240409E-2</c:v>
                </c:pt>
                <c:pt idx="1">
                  <c:v>8.8905775075987653E-2</c:v>
                </c:pt>
              </c:numCache>
            </c:numRef>
          </c:val>
          <c:extLst>
            <c:ext xmlns:c16="http://schemas.microsoft.com/office/drawing/2014/chart" uri="{C3380CC4-5D6E-409C-BE32-E72D297353CC}">
              <c16:uniqueId val="{00000009-AE2E-4E57-942D-BFBB842C0AD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521533522899624"/>
          <c:y val="0.41959907244956274"/>
          <c:w val="0.17829217629103714"/>
          <c:h val="0.21523066741250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Practice.xlsx]KPI!PivotTable2</c:name>
    <c:fmtId val="10"/>
  </c:pivotSource>
  <c:chart>
    <c:autoTitleDeleted val="0"/>
    <c:pivotFmts>
      <c:pivotFmt>
        <c:idx val="0"/>
        <c:spPr>
          <a:solidFill>
            <a:schemeClr val="dk1">
              <a:tint val="885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tx1">
              <a:lumMod val="95000"/>
              <a:lumOff val="5000"/>
            </a:schemeClr>
          </a:solidFill>
          <a:ln>
            <a:noFill/>
          </a:ln>
          <a:effectLst/>
        </c:spP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dk1">
              <a:tint val="885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tx1">
              <a:lumMod val="95000"/>
              <a:lumOff val="5000"/>
            </a:schemeClr>
          </a:solidFill>
          <a:ln>
            <a:noFill/>
          </a:ln>
          <a:effectLst/>
        </c:spP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95000"/>
              <a:lumOff val="5000"/>
            </a:schemeClr>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KPI!$Y$3</c:f>
              <c:strCache>
                <c:ptCount val="1"/>
                <c:pt idx="0">
                  <c:v>Sum of Net Sales</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KPI!$X$4:$X$16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KPI!$Y$4:$Y$16</c:f>
              <c:numCache>
                <c:formatCode>General</c:formatCode>
                <c:ptCount val="12"/>
                <c:pt idx="0">
                  <c:v>422763.82</c:v>
                </c:pt>
                <c:pt idx="1">
                  <c:v>461539.02000000008</c:v>
                </c:pt>
                <c:pt idx="2">
                  <c:v>482454.81999999977</c:v>
                </c:pt>
                <c:pt idx="3">
                  <c:v>487315.50000000006</c:v>
                </c:pt>
                <c:pt idx="4">
                  <c:v>473460.36</c:v>
                </c:pt>
                <c:pt idx="5">
                  <c:v>516113.20999999996</c:v>
                </c:pt>
                <c:pt idx="6">
                  <c:v>499400.04</c:v>
                </c:pt>
                <c:pt idx="7">
                  <c:v>418126.01000000013</c:v>
                </c:pt>
                <c:pt idx="8">
                  <c:v>448229.28999999992</c:v>
                </c:pt>
                <c:pt idx="9">
                  <c:v>461046.1599999998</c:v>
                </c:pt>
                <c:pt idx="10">
                  <c:v>489027.66000000038</c:v>
                </c:pt>
                <c:pt idx="11">
                  <c:v>462245.12000000011</c:v>
                </c:pt>
              </c:numCache>
            </c:numRef>
          </c:val>
          <c:extLst>
            <c:ext xmlns:c16="http://schemas.microsoft.com/office/drawing/2014/chart" uri="{C3380CC4-5D6E-409C-BE32-E72D297353CC}">
              <c16:uniqueId val="{00000000-CE61-496A-86A5-B1C284AE2928}"/>
            </c:ext>
          </c:extLst>
        </c:ser>
        <c:dLbls>
          <c:showLegendKey val="0"/>
          <c:showVal val="1"/>
          <c:showCatName val="0"/>
          <c:showSerName val="0"/>
          <c:showPercent val="0"/>
          <c:showBubbleSize val="0"/>
        </c:dLbls>
        <c:gapWidth val="45"/>
        <c:overlap val="-27"/>
        <c:axId val="1990983088"/>
        <c:axId val="1990983568"/>
      </c:barChart>
      <c:barChart>
        <c:barDir val="col"/>
        <c:grouping val="clustered"/>
        <c:varyColors val="0"/>
        <c:ser>
          <c:idx val="1"/>
          <c:order val="1"/>
          <c:tx>
            <c:strRef>
              <c:f>KPI!$Z$3</c:f>
              <c:strCache>
                <c:ptCount val="1"/>
                <c:pt idx="0">
                  <c:v>Sum of Quantity Sold</c:v>
                </c:pt>
              </c:strCache>
            </c:strRef>
          </c:tx>
          <c:spPr>
            <a:solidFill>
              <a:schemeClr val="tx1">
                <a:lumMod val="95000"/>
                <a:lumOff val="5000"/>
              </a:schemeClr>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KPI!$X$4:$X$16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KPI!$Z$4:$Z$16</c:f>
              <c:numCache>
                <c:formatCode>0.00%</c:formatCode>
                <c:ptCount val="12"/>
                <c:pt idx="0">
                  <c:v>7.3612480946830455E-2</c:v>
                </c:pt>
                <c:pt idx="1">
                  <c:v>7.5854030305747333E-2</c:v>
                </c:pt>
                <c:pt idx="2">
                  <c:v>8.2758002331211333E-2</c:v>
                </c:pt>
                <c:pt idx="3">
                  <c:v>8.5089213664484895E-2</c:v>
                </c:pt>
                <c:pt idx="4">
                  <c:v>8.2937326279924686E-2</c:v>
                </c:pt>
                <c:pt idx="5">
                  <c:v>9.4414058997579126E-2</c:v>
                </c:pt>
                <c:pt idx="6">
                  <c:v>9.0289608177172062E-2</c:v>
                </c:pt>
                <c:pt idx="7">
                  <c:v>7.9440509280014351E-2</c:v>
                </c:pt>
                <c:pt idx="8">
                  <c:v>7.7916255715950872E-2</c:v>
                </c:pt>
                <c:pt idx="9">
                  <c:v>8.5806509459338293E-2</c:v>
                </c:pt>
                <c:pt idx="10">
                  <c:v>8.7689410920828478E-2</c:v>
                </c:pt>
                <c:pt idx="11">
                  <c:v>8.4192593920918143E-2</c:v>
                </c:pt>
              </c:numCache>
            </c:numRef>
          </c:val>
          <c:extLst>
            <c:ext xmlns:c16="http://schemas.microsoft.com/office/drawing/2014/chart" uri="{C3380CC4-5D6E-409C-BE32-E72D297353CC}">
              <c16:uniqueId val="{00000001-CE61-496A-86A5-B1C284AE2928}"/>
            </c:ext>
          </c:extLst>
        </c:ser>
        <c:dLbls>
          <c:showLegendKey val="0"/>
          <c:showVal val="1"/>
          <c:showCatName val="0"/>
          <c:showSerName val="0"/>
          <c:showPercent val="0"/>
          <c:showBubbleSize val="0"/>
        </c:dLbls>
        <c:gapWidth val="223"/>
        <c:overlap val="-27"/>
        <c:axId val="148590672"/>
        <c:axId val="148591632"/>
      </c:barChart>
      <c:catAx>
        <c:axId val="199098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983568"/>
        <c:crosses val="autoZero"/>
        <c:auto val="1"/>
        <c:lblAlgn val="ctr"/>
        <c:lblOffset val="100"/>
        <c:noMultiLvlLbl val="0"/>
      </c:catAx>
      <c:valAx>
        <c:axId val="199098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983088"/>
        <c:crosses val="autoZero"/>
        <c:crossBetween val="between"/>
      </c:valAx>
      <c:valAx>
        <c:axId val="14859163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90672"/>
        <c:crosses val="max"/>
        <c:crossBetween val="between"/>
      </c:valAx>
      <c:catAx>
        <c:axId val="148590672"/>
        <c:scaling>
          <c:orientation val="minMax"/>
        </c:scaling>
        <c:delete val="1"/>
        <c:axPos val="b"/>
        <c:numFmt formatCode="General" sourceLinked="1"/>
        <c:majorTickMark val="out"/>
        <c:minorTickMark val="none"/>
        <c:tickLblPos val="nextTo"/>
        <c:crossAx val="1485916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Practice.xlsx]KPI!Citiesale</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8806"/>
            </a:solidFill>
            <a:round/>
          </a:ln>
          <a:effectLst/>
        </c:spPr>
        <c:marker>
          <c:symbol val="circle"/>
          <c:size val="5"/>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28806"/>
            </a:solidFill>
            <a:round/>
          </a:ln>
          <a:effectLst/>
        </c:spPr>
        <c:marker>
          <c:symbol val="circle"/>
          <c:size val="5"/>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928806"/>
            </a:solidFill>
            <a:round/>
          </a:ln>
          <a:effectLst/>
        </c:spPr>
        <c:marker>
          <c:symbol val="circle"/>
          <c:size val="5"/>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KPI!$K$3</c:f>
              <c:strCache>
                <c:ptCount val="1"/>
                <c:pt idx="0">
                  <c:v>Sum of Net Sales</c:v>
                </c:pt>
              </c:strCache>
            </c:strRef>
          </c:tx>
          <c:spPr>
            <a:solidFill>
              <a:schemeClr val="bg2">
                <a:lumMod val="25000"/>
              </a:schemeClr>
            </a:solidFill>
            <a:ln>
              <a:noFill/>
            </a:ln>
            <a:effectLst/>
          </c:spPr>
          <c:cat>
            <c:strRef>
              <c:f>KPI!$J$4:$J$7</c:f>
              <c:strCache>
                <c:ptCount val="3"/>
                <c:pt idx="0">
                  <c:v>Bhopal</c:v>
                </c:pt>
                <c:pt idx="1">
                  <c:v>Nagpur</c:v>
                </c:pt>
                <c:pt idx="2">
                  <c:v>Raipur</c:v>
                </c:pt>
              </c:strCache>
            </c:strRef>
          </c:cat>
          <c:val>
            <c:numRef>
              <c:f>KPI!$K$4:$K$7</c:f>
              <c:numCache>
                <c:formatCode>General</c:formatCode>
                <c:ptCount val="3"/>
                <c:pt idx="0">
                  <c:v>1770062.2000000009</c:v>
                </c:pt>
                <c:pt idx="1">
                  <c:v>1798962.2799999986</c:v>
                </c:pt>
                <c:pt idx="2">
                  <c:v>2052696.5300000014</c:v>
                </c:pt>
              </c:numCache>
            </c:numRef>
          </c:val>
          <c:extLst>
            <c:ext xmlns:c16="http://schemas.microsoft.com/office/drawing/2014/chart" uri="{C3380CC4-5D6E-409C-BE32-E72D297353CC}">
              <c16:uniqueId val="{00000000-8DE1-460D-8FA7-D2EB20867A4A}"/>
            </c:ext>
          </c:extLst>
        </c:ser>
        <c:dLbls>
          <c:showLegendKey val="0"/>
          <c:showVal val="0"/>
          <c:showCatName val="0"/>
          <c:showSerName val="0"/>
          <c:showPercent val="0"/>
          <c:showBubbleSize val="0"/>
        </c:dLbls>
        <c:axId val="1175869488"/>
        <c:axId val="1175871888"/>
      </c:areaChart>
      <c:lineChart>
        <c:grouping val="standard"/>
        <c:varyColors val="0"/>
        <c:ser>
          <c:idx val="1"/>
          <c:order val="1"/>
          <c:tx>
            <c:strRef>
              <c:f>KPI!$L$3</c:f>
              <c:strCache>
                <c:ptCount val="1"/>
                <c:pt idx="0">
                  <c:v>Sum of Profit Amount</c:v>
                </c:pt>
              </c:strCache>
            </c:strRef>
          </c:tx>
          <c:spPr>
            <a:ln w="28575" cap="rnd">
              <a:solidFill>
                <a:srgbClr val="928806"/>
              </a:solidFill>
              <a:round/>
            </a:ln>
            <a:effectLst/>
          </c:spPr>
          <c:marker>
            <c:symbol val="circle"/>
            <c:size val="5"/>
            <c:spPr>
              <a:solidFill>
                <a:schemeClr val="tx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KPI!$J$4:$J$7</c:f>
              <c:strCache>
                <c:ptCount val="3"/>
                <c:pt idx="0">
                  <c:v>Bhopal</c:v>
                </c:pt>
                <c:pt idx="1">
                  <c:v>Nagpur</c:v>
                </c:pt>
                <c:pt idx="2">
                  <c:v>Raipur</c:v>
                </c:pt>
              </c:strCache>
            </c:strRef>
          </c:cat>
          <c:val>
            <c:numRef>
              <c:f>KPI!$L$4:$L$7</c:f>
              <c:numCache>
                <c:formatCode>0.00%</c:formatCode>
                <c:ptCount val="3"/>
                <c:pt idx="0">
                  <c:v>0.30780807695437429</c:v>
                </c:pt>
                <c:pt idx="1">
                  <c:v>0.32132384018249449</c:v>
                </c:pt>
                <c:pt idx="2">
                  <c:v>0.37086808286313117</c:v>
                </c:pt>
              </c:numCache>
            </c:numRef>
          </c:val>
          <c:smooth val="0"/>
          <c:extLst>
            <c:ext xmlns:c16="http://schemas.microsoft.com/office/drawing/2014/chart" uri="{C3380CC4-5D6E-409C-BE32-E72D297353CC}">
              <c16:uniqueId val="{00000001-8DE1-460D-8FA7-D2EB20867A4A}"/>
            </c:ext>
          </c:extLst>
        </c:ser>
        <c:dLbls>
          <c:showLegendKey val="0"/>
          <c:showVal val="0"/>
          <c:showCatName val="0"/>
          <c:showSerName val="0"/>
          <c:showPercent val="0"/>
          <c:showBubbleSize val="0"/>
        </c:dLbls>
        <c:marker val="1"/>
        <c:smooth val="0"/>
        <c:axId val="467137232"/>
        <c:axId val="467135792"/>
      </c:lineChart>
      <c:catAx>
        <c:axId val="117586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871888"/>
        <c:crosses val="autoZero"/>
        <c:auto val="1"/>
        <c:lblAlgn val="ctr"/>
        <c:lblOffset val="100"/>
        <c:noMultiLvlLbl val="0"/>
      </c:catAx>
      <c:valAx>
        <c:axId val="1175871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869488"/>
        <c:crosses val="autoZero"/>
        <c:crossBetween val="between"/>
      </c:valAx>
      <c:valAx>
        <c:axId val="4671357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137232"/>
        <c:crosses val="max"/>
        <c:crossBetween val="between"/>
      </c:valAx>
      <c:catAx>
        <c:axId val="467137232"/>
        <c:scaling>
          <c:orientation val="minMax"/>
        </c:scaling>
        <c:delete val="1"/>
        <c:axPos val="b"/>
        <c:numFmt formatCode="General" sourceLinked="1"/>
        <c:majorTickMark val="out"/>
        <c:minorTickMark val="none"/>
        <c:tickLblPos val="nextTo"/>
        <c:crossAx val="4671357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sunburst" uniqueId="{36D5B861-887E-473F-9204-973A45D51CE2}">
          <cx:tx>
            <cx:txData>
              <cx:f>_xlchart.v1.1</cx:f>
              <cx:v>Sum of Net Sales</cx:v>
            </cx:txData>
          </cx:tx>
          <cx:dataLabels>
            <cx:txPr>
              <a:bodyPr spcFirstLastPara="1" vertOverflow="ellipsis" horzOverflow="overflow" wrap="square" lIns="0" tIns="0" rIns="0" bIns="0" anchor="ctr" anchorCtr="1"/>
              <a:lstStyle/>
              <a:p>
                <a:pPr algn="ctr" rtl="0">
                  <a:defRPr sz="700"/>
                </a:pPr>
                <a:endParaRPr lang="en-US" sz="700" b="0" i="0" u="none" strike="noStrike" baseline="0">
                  <a:solidFill>
                    <a:sysClr val="window" lastClr="FFFFFF"/>
                  </a:solidFill>
                  <a:latin typeface="Aptos Narrow" panose="0211000402020202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a:pPr>
                  <a:r>
                    <a:rPr lang="en-US" sz="800" b="0" i="0" u="none" strike="noStrike" baseline="0">
                      <a:solidFill>
                        <a:sysClr val="window" lastClr="FFFFFF"/>
                      </a:solidFill>
                      <a:latin typeface="Aptos Narrow" panose="02110004020202020204"/>
                    </a:rPr>
                    <a:t>Beauty, 7002848.77</a:t>
                  </a:r>
                </a:p>
              </cx:txPr>
              <cx:visibility seriesName="0" categoryName="1" value="1"/>
              <cx:separator>, </cx:separator>
            </cx:dataLabel>
            <cx:dataLabel idx="1">
              <cx:txPr>
                <a:bodyPr spcFirstLastPara="1" vertOverflow="ellipsis" horzOverflow="overflow" wrap="square" lIns="0" tIns="0" rIns="0" bIns="0" anchor="ctr" anchorCtr="1"/>
                <a:lstStyle/>
                <a:p>
                  <a:pPr algn="ctr" rtl="0">
                    <a:defRPr sz="800"/>
                  </a:pPr>
                  <a:r>
                    <a:rPr lang="en-US" sz="800" b="0" i="0" u="none" strike="noStrike" baseline="0">
                      <a:solidFill>
                        <a:sysClr val="window" lastClr="FFFFFF"/>
                      </a:solidFill>
                      <a:latin typeface="Aptos Narrow" panose="02110004020202020204"/>
                    </a:rPr>
                    <a:t>Clothing, 6980931.49</a:t>
                  </a:r>
                </a:p>
              </cx:txPr>
            </cx:dataLabel>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Delivery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Delivery Status</a:t>
          </a:r>
        </a:p>
      </cx:txPr>
    </cx:title>
    <cx:plotArea>
      <cx:plotAreaRegion>
        <cx:series layoutId="treemap" uniqueId="{C613AE5A-5389-46C9-AC40-09B98CCFE8FB}">
          <cx:tx>
            <cx:txData>
              <cx:f>_xlchart.v1.4</cx:f>
              <cx:v>Sum of Net Sales</cx:v>
            </cx:txData>
          </cx:tx>
          <cx:dataPt idx="0">
            <cx:spPr>
              <a:solidFill>
                <a:sysClr val="windowText" lastClr="000000"/>
              </a:solidFill>
            </cx:spPr>
          </cx:dataPt>
          <cx:dataLabels pos="inEnd">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sunburst" uniqueId="{36D5B861-887E-473F-9204-973A45D51CE2}">
          <cx:tx>
            <cx:txData>
              <cx:f>_xlchart.v1.7</cx:f>
              <cx:v>Sum of Net Sales</cx:v>
            </cx:txData>
          </cx:tx>
          <cx:dataLabels>
            <cx:txPr>
              <a:bodyPr spcFirstLastPara="1" vertOverflow="ellipsis" horzOverflow="overflow" wrap="square" lIns="0" tIns="0" rIns="0" bIns="0" anchor="ctr" anchorCtr="1"/>
              <a:lstStyle/>
              <a:p>
                <a:pPr algn="ctr" rtl="0">
                  <a:defRPr sz="700"/>
                </a:pPr>
                <a:endParaRPr lang="en-US" sz="700" b="0" i="0" u="none" strike="noStrike" baseline="0">
                  <a:solidFill>
                    <a:sysClr val="window" lastClr="FFFFFF"/>
                  </a:solidFill>
                  <a:latin typeface="Aptos Narrow" panose="0211000402020202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a:pPr>
                  <a:r>
                    <a:rPr lang="en-US" sz="800" b="0" i="0" u="none" strike="noStrike" baseline="0">
                      <a:solidFill>
                        <a:sysClr val="window" lastClr="FFFFFF"/>
                      </a:solidFill>
                      <a:latin typeface="Aptos Narrow" panose="02110004020202020204"/>
                    </a:rPr>
                    <a:t>Beauty, 7002848.77</a:t>
                  </a:r>
                </a:p>
              </cx:txPr>
              <cx:visibility seriesName="0" categoryName="1" value="1"/>
              <cx:separator>, </cx:separator>
            </cx:dataLabel>
            <cx:dataLabel idx="1">
              <cx:txPr>
                <a:bodyPr spcFirstLastPara="1" vertOverflow="ellipsis" horzOverflow="overflow" wrap="square" lIns="0" tIns="0" rIns="0" bIns="0" anchor="ctr" anchorCtr="1"/>
                <a:lstStyle/>
                <a:p>
                  <a:pPr algn="ctr" rtl="0">
                    <a:defRPr sz="800"/>
                  </a:pPr>
                  <a:r>
                    <a:rPr lang="en-US" sz="800" b="0" i="0" u="none" strike="noStrike" baseline="0">
                      <a:solidFill>
                        <a:sysClr val="window" lastClr="FFFFFF"/>
                      </a:solidFill>
                      <a:latin typeface="Aptos Narrow" panose="02110004020202020204"/>
                    </a:rPr>
                    <a:t>Clothing, 6980931.49</a:t>
                  </a:r>
                </a:p>
              </cx:txPr>
            </cx:dataLabel>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txData>
          <cx:v>Delivery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Delivery Status</a:t>
          </a:r>
        </a:p>
      </cx:txPr>
    </cx:title>
    <cx:plotArea>
      <cx:plotAreaRegion>
        <cx:series layoutId="treemap" uniqueId="{C613AE5A-5389-46C9-AC40-09B98CCFE8FB}">
          <cx:tx>
            <cx:txData>
              <cx:f>_xlchart.v1.10</cx:f>
              <cx:v>Sum of Net Sales</cx:v>
            </cx:txData>
          </cx:tx>
          <cx:dataPt idx="0">
            <cx:spPr>
              <a:solidFill>
                <a:sysClr val="windowText" lastClr="000000"/>
              </a:solidFill>
            </cx:spPr>
          </cx:dataPt>
          <cx:dataLabels pos="inEnd">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microsoft.com/office/2014/relationships/chartEx" Target="../charts/chartEx4.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3.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xdr:col>
      <xdr:colOff>36048</xdr:colOff>
      <xdr:row>48</xdr:row>
      <xdr:rowOff>166465</xdr:rowOff>
    </xdr:from>
    <xdr:to>
      <xdr:col>3</xdr:col>
      <xdr:colOff>478215</xdr:colOff>
      <xdr:row>63</xdr:row>
      <xdr:rowOff>28445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1BE17A18-B6A6-B1ED-AAF4-0576AC9962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48980" y="9185205"/>
              <a:ext cx="1829463" cy="2680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61128</xdr:colOff>
      <xdr:row>34</xdr:row>
      <xdr:rowOff>1591</xdr:rowOff>
    </xdr:from>
    <xdr:to>
      <xdr:col>3</xdr:col>
      <xdr:colOff>498600</xdr:colOff>
      <xdr:row>48</xdr:row>
      <xdr:rowOff>42866</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09431AF9-1E63-95DF-051E-1ADC0AEDDBE9}"/>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274060" y="6389865"/>
              <a:ext cx="1824768" cy="2671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68258</xdr:colOff>
      <xdr:row>19</xdr:row>
      <xdr:rowOff>9519</xdr:rowOff>
    </xdr:from>
    <xdr:to>
      <xdr:col>3</xdr:col>
      <xdr:colOff>505730</xdr:colOff>
      <xdr:row>33</xdr:row>
      <xdr:rowOff>17283</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D9767F57-01B0-A852-C152-3E1646F5654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281190" y="3579437"/>
              <a:ext cx="1824768" cy="2668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146360</xdr:colOff>
      <xdr:row>48</xdr:row>
      <xdr:rowOff>159699</xdr:rowOff>
    </xdr:from>
    <xdr:to>
      <xdr:col>1</xdr:col>
      <xdr:colOff>812516</xdr:colOff>
      <xdr:row>63</xdr:row>
      <xdr:rowOff>21679</xdr:rowOff>
    </xdr:to>
    <mc:AlternateContent xmlns:mc="http://schemas.openxmlformats.org/markup-compatibility/2006" xmlns:a14="http://schemas.microsoft.com/office/drawing/2010/main">
      <mc:Choice Requires="a14">
        <xdr:graphicFrame macro="">
          <xdr:nvGraphicFramePr>
            <xdr:cNvPr id="5" name="Product Sub-Category">
              <a:extLst>
                <a:ext uri="{FF2B5EF4-FFF2-40B4-BE49-F238E27FC236}">
                  <a16:creationId xmlns:a16="http://schemas.microsoft.com/office/drawing/2014/main" id="{0D8CB0B3-2331-CACE-FE0C-344DBDF46558}"/>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146360" y="9178439"/>
              <a:ext cx="1829212" cy="2680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173682</xdr:colOff>
      <xdr:row>33</xdr:row>
      <xdr:rowOff>181845</xdr:rowOff>
    </xdr:from>
    <xdr:to>
      <xdr:col>1</xdr:col>
      <xdr:colOff>840265</xdr:colOff>
      <xdr:row>48</xdr:row>
      <xdr:rowOff>35230</xdr:rowOff>
    </xdr:to>
    <mc:AlternateContent xmlns:mc="http://schemas.openxmlformats.org/markup-compatibility/2006" xmlns:a14="http://schemas.microsoft.com/office/drawing/2010/main">
      <mc:Choice Requires="a14">
        <xdr:graphicFrame macro="">
          <xdr:nvGraphicFramePr>
            <xdr:cNvPr id="6" name="Payment Mode">
              <a:extLst>
                <a:ext uri="{FF2B5EF4-FFF2-40B4-BE49-F238E27FC236}">
                  <a16:creationId xmlns:a16="http://schemas.microsoft.com/office/drawing/2014/main" id="{D4CEC518-D37C-408F-4A19-05C5A156014C}"/>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73682" y="6382229"/>
              <a:ext cx="1829639" cy="2671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243215</xdr:colOff>
      <xdr:row>19</xdr:row>
      <xdr:rowOff>29510</xdr:rowOff>
    </xdr:from>
    <xdr:to>
      <xdr:col>1</xdr:col>
      <xdr:colOff>923067</xdr:colOff>
      <xdr:row>33</xdr:row>
      <xdr:rowOff>40903</xdr:rowOff>
    </xdr:to>
    <mc:AlternateContent xmlns:mc="http://schemas.openxmlformats.org/markup-compatibility/2006" xmlns:a14="http://schemas.microsoft.com/office/drawing/2010/main">
      <mc:Choice Requires="a14">
        <xdr:graphicFrame macro="">
          <xdr:nvGraphicFramePr>
            <xdr:cNvPr id="7" name="Delivery Status">
              <a:extLst>
                <a:ext uri="{FF2B5EF4-FFF2-40B4-BE49-F238E27FC236}">
                  <a16:creationId xmlns:a16="http://schemas.microsoft.com/office/drawing/2014/main" id="{BDDCB5AA-2F63-0A43-4ABD-1C4E55F3B147}"/>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43215" y="3599428"/>
              <a:ext cx="1834334" cy="2671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827315</xdr:colOff>
      <xdr:row>20</xdr:row>
      <xdr:rowOff>23949</xdr:rowOff>
    </xdr:from>
    <xdr:to>
      <xdr:col>5</xdr:col>
      <xdr:colOff>374713</xdr:colOff>
      <xdr:row>34</xdr:row>
      <xdr:rowOff>35342</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2833C981-FA61-CDC7-DF47-F34A70F8A84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512055" y="3781757"/>
              <a:ext cx="1821990" cy="2671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830646</xdr:colOff>
      <xdr:row>22</xdr:row>
      <xdr:rowOff>91559</xdr:rowOff>
    </xdr:from>
    <xdr:to>
      <xdr:col>47</xdr:col>
      <xdr:colOff>95545</xdr:colOff>
      <xdr:row>29</xdr:row>
      <xdr:rowOff>139268</xdr:rowOff>
    </xdr:to>
    <mc:AlternateContent xmlns:mc="http://schemas.openxmlformats.org/markup-compatibility/2006" xmlns:tsle="http://schemas.microsoft.com/office/drawing/2012/timeslicer">
      <mc:Choice Requires="tsle">
        <xdr:graphicFrame macro="">
          <xdr:nvGraphicFramePr>
            <xdr:cNvPr id="10" name="Date">
              <a:extLst>
                <a:ext uri="{FF2B5EF4-FFF2-40B4-BE49-F238E27FC236}">
                  <a16:creationId xmlns:a16="http://schemas.microsoft.com/office/drawing/2014/main" id="{F5DB7956-8B59-A356-0999-B9745D5EFC6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0575873" y="4100718"/>
              <a:ext cx="3343332" cy="132925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84667</xdr:colOff>
      <xdr:row>6</xdr:row>
      <xdr:rowOff>66842</xdr:rowOff>
    </xdr:from>
    <xdr:to>
      <xdr:col>0</xdr:col>
      <xdr:colOff>1078386</xdr:colOff>
      <xdr:row>7</xdr:row>
      <xdr:rowOff>147053</xdr:rowOff>
    </xdr:to>
    <xdr:sp macro="" textlink="$A$4">
      <xdr:nvSpPr>
        <xdr:cNvPr id="9" name="TextBox 8">
          <a:extLst>
            <a:ext uri="{FF2B5EF4-FFF2-40B4-BE49-F238E27FC236}">
              <a16:creationId xmlns:a16="http://schemas.microsoft.com/office/drawing/2014/main" id="{30669179-596D-F6E2-65CE-A46370A5D770}"/>
            </a:ext>
          </a:extLst>
        </xdr:cNvPr>
        <xdr:cNvSpPr txBox="1"/>
      </xdr:nvSpPr>
      <xdr:spPr>
        <a:xfrm>
          <a:off x="84667" y="1163053"/>
          <a:ext cx="993719" cy="2629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4FFC41-B5A1-405B-87EB-E10C4D37F1BA}" type="TxLink">
            <a:rPr lang="en-US" sz="1100" b="0" i="0" u="none" strike="noStrike">
              <a:solidFill>
                <a:srgbClr val="000000"/>
              </a:solidFill>
              <a:latin typeface="Aptos Narrow"/>
            </a:rPr>
            <a:pPr/>
            <a:t>6200219.89</a:t>
          </a:fld>
          <a:endParaRPr lang="en-US" sz="1100"/>
        </a:p>
      </xdr:txBody>
    </xdr:sp>
    <xdr:clientData/>
  </xdr:twoCellAnchor>
  <xdr:twoCellAnchor>
    <xdr:from>
      <xdr:col>2</xdr:col>
      <xdr:colOff>164877</xdr:colOff>
      <xdr:row>6</xdr:row>
      <xdr:rowOff>53473</xdr:rowOff>
    </xdr:from>
    <xdr:to>
      <xdr:col>2</xdr:col>
      <xdr:colOff>1158596</xdr:colOff>
      <xdr:row>7</xdr:row>
      <xdr:rowOff>133684</xdr:rowOff>
    </xdr:to>
    <xdr:sp macro="" textlink="$C$4">
      <xdr:nvSpPr>
        <xdr:cNvPr id="11" name="TextBox 10">
          <a:extLst>
            <a:ext uri="{FF2B5EF4-FFF2-40B4-BE49-F238E27FC236}">
              <a16:creationId xmlns:a16="http://schemas.microsoft.com/office/drawing/2014/main" id="{755DB1B7-AA0E-62AF-27F3-66D7963A312A}"/>
            </a:ext>
          </a:extLst>
        </xdr:cNvPr>
        <xdr:cNvSpPr txBox="1"/>
      </xdr:nvSpPr>
      <xdr:spPr>
        <a:xfrm>
          <a:off x="2375123" y="1149684"/>
          <a:ext cx="993719" cy="2629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938FF8-166E-4F3C-A487-F209781489B9}" type="TxLink">
            <a:rPr lang="en-US" sz="1100" b="0" i="0" u="none" strike="noStrike">
              <a:solidFill>
                <a:srgbClr val="000000"/>
              </a:solidFill>
              <a:latin typeface="Aptos Narrow"/>
            </a:rPr>
            <a:pPr/>
            <a:t>578498.88</a:t>
          </a:fld>
          <a:endParaRPr lang="en-US" sz="1100"/>
        </a:p>
      </xdr:txBody>
    </xdr:sp>
    <xdr:clientData/>
  </xdr:twoCellAnchor>
  <xdr:twoCellAnchor>
    <xdr:from>
      <xdr:col>2</xdr:col>
      <xdr:colOff>45552</xdr:colOff>
      <xdr:row>14</xdr:row>
      <xdr:rowOff>111404</xdr:rowOff>
    </xdr:from>
    <xdr:to>
      <xdr:col>2</xdr:col>
      <xdr:colOff>1039271</xdr:colOff>
      <xdr:row>16</xdr:row>
      <xdr:rowOff>8912</xdr:rowOff>
    </xdr:to>
    <xdr:sp macro="" textlink="$C$13">
      <xdr:nvSpPr>
        <xdr:cNvPr id="13" name="TextBox 12">
          <a:extLst>
            <a:ext uri="{FF2B5EF4-FFF2-40B4-BE49-F238E27FC236}">
              <a16:creationId xmlns:a16="http://schemas.microsoft.com/office/drawing/2014/main" id="{61988764-8ABF-E940-1BD6-77FD29F80814}"/>
            </a:ext>
          </a:extLst>
        </xdr:cNvPr>
        <xdr:cNvSpPr txBox="1"/>
      </xdr:nvSpPr>
      <xdr:spPr>
        <a:xfrm>
          <a:off x="2717256" y="2613774"/>
          <a:ext cx="993719" cy="2549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3BAEB8-F85C-4D5E-B48F-2C347383D20D}" type="TxLink">
            <a:rPr lang="en-US" sz="1100" b="0" i="0" u="none" strike="noStrike">
              <a:solidFill>
                <a:srgbClr val="000000"/>
              </a:solidFill>
              <a:latin typeface="Aptos Narrow"/>
            </a:rPr>
            <a:pPr/>
            <a:t>1315301.97</a:t>
          </a:fld>
          <a:endParaRPr lang="en-US" sz="1100"/>
        </a:p>
      </xdr:txBody>
    </xdr:sp>
    <xdr:clientData/>
  </xdr:twoCellAnchor>
  <xdr:twoCellAnchor>
    <xdr:from>
      <xdr:col>0</xdr:col>
      <xdr:colOff>89619</xdr:colOff>
      <xdr:row>14</xdr:row>
      <xdr:rowOff>101503</xdr:rowOff>
    </xdr:from>
    <xdr:to>
      <xdr:col>0</xdr:col>
      <xdr:colOff>1083338</xdr:colOff>
      <xdr:row>15</xdr:row>
      <xdr:rowOff>177752</xdr:rowOff>
    </xdr:to>
    <xdr:sp macro="" textlink="$A$13">
      <xdr:nvSpPr>
        <xdr:cNvPr id="14" name="TextBox 13">
          <a:extLst>
            <a:ext uri="{FF2B5EF4-FFF2-40B4-BE49-F238E27FC236}">
              <a16:creationId xmlns:a16="http://schemas.microsoft.com/office/drawing/2014/main" id="{7BE34338-63B1-5C38-6D75-758194125F92}"/>
            </a:ext>
          </a:extLst>
        </xdr:cNvPr>
        <xdr:cNvSpPr txBox="1"/>
      </xdr:nvSpPr>
      <xdr:spPr>
        <a:xfrm>
          <a:off x="89619" y="2603873"/>
          <a:ext cx="993719" cy="2549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6D6FB0-036F-4C57-BCE7-A2430B0D63CF}" type="TxLink">
            <a:rPr lang="en-US" sz="1100" b="0" i="0" u="none" strike="noStrike">
              <a:solidFill>
                <a:srgbClr val="000000"/>
              </a:solidFill>
              <a:latin typeface="Aptos Narrow"/>
            </a:rPr>
            <a:pPr/>
            <a:t>5621721.01</a:t>
          </a:fld>
          <a:endParaRPr lang="en-US" sz="1100"/>
        </a:p>
      </xdr:txBody>
    </xdr:sp>
    <xdr:clientData/>
  </xdr:twoCellAnchor>
  <xdr:twoCellAnchor>
    <xdr:from>
      <xdr:col>9</xdr:col>
      <xdr:colOff>2094</xdr:colOff>
      <xdr:row>39</xdr:row>
      <xdr:rowOff>100206</xdr:rowOff>
    </xdr:from>
    <xdr:to>
      <xdr:col>14</xdr:col>
      <xdr:colOff>147493</xdr:colOff>
      <xdr:row>54</xdr:row>
      <xdr:rowOff>102882</xdr:rowOff>
    </xdr:to>
    <xdr:graphicFrame macro="">
      <xdr:nvGraphicFramePr>
        <xdr:cNvPr id="15" name="Chart 14">
          <a:extLst>
            <a:ext uri="{FF2B5EF4-FFF2-40B4-BE49-F238E27FC236}">
              <a16:creationId xmlns:a16="http://schemas.microsoft.com/office/drawing/2014/main" id="{8DF4E8C8-D0A6-1CB1-77A3-5A501FF18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602900</xdr:colOff>
      <xdr:row>56</xdr:row>
      <xdr:rowOff>85410</xdr:rowOff>
    </xdr:from>
    <xdr:to>
      <xdr:col>14</xdr:col>
      <xdr:colOff>8373</xdr:colOff>
      <xdr:row>71</xdr:row>
      <xdr:rowOff>65314</xdr:rowOff>
    </xdr:to>
    <xdr:graphicFrame macro="">
      <xdr:nvGraphicFramePr>
        <xdr:cNvPr id="16" name="Chart 15">
          <a:extLst>
            <a:ext uri="{FF2B5EF4-FFF2-40B4-BE49-F238E27FC236}">
              <a16:creationId xmlns:a16="http://schemas.microsoft.com/office/drawing/2014/main" id="{706056D6-4E27-02E9-D678-F6A034F12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302963</xdr:colOff>
      <xdr:row>12</xdr:row>
      <xdr:rowOff>919</xdr:rowOff>
    </xdr:from>
    <xdr:to>
      <xdr:col>18</xdr:col>
      <xdr:colOff>73446</xdr:colOff>
      <xdr:row>26</xdr:row>
      <xdr:rowOff>173516</xdr:rowOff>
    </xdr:to>
    <xdr:graphicFrame macro="">
      <xdr:nvGraphicFramePr>
        <xdr:cNvPr id="12" name="Chart 11">
          <a:extLst>
            <a:ext uri="{FF2B5EF4-FFF2-40B4-BE49-F238E27FC236}">
              <a16:creationId xmlns:a16="http://schemas.microsoft.com/office/drawing/2014/main" id="{B816823B-6522-6FE4-BAAE-0D7ADAD37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7810</xdr:colOff>
      <xdr:row>19</xdr:row>
      <xdr:rowOff>162250</xdr:rowOff>
    </xdr:from>
    <xdr:to>
      <xdr:col>21</xdr:col>
      <xdr:colOff>1068294</xdr:colOff>
      <xdr:row>33</xdr:row>
      <xdr:rowOff>22412</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CE088BCA-324F-0F5A-0C40-4691A3688E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9400710" y="3636970"/>
              <a:ext cx="3125504" cy="243572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183029</xdr:colOff>
      <xdr:row>18</xdr:row>
      <xdr:rowOff>25400</xdr:rowOff>
    </xdr:from>
    <xdr:to>
      <xdr:col>27</xdr:col>
      <xdr:colOff>354852</xdr:colOff>
      <xdr:row>33</xdr:row>
      <xdr:rowOff>79188</xdr:rowOff>
    </xdr:to>
    <xdr:graphicFrame macro="">
      <xdr:nvGraphicFramePr>
        <xdr:cNvPr id="17" name="Chart 16">
          <a:extLst>
            <a:ext uri="{FF2B5EF4-FFF2-40B4-BE49-F238E27FC236}">
              <a16:creationId xmlns:a16="http://schemas.microsoft.com/office/drawing/2014/main" id="{AF6D33D5-B1FF-3F5F-658A-D76A2CA06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115793</xdr:colOff>
      <xdr:row>10</xdr:row>
      <xdr:rowOff>107575</xdr:rowOff>
    </xdr:from>
    <xdr:to>
      <xdr:col>32</xdr:col>
      <xdr:colOff>1030942</xdr:colOff>
      <xdr:row>29</xdr:row>
      <xdr:rowOff>29882</xdr:rowOff>
    </xdr:to>
    <xdr:graphicFrame macro="">
      <xdr:nvGraphicFramePr>
        <xdr:cNvPr id="19" name="Chart 18">
          <a:extLst>
            <a:ext uri="{FF2B5EF4-FFF2-40B4-BE49-F238E27FC236}">
              <a16:creationId xmlns:a16="http://schemas.microsoft.com/office/drawing/2014/main" id="{9743C929-324E-B596-EF58-7CBDA23B6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795618</xdr:colOff>
      <xdr:row>28</xdr:row>
      <xdr:rowOff>62753</xdr:rowOff>
    </xdr:from>
    <xdr:to>
      <xdr:col>37</xdr:col>
      <xdr:colOff>1064559</xdr:colOff>
      <xdr:row>43</xdr:row>
      <xdr:rowOff>116542</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253A55F1-3514-9323-3F89-9D0132D6B6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3942618" y="5198633"/>
              <a:ext cx="4772361" cy="27969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41</xdr:col>
      <xdr:colOff>299358</xdr:colOff>
      <xdr:row>2</xdr:row>
      <xdr:rowOff>90767</xdr:rowOff>
    </xdr:from>
    <xdr:to>
      <xdr:col>49</xdr:col>
      <xdr:colOff>152079</xdr:colOff>
      <xdr:row>17</xdr:row>
      <xdr:rowOff>144555</xdr:rowOff>
    </xdr:to>
    <xdr:graphicFrame macro="">
      <xdr:nvGraphicFramePr>
        <xdr:cNvPr id="21" name="Chart 20">
          <a:extLst>
            <a:ext uri="{FF2B5EF4-FFF2-40B4-BE49-F238E27FC236}">
              <a16:creationId xmlns:a16="http://schemas.microsoft.com/office/drawing/2014/main" id="{99A5CE86-F444-AE3F-5E86-A71B03C73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0.44358</cdr:x>
      <cdr:y>0.20541</cdr:y>
    </cdr:from>
    <cdr:to>
      <cdr:x>0.70792</cdr:x>
      <cdr:y>0.30901</cdr:y>
    </cdr:to>
    <cdr:sp macro="" textlink="KPI!$F$2">
      <cdr:nvSpPr>
        <cdr:cNvPr id="2" name="TextBox 1">
          <a:extLst xmlns:a="http://schemas.openxmlformats.org/drawingml/2006/main">
            <a:ext uri="{FF2B5EF4-FFF2-40B4-BE49-F238E27FC236}">
              <a16:creationId xmlns:a16="http://schemas.microsoft.com/office/drawing/2014/main" id="{E5ADD5B7-874B-AFFD-3F3D-E372071A60EA}"/>
            </a:ext>
          </a:extLst>
        </cdr:cNvPr>
        <cdr:cNvSpPr txBox="1"/>
      </cdr:nvSpPr>
      <cdr:spPr>
        <a:xfrm xmlns:a="http://schemas.openxmlformats.org/drawingml/2006/main">
          <a:off x="2032174" y="566544"/>
          <a:ext cx="1211036"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77DEB02-3A97-4508-85AA-AFA6ACB64927}" type="TxLink">
            <a:rPr lang="en-US" sz="1100" b="0" i="0" u="none" strike="noStrike" kern="1200">
              <a:solidFill>
                <a:srgbClr val="000000"/>
              </a:solidFill>
              <a:latin typeface="Aptos Narrow"/>
            </a:rPr>
            <a:pPr/>
            <a:t>5621721.01</a:t>
          </a:fld>
          <a:endParaRPr lang="en-US" sz="1100" kern="1200"/>
        </a:p>
      </cdr:txBody>
    </cdr:sp>
  </cdr:relSizeAnchor>
  <cdr:relSizeAnchor xmlns:cdr="http://schemas.openxmlformats.org/drawingml/2006/chartDrawing">
    <cdr:from>
      <cdr:x>0.30695</cdr:x>
      <cdr:y>0.20788</cdr:y>
    </cdr:from>
    <cdr:to>
      <cdr:x>0.56684</cdr:x>
      <cdr:y>0.31888</cdr:y>
    </cdr:to>
    <cdr:sp macro="" textlink="">
      <cdr:nvSpPr>
        <cdr:cNvPr id="3" name="TextBox 2">
          <a:extLst xmlns:a="http://schemas.openxmlformats.org/drawingml/2006/main">
            <a:ext uri="{FF2B5EF4-FFF2-40B4-BE49-F238E27FC236}">
              <a16:creationId xmlns:a16="http://schemas.microsoft.com/office/drawing/2014/main" id="{C2553E95-991F-9968-7876-02CE4CD7F689}"/>
            </a:ext>
          </a:extLst>
        </cdr:cNvPr>
        <cdr:cNvSpPr txBox="1"/>
      </cdr:nvSpPr>
      <cdr:spPr>
        <a:xfrm xmlns:a="http://schemas.openxmlformats.org/drawingml/2006/main">
          <a:off x="1406245" y="573348"/>
          <a:ext cx="1190625" cy="3061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Total Sale</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45720</xdr:colOff>
      <xdr:row>0</xdr:row>
      <xdr:rowOff>45720</xdr:rowOff>
    </xdr:from>
    <xdr:to>
      <xdr:col>6</xdr:col>
      <xdr:colOff>91440</xdr:colOff>
      <xdr:row>3</xdr:row>
      <xdr:rowOff>160020</xdr:rowOff>
    </xdr:to>
    <xdr:sp macro="" textlink="">
      <xdr:nvSpPr>
        <xdr:cNvPr id="2" name="TextBox 1">
          <a:extLst>
            <a:ext uri="{FF2B5EF4-FFF2-40B4-BE49-F238E27FC236}">
              <a16:creationId xmlns:a16="http://schemas.microsoft.com/office/drawing/2014/main" id="{09882516-0FA2-D07F-367F-10BE05F78290}"/>
            </a:ext>
          </a:extLst>
        </xdr:cNvPr>
        <xdr:cNvSpPr txBox="1"/>
      </xdr:nvSpPr>
      <xdr:spPr>
        <a:xfrm>
          <a:off x="45720" y="45720"/>
          <a:ext cx="3703320" cy="6629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t>Sales Dashboard</a:t>
          </a:r>
        </a:p>
      </xdr:txBody>
    </xdr:sp>
    <xdr:clientData/>
  </xdr:twoCellAnchor>
  <xdr:twoCellAnchor editAs="oneCell">
    <xdr:from>
      <xdr:col>6</xdr:col>
      <xdr:colOff>145676</xdr:colOff>
      <xdr:row>0</xdr:row>
      <xdr:rowOff>56478</xdr:rowOff>
    </xdr:from>
    <xdr:to>
      <xdr:col>11</xdr:col>
      <xdr:colOff>606013</xdr:colOff>
      <xdr:row>3</xdr:row>
      <xdr:rowOff>167640</xdr:rowOff>
    </xdr:to>
    <mc:AlternateContent xmlns:mc="http://schemas.openxmlformats.org/markup-compatibility/2006" xmlns:a14="http://schemas.microsoft.com/office/drawing/2010/main">
      <mc:Choice Requires="a14">
        <xdr:graphicFrame macro="">
          <xdr:nvGraphicFramePr>
            <xdr:cNvPr id="3" name="Sales Channel 1">
              <a:extLst>
                <a:ext uri="{FF2B5EF4-FFF2-40B4-BE49-F238E27FC236}">
                  <a16:creationId xmlns:a16="http://schemas.microsoft.com/office/drawing/2014/main" id="{37C573A5-12C3-443D-8333-43933B8647D5}"/>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3803276" y="56478"/>
              <a:ext cx="3508337" cy="659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45272</xdr:colOff>
      <xdr:row>4</xdr:row>
      <xdr:rowOff>31823</xdr:rowOff>
    </xdr:from>
    <xdr:to>
      <xdr:col>6</xdr:col>
      <xdr:colOff>83820</xdr:colOff>
      <xdr:row>10</xdr:row>
      <xdr:rowOff>152400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262B354E-634C-45E6-ACCB-A2946CFB45E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5272" y="763343"/>
              <a:ext cx="3696148" cy="121785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52891</xdr:colOff>
      <xdr:row>0</xdr:row>
      <xdr:rowOff>77993</xdr:rowOff>
    </xdr:from>
    <xdr:to>
      <xdr:col>20</xdr:col>
      <xdr:colOff>83821</xdr:colOff>
      <xdr:row>3</xdr:row>
      <xdr:rowOff>171227</xdr:rowOff>
    </xdr:to>
    <mc:AlternateContent xmlns:mc="http://schemas.openxmlformats.org/markup-compatibility/2006" xmlns:a14="http://schemas.microsoft.com/office/drawing/2010/main">
      <mc:Choice Requires="a14">
        <xdr:graphicFrame macro="">
          <xdr:nvGraphicFramePr>
            <xdr:cNvPr id="5" name="Payment Mode 1">
              <a:extLst>
                <a:ext uri="{FF2B5EF4-FFF2-40B4-BE49-F238E27FC236}">
                  <a16:creationId xmlns:a16="http://schemas.microsoft.com/office/drawing/2014/main" id="{08C3CCF3-04AD-4149-877C-1754A2175999}"/>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7368091" y="77993"/>
              <a:ext cx="4907730" cy="641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152401</xdr:colOff>
      <xdr:row>0</xdr:row>
      <xdr:rowOff>76201</xdr:rowOff>
    </xdr:from>
    <xdr:to>
      <xdr:col>23</xdr:col>
      <xdr:colOff>320040</xdr:colOff>
      <xdr:row>5</xdr:row>
      <xdr:rowOff>99060</xdr:rowOff>
    </xdr:to>
    <mc:AlternateContent xmlns:mc="http://schemas.openxmlformats.org/markup-compatibility/2006" xmlns:a14="http://schemas.microsoft.com/office/drawing/2010/main">
      <mc:Choice Requires="a14">
        <xdr:graphicFrame macro="">
          <xdr:nvGraphicFramePr>
            <xdr:cNvPr id="6" name="Delivery Status 1">
              <a:extLst>
                <a:ext uri="{FF2B5EF4-FFF2-40B4-BE49-F238E27FC236}">
                  <a16:creationId xmlns:a16="http://schemas.microsoft.com/office/drawing/2014/main" id="{173BA4DD-8CF0-4AF4-836B-9A4B414F15FC}"/>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2344401" y="76201"/>
              <a:ext cx="1996439" cy="937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11</xdr:row>
      <xdr:rowOff>53340</xdr:rowOff>
    </xdr:from>
    <xdr:to>
      <xdr:col>6</xdr:col>
      <xdr:colOff>68580</xdr:colOff>
      <xdr:row>21</xdr:row>
      <xdr:rowOff>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403F6B8D-C4A3-4946-8ED1-F7912080AE8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5720" y="2065020"/>
              <a:ext cx="3680460" cy="1775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21</xdr:row>
      <xdr:rowOff>53340</xdr:rowOff>
    </xdr:from>
    <xdr:to>
      <xdr:col>6</xdr:col>
      <xdr:colOff>76200</xdr:colOff>
      <xdr:row>29</xdr:row>
      <xdr:rowOff>106680</xdr:rowOff>
    </xdr:to>
    <mc:AlternateContent xmlns:mc="http://schemas.openxmlformats.org/markup-compatibility/2006" xmlns:a14="http://schemas.microsoft.com/office/drawing/2010/main">
      <mc:Choice Requires="a14">
        <xdr:graphicFrame macro="">
          <xdr:nvGraphicFramePr>
            <xdr:cNvPr id="8" name="Product Category 1">
              <a:extLst>
                <a:ext uri="{FF2B5EF4-FFF2-40B4-BE49-F238E27FC236}">
                  <a16:creationId xmlns:a16="http://schemas.microsoft.com/office/drawing/2014/main" id="{E00DBAD5-667C-444B-9965-DE047E8B8CFC}"/>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45720" y="3893820"/>
              <a:ext cx="3688080" cy="151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45718</xdr:colOff>
      <xdr:row>29</xdr:row>
      <xdr:rowOff>137160</xdr:rowOff>
    </xdr:from>
    <xdr:to>
      <xdr:col>6</xdr:col>
      <xdr:colOff>68579</xdr:colOff>
      <xdr:row>39</xdr:row>
      <xdr:rowOff>22860</xdr:rowOff>
    </xdr:to>
    <mc:AlternateContent xmlns:mc="http://schemas.openxmlformats.org/markup-compatibility/2006" xmlns:a14="http://schemas.microsoft.com/office/drawing/2010/main">
      <mc:Choice Requires="a14">
        <xdr:graphicFrame macro="">
          <xdr:nvGraphicFramePr>
            <xdr:cNvPr id="9" name="Product Sub-Category 1">
              <a:extLst>
                <a:ext uri="{FF2B5EF4-FFF2-40B4-BE49-F238E27FC236}">
                  <a16:creationId xmlns:a16="http://schemas.microsoft.com/office/drawing/2014/main" id="{4D02D8B9-C561-46D6-ADD4-66D287F651D6}"/>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45718" y="5440680"/>
              <a:ext cx="3680461" cy="1546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160020</xdr:colOff>
      <xdr:row>4</xdr:row>
      <xdr:rowOff>0</xdr:rowOff>
    </xdr:from>
    <xdr:to>
      <xdr:col>12</xdr:col>
      <xdr:colOff>22860</xdr:colOff>
      <xdr:row>14</xdr:row>
      <xdr:rowOff>15239</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86BC26D1-1345-4F4D-87F9-4D690F81C8C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817620" y="731520"/>
              <a:ext cx="3520440" cy="1844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160020</xdr:colOff>
      <xdr:row>14</xdr:row>
      <xdr:rowOff>68580</xdr:rowOff>
    </xdr:from>
    <xdr:to>
      <xdr:col>9</xdr:col>
      <xdr:colOff>335280</xdr:colOff>
      <xdr:row>18</xdr:row>
      <xdr:rowOff>136072</xdr:rowOff>
    </xdr:to>
    <xdr:sp macro="" textlink="">
      <xdr:nvSpPr>
        <xdr:cNvPr id="15" name="Rectangle 14">
          <a:extLst>
            <a:ext uri="{FF2B5EF4-FFF2-40B4-BE49-F238E27FC236}">
              <a16:creationId xmlns:a16="http://schemas.microsoft.com/office/drawing/2014/main" id="{7728FE72-AD36-E885-B7D7-FA81B094AABD}"/>
            </a:ext>
          </a:extLst>
        </xdr:cNvPr>
        <xdr:cNvSpPr/>
      </xdr:nvSpPr>
      <xdr:spPr>
        <a:xfrm>
          <a:off x="3833949" y="2545080"/>
          <a:ext cx="2012224" cy="77506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Sales</a:t>
          </a:r>
        </a:p>
      </xdr:txBody>
    </xdr:sp>
    <xdr:clientData/>
  </xdr:twoCellAnchor>
  <xdr:twoCellAnchor>
    <xdr:from>
      <xdr:col>6</xdr:col>
      <xdr:colOff>297180</xdr:colOff>
      <xdr:row>16</xdr:row>
      <xdr:rowOff>30480</xdr:rowOff>
    </xdr:from>
    <xdr:to>
      <xdr:col>9</xdr:col>
      <xdr:colOff>213360</xdr:colOff>
      <xdr:row>18</xdr:row>
      <xdr:rowOff>40822</xdr:rowOff>
    </xdr:to>
    <xdr:sp macro="" textlink="KPI!A14">
      <xdr:nvSpPr>
        <xdr:cNvPr id="14" name="TextBox 13">
          <a:extLst>
            <a:ext uri="{FF2B5EF4-FFF2-40B4-BE49-F238E27FC236}">
              <a16:creationId xmlns:a16="http://schemas.microsoft.com/office/drawing/2014/main" id="{D453FDE2-3EF4-4295-85F4-7235CACB76F7}"/>
            </a:ext>
          </a:extLst>
        </xdr:cNvPr>
        <xdr:cNvSpPr txBox="1"/>
      </xdr:nvSpPr>
      <xdr:spPr>
        <a:xfrm>
          <a:off x="3971109" y="2860766"/>
          <a:ext cx="1753144" cy="3641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D637DA-6022-441E-AAAF-028E353010C4}" type="TxLink">
            <a:rPr lang="en-US" sz="1600" b="1" i="0" u="none" strike="noStrike">
              <a:solidFill>
                <a:srgbClr val="000000"/>
              </a:solidFill>
              <a:latin typeface="Aptos Narrow"/>
            </a:rPr>
            <a:pPr algn="ctr"/>
            <a:t>5621721.01</a:t>
          </a:fld>
          <a:endParaRPr lang="en-US" sz="1600" b="1"/>
        </a:p>
      </xdr:txBody>
    </xdr:sp>
    <xdr:clientData/>
  </xdr:twoCellAnchor>
  <xdr:twoCellAnchor>
    <xdr:from>
      <xdr:col>6</xdr:col>
      <xdr:colOff>129541</xdr:colOff>
      <xdr:row>18</xdr:row>
      <xdr:rowOff>174837</xdr:rowOff>
    </xdr:from>
    <xdr:to>
      <xdr:col>12</xdr:col>
      <xdr:colOff>563880</xdr:colOff>
      <xdr:row>29</xdr:row>
      <xdr:rowOff>76200</xdr:rowOff>
    </xdr:to>
    <xdr:graphicFrame macro="">
      <xdr:nvGraphicFramePr>
        <xdr:cNvPr id="11" name="Chart 10">
          <a:extLst>
            <a:ext uri="{FF2B5EF4-FFF2-40B4-BE49-F238E27FC236}">
              <a16:creationId xmlns:a16="http://schemas.microsoft.com/office/drawing/2014/main" id="{570AC15C-BDD3-4DA4-B3B5-00FA4B5F4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381000</xdr:colOff>
      <xdr:row>14</xdr:row>
      <xdr:rowOff>68580</xdr:rowOff>
    </xdr:from>
    <xdr:to>
      <xdr:col>12</xdr:col>
      <xdr:colOff>556260</xdr:colOff>
      <xdr:row>18</xdr:row>
      <xdr:rowOff>152400</xdr:rowOff>
    </xdr:to>
    <xdr:sp macro="" textlink="">
      <xdr:nvSpPr>
        <xdr:cNvPr id="16" name="Rectangle 15">
          <a:extLst>
            <a:ext uri="{FF2B5EF4-FFF2-40B4-BE49-F238E27FC236}">
              <a16:creationId xmlns:a16="http://schemas.microsoft.com/office/drawing/2014/main" id="{406EF8B5-123F-CFCA-0B72-5349FED09584}"/>
            </a:ext>
          </a:extLst>
        </xdr:cNvPr>
        <xdr:cNvSpPr/>
      </xdr:nvSpPr>
      <xdr:spPr>
        <a:xfrm>
          <a:off x="5867400" y="2628900"/>
          <a:ext cx="2004060" cy="8153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Profit</a:t>
          </a:r>
        </a:p>
      </xdr:txBody>
    </xdr:sp>
    <xdr:clientData/>
  </xdr:twoCellAnchor>
  <xdr:twoCellAnchor>
    <xdr:from>
      <xdr:col>9</xdr:col>
      <xdr:colOff>493395</xdr:colOff>
      <xdr:row>15</xdr:row>
      <xdr:rowOff>165735</xdr:rowOff>
    </xdr:from>
    <xdr:to>
      <xdr:col>12</xdr:col>
      <xdr:colOff>447674</xdr:colOff>
      <xdr:row>17</xdr:row>
      <xdr:rowOff>176349</xdr:rowOff>
    </xdr:to>
    <xdr:sp macro="" textlink="KPI!C14">
      <xdr:nvSpPr>
        <xdr:cNvPr id="13" name="TextBox 12">
          <a:extLst>
            <a:ext uri="{FF2B5EF4-FFF2-40B4-BE49-F238E27FC236}">
              <a16:creationId xmlns:a16="http://schemas.microsoft.com/office/drawing/2014/main" id="{DDA2C30D-92A3-47CE-85B0-5E5A4A557E09}"/>
            </a:ext>
          </a:extLst>
        </xdr:cNvPr>
        <xdr:cNvSpPr txBox="1"/>
      </xdr:nvSpPr>
      <xdr:spPr>
        <a:xfrm>
          <a:off x="5979795" y="2908935"/>
          <a:ext cx="1783079" cy="3763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1CA637F-F0F4-480B-A67C-A6AAFC05C1A3}" type="TxLink">
            <a:rPr lang="en-US" sz="1600" b="1" i="0" u="none" strike="noStrike">
              <a:solidFill>
                <a:srgbClr val="000000"/>
              </a:solidFill>
              <a:latin typeface="Aptos Narrow"/>
            </a:rPr>
            <a:pPr algn="ctr"/>
            <a:t>1315301.97</a:t>
          </a:fld>
          <a:endParaRPr lang="en-US" sz="1600" b="1"/>
        </a:p>
      </xdr:txBody>
    </xdr:sp>
    <xdr:clientData/>
  </xdr:twoCellAnchor>
  <xdr:twoCellAnchor>
    <xdr:from>
      <xdr:col>12</xdr:col>
      <xdr:colOff>91440</xdr:colOff>
      <xdr:row>4</xdr:row>
      <xdr:rowOff>10885</xdr:rowOff>
    </xdr:from>
    <xdr:to>
      <xdr:col>18</xdr:col>
      <xdr:colOff>22860</xdr:colOff>
      <xdr:row>14</xdr:row>
      <xdr:rowOff>0</xdr:rowOff>
    </xdr:to>
    <xdr:graphicFrame macro="">
      <xdr:nvGraphicFramePr>
        <xdr:cNvPr id="12" name="Chart 11">
          <a:extLst>
            <a:ext uri="{FF2B5EF4-FFF2-40B4-BE49-F238E27FC236}">
              <a16:creationId xmlns:a16="http://schemas.microsoft.com/office/drawing/2014/main" id="{FC91F0BF-87C0-4686-8BFE-05C5C830D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281939</xdr:colOff>
      <xdr:row>5</xdr:row>
      <xdr:rowOff>119259</xdr:rowOff>
    </xdr:from>
    <xdr:to>
      <xdr:col>23</xdr:col>
      <xdr:colOff>313765</xdr:colOff>
      <xdr:row>15</xdr:row>
      <xdr:rowOff>30480</xdr:rowOff>
    </xdr:to>
    <xdr:graphicFrame macro="">
      <xdr:nvGraphicFramePr>
        <xdr:cNvPr id="17" name="Chart 16">
          <a:extLst>
            <a:ext uri="{FF2B5EF4-FFF2-40B4-BE49-F238E27FC236}">
              <a16:creationId xmlns:a16="http://schemas.microsoft.com/office/drawing/2014/main" id="{DF31AC61-80A6-4EC8-A06E-3698E1FB1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147295</xdr:colOff>
      <xdr:row>27</xdr:row>
      <xdr:rowOff>112058</xdr:rowOff>
    </xdr:from>
    <xdr:to>
      <xdr:col>23</xdr:col>
      <xdr:colOff>304351</xdr:colOff>
      <xdr:row>39</xdr:row>
      <xdr:rowOff>45720</xdr:rowOff>
    </xdr:to>
    <xdr:graphicFrame macro="">
      <xdr:nvGraphicFramePr>
        <xdr:cNvPr id="18" name="Chart 17">
          <a:extLst>
            <a:ext uri="{FF2B5EF4-FFF2-40B4-BE49-F238E27FC236}">
              <a16:creationId xmlns:a16="http://schemas.microsoft.com/office/drawing/2014/main" id="{DD871727-C0D9-4974-8942-351B656B1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138056</xdr:colOff>
      <xdr:row>29</xdr:row>
      <xdr:rowOff>78442</xdr:rowOff>
    </xdr:from>
    <xdr:to>
      <xdr:col>15</xdr:col>
      <xdr:colOff>16680</xdr:colOff>
      <xdr:row>39</xdr:row>
      <xdr:rowOff>38100</xdr:rowOff>
    </xdr:to>
    <xdr:graphicFrame macro="">
      <xdr:nvGraphicFramePr>
        <xdr:cNvPr id="20" name="Chart 19">
          <a:extLst>
            <a:ext uri="{FF2B5EF4-FFF2-40B4-BE49-F238E27FC236}">
              <a16:creationId xmlns:a16="http://schemas.microsoft.com/office/drawing/2014/main" id="{778D1CF3-9688-4D0B-A729-E849A501A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265558</xdr:colOff>
      <xdr:row>15</xdr:row>
      <xdr:rowOff>85837</xdr:rowOff>
    </xdr:from>
    <xdr:to>
      <xdr:col>23</xdr:col>
      <xdr:colOff>302559</xdr:colOff>
      <xdr:row>26</xdr:row>
      <xdr:rowOff>65314</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7C824709-838E-4DD1-AC73-6C9C7CFE75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238358" y="2829037"/>
              <a:ext cx="3085001" cy="19911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8256</xdr:colOff>
      <xdr:row>14</xdr:row>
      <xdr:rowOff>51877</xdr:rowOff>
    </xdr:from>
    <xdr:to>
      <xdr:col>18</xdr:col>
      <xdr:colOff>137160</xdr:colOff>
      <xdr:row>26</xdr:row>
      <xdr:rowOff>106680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42DA0D5A-1B07-44CD-926E-6C959D1326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933056" y="2612197"/>
              <a:ext cx="3176904" cy="22493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0.44358</cdr:x>
      <cdr:y>0.20541</cdr:y>
    </cdr:from>
    <cdr:to>
      <cdr:x>0.70792</cdr:x>
      <cdr:y>0.30901</cdr:y>
    </cdr:to>
    <cdr:sp macro="" textlink="KPI!$F$2">
      <cdr:nvSpPr>
        <cdr:cNvPr id="2" name="TextBox 1">
          <a:extLst xmlns:a="http://schemas.openxmlformats.org/drawingml/2006/main">
            <a:ext uri="{FF2B5EF4-FFF2-40B4-BE49-F238E27FC236}">
              <a16:creationId xmlns:a16="http://schemas.microsoft.com/office/drawing/2014/main" id="{E5ADD5B7-874B-AFFD-3F3D-E372071A60EA}"/>
            </a:ext>
          </a:extLst>
        </cdr:cNvPr>
        <cdr:cNvSpPr txBox="1"/>
      </cdr:nvSpPr>
      <cdr:spPr>
        <a:xfrm xmlns:a="http://schemas.openxmlformats.org/drawingml/2006/main">
          <a:off x="2032174" y="566544"/>
          <a:ext cx="1211036"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77DEB02-3A97-4508-85AA-AFA6ACB64927}" type="TxLink">
            <a:rPr lang="en-US" sz="1100" b="0" i="0" u="none" strike="noStrike" kern="1200">
              <a:solidFill>
                <a:srgbClr val="000000"/>
              </a:solidFill>
              <a:latin typeface="Aptos Narrow"/>
            </a:rPr>
            <a:pPr/>
            <a:t>5621721.01</a:t>
          </a:fld>
          <a:endParaRPr lang="en-US" sz="1100" kern="1200"/>
        </a:p>
      </cdr:txBody>
    </cdr:sp>
  </cdr:relSizeAnchor>
  <cdr:relSizeAnchor xmlns:cdr="http://schemas.openxmlformats.org/drawingml/2006/chartDrawing">
    <cdr:from>
      <cdr:x>0.30695</cdr:x>
      <cdr:y>0.20788</cdr:y>
    </cdr:from>
    <cdr:to>
      <cdr:x>0.56684</cdr:x>
      <cdr:y>0.31888</cdr:y>
    </cdr:to>
    <cdr:sp macro="" textlink="">
      <cdr:nvSpPr>
        <cdr:cNvPr id="3" name="TextBox 2">
          <a:extLst xmlns:a="http://schemas.openxmlformats.org/drawingml/2006/main">
            <a:ext uri="{FF2B5EF4-FFF2-40B4-BE49-F238E27FC236}">
              <a16:creationId xmlns:a16="http://schemas.microsoft.com/office/drawing/2014/main" id="{C2553E95-991F-9968-7876-02CE4CD7F689}"/>
            </a:ext>
          </a:extLst>
        </cdr:cNvPr>
        <cdr:cNvSpPr txBox="1"/>
      </cdr:nvSpPr>
      <cdr:spPr>
        <a:xfrm xmlns:a="http://schemas.openxmlformats.org/drawingml/2006/main">
          <a:off x="1406245" y="573348"/>
          <a:ext cx="1190625" cy="3061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Total Sale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supare" refreshedDate="46076.514857175927" createdVersion="8" refreshedVersion="8" minRefreshableVersion="3" recordCount="10000" xr:uid="{221ADB7E-F7FB-4DD5-8A51-CF30FF2A4836}">
  <cacheSource type="worksheet">
    <worksheetSource ref="A1:U10001" sheet="Main Data"/>
  </cacheSource>
  <cacheFields count="24">
    <cacheField name="Order ID" numFmtId="0">
      <sharedItems/>
    </cacheField>
    <cacheField name="Date" numFmtId="165">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5">
        <s v="COD"/>
        <s v="Card"/>
        <s v="UPI"/>
        <s v="Wallet"/>
        <s v="  " u="1"/>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1/1/2023"/>
          <s v="Jan"/>
          <s v="Feb"/>
          <s v="Mar"/>
          <s v="Apr"/>
          <s v="May"/>
          <s v="Jun"/>
          <s v="Jul"/>
          <s v="Aug"/>
          <s v="Sep"/>
          <s v="Oct"/>
          <s v="Nov"/>
          <s v="Dec"/>
          <s v="&gt;3/27/2024"/>
        </groupItems>
      </fieldGroup>
    </cacheField>
    <cacheField name="Quarters (Date)" numFmtId="0" databaseField="0">
      <fieldGroup base="1">
        <rangePr groupBy="quarters" startDate="2023-01-01T00:00:00" endDate="2024-03-27T00:00:00"/>
        <groupItems count="6">
          <s v="&lt;1/1/2023"/>
          <s v="Qtr1"/>
          <s v="Qtr2"/>
          <s v="Qtr3"/>
          <s v="Qtr4"/>
          <s v="&gt;3/27/2024"/>
        </groupItems>
      </fieldGroup>
    </cacheField>
    <cacheField name="Years (Date)" numFmtId="0" databaseField="0">
      <fieldGroup base="1">
        <rangePr groupBy="years" startDate="2023-01-01T00:00:00" endDate="2024-03-27T00:00:00"/>
        <groupItems count="4">
          <s v="&lt;1/1/2023"/>
          <s v="2023"/>
          <s v="2024"/>
          <s v="&gt;3/27/2024"/>
        </groupItems>
      </fieldGroup>
    </cacheField>
  </cacheFields>
  <extLst>
    <ext xmlns:x14="http://schemas.microsoft.com/office/spreadsheetml/2009/9/main" uri="{725AE2AE-9491-48be-B2B4-4EB974FC3084}">
      <x14:pivotCacheDefinition pivotCacheId="16513986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AE704A-4494-4105-AB7E-AAF081A2F3DF}" name="TotalDisc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h="1"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6">
        <item m="1" x="4"/>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6DC8C1-340A-4516-AD6F-BF01B8AEF17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X3:Z16" firstHeaderRow="0"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h="1"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6">
        <item m="1" x="4"/>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formats count="1">
    <format dxfId="0">
      <pivotArea outline="0" collapsedLevelsAreSubtotals="1" fieldPosition="0">
        <references count="1">
          <reference field="4294967294" count="1" selected="0">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277771-1199-418A-8E5B-A0FA84E63943}" name="category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T3:V8" firstHeaderRow="0"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h="1"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6">
        <item m="1" x="4"/>
        <item x="1"/>
        <item x="0"/>
        <item x="2"/>
        <item x="3"/>
        <item t="default"/>
      </items>
    </pivotField>
    <pivotField showAll="0">
      <items count="5">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501A54-87A6-480B-BAA1-5654110F2550}" name="Total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12:C13" firstHeaderRow="1" firstDataRow="1" firstDataCol="0"/>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h="1"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6">
        <item m="1" x="4"/>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4A1759-BE2B-4309-85E5-A10DE30DA7FF}" name="month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J3:AK16" firstHeaderRow="1"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h="1"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6">
        <item m="1" x="4"/>
        <item x="1"/>
        <item x="0"/>
        <item x="2"/>
        <item x="3"/>
        <item t="default"/>
      </items>
    </pivotField>
    <pivotField showAll="0">
      <items count="5">
        <item x="1"/>
        <item x="0"/>
        <item x="3"/>
        <item x="2"/>
        <item t="default"/>
      </items>
    </pivotField>
    <pivotField numFmtId="9" showAll="0"/>
    <pivotField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2" fld="16" showDataAs="percentOfTotal" baseField="0" baseItem="0" numFmtId="10"/>
  </dataField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1" count="1" selected="0">
            <x v="12"/>
          </reference>
        </references>
      </pivotArea>
    </chartFormat>
    <chartFormat chart="4" format="4">
      <pivotArea type="data" outline="0" fieldPosition="0">
        <references count="2">
          <reference field="4294967294" count="1" selected="0">
            <x v="0"/>
          </reference>
          <reference field="21" count="1" selected="0">
            <x v="11"/>
          </reference>
        </references>
      </pivotArea>
    </chartFormat>
    <chartFormat chart="4" format="5">
      <pivotArea type="data" outline="0" fieldPosition="0">
        <references count="2">
          <reference field="4294967294" count="1" selected="0">
            <x v="0"/>
          </reference>
          <reference field="2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57697E-FA3B-48AE-BBC7-754B08E2670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M20:AO33" firstHeaderRow="0"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h="1"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6">
        <item m="1" x="4"/>
        <item x="1"/>
        <item x="0"/>
        <item x="2"/>
        <item x="3"/>
        <item t="default"/>
      </items>
    </pivotField>
    <pivotField showAll="0">
      <items count="5">
        <item x="1"/>
        <item x="0"/>
        <item x="3"/>
        <item x="2"/>
        <item t="default"/>
      </items>
    </pivotField>
    <pivotField numFmtId="9" showAll="0"/>
    <pivotField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sd="0" x="2"/>
        <item sd="0" x="3"/>
        <item t="default"/>
      </items>
    </pivotField>
  </pivotFields>
  <rowFields count="1">
    <field x="2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Net Sales2" fld="16" showDataAs="percentOfTotal" baseField="0" baseItem="0" numFmtId="10"/>
    <dataField name="Sum of Net Sales" fld="16" baseField="0" baseItem="0"/>
  </dataField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1" count="1" selected="0">
            <x v="12"/>
          </reference>
        </references>
      </pivotArea>
    </chartFormat>
    <chartFormat chart="4" format="4">
      <pivotArea type="data" outline="0" fieldPosition="0">
        <references count="2">
          <reference field="4294967294" count="1" selected="0">
            <x v="0"/>
          </reference>
          <reference field="21" count="1" selected="0">
            <x v="11"/>
          </reference>
        </references>
      </pivotArea>
    </chartFormat>
    <chartFormat chart="4" format="5">
      <pivotArea type="data" outline="0" fieldPosition="0">
        <references count="2">
          <reference field="4294967294" count="1" selected="0">
            <x v="0"/>
          </reference>
          <reference field="2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829B94-760B-480F-91CE-D154A5DF51DC}" name="Payment Mod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C3:AD8" firstHeaderRow="1"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h="1"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6">
        <item m="1" x="4"/>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5">
    <i>
      <x v="1"/>
    </i>
    <i>
      <x v="2"/>
    </i>
    <i>
      <x v="3"/>
    </i>
    <i>
      <x v="4"/>
    </i>
    <i t="grand">
      <x/>
    </i>
  </rowItems>
  <colItems count="1">
    <i/>
  </colItems>
  <dataFields count="1">
    <dataField name="Percentage" fld="16" showDataAs="percentOfTotal" baseField="0" baseItem="0" numFmtId="1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7" count="1" selected="0">
            <x v="1"/>
          </reference>
        </references>
      </pivotArea>
    </chartFormat>
    <chartFormat chart="3" format="2">
      <pivotArea type="data" outline="0" fieldPosition="0">
        <references count="2">
          <reference field="4294967294" count="1" selected="0">
            <x v="0"/>
          </reference>
          <reference field="17" count="1" selected="0">
            <x v="2"/>
          </reference>
        </references>
      </pivotArea>
    </chartFormat>
    <chartFormat chart="3" format="3">
      <pivotArea type="data" outline="0" fieldPosition="0">
        <references count="2">
          <reference field="4294967294" count="1" selected="0">
            <x v="0"/>
          </reference>
          <reference field="17" count="1" selected="0">
            <x v="3"/>
          </reference>
        </references>
      </pivotArea>
    </chartFormat>
    <chartFormat chart="3" format="4">
      <pivotArea type="data" outline="0" fieldPosition="0">
        <references count="2">
          <reference field="4294967294" count="1" selected="0">
            <x v="0"/>
          </reference>
          <reference field="17" count="1" selected="0">
            <x v="4"/>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17" count="1" selected="0">
            <x v="1"/>
          </reference>
        </references>
      </pivotArea>
    </chartFormat>
    <chartFormat chart="15" format="12">
      <pivotArea type="data" outline="0" fieldPosition="0">
        <references count="2">
          <reference field="4294967294" count="1" selected="0">
            <x v="0"/>
          </reference>
          <reference field="17" count="1" selected="0">
            <x v="2"/>
          </reference>
        </references>
      </pivotArea>
    </chartFormat>
    <chartFormat chart="15" format="13">
      <pivotArea type="data" outline="0" fieldPosition="0">
        <references count="2">
          <reference field="4294967294" count="1" selected="0">
            <x v="0"/>
          </reference>
          <reference field="17" count="1" selected="0">
            <x v="3"/>
          </reference>
        </references>
      </pivotArea>
    </chartFormat>
    <chartFormat chart="15" format="14">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88C3F3-5C0A-4F33-ACAE-53DAC2B613F9}" name="Region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E3:G5" firstHeaderRow="0"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x="3"/>
        <item h="1"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6">
        <item m="1" x="4"/>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
    <i>
      <x/>
    </i>
    <i t="grand">
      <x/>
    </i>
  </rowItems>
  <colFields count="1">
    <field x="-2"/>
  </colFields>
  <colItems count="2">
    <i>
      <x/>
    </i>
    <i i="1">
      <x v="1"/>
    </i>
  </colItems>
  <dataFields count="2">
    <dataField name="Sum of Net Sales" fld="16" baseField="0" baseItem="0"/>
    <dataField name="Sum of Profit Amount" fld="20" showDataAs="percentOfTotal" baseField="0" baseItem="0" numFmtId="9"/>
  </dataFields>
  <formats count="2">
    <format dxfId="2">
      <pivotArea outline="0" fieldPosition="0">
        <references count="1">
          <reference field="4294967294" count="1">
            <x v="1"/>
          </reference>
        </references>
      </pivotArea>
    </format>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539430-F577-4EE3-88F8-2E8BF1D963D6}" name="Delivery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F3:AH8" firstHeaderRow="0"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h="1"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6">
        <item m="1" x="4"/>
        <item x="1"/>
        <item x="0"/>
        <item x="2"/>
        <item x="3"/>
        <item t="default"/>
      </items>
    </pivotField>
    <pivotField axis="axisRow" showAll="0">
      <items count="5">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8248E8-37DF-41D7-A7ED-DA2F367E63CD}" name="Citie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J3:L7" firstHeaderRow="0"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h="1" x="2"/>
        <item h="1" x="1"/>
        <item h="1" x="4"/>
        <item h="1"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6">
        <item m="1" x="4"/>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v="2"/>
    </i>
    <i>
      <x v="11"/>
    </i>
    <i>
      <x v="1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4B9008-599A-401C-B45E-5B62FF7C857A}" name="Net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A13" firstHeaderRow="1" firstDataRow="1" firstDataCol="0"/>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h="1"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6">
        <item m="1" x="4"/>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3F8A8F-A1F4-4C50-9BA1-CC9BBCFFACBE}" name="online/offlin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O3:Q6" firstHeaderRow="0" firstDataRow="1" firstDataCol="1"/>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h="1" x="2"/>
        <item h="1" x="1"/>
        <item h="1" x="4"/>
        <item h="1"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dataField="1" numFmtId="9" showAll="0"/>
    <pivotField showAll="0"/>
    <pivotField dataField="1" showAll="0"/>
    <pivotField showAll="0">
      <items count="6">
        <item m="1" x="4"/>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Fields count="1">
    <field x="-2"/>
  </colFields>
  <colItems count="2">
    <i>
      <x/>
    </i>
    <i i="1">
      <x v="1"/>
    </i>
  </colItems>
  <dataFields count="2">
    <dataField name="Sum of Net Sales" fld="16" baseField="0" baseItem="0"/>
    <dataField name="Average of Discount %" fld="14" subtotal="average" baseField="6" baseItem="0" numFmtId="9"/>
  </dataFields>
  <chartFormats count="1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4" format="4">
      <pivotArea type="data" outline="0" fieldPosition="0">
        <references count="2">
          <reference field="4294967294" count="1" selected="0">
            <x v="1"/>
          </reference>
          <reference field="6" count="1" selected="0">
            <x v="0"/>
          </reference>
        </references>
      </pivotArea>
    </chartFormat>
    <chartFormat chart="4" format="5">
      <pivotArea type="data" outline="0" fieldPosition="0">
        <references count="2">
          <reference field="4294967294" count="1" selected="0">
            <x v="1"/>
          </reference>
          <reference field="6" count="1" selected="0">
            <x v="1"/>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6" count="1" selected="0">
            <x v="0"/>
          </reference>
        </references>
      </pivotArea>
    </chartFormat>
    <chartFormat chart="16" format="14">
      <pivotArea type="data" outline="0" fieldPosition="0">
        <references count="2">
          <reference field="4294967294" count="1" selected="0">
            <x v="0"/>
          </reference>
          <reference field="6" count="1" selected="0">
            <x v="1"/>
          </reference>
        </references>
      </pivotArea>
    </chartFormat>
    <chartFormat chart="16" format="15" series="1">
      <pivotArea type="data" outline="0" fieldPosition="0">
        <references count="1">
          <reference field="4294967294" count="1" selected="0">
            <x v="1"/>
          </reference>
        </references>
      </pivotArea>
    </chartFormat>
    <chartFormat chart="16" format="16">
      <pivotArea type="data" outline="0" fieldPosition="0">
        <references count="2">
          <reference field="4294967294" count="1" selected="0">
            <x v="1"/>
          </reference>
          <reference field="6" count="1" selected="0">
            <x v="0"/>
          </reference>
        </references>
      </pivotArea>
    </chartFormat>
    <chartFormat chart="16" format="17">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6A4446C-47E1-4E9D-B610-682C34FB4E38}" name="Total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4">
    <pivotField showAll="0"/>
    <pivotField numFmtId="165"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h="1" x="2"/>
        <item h="1" x="1"/>
        <item h="1" x="4"/>
        <item h="1"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6">
        <item m="1" x="4"/>
        <item x="1"/>
        <item x="0"/>
        <item x="2"/>
        <item x="3"/>
        <item t="default"/>
      </items>
    </pivotField>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D61974-7A42-483F-BD96-6507D941DAE8}" sourceName="Region">
  <pivotTables>
    <pivotTable tabId="4" name="Regionsale"/>
    <pivotTable tabId="4" name="categorysale"/>
    <pivotTable tabId="4" name="Citiesale"/>
    <pivotTable tabId="4" name="DeliveryStatus"/>
    <pivotTable tabId="4" name="months"/>
    <pivotTable tabId="4" name="NetSales"/>
    <pivotTable tabId="4" name="online/offline"/>
    <pivotTable tabId="4" name="Payment Mode"/>
    <pivotTable tabId="4" name="PivotTable2"/>
    <pivotTable tabId="4" name="TotalDiscount"/>
    <pivotTable tabId="4" name="TotalProfit"/>
    <pivotTable tabId="4" name="TotalSales"/>
    <pivotTable tabId="4" name="PivotTable3"/>
  </pivotTables>
  <data>
    <tabular pivotCacheId="1651398666">
      <items count="5">
        <i x="3" s="1"/>
        <i x="2"/>
        <i x="1"/>
        <i x="4"/>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4701D26-6A8C-4ED8-881B-5868273D46E0}" sourceName="Sales Channel">
  <pivotTables>
    <pivotTable tabId="4" name="Regionsale"/>
    <pivotTable tabId="4" name="categorysale"/>
    <pivotTable tabId="4" name="Citiesale"/>
    <pivotTable tabId="4" name="DeliveryStatus"/>
    <pivotTable tabId="4" name="months"/>
    <pivotTable tabId="4" name="NetSales"/>
    <pivotTable tabId="4" name="online/offline"/>
    <pivotTable tabId="4" name="Payment Mode"/>
    <pivotTable tabId="4" name="PivotTable2"/>
    <pivotTable tabId="4" name="TotalDiscount"/>
    <pivotTable tabId="4" name="TotalProfit"/>
    <pivotTable tabId="4" name="TotalSales"/>
    <pivotTable tabId="4" name="PivotTable3"/>
  </pivotTables>
  <data>
    <tabular pivotCacheId="165139866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17B014D-C17D-45D3-9EF9-6CF409B3C7D4}" sourceName="Product Category">
  <pivotTables>
    <pivotTable tabId="4" name="Regionsale"/>
    <pivotTable tabId="4" name="categorysale"/>
    <pivotTable tabId="4" name="Citiesale"/>
    <pivotTable tabId="4" name="DeliveryStatus"/>
    <pivotTable tabId="4" name="months"/>
    <pivotTable tabId="4" name="NetSales"/>
    <pivotTable tabId="4" name="online/offline"/>
    <pivotTable tabId="4" name="Payment Mode"/>
    <pivotTable tabId="4" name="PivotTable2"/>
    <pivotTable tabId="4" name="TotalDiscount"/>
    <pivotTable tabId="4" name="TotalProfit"/>
    <pivotTable tabId="4" name="TotalSales"/>
    <pivotTable tabId="4" name="PivotTable3"/>
  </pivotTables>
  <data>
    <tabular pivotCacheId="1651398666">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8EE5B003-8B91-4F88-9CDF-0D67FF0185FC}" sourceName="Product Sub-Category">
  <pivotTables>
    <pivotTable tabId="4" name="Regionsale"/>
    <pivotTable tabId="4" name="categorysale"/>
    <pivotTable tabId="4" name="Citiesale"/>
    <pivotTable tabId="4" name="DeliveryStatus"/>
    <pivotTable tabId="4" name="months"/>
    <pivotTable tabId="4" name="NetSales"/>
    <pivotTable tabId="4" name="online/offline"/>
    <pivotTable tabId="4" name="Payment Mode"/>
    <pivotTable tabId="4" name="PivotTable2"/>
    <pivotTable tabId="4" name="TotalDiscount"/>
    <pivotTable tabId="4" name="TotalProfit"/>
    <pivotTable tabId="4" name="TotalSales"/>
    <pivotTable tabId="4" name="PivotTable3"/>
  </pivotTables>
  <data>
    <tabular pivotCacheId="1651398666">
      <items count="12">
        <i x="0" s="1"/>
        <i x="6" s="1"/>
        <i x="7" s="1"/>
        <i x="1" s="1"/>
        <i x="2" s="1"/>
        <i x="4" s="1"/>
        <i x="9" s="1"/>
        <i x="11" s="1"/>
        <i x="10" s="1"/>
        <i x="5" s="1"/>
        <i x="3"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548767A-AFA5-43A1-AA57-ABC2B38A0885}" sourceName="Payment Mode">
  <pivotTables>
    <pivotTable tabId="4" name="Regionsale"/>
    <pivotTable tabId="4" name="categorysale"/>
    <pivotTable tabId="4" name="Citiesale"/>
    <pivotTable tabId="4" name="DeliveryStatus"/>
    <pivotTable tabId="4" name="months"/>
    <pivotTable tabId="4" name="NetSales"/>
    <pivotTable tabId="4" name="online/offline"/>
    <pivotTable tabId="4" name="Payment Mode"/>
    <pivotTable tabId="4" name="PivotTable2"/>
    <pivotTable tabId="4" name="TotalDiscount"/>
    <pivotTable tabId="4" name="TotalProfit"/>
    <pivotTable tabId="4" name="TotalSales"/>
    <pivotTable tabId="4" name="PivotTable3"/>
  </pivotTables>
  <data>
    <tabular pivotCacheId="1651398666">
      <items count="5">
        <i x="1" s="1"/>
        <i x="0" s="1"/>
        <i x="2" s="1"/>
        <i x="3" s="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37D0F4A9-A1AF-4F10-9F6A-F8CCB9E74670}" sourceName="Delivery Status">
  <pivotTables>
    <pivotTable tabId="4" name="Regionsale"/>
    <pivotTable tabId="4" name="categorysale"/>
    <pivotTable tabId="4" name="Citiesale"/>
    <pivotTable tabId="4" name="DeliveryStatus"/>
    <pivotTable tabId="4" name="months"/>
    <pivotTable tabId="4" name="NetSales"/>
    <pivotTable tabId="4" name="online/offline"/>
    <pivotTable tabId="4" name="Payment Mode"/>
    <pivotTable tabId="4" name="PivotTable2"/>
    <pivotTable tabId="4" name="TotalDiscount"/>
    <pivotTable tabId="4" name="TotalProfit"/>
    <pivotTable tabId="4" name="PivotTable3"/>
  </pivotTables>
  <data>
    <tabular pivotCacheId="1651398666">
      <items count="4">
        <i x="1" s="1"/>
        <i x="0"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48117E2-EFA3-446B-9CE2-225E23C14BEB}" sourceName="City">
  <pivotTables>
    <pivotTable tabId="4" name="Citiesale"/>
    <pivotTable tabId="4" name="categorysale"/>
    <pivotTable tabId="4" name="DeliveryStatus"/>
    <pivotTable tabId="4" name="months"/>
    <pivotTable tabId="4" name="NetSales"/>
    <pivotTable tabId="4" name="online/offline"/>
    <pivotTable tabId="4" name="Payment Mode"/>
    <pivotTable tabId="4" name="PivotTable2"/>
    <pivotTable tabId="4" name="Regionsale"/>
    <pivotTable tabId="4" name="TotalDiscount"/>
    <pivotTable tabId="4" name="TotalProfit"/>
    <pivotTable tabId="4" name="TotalSales"/>
    <pivotTable tabId="4" name="PivotTable3"/>
  </pivotTables>
  <data>
    <tabular pivotCacheId="1651398666">
      <items count="15">
        <i x="8" s="1"/>
        <i x="3" s="1"/>
        <i x="5" s="1"/>
        <i x="6" s="1" nd="1"/>
        <i x="9" s="1" nd="1"/>
        <i x="12" s="1" nd="1"/>
        <i x="4" s="1" nd="1"/>
        <i x="7" s="1" nd="1"/>
        <i x="10" s="1" nd="1"/>
        <i x="11" s="1" nd="1"/>
        <i x="2" s="1" nd="1"/>
        <i x="1" s="1" nd="1"/>
        <i x="13" s="1" nd="1"/>
        <i x="14"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36AF9D9-7F6B-4FD7-99C0-BAFD46CF7363}" cache="Slicer_Region" caption="Region" rowHeight="247650"/>
  <slicer name="Sales Channel" xr10:uid="{2286FEDD-F582-4925-8BA8-8B8F6B22B6C8}" cache="Slicer_Sales_Channel" caption="Sales Channel" rowHeight="247650"/>
  <slicer name="Product Category" xr10:uid="{7591A01E-E900-4E0B-A989-31087B99DC9D}" cache="Slicer_Product_Category" caption="Product Category" rowHeight="247650"/>
  <slicer name="Product Sub-Category" xr10:uid="{F392FD5E-0710-4044-878B-50C8EE7D0551}" cache="Slicer_Product_Sub_Category" caption="Product Sub-Category" rowHeight="247650"/>
  <slicer name="Payment Mode" xr10:uid="{E5F1CBBB-0975-4340-BB28-8FB0CBE7714F}" cache="Slicer_Payment_Mode" caption="Payment Mode" rowHeight="247650"/>
  <slicer name="Delivery Status" xr10:uid="{83881E7A-A9B4-440C-AA34-7F489591D24D}" cache="Slicer_Delivery_Status" caption="Delivery Status" rowHeight="247650"/>
  <slicer name="City" xr10:uid="{29532D1C-38AC-4346-B03E-D7A2E570EA4C}" cache="Slicer_City" caption="Cit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FD38945-2092-4BC3-AE94-440A7CE5719B}" cache="Slicer_Region" caption="Region" style="SlicerStyleDark3" rowHeight="247650"/>
  <slicer name="Sales Channel 1" xr10:uid="{50463C90-ECB8-40F9-97A7-E46D5EDDE136}" cache="Slicer_Sales_Channel" caption="Sales Channel" columnCount="2" style="SlicerStyleDark4" rowHeight="247650"/>
  <slicer name="Product Category 1" xr10:uid="{F73FAFD2-A3A0-4F26-8490-A90F88D63522}" cache="Slicer_Product_Category" caption="Product Category" style="SlicerStyleDark4" rowHeight="247650"/>
  <slicer name="Product Sub-Category 1" xr10:uid="{0FA7AF3A-C1AC-4760-91B7-52027BDD107B}" cache="Slicer_Product_Sub_Category" caption="Product Sub-Category" columnCount="3" style="SlicerStyleDark5" rowHeight="247650"/>
  <slicer name="Payment Mode 1" xr10:uid="{BFB7B5D1-BDAB-4A30-AD90-C20329D5E5F6}" cache="Slicer_Payment_Mode" caption="Payment Mode" columnCount="4" style="SlicerStyleDark1" rowHeight="247650"/>
  <slicer name="Delivery Status 1" xr10:uid="{5B92D2D0-74CC-4A0B-8DD0-49A2598B598A}" cache="Slicer_Delivery_Status" caption="Delivery Status" columnCount="2" style="SlicerStyleDark3" rowHeight="247650"/>
  <slicer name="City 1" xr10:uid="{E83D83E4-C924-4529-B607-9A60CD012426}" cache="Slicer_City" caption="City" columnCount="3" style="SlicerStyleDark5" rowHeight="247650"/>
</slicer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FC9603A-D698-4B48-B73E-CB11543A52D3}" sourceName="Date">
  <pivotTables>
    <pivotTable tabId="4" name="Regionsale"/>
    <pivotTable tabId="4" name="categorysale"/>
    <pivotTable tabId="4" name="Citiesale"/>
    <pivotTable tabId="4" name="DeliveryStatus"/>
    <pivotTable tabId="4" name="months"/>
    <pivotTable tabId="4" name="NetSales"/>
    <pivotTable tabId="4" name="online/offline"/>
    <pivotTable tabId="4" name="Payment Mode"/>
    <pivotTable tabId="4" name="PivotTable2"/>
    <pivotTable tabId="4" name="TotalDiscount"/>
    <pivotTable tabId="4" name="TotalProfit"/>
    <pivotTable tabId="4" name="TotalSales"/>
    <pivotTable tabId="4" name="PivotTable3"/>
  </pivotTables>
  <state minimalRefreshVersion="6" lastRefreshVersion="6" pivotCacheId="165139866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22C25AD-0A20-4330-9370-55E14418C9EA}" cache="NativeTimeline_Date" caption="Date" level="2" selectionLevel="2" scrollPosition="2024-03-0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A47F747-0062-4DE8-80D9-0BE43B496BD7}" cache="NativeTimeline_Date" caption="Date" level="2" selectionLevel="2" scrollPosition="2024-02-21T00:00:00" style="TimeSlicerStyleDark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22A4C-3675-47D8-88F0-D4133B5529CC}">
  <dimension ref="A2:AO68"/>
  <sheetViews>
    <sheetView zoomScale="64" workbookViewId="0">
      <selection activeCell="V18" sqref="V18"/>
    </sheetView>
  </sheetViews>
  <sheetFormatPr defaultRowHeight="14.4" x14ac:dyDescent="0.3"/>
  <cols>
    <col min="1" max="1" width="16.77734375" bestFit="1" customWidth="1"/>
    <col min="2" max="2" width="16.109375" bestFit="1" customWidth="1"/>
    <col min="3" max="3" width="19.77734375" bestFit="1" customWidth="1"/>
    <col min="4" max="4" width="18.5546875" bestFit="1" customWidth="1"/>
    <col min="5" max="5" width="14.33203125" bestFit="1" customWidth="1"/>
    <col min="6" max="6" width="15.77734375" bestFit="1" customWidth="1"/>
    <col min="7" max="7" width="19.77734375" bestFit="1" customWidth="1"/>
    <col min="8" max="8" width="16.6640625" bestFit="1" customWidth="1"/>
    <col min="10" max="10" width="14.33203125" bestFit="1" customWidth="1"/>
    <col min="11" max="11" width="15.77734375" bestFit="1" customWidth="1"/>
    <col min="12" max="12" width="19.77734375" bestFit="1" customWidth="1"/>
    <col min="15" max="15" width="14.33203125" bestFit="1" customWidth="1"/>
    <col min="16" max="16" width="15.77734375" bestFit="1" customWidth="1"/>
    <col min="17" max="17" width="20.5546875" bestFit="1" customWidth="1"/>
    <col min="20" max="20" width="14.33203125" bestFit="1" customWidth="1"/>
    <col min="21" max="21" width="15.77734375" bestFit="1" customWidth="1"/>
    <col min="22" max="22" width="24.109375" bestFit="1" customWidth="1"/>
    <col min="24" max="24" width="14.33203125" bestFit="1" customWidth="1"/>
    <col min="25" max="25" width="15.77734375" bestFit="1" customWidth="1"/>
    <col min="26" max="26" width="19" bestFit="1" customWidth="1"/>
    <col min="29" max="29" width="14.33203125" bestFit="1" customWidth="1"/>
    <col min="30" max="30" width="11" bestFit="1" customWidth="1"/>
    <col min="31" max="31" width="15.109375" customWidth="1"/>
    <col min="32" max="32" width="14.33203125" bestFit="1" customWidth="1"/>
    <col min="33" max="33" width="15.77734375" bestFit="1" customWidth="1"/>
    <col min="34" max="34" width="24.109375" bestFit="1" customWidth="1"/>
    <col min="35" max="35" width="10.6640625" bestFit="1" customWidth="1"/>
    <col min="36" max="36" width="14.33203125" bestFit="1" customWidth="1"/>
    <col min="37" max="37" width="16.77734375" bestFit="1" customWidth="1"/>
    <col min="38" max="38" width="15.33203125" bestFit="1" customWidth="1"/>
    <col min="39" max="39" width="14.33203125" bestFit="1" customWidth="1"/>
    <col min="40" max="40" width="16.77734375" bestFit="1" customWidth="1"/>
    <col min="41" max="41" width="15.77734375" bestFit="1" customWidth="1"/>
    <col min="42" max="42" width="15.33203125" bestFit="1" customWidth="1"/>
  </cols>
  <sheetData>
    <row r="2" spans="1:37" x14ac:dyDescent="0.3">
      <c r="E2" t="s">
        <v>4</v>
      </c>
      <c r="F2">
        <f>GETPIVOTDATA("Sum of Net Sales",$E$3)</f>
        <v>5621721.0099999998</v>
      </c>
      <c r="J2" t="s">
        <v>32972</v>
      </c>
      <c r="O2" t="s">
        <v>32973</v>
      </c>
      <c r="T2" t="s">
        <v>32976</v>
      </c>
      <c r="X2" t="s">
        <v>32977</v>
      </c>
      <c r="AC2" t="s">
        <v>17</v>
      </c>
      <c r="AF2" t="s">
        <v>32978</v>
      </c>
      <c r="AJ2" t="s">
        <v>32981</v>
      </c>
      <c r="AK2" t="e">
        <f>GETPIVOTDATA("Sum of Net Sales",$AJ$3)</f>
        <v>#REF!</v>
      </c>
    </row>
    <row r="3" spans="1:37" x14ac:dyDescent="0.3">
      <c r="A3" t="s">
        <v>32966</v>
      </c>
      <c r="C3" t="s">
        <v>32967</v>
      </c>
      <c r="E3" s="9" t="s">
        <v>32970</v>
      </c>
      <c r="F3" t="s">
        <v>32969</v>
      </c>
      <c r="G3" t="s">
        <v>32968</v>
      </c>
      <c r="J3" s="9" t="s">
        <v>32970</v>
      </c>
      <c r="K3" t="s">
        <v>32969</v>
      </c>
      <c r="L3" t="s">
        <v>32968</v>
      </c>
      <c r="O3" s="9" t="s">
        <v>32970</v>
      </c>
      <c r="P3" t="s">
        <v>32969</v>
      </c>
      <c r="Q3" t="s">
        <v>32974</v>
      </c>
      <c r="T3" s="9" t="s">
        <v>32970</v>
      </c>
      <c r="U3" t="s">
        <v>32969</v>
      </c>
      <c r="V3" t="s">
        <v>32975</v>
      </c>
      <c r="X3" s="9" t="s">
        <v>32970</v>
      </c>
      <c r="Y3" t="s">
        <v>32969</v>
      </c>
      <c r="Z3" t="s">
        <v>32980</v>
      </c>
      <c r="AC3" s="9" t="s">
        <v>32970</v>
      </c>
      <c r="AD3" t="s">
        <v>32979</v>
      </c>
      <c r="AF3" s="9" t="s">
        <v>32970</v>
      </c>
      <c r="AG3" t="s">
        <v>32969</v>
      </c>
      <c r="AH3" t="s">
        <v>32975</v>
      </c>
      <c r="AJ3" s="9" t="s">
        <v>32970</v>
      </c>
      <c r="AK3" t="s">
        <v>32984</v>
      </c>
    </row>
    <row r="4" spans="1:37" x14ac:dyDescent="0.3">
      <c r="A4" s="20">
        <v>6200219.8900000015</v>
      </c>
      <c r="C4" s="20">
        <v>578498.87999999954</v>
      </c>
      <c r="E4" s="10" t="s">
        <v>57</v>
      </c>
      <c r="F4" s="20">
        <v>5621721.0099999998</v>
      </c>
      <c r="G4" s="12">
        <v>1</v>
      </c>
      <c r="J4" s="10" t="s">
        <v>98</v>
      </c>
      <c r="K4" s="20">
        <v>1770062.2000000009</v>
      </c>
      <c r="L4" s="13">
        <v>0.30780807695437429</v>
      </c>
      <c r="O4" s="10" t="s">
        <v>38</v>
      </c>
      <c r="P4" s="20">
        <v>2926706.3500000034</v>
      </c>
      <c r="Q4" s="12">
        <v>9.4477317554240409E-2</v>
      </c>
      <c r="T4" s="10" t="s">
        <v>91</v>
      </c>
      <c r="U4" s="20">
        <v>1409168.3500000015</v>
      </c>
      <c r="V4" s="12">
        <v>0.23623949579831929</v>
      </c>
      <c r="X4" s="10" t="s">
        <v>28</v>
      </c>
      <c r="Y4" s="20">
        <v>422763.82</v>
      </c>
      <c r="Z4" s="13">
        <v>7.3612480946830455E-2</v>
      </c>
      <c r="AC4" s="10" t="s">
        <v>52</v>
      </c>
      <c r="AD4" s="13">
        <v>0.26174786642427161</v>
      </c>
      <c r="AF4" s="10" t="s">
        <v>43</v>
      </c>
      <c r="AG4" s="20">
        <v>1461663.860000001</v>
      </c>
      <c r="AH4" s="12">
        <v>0.2317142857142859</v>
      </c>
      <c r="AJ4" s="10" t="s">
        <v>32986</v>
      </c>
      <c r="AK4" s="13">
        <v>0.15511284150331742</v>
      </c>
    </row>
    <row r="5" spans="1:37" x14ac:dyDescent="0.3">
      <c r="E5" s="10" t="s">
        <v>32971</v>
      </c>
      <c r="F5" s="20">
        <v>5621721.0099999998</v>
      </c>
      <c r="G5" s="12">
        <v>1</v>
      </c>
      <c r="J5" s="10" t="s">
        <v>58</v>
      </c>
      <c r="K5" s="20">
        <v>1798962.2799999986</v>
      </c>
      <c r="L5" s="13">
        <v>0.32132384018249449</v>
      </c>
      <c r="O5" s="10" t="s">
        <v>26</v>
      </c>
      <c r="P5" s="20">
        <v>2695014.6599999974</v>
      </c>
      <c r="Q5" s="12">
        <v>8.8905775075987653E-2</v>
      </c>
      <c r="T5" s="10" t="s">
        <v>39</v>
      </c>
      <c r="U5" s="20">
        <v>1430816.4799999997</v>
      </c>
      <c r="V5" s="12">
        <v>0.22747035573122537</v>
      </c>
      <c r="X5" s="10" t="s">
        <v>92</v>
      </c>
      <c r="Y5" s="20">
        <v>461539.02000000008</v>
      </c>
      <c r="Z5" s="13">
        <v>7.5854030305747333E-2</v>
      </c>
      <c r="AC5" s="10" t="s">
        <v>31</v>
      </c>
      <c r="AD5" s="13">
        <v>0.25718325178858342</v>
      </c>
      <c r="AF5" s="10" t="s">
        <v>32</v>
      </c>
      <c r="AG5" s="20">
        <v>1333439.9499999995</v>
      </c>
      <c r="AH5" s="12">
        <v>0.23417030567685573</v>
      </c>
      <c r="AJ5" s="10" t="s">
        <v>32987</v>
      </c>
      <c r="AK5" s="13">
        <v>0.12874735667467779</v>
      </c>
    </row>
    <row r="6" spans="1:37" x14ac:dyDescent="0.3">
      <c r="A6">
        <f>GETPIVOTDATA("Total Sales",$A$3)</f>
        <v>6200219.8900000015</v>
      </c>
      <c r="C6">
        <f>GETPIVOTDATA("Discount Amount",$C$3)</f>
        <v>578498.87999999954</v>
      </c>
      <c r="J6" s="10" t="s">
        <v>75</v>
      </c>
      <c r="K6" s="20">
        <v>2052696.5300000014</v>
      </c>
      <c r="L6" s="13">
        <v>0.37086808286313117</v>
      </c>
      <c r="O6" s="10" t="s">
        <v>32971</v>
      </c>
      <c r="P6" s="20">
        <v>5621721.0100000137</v>
      </c>
      <c r="Q6" s="12">
        <v>9.1729135432283157E-2</v>
      </c>
      <c r="T6" s="10" t="s">
        <v>68</v>
      </c>
      <c r="U6" s="20">
        <v>1396484.34</v>
      </c>
      <c r="V6" s="12">
        <v>0.23203422053231945</v>
      </c>
      <c r="X6" s="10" t="s">
        <v>105</v>
      </c>
      <c r="Y6" s="20">
        <v>482454.81999999977</v>
      </c>
      <c r="Z6" s="13">
        <v>8.2758002331211333E-2</v>
      </c>
      <c r="AC6" s="10" t="s">
        <v>62</v>
      </c>
      <c r="AD6" s="13">
        <v>0.24872283016406732</v>
      </c>
      <c r="AF6" s="10" t="s">
        <v>63</v>
      </c>
      <c r="AG6" s="20">
        <v>1394165.5800000003</v>
      </c>
      <c r="AH6" s="12">
        <v>0.23499043977055442</v>
      </c>
      <c r="AJ6" s="10" t="s">
        <v>32985</v>
      </c>
      <c r="AK6" s="13">
        <v>0.13234660501233228</v>
      </c>
    </row>
    <row r="7" spans="1:37" x14ac:dyDescent="0.3">
      <c r="J7" s="10" t="s">
        <v>32971</v>
      </c>
      <c r="K7" s="20">
        <v>5621721.0100000007</v>
      </c>
      <c r="L7" s="13">
        <v>1</v>
      </c>
      <c r="T7" s="10" t="s">
        <v>27</v>
      </c>
      <c r="U7" s="20">
        <v>1385251.8400000005</v>
      </c>
      <c r="V7" s="12">
        <v>0.23813387423935067</v>
      </c>
      <c r="X7" s="10" t="s">
        <v>40</v>
      </c>
      <c r="Y7" s="20">
        <v>487315.50000000006</v>
      </c>
      <c r="Z7" s="13">
        <v>8.5089213664484895E-2</v>
      </c>
      <c r="AC7" s="10" t="s">
        <v>85</v>
      </c>
      <c r="AD7" s="13">
        <v>0.2323460516230777</v>
      </c>
      <c r="AF7" s="10" t="s">
        <v>53</v>
      </c>
      <c r="AG7" s="20">
        <v>1432451.620000001</v>
      </c>
      <c r="AH7" s="12">
        <v>0.23272727272727264</v>
      </c>
      <c r="AJ7" s="10" t="s">
        <v>32988</v>
      </c>
      <c r="AK7" s="13">
        <v>6.291631145886406E-2</v>
      </c>
    </row>
    <row r="8" spans="1:37" x14ac:dyDescent="0.3">
      <c r="T8" s="10" t="s">
        <v>32971</v>
      </c>
      <c r="U8" s="20">
        <v>5621721.0100000156</v>
      </c>
      <c r="V8" s="12">
        <v>0.23338330834582721</v>
      </c>
      <c r="X8" s="10" t="s">
        <v>49</v>
      </c>
      <c r="Y8" s="20">
        <v>473460.36</v>
      </c>
      <c r="Z8" s="13">
        <v>8.2937326279924686E-2</v>
      </c>
      <c r="AC8" s="10" t="s">
        <v>32971</v>
      </c>
      <c r="AD8" s="13">
        <v>1</v>
      </c>
      <c r="AF8" s="10" t="s">
        <v>32971</v>
      </c>
      <c r="AG8" s="20">
        <v>5621721.0099999933</v>
      </c>
      <c r="AH8" s="12">
        <v>0.23338330834582716</v>
      </c>
      <c r="AJ8" s="10" t="s">
        <v>32989</v>
      </c>
      <c r="AK8" s="13">
        <v>7.1849668327813379E-2</v>
      </c>
    </row>
    <row r="9" spans="1:37" x14ac:dyDescent="0.3">
      <c r="X9" s="10" t="s">
        <v>69</v>
      </c>
      <c r="Y9" s="20">
        <v>516113.20999999996</v>
      </c>
      <c r="Z9" s="13">
        <v>9.4414058997579126E-2</v>
      </c>
      <c r="AJ9" s="10" t="s">
        <v>32990</v>
      </c>
      <c r="AK9" s="13">
        <v>5.8921979481155351E-2</v>
      </c>
    </row>
    <row r="10" spans="1:37" x14ac:dyDescent="0.3">
      <c r="X10" s="10" t="s">
        <v>133</v>
      </c>
      <c r="Y10" s="20">
        <v>499400.04</v>
      </c>
      <c r="Z10" s="13">
        <v>9.0289608177172062E-2</v>
      </c>
      <c r="AJ10" s="10" t="s">
        <v>32991</v>
      </c>
      <c r="AK10" s="13">
        <v>7.6626413732331408E-2</v>
      </c>
    </row>
    <row r="11" spans="1:37" x14ac:dyDescent="0.3">
      <c r="X11" s="10" t="s">
        <v>308</v>
      </c>
      <c r="Y11" s="20">
        <v>418126.01000000013</v>
      </c>
      <c r="Z11" s="13">
        <v>7.9440509280014351E-2</v>
      </c>
      <c r="AJ11" s="10" t="s">
        <v>32992</v>
      </c>
      <c r="AK11" s="13">
        <v>6.2162949633816848E-2</v>
      </c>
    </row>
    <row r="12" spans="1:37" x14ac:dyDescent="0.3">
      <c r="A12" t="s">
        <v>32969</v>
      </c>
      <c r="C12" t="s">
        <v>32968</v>
      </c>
      <c r="E12" s="8" t="s">
        <v>32970</v>
      </c>
      <c r="F12" s="8" t="s">
        <v>32969</v>
      </c>
      <c r="G12" s="8" t="s">
        <v>32968</v>
      </c>
      <c r="T12" t="s">
        <v>32982</v>
      </c>
      <c r="X12" s="10" t="s">
        <v>175</v>
      </c>
      <c r="Y12" s="20">
        <v>448229.28999999992</v>
      </c>
      <c r="Z12" s="13">
        <v>7.7916255715950872E-2</v>
      </c>
      <c r="AJ12" s="10" t="s">
        <v>32993</v>
      </c>
      <c r="AK12" s="13">
        <v>5.2700866776026645E-2</v>
      </c>
    </row>
    <row r="13" spans="1:37" x14ac:dyDescent="0.3">
      <c r="A13" s="20">
        <v>5621721.0099999998</v>
      </c>
      <c r="C13" s="20">
        <v>1315301.9700000004</v>
      </c>
      <c r="E13" s="10" t="s">
        <v>57</v>
      </c>
      <c r="F13">
        <f>GETPIVOTDATA("Sum of Net Sales",E3,"Region",E4)</f>
        <v>5621721.0099999998</v>
      </c>
      <c r="G13" s="15">
        <f>GETPIVOTDATA("Sum of Profit Amount",E3,"Region",E4)</f>
        <v>1</v>
      </c>
      <c r="T13" s="8" t="s">
        <v>32970</v>
      </c>
      <c r="U13" s="8" t="s">
        <v>32969</v>
      </c>
      <c r="X13" s="10" t="s">
        <v>76</v>
      </c>
      <c r="Y13" s="20">
        <v>461046.1599999998</v>
      </c>
      <c r="Z13" s="13">
        <v>8.5806509459338293E-2</v>
      </c>
      <c r="AJ13" s="10" t="s">
        <v>32994</v>
      </c>
      <c r="AK13" s="13">
        <v>6.9835238942246997E-2</v>
      </c>
    </row>
    <row r="14" spans="1:37" x14ac:dyDescent="0.3">
      <c r="A14">
        <f>GETPIVOTDATA("Net Sales",$A$12)</f>
        <v>5621721.0099999998</v>
      </c>
      <c r="C14">
        <f>GETPIVOTDATA("Profit Amount",$C$12)</f>
        <v>1315301.9700000004</v>
      </c>
      <c r="E14" s="10" t="s">
        <v>47</v>
      </c>
      <c r="F14" t="e">
        <f t="shared" ref="F14:F17" si="0">GETPIVOTDATA("Sum of Net Sales",E4,"Region",E5)</f>
        <v>#REF!</v>
      </c>
      <c r="G14" s="15" t="e">
        <f t="shared" ref="G14:G17" si="1">GETPIVOTDATA("Sum of Profit Amount",E4,"Region",E5)</f>
        <v>#REF!</v>
      </c>
      <c r="T14" s="10" t="s">
        <v>91</v>
      </c>
      <c r="U14">
        <v>7002848.7700000033</v>
      </c>
      <c r="X14" s="10" t="s">
        <v>59</v>
      </c>
      <c r="Y14" s="20">
        <v>489027.66000000038</v>
      </c>
      <c r="Z14" s="13">
        <v>8.7689410920828478E-2</v>
      </c>
      <c r="AB14" t="s">
        <v>32983</v>
      </c>
      <c r="AJ14" s="10" t="s">
        <v>32995</v>
      </c>
      <c r="AK14" s="13">
        <v>5.7301952449611164E-2</v>
      </c>
    </row>
    <row r="15" spans="1:37" x14ac:dyDescent="0.3">
      <c r="E15" s="10" t="s">
        <v>36</v>
      </c>
      <c r="F15" t="e">
        <f t="shared" si="0"/>
        <v>#REF!</v>
      </c>
      <c r="G15" s="15" t="e">
        <f t="shared" si="1"/>
        <v>#REF!</v>
      </c>
      <c r="T15" s="10" t="s">
        <v>39</v>
      </c>
      <c r="U15">
        <v>6980931.4900000002</v>
      </c>
      <c r="X15" s="10" t="s">
        <v>111</v>
      </c>
      <c r="Y15" s="20">
        <v>462245.12000000011</v>
      </c>
      <c r="Z15" s="13">
        <v>8.4192593920918143E-2</v>
      </c>
      <c r="AJ15" s="10" t="s">
        <v>32996</v>
      </c>
      <c r="AK15" s="13">
        <v>7.1477816007806491E-2</v>
      </c>
    </row>
    <row r="16" spans="1:37" x14ac:dyDescent="0.3">
      <c r="E16" s="10" t="s">
        <v>89</v>
      </c>
      <c r="F16" t="e">
        <f t="shared" si="0"/>
        <v>#REF!</v>
      </c>
      <c r="G16" s="15" t="e">
        <f t="shared" si="1"/>
        <v>#REF!</v>
      </c>
      <c r="T16" s="10" t="s">
        <v>68</v>
      </c>
      <c r="U16">
        <v>6831875.250000014</v>
      </c>
      <c r="X16" s="10" t="s">
        <v>32971</v>
      </c>
      <c r="Y16" s="20">
        <v>5621721.0100000007</v>
      </c>
      <c r="Z16" s="13">
        <v>1</v>
      </c>
      <c r="AJ16" s="10" t="s">
        <v>32971</v>
      </c>
      <c r="AK16" s="13">
        <v>1</v>
      </c>
    </row>
    <row r="17" spans="5:41" x14ac:dyDescent="0.3">
      <c r="E17" s="10" t="s">
        <v>24</v>
      </c>
      <c r="F17" t="e">
        <f t="shared" si="0"/>
        <v>#REF!</v>
      </c>
      <c r="G17" s="15" t="e">
        <f t="shared" si="1"/>
        <v>#REF!</v>
      </c>
      <c r="T17" s="10" t="s">
        <v>27</v>
      </c>
      <c r="U17">
        <v>7073570.7199999997</v>
      </c>
    </row>
    <row r="18" spans="5:41" x14ac:dyDescent="0.3">
      <c r="E18" s="11" t="s">
        <v>32971</v>
      </c>
      <c r="F18" t="e">
        <f>SUM(F13:F17)</f>
        <v>#REF!</v>
      </c>
      <c r="G18" s="15" t="e">
        <f>SUM(G13:G17)</f>
        <v>#REF!</v>
      </c>
      <c r="T18" s="11" t="s">
        <v>32971</v>
      </c>
      <c r="U18" s="16">
        <v>27889226.230000071</v>
      </c>
    </row>
    <row r="19" spans="5:41" x14ac:dyDescent="0.3">
      <c r="AO19">
        <f>GETPIVOTDATA("Sum of Net Sales",$AM$20)</f>
        <v>5621721.0099999998</v>
      </c>
    </row>
    <row r="20" spans="5:41" x14ac:dyDescent="0.3">
      <c r="AM20" s="9" t="s">
        <v>32970</v>
      </c>
      <c r="AN20" t="s">
        <v>32984</v>
      </c>
      <c r="AO20" t="s">
        <v>32969</v>
      </c>
    </row>
    <row r="21" spans="5:41" ht="15" thickBot="1" x14ac:dyDescent="0.35">
      <c r="AI21" t="s">
        <v>32978</v>
      </c>
      <c r="AM21" s="10" t="s">
        <v>32986</v>
      </c>
      <c r="AN21" s="13">
        <v>0.15511284150331742</v>
      </c>
      <c r="AO21" s="20">
        <v>872001.11999999941</v>
      </c>
    </row>
    <row r="22" spans="5:41" x14ac:dyDescent="0.3">
      <c r="J22" s="8" t="s">
        <v>32970</v>
      </c>
      <c r="K22" s="8" t="s">
        <v>32969</v>
      </c>
      <c r="L22" s="8" t="s">
        <v>32968</v>
      </c>
      <c r="AI22" s="17" t="s">
        <v>32970</v>
      </c>
      <c r="AJ22" s="17" t="s">
        <v>32969</v>
      </c>
      <c r="AM22" s="10" t="s">
        <v>32987</v>
      </c>
      <c r="AN22" s="13">
        <v>0.12874735667467779</v>
      </c>
      <c r="AO22" s="20">
        <v>723781.71999999986</v>
      </c>
    </row>
    <row r="23" spans="5:41" x14ac:dyDescent="0.3">
      <c r="J23" s="10" t="s">
        <v>82</v>
      </c>
      <c r="K23">
        <f>GETPIVOTDATA("Sum of Net Sales",$J$3,"City",J4)</f>
        <v>1770062.2000000009</v>
      </c>
      <c r="L23">
        <f>GETPIVOTDATA("Sum of Profit Amount",$J$3,"City",J4)</f>
        <v>0.30780807695437429</v>
      </c>
      <c r="AI23" t="s">
        <v>43</v>
      </c>
      <c r="AJ23">
        <f>GETPIVOTDATA("Sum of Net Sales",$AF$3,"Delivery Status",AF4)</f>
        <v>1461663.860000001</v>
      </c>
      <c r="AM23" s="10" t="s">
        <v>32985</v>
      </c>
      <c r="AN23" s="13">
        <v>0.13234660501233228</v>
      </c>
      <c r="AO23" s="20">
        <v>744015.68999999971</v>
      </c>
    </row>
    <row r="24" spans="5:41" x14ac:dyDescent="0.3">
      <c r="J24" s="10" t="s">
        <v>104</v>
      </c>
      <c r="K24">
        <f t="shared" ref="K24:K37" si="2">GETPIVOTDATA("Sum of Net Sales",$J$3,"City",J5)</f>
        <v>1798962.2799999986</v>
      </c>
      <c r="L24">
        <f t="shared" ref="L24:L37" si="3">GETPIVOTDATA("Sum of Profit Amount",$J$3,"City",J5)</f>
        <v>0.32132384018249449</v>
      </c>
      <c r="AI24" t="s">
        <v>32</v>
      </c>
      <c r="AJ24">
        <f t="shared" ref="AJ24:AJ26" si="4">GETPIVOTDATA("Sum of Net Sales",$AF$3,"Delivery Status",AF5)</f>
        <v>1333439.9499999995</v>
      </c>
      <c r="AM24" s="10" t="s">
        <v>32988</v>
      </c>
      <c r="AN24" s="13">
        <v>6.291631145886406E-2</v>
      </c>
      <c r="AO24" s="20">
        <v>353697.94999999984</v>
      </c>
    </row>
    <row r="25" spans="5:41" x14ac:dyDescent="0.3">
      <c r="J25" s="10" t="s">
        <v>98</v>
      </c>
      <c r="K25">
        <f t="shared" si="2"/>
        <v>2052696.5300000014</v>
      </c>
      <c r="L25">
        <f t="shared" si="3"/>
        <v>0.37086808286313117</v>
      </c>
      <c r="AI25" t="s">
        <v>63</v>
      </c>
      <c r="AJ25">
        <f t="shared" si="4"/>
        <v>1394165.5800000003</v>
      </c>
      <c r="AM25" s="10" t="s">
        <v>32989</v>
      </c>
      <c r="AN25" s="13">
        <v>7.1849668327813379E-2</v>
      </c>
      <c r="AO25" s="20">
        <v>403918.79000000004</v>
      </c>
    </row>
    <row r="26" spans="5:41" x14ac:dyDescent="0.3">
      <c r="J26" s="10" t="s">
        <v>235</v>
      </c>
      <c r="K26" t="e">
        <f t="shared" si="2"/>
        <v>#REF!</v>
      </c>
      <c r="L26" t="e">
        <f t="shared" si="3"/>
        <v>#REF!</v>
      </c>
      <c r="AI26" t="s">
        <v>53</v>
      </c>
      <c r="AJ26">
        <f t="shared" si="4"/>
        <v>1432451.620000001</v>
      </c>
      <c r="AM26" s="10" t="s">
        <v>32990</v>
      </c>
      <c r="AN26" s="13">
        <v>5.8921979481155351E-2</v>
      </c>
      <c r="AO26" s="20">
        <v>331242.92999999993</v>
      </c>
    </row>
    <row r="27" spans="5:41" ht="15" thickBot="1" x14ac:dyDescent="0.35">
      <c r="J27" s="10" t="s">
        <v>67</v>
      </c>
      <c r="K27" t="e">
        <f t="shared" si="2"/>
        <v>#REF!</v>
      </c>
      <c r="L27" t="e">
        <f t="shared" si="3"/>
        <v>#REF!</v>
      </c>
      <c r="AI27" s="18" t="s">
        <v>32971</v>
      </c>
      <c r="AJ27" s="19">
        <f>GETPIVOTDATA("Sum of Net Sales",$AF$3)</f>
        <v>5621721.0099999933</v>
      </c>
      <c r="AM27" s="10" t="s">
        <v>32991</v>
      </c>
      <c r="AN27" s="13">
        <v>7.6626413732331408E-2</v>
      </c>
      <c r="AO27" s="20">
        <v>430772.32</v>
      </c>
    </row>
    <row r="28" spans="5:41" x14ac:dyDescent="0.3">
      <c r="J28" s="10" t="s">
        <v>90</v>
      </c>
      <c r="K28" t="e">
        <f t="shared" si="2"/>
        <v>#REF!</v>
      </c>
      <c r="L28" t="e">
        <f t="shared" si="3"/>
        <v>#REF!</v>
      </c>
      <c r="AM28" s="10" t="s">
        <v>32992</v>
      </c>
      <c r="AN28" s="13">
        <v>6.2162949633816848E-2</v>
      </c>
      <c r="AO28" s="20">
        <v>349462.75999999995</v>
      </c>
    </row>
    <row r="29" spans="5:41" x14ac:dyDescent="0.3">
      <c r="J29" s="10" t="s">
        <v>122</v>
      </c>
      <c r="K29" t="e">
        <f t="shared" si="2"/>
        <v>#REF!</v>
      </c>
      <c r="L29" t="e">
        <f t="shared" si="3"/>
        <v>#REF!</v>
      </c>
      <c r="AM29" s="10" t="s">
        <v>32993</v>
      </c>
      <c r="AN29" s="13">
        <v>5.2700866776026645E-2</v>
      </c>
      <c r="AO29" s="20">
        <v>296269.56999999995</v>
      </c>
    </row>
    <row r="30" spans="5:41" x14ac:dyDescent="0.3">
      <c r="J30" s="10" t="s">
        <v>154</v>
      </c>
      <c r="K30" t="e">
        <f t="shared" si="2"/>
        <v>#REF!</v>
      </c>
      <c r="L30" t="e">
        <f t="shared" si="3"/>
        <v>#REF!</v>
      </c>
      <c r="AM30" s="10" t="s">
        <v>32994</v>
      </c>
      <c r="AN30" s="13">
        <v>6.9835238942246997E-2</v>
      </c>
      <c r="AO30" s="20">
        <v>392594.2300000001</v>
      </c>
    </row>
    <row r="31" spans="5:41" x14ac:dyDescent="0.3">
      <c r="J31" s="10" t="s">
        <v>48</v>
      </c>
      <c r="K31" t="e">
        <f t="shared" si="2"/>
        <v>#REF!</v>
      </c>
      <c r="L31" t="e">
        <f t="shared" si="3"/>
        <v>#REF!</v>
      </c>
      <c r="AM31" s="10" t="s">
        <v>32995</v>
      </c>
      <c r="AN31" s="13">
        <v>5.7301952449611164E-2</v>
      </c>
      <c r="AO31" s="20">
        <v>322135.59000000003</v>
      </c>
    </row>
    <row r="32" spans="5:41" x14ac:dyDescent="0.3">
      <c r="J32" s="10" t="s">
        <v>37</v>
      </c>
      <c r="K32" t="e">
        <f t="shared" si="2"/>
        <v>#REF!</v>
      </c>
      <c r="L32" t="e">
        <f t="shared" si="3"/>
        <v>#REF!</v>
      </c>
      <c r="AM32" s="10" t="s">
        <v>32996</v>
      </c>
      <c r="AN32" s="13">
        <v>7.1477816007806491E-2</v>
      </c>
      <c r="AO32" s="20">
        <v>401828.34000000008</v>
      </c>
    </row>
    <row r="33" spans="10:41" x14ac:dyDescent="0.3">
      <c r="J33" s="10" t="s">
        <v>251</v>
      </c>
      <c r="K33" t="e">
        <f t="shared" si="2"/>
        <v>#REF!</v>
      </c>
      <c r="L33" t="e">
        <f t="shared" si="3"/>
        <v>#REF!</v>
      </c>
      <c r="AM33" s="10" t="s">
        <v>32971</v>
      </c>
      <c r="AN33" s="13">
        <v>1</v>
      </c>
      <c r="AO33" s="20">
        <v>5621721.0099999998</v>
      </c>
    </row>
    <row r="34" spans="10:41" x14ac:dyDescent="0.3">
      <c r="J34" s="10" t="s">
        <v>58</v>
      </c>
      <c r="K34" t="e">
        <f t="shared" si="2"/>
        <v>#REF!</v>
      </c>
      <c r="L34" t="e">
        <f t="shared" si="3"/>
        <v>#REF!</v>
      </c>
    </row>
    <row r="35" spans="10:41" x14ac:dyDescent="0.3">
      <c r="J35" s="10" t="s">
        <v>307</v>
      </c>
      <c r="K35" t="e">
        <f t="shared" si="2"/>
        <v>#REF!</v>
      </c>
      <c r="L35" t="e">
        <f t="shared" si="3"/>
        <v>#REF!</v>
      </c>
    </row>
    <row r="36" spans="10:41" x14ac:dyDescent="0.3">
      <c r="J36" s="10" t="s">
        <v>25</v>
      </c>
      <c r="K36" t="e">
        <f t="shared" si="2"/>
        <v>#REF!</v>
      </c>
      <c r="L36" t="e">
        <f t="shared" si="3"/>
        <v>#REF!</v>
      </c>
    </row>
    <row r="37" spans="10:41" x14ac:dyDescent="0.3">
      <c r="J37" s="10" t="s">
        <v>75</v>
      </c>
      <c r="K37" t="e">
        <f t="shared" si="2"/>
        <v>#REF!</v>
      </c>
      <c r="L37" t="e">
        <f t="shared" si="3"/>
        <v>#REF!</v>
      </c>
    </row>
    <row r="38" spans="10:41" x14ac:dyDescent="0.3">
      <c r="J38" s="11" t="s">
        <v>32971</v>
      </c>
      <c r="K38" t="e">
        <f>SUM(K23:K37)</f>
        <v>#REF!</v>
      </c>
      <c r="L38" t="e">
        <f>SUM(L23:L37)</f>
        <v>#REF!</v>
      </c>
    </row>
    <row r="48" spans="10:41" x14ac:dyDescent="0.3">
      <c r="AL48" t="s">
        <v>32983</v>
      </c>
    </row>
    <row r="55" spans="36:36" x14ac:dyDescent="0.3">
      <c r="AJ55" s="14"/>
    </row>
    <row r="68" spans="37:37" x14ac:dyDescent="0.3">
      <c r="AK68" s="14"/>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C98EC-EE09-4F44-83B6-8A01FAFB89B2}">
  <sheetPr>
    <tabColor rgb="FFFF0000"/>
  </sheetPr>
  <dimension ref="A1"/>
  <sheetViews>
    <sheetView showGridLines="0" showRowColHeaders="0" zoomScale="69" zoomScaleNormal="100" workbookViewId="0">
      <selection activeCell="Y25" sqref="Y25"/>
    </sheetView>
  </sheetViews>
  <sheetFormatPr defaultRowHeight="14.4" x14ac:dyDescent="0.3"/>
  <sheetData>
    <row r="1" spans="1:1" x14ac:dyDescent="0.3">
      <c r="A1" t="s">
        <v>32983</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D0962-4C10-4CF4-B849-42F1C54A50ED}">
  <sheetPr>
    <tabColor theme="9" tint="0.39997558519241921"/>
  </sheetPr>
  <dimension ref="A1:U10001"/>
  <sheetViews>
    <sheetView tabSelected="1" topLeftCell="J1" zoomScale="135" zoomScaleNormal="175" workbookViewId="0">
      <selection activeCell="R2" sqref="R2"/>
    </sheetView>
  </sheetViews>
  <sheetFormatPr defaultColWidth="8.77734375" defaultRowHeight="14.4" x14ac:dyDescent="0.3"/>
  <cols>
    <col min="1" max="1" width="16.77734375" style="4" customWidth="1"/>
    <col min="2" max="2" width="13.6640625" style="7" customWidth="1"/>
    <col min="3" max="3" width="17.21875" style="4" customWidth="1"/>
    <col min="4" max="4" width="13.5546875" style="4" customWidth="1"/>
    <col min="5" max="5" width="8.77734375" style="4" customWidth="1"/>
    <col min="6" max="6" width="12.21875" style="4" bestFit="1" customWidth="1"/>
    <col min="7" max="7" width="12.33203125" style="4" bestFit="1" customWidth="1"/>
    <col min="8" max="8" width="15.44140625" style="4" bestFit="1" customWidth="1"/>
    <col min="9" max="9" width="19.21875" style="4" bestFit="1" customWidth="1"/>
    <col min="10" max="10" width="20.109375" style="4" bestFit="1" customWidth="1"/>
    <col min="11" max="11" width="9.77734375" style="4" bestFit="1" customWidth="1"/>
    <col min="12" max="12" width="12.21875" style="4" bestFit="1" customWidth="1"/>
    <col min="13" max="13" width="9" style="4" bestFit="1" customWidth="1"/>
    <col min="14" max="14" width="9.77734375" style="4" bestFit="1" customWidth="1"/>
    <col min="15" max="15" width="10.109375" style="6" bestFit="1" customWidth="1"/>
    <col min="16" max="16" width="15.6640625" style="4" bestFit="1" customWidth="1"/>
    <col min="17" max="17" width="8.6640625" style="4" bestFit="1" customWidth="1"/>
    <col min="18" max="18" width="13.77734375" style="4" bestFit="1" customWidth="1"/>
    <col min="19" max="19" width="13.5546875" style="4" bestFit="1" customWidth="1"/>
    <col min="20" max="20" width="14" style="6" bestFit="1" customWidth="1"/>
    <col min="21" max="21" width="12.88671875" style="4" bestFit="1" customWidth="1"/>
    <col min="22" max="16384" width="8.77734375" style="4"/>
  </cols>
  <sheetData>
    <row r="1" spans="1:2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1" x14ac:dyDescent="0.3">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32997</v>
      </c>
      <c r="S2" s="4" t="s">
        <v>32</v>
      </c>
      <c r="T2" s="6">
        <v>0.15</v>
      </c>
      <c r="U2" s="4">
        <v>489.64</v>
      </c>
    </row>
    <row r="3" spans="1:21" x14ac:dyDescent="0.3">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x14ac:dyDescent="0.3">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x14ac:dyDescent="0.3">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x14ac:dyDescent="0.3">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x14ac:dyDescent="0.3">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x14ac:dyDescent="0.3">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x14ac:dyDescent="0.3">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x14ac:dyDescent="0.3">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x14ac:dyDescent="0.3">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x14ac:dyDescent="0.3">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x14ac:dyDescent="0.3">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x14ac:dyDescent="0.3">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x14ac:dyDescent="0.3">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x14ac:dyDescent="0.3">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x14ac:dyDescent="0.3">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x14ac:dyDescent="0.3">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x14ac:dyDescent="0.3">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x14ac:dyDescent="0.3">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x14ac:dyDescent="0.3">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x14ac:dyDescent="0.3">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x14ac:dyDescent="0.3">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x14ac:dyDescent="0.3">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x14ac:dyDescent="0.3">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x14ac:dyDescent="0.3">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x14ac:dyDescent="0.3">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x14ac:dyDescent="0.3">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x14ac:dyDescent="0.3">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x14ac:dyDescent="0.3">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x14ac:dyDescent="0.3">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x14ac:dyDescent="0.3">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3">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3">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3">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3">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3">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3">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3">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3">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3">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3">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3">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3">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3">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3">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3">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3">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3">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3">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3">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3">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3">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3">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3">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3">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3">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3">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3">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3">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3">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3">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3">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3">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3">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3">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3">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3">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3">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3">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3">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3">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3">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3">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3">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3">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3">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3">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3">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3">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3">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3">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3">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3">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3">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3">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3">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3">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3">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3">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3">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3">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3">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3">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3">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3">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3">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3">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3">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3">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3">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3">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3">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3">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3">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3">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3">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3">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3">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3">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3">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3">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3">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3">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3">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3">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3">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3">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3">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3">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3">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3">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3">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3">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3">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3">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3">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3">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3">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3">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3">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3">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3">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3">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3">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3">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3">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3">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3">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3">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3">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3">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3">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3">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3">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3">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3">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3">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3">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3">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3">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3">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3">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3">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3">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3">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3">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3">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3">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3">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3">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3">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3">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3">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3">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3">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3">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3">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3">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3">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3">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3">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3">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3">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3">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3">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3">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3">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3">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3">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3">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3">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3">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3">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3">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3">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3">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3">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3">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3">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3">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3">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3">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3">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3">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3">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3">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3">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3">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3">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3">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3">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3">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3">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3">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3">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3">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3">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3">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3">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3">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3">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3">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3">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3">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3">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3">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3">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3">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3">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3">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3">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3">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3">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3">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3">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3">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3">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3">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3">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3">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3">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3">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3">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3">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3">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3">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3">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3">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3">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3">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3">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3">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3">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3">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3">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3">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3">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3">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3">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3">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3">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3">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3">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3">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3">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3">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3">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3">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3">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3">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3">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3">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3">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3">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3">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3">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3">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3">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3">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3">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3">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3">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3">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3">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3">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3">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3">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3">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3">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3">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3">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3">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3">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3">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3">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3">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3">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3">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3">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3">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3">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3">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3">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3">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3">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3">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3">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3">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3">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3">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3">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3">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3">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3">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3">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3">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3">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3">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3">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3">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3">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3">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3">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3">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3">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3">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3">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3">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3">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3">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3">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3">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3">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3">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3">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3">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3">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3">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3">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3">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3">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3">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3">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3">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3">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3">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3">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3">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3">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3">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3">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3">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3">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3">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3">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3">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3">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3">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3">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3">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3">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3">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3">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3">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3">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3">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3">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3">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3">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3">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3">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3">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3">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3">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3">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3">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3">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3">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3">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3">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3">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3">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3">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3">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3">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3">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3">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3">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3">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3">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3">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3">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3">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3">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3">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3">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3">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3">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3">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3">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3">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3">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3">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3">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3">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3">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3">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3">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3">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3">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3">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3">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3">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3">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3">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3">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3">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3">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3">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3">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3">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3">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3">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3">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3">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3">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3">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3">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3">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3">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3">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3">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3">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3">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3">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3">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3">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3">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3">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3">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3">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3">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3">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3">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3">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3">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3">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3">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3">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3">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3">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3">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3">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3">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3">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3">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3">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3">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3">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3">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3">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3">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3">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3">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3">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3">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3">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3">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3">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3">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3">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3">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3">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3">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3">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3">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3">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3">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3">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3">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3">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3">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3">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3">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3">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3">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3">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3">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3">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3">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3">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3">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3">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3">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3">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3">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3">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3">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3">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3">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3">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3">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3">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3">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3">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3">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3">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3">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3">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3">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3">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3">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3">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3">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3">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3">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3">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3">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3">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3">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3">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3">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3">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3">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3">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3">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3">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3">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3">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3">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3">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3">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3">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3">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3">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3">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3">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3">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3">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3">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3">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3">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3">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3">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3">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3">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3">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3">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3">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3">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3">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3">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3">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3">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3">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3">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3">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3">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3">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3">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3">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3">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3">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3">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3">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3">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3">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3">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3">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3">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3">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3">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3">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3">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3">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3">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3">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3">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3">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3">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3">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3">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3">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3">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3">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3">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3">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3">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3">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3">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3">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3">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3">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3">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3">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3">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3">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3">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3">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3">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3">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3">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3">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3">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3">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3">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3">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3">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3">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3">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3">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3">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3">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3">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3">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3">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3">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3">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3">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3">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3">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3">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3">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3">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3">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3">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3">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3">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3">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3">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3">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3">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3">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3">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3">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3">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3">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3">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3">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3">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3">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3">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3">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3">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3">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3">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3">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3">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3">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3">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3">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3">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3">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3">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3">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3">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3">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3">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3">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3">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3">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3">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3">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3">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3">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3">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3">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3">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3">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3">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3">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3">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3">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3">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3">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3">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3">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3">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3">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3">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3">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3">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3">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3">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3">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3">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3">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3">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3">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3">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3">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3">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3">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3">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3">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3">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3">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3">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3">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3">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3">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3">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3">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3">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3">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3">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3">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3">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3">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3">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3">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3">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3">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3">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3">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3">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3">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3">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3">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3">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3">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3">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3">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3">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3">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3">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3">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3">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3">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3">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3">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3">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3">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3">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3">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3">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3">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3">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3">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3">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3">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3">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3">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3">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3">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3">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3">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3">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3">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3">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3">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3">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3">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3">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3">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3">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3">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3">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3">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3">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3">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3">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3">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3">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3">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3">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3">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3">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3">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3">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3">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3">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3">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3">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3">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3">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3">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3">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3">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3">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3">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3">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3">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3">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3">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3">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3">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3">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3">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3">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3">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3">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3">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3">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3">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3">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3">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3">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3">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3">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3">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3">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3">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3">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3">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3">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3">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3">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3">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3">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3">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3">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3">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3">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3">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3">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3">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3">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3">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3">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3">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3">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3">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3">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3">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3">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3">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3">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3">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3">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3">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3">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3">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3">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3">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3">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3">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3">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3">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3">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3">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3">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3">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3">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3">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3">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3">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3">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3">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3">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3">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3">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3">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3">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3">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3">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3">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3">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3">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3">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3">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3">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3">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3">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3">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3">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3">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3">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3">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3">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3">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3">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3">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3">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3">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3">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3">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3">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3">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3">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3">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3">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3">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3">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3">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3">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3">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3">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3">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3">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3">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3">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3">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3">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3">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3">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3">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3">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3">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3">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3">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3">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3">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3">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3">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3">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3">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3">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3">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3">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3">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3">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3">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3">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3">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3">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3">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3">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3">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3">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3">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3">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3">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3">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3">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3">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3">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3">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3">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3">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3">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3">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3">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3">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3">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3">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3">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3">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3">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3">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3">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3">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3">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3">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3">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3">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3">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3">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3">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3">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3">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3">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3">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3">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3">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3">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3">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3">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3">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3">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3">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3">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3">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3">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3">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3">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3">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3">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3">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3">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3">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3">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3">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3">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3">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3">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3">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3">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3">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3">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3">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3">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3">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3">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3">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3">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3">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3">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3">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3">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3">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3">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3">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3">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3">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3">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3">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3">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3">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3">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3">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3">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3">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3">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3">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3">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3">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3">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3">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3">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3">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3">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3">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3">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3">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3">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3">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3">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3">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3">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3">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3">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3">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3">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3">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3">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3">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3">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3">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3">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3">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3">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3">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3">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3">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3">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3">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3">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3">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3">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3">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3">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3">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3">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3">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3">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3">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3">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3">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3">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3">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3">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3">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3">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3">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3">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3">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3">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3">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3">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3">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3">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3">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3">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3">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3">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3">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3">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3">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3">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3">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3">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3">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3">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3">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3">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3">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3">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3">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3">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3">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3">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3">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3">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3">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3">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3">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3">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3">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3">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3">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3">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3">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3">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3">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3">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3">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3">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3">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3">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3">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3">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3">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3">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3">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3">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3">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3">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3">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3">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3">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3">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3">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3">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3">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3">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3">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3">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3">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3">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3">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3">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3">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3">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3">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3">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3">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3">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3">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3">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3">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3">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3">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3">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3">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3">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3">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3">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3">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3">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3">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3">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3">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3">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3">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3">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3">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3">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3">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3">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3">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3">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3">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3">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3">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3">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3">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3">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3">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3">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3">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3">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3">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3">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3">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3">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3">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3">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3">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3">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3">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3">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3">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3">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3">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3">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3">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3">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3">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3">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3">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3">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3">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3">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3">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3">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3">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3">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3">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3">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3">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3">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3">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3">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3">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3">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3">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3">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3">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3">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3">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3">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3">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3">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3">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3">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3">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3">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3">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3">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3">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3">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3">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3">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3">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3">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3">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3">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3">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3">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3">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3">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3">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3">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3">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3">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3">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3">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3">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3">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3">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3">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3">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3">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3">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3">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3">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3">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3">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3">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3">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3">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3">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3">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3">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3">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3">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3">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3">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3">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3">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3">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3">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3">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3">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3">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3">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3">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3">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3">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3">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3">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3">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3">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3">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3">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3">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3">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3">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3">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3">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3">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3">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3">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3">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3">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3">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3">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3">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3">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3">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3">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3">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3">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3">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3">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3">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3">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3">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3">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3">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3">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3">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3">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3">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3">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3">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3">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3">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3">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3">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3">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3">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3">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3">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3">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3">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3">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3">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3">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3">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3">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3">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3">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3">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3">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3">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3">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3">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3">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3">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3">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3">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3">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3">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3">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3">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3">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3">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3">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3">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3">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3">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3">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3">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3">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3">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3">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3">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3">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3">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3">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3">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3">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3">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3">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3">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3">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3">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3">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3">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3">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3">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3">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3">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3">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3">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3">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3">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3">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3">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3">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3">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3">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3">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3">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3">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3">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3">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3">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3">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3">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3">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3">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3">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3">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3">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3">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3">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3">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3">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3">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3">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3">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3">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3">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3">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3">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3">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3">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3">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3">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3">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3">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3">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3">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3">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3">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3">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3">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3">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3">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3">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3">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3">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3">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3">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3">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3">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3">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3">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3">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3">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3">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3">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3">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3">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3">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3">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3">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3">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3">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3">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3">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3">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3">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3">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3">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3">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3">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3">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3">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3">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3">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3">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3">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3">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3">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3">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3">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3">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3">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3">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3">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3">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3">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3">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3">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3">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3">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3">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3">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3">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3">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3">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3">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3">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3">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3">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3">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3">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3">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3">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3">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3">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3">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3">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3">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3">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3">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3">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3">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3">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3">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3">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3">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3">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3">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3">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3">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3">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3">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3">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3">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3">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3">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3">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3">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3">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3">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3">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3">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3">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3">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3">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3">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3">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3">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3">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3">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3">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3">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3">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3">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3">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3">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3">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3">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3">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3">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3">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3">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3">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3">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3">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3">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3">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3">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3">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3">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3">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3">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3">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3">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3">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3">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3">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3">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3">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3">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3">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3">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3">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3">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3">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3">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3">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3">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3">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3">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3">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3">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3">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3">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3">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3">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3">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3">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3">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3">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3">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3">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3">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3">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3">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3">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3">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3">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3">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3">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3">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3">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3">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3">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3">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3">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3">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3">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3">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3">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3">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3">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3">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3">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3">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3">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3">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3">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3">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3">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3">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3">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3">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3">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3">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3">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3">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3">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3">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3">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3">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3">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3">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3">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3">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3">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3">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3">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3">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3">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3">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3">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3">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3">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3">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3">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3">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3">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3">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3">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3">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3">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3">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3">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3">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3">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3">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3">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3">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3">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3">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3">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3">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3">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3">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3">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3">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3">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3">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3">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3">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3">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3">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3">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3">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3">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3">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3">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3">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3">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3">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3">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3">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3">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3">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3">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3">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3">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3">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3">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3">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3">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3">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3">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3">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3">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3">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3">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3">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3">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3">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3">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3">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3">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3">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3">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3">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3">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3">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3">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3">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3">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3">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3">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3">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3">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3">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3">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3">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3">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3">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3">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3">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3">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3">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3">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3">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3">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3">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3">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3">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3">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3">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3">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3">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3">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3">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3">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3">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3">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3">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3">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3">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3">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3">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3">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3">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3">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3">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3">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3">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3">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3">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3">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3">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3">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3">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3">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3">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3">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3">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3">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3">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3">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3">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3">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3">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3">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3">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3">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3">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3">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3">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3">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3">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3">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3">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3">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3">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3">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3">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3">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3">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3">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3">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3">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3">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3">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3">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3">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3">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3">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3">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3">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3">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3">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3">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3">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3">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3">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3">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3">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3">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3">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3">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3">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3">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3">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3">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3">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3">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3">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3">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3">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3">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3">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3">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3">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3">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3">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3">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3">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3">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3">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3">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3">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3">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3">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3">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3">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3">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3">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3">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3">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3">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3">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3">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3">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3">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3">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3">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3">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3">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3">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3">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3">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3">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3">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3">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3">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3">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3">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3">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3">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3">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3">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3">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3">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3">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3">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3">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3">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3">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3">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3">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3">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3">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3">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3">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3">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3">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3">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3">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3">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3">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3">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3">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3">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3">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3">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3">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3">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3">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3">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3">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3">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3">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3">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3">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3">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3">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3">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3">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3">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3">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3">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3">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3">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3">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3">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3">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3">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3">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3">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3">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3">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3">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3">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3">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3">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3">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3">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3">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3">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3">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3">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3">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3">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3">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3">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3">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3">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3">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3">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3">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3">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3">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3">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3">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3">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3">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3">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3">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3">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3">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3">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3">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3">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3">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3">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3">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3">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3">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3">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3">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3">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3">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3">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3">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3">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3">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3">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3">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3">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3">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3">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3">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3">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3">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3">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3">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3">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3">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3">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3">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3">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3">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3">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3">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3">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3">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3">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3">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3">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3">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3">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3">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3">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3">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3">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3">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3">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3">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3">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3">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3">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3">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3">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3">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3">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3">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3">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3">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3">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3">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3">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3">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3">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3">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3">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3">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3">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3">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3">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3">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3">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3">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3">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3">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3">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3">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3">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3">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3">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3">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3">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3">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3">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3">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3">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3">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3">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3">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3">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3">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3">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3">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3">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3">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3">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3">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3">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3">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3">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3">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3">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3">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3">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3">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3">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3">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3">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3">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3">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3">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3">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3">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3">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3">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3">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3">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3">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3">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3">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3">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3">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3">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3">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3">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3">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3">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3">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3">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3">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3">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3">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3">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3">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3">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3">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3">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3">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3">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3">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3">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3">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3">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3">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3">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3">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3">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3">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3">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3">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3">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3">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3">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3">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3">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3">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3">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3">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3">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3">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3">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3">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3">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3">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3">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3">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3">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3">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3">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3">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3">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3">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3">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3">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3">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3">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3">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3">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3">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3">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3">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3">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3">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3">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3">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3">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3">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3">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3">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3">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3">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3">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3">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3">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3">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3">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3">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3">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3">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3">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3">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3">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3">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3">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3">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3">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3">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3">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3">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3">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3">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3">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3">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3">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3">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3">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3">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3">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3">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3">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3">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3">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3">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3">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3">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3">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3">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3">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3">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3">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3">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3">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3">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3">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3">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3">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3">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3">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3">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3">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3">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3">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3">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3">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3">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3">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3">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3">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3">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3">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3">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3">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3">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3">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3">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3">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3">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3">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3">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3">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3">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3">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3">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3">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3">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3">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3">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3">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3">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3">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3">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3">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3">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3">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3">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3">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3">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3">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3">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3">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3">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3">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3">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3">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3">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3">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3">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3">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3">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3">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3">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3">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3">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3">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3">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3">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3">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3">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3">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3">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3">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3">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3">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3">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3">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3">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3">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3">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3">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3">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3">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3">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3">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3">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3">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3">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3">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3">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3">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3">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3">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3">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3">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3">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3">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3">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3">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3">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3">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3">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3">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3">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3">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3">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3">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3">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3">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3">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3">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3">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3">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3">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3">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3">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3">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3">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3">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3">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3">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3">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3">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3">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3">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3">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3">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3">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3">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3">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3">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3">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3">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3">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3">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3">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3">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3">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3">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3">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3">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3">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3">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3">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3">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3">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3">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3">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3">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3">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3">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3">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3">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3">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3">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3">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3">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3">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3">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3">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3">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3">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3">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3">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3">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3">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3">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3">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3">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3">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3">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3">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3">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3">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3">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3">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3">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3">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3">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3">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3">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3">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3">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3">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3">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3">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3">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3">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3">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3">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3">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3">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3">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3">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3">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3">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3">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3">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3">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3">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3">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3">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3">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3">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3">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3">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3">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3">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3">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3">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3">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3">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3">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3">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3">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3">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3">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3">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3">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3">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3">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3">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3">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3">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3">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3">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3">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3">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3">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3">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3">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3">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3">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3">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3">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3">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3">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3">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3">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3">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3">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3">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3">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3">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3">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3">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3">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3">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3">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3">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3">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3">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3">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3">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3">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3">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3">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3">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3">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3">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3">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3">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3">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3">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3">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3">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3">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3">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3">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3">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3">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3">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3">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3">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3">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3">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3">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3">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3">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3">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3">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3">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3">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3">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3">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3">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3">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3">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3">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3">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3">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3">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3">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3">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3">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3">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3">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3">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3">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3">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3">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3">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3">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3">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3">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3">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3">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3">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3">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3">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3">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3">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3">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3">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3">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3">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3">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3">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3">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3">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3">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3">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3">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3">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3">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3">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3">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3">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3">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3">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3">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3">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3">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3">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3">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3">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3">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3">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3">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3">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3">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3">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3">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3">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3">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3">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3">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3">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3">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3">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3">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3">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3">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3">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3">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3">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3">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3">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3">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3">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3">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3">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3">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3">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3">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3">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3">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3">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3">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3">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3">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3">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3">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3">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3">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3">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3">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3">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3">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3">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3">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3">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3">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3">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3">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3">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3">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3">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3">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3">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3">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3">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3">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3">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3">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3">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3">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3">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3">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3">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3">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3">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3">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3">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3">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3">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3">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3">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3">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3">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3">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3">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3">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3">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3">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3">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3">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3">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3">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3">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3">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3">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3">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3">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3">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3">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3">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3">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3">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3">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3">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3">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3">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3">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3">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3">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3">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3">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3">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3">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3">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3">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3">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3">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3">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3">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3">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3">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3">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3">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3">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3">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3">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3">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3">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3">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3">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3">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3">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3">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3">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3">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3">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3">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3">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3">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3">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3">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3">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3">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3">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3">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3">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3">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3">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3">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3">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3">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3">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3">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3">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3">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3">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3">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3">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3">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3">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3">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3">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3">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3">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3">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3">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3">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3">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3">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3">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3">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3">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3">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3">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3">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3">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3">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3">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3">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3">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3">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3">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3">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3">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3">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3">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3">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3">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3">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3">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3">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3">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3">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3">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3">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3">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3">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3">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3">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3">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3">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3">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3">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3">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3">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3">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3">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3">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3">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3">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3">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3">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3">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3">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3">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3">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3">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3">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3">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3">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3">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3">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3">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3">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3">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3">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3">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3">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3">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3">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3">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3">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3">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3">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3">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3">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3">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3">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3">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3">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3">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3">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3">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3">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3">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3">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3">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3">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3">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3">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3">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3">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3">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3">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3">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3">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3">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3">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3">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3">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3">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3">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3">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3">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3">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3">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3">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3">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3">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3">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3">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3">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3">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3">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3">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3">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3">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3">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3">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3">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3">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3">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3">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3">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3">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3">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3">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3">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3">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3">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3">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3">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3">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3">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3">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3">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3">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3">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3">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3">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3">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3">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3">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3">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3">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3">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3">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3">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3">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3">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3">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3">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3">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3">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3">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3">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3">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3">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3">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3">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3">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3">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3">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3">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3">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3">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3">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3">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3">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3">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3">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3">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3">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3">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3">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3">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3">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3">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3">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3">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3">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3">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3">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3">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3">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3">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3">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3">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3">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3">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3">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3">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3">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3">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3">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3">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3">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3">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3">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3">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3">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3">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3">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3">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3">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3">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3">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3">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3">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3">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3">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3">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3">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3">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3">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3">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3">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3">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3">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3">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3">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3">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3">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3">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3">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3">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3">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3">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3">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3">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3">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3">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3">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3">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3">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3">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3">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3">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3">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3">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3">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3">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3">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3">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3">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3">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3">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3">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3">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3">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3">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3">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3">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3">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3">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3">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3">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3">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3">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3">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3">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3">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3">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3">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3">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3">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3">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3">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3">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3">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3">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3">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3">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3">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3">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3">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3">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3">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3">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3">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3">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3">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3">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3">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3">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3">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3">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3">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3">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3">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3">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3">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3">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3">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3">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3">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3">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3">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3">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3">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3">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3">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3">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3">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3">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3">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3">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3">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3">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3">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3">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3">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3">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3">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3">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3">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3">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3">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3">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3">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3">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3">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3">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3">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3">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3">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3">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3">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3">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3">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3">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3">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3">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3">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3">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3">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3">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3">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3">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3">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3">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3">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3">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3">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3">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3">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3">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3">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3">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3">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3">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3">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3">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3">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3">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3">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3">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3">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3">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3">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3">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3">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3">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3">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3">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3">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3">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3">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3">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3">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3">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3">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3">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3">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3">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3">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3">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3">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3">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3">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3">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3">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3">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3">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3">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3">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3">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3">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3">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3">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3">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3">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3">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3">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3">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3">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3">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3">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3">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3">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3">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3">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3">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3">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3">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3">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3">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3">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3">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3">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3">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3">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3">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3">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3">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3">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3">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3">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3">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3">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3">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3">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3">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3">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3">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3">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3">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3">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3">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3">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3">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3">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3">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3">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3">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3">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3">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3">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3">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3">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3">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3">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3">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3">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3">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3">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3">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3">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3">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3">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3">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3">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3">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3">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3">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3">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3">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3">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3">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3">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3">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3">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3">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3">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3">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3">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3">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3">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3">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3">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3">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3">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3">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3">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3">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3">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3">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3">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3">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3">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3">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3">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3">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3">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3">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3">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3">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3">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3">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3">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3">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3">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3">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3">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3">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3">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3">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3">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3">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3">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3">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3">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3">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3">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3">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3">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3">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3">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3">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3">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3">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3">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3">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3">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3">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3">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3">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3">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3">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3">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3">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3">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3">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3">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3">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3">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3">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3">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3">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3">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3">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3">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3">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3">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3">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3">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3">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3">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3">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3">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3">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3">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3">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3">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3">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3">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3">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3">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3">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3">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3">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3">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3">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3">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3">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3">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3">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3">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3">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3">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3">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3">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3">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3">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3">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3">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3">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3">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3">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3">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3">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3">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3">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3">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3">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3">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3">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3">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3">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3">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3">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3">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3">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3">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3">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3">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3">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3">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3">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3">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3">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3">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3">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3">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3">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3">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3">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3">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3">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3">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3">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3">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3">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3">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3">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3">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3">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3">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3">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3">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3">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3">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3">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3">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3">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3">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3">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3">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3">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3">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3">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3">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3">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3">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3">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3">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3">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3">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3">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3">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3">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3">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3">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3">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3">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3">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3">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3">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3">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3">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3">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3">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3">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3">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3">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3">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3">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3">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3">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3">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3">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3">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3">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3">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3">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3">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3">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3">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3">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3">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3">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3">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3">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3">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3">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3">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3">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3">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3">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3">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3">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3">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3">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3">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3">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3">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3">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3">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3">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3">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3">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3">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3">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3">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3">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3">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3">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3">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3">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3">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3">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3">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3">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3">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3">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3">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3">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3">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3">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3">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3">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3">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3">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3">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3">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3">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3">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3">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3">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3">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3">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3">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3">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3">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3">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3">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3">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3">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3">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3">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3">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3">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3">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3">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3">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3">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3">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3">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3">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3">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3">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3">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3">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3">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3">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3">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3">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3">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3">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3">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3">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3">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3">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3">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3">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3">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3">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3">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3">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3">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3">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3">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3">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3">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3">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3">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3">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3">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3">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3">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3">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3">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3">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3">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3">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3">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3">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3">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3">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3">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3">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3">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3">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3">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3">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3">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3">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3">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3">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3">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3">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3">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3">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3">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3">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3">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3">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3">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3">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3">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3">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3">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3">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3">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3">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3">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3">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3">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3">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3">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3">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3">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3">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3">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3">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3">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3">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3">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3">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3">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3">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3">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3">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3">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3">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3">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3">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3">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3">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3">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3">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3">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3">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3">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3">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3">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3">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3">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3">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3">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3">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3">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3">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3">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3">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3">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3">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3">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3">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3">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3">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3">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3">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3">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3">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3">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3">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3">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3">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3">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3">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3">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3">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3">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3">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3">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3">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3">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3">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3">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3">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3">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3">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3">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3">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3">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3">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3">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3">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3">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3">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3">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3">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3">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3">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3">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3">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3">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3">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3">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3">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3">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3">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3">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3">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3">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3">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3">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3">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3">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3">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3">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3">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3">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3">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3">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3">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3">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3">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3">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3">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3">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3">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3">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3">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3">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3">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3">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3">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3">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3">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3">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3">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3">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3">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3">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3">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3">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3">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3">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3">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3">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3">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3">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3">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3">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3">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3">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3">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3">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3">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3">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3">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3">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3">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3">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3">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3">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3">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3">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3">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3">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3">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3">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3">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3">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3">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3">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3">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3">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3">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3">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3">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3">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3">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3">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3">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3">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3">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3">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3">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3">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3">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3">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3">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3">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3">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3">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3">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3">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3">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3">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3">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3">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3">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3">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3">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3">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3">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3">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3">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3">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3">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3">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3">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3">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3">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3">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3">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3">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3">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3">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3">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3">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3">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3">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3">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3">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3">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3">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3">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3">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3">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3">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3">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3">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3">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3">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3">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3">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3">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3">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3">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3">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3">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3">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3">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3">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3">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3">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3">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3">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3">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3">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3">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3">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3">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3">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3">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3">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3">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3">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3">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3">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3">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3">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3">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3">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3">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3">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3">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3">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3">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3">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3">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3">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3">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3">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3">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3">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3">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3">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3">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3">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3">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3">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3">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3">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3">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3">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3">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3">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3">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3">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3">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3">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3">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3">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3">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3">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3">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3">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3">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3">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3">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3">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3">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3">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3">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3">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3">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3">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3">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3">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3">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3">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3">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3">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3">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3">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3">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3">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3">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3">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3">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3">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3">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3">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3">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3">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3">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3">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3">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3">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3">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3">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3">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3">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3">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3">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3">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3">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3">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3">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3">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3">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3">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3">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3">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3">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3">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3">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3">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3">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3">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3">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3">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3">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3">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3">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3">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3">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3">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3">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3">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3">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3">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3">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3">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3">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3">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3">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3">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3">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3">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3">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3">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3">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3">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3">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3">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3">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3">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3">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3">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3">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3">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3">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3">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3">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3">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3">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3">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3">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3">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3">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3">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3">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3">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3">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3">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3">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3">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3">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3">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3">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3">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3">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3">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3">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3">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3">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3">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3">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3">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3">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3">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3">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3">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3">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3">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3">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3">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3">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3">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3">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3">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3">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3">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3">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3">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3">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3">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3">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3">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3">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3">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3">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3">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3">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3">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3">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3">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3">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3">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3">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3">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3">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3">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3">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3">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3">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3">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3">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3">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3">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3">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3">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3">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3">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3">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3">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3">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3">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3">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3">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3">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3">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3">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3">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3">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3">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3">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3">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3">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3">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3">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3">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3">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3">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3">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3">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3">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3">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3">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3">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3">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3">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3">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3">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3">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3">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3">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3">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3">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3">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3">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3">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3">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3">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3">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3">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3">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3">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3">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3">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3">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3">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3">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3">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3">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3">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3">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3">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3">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3">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3">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3">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3">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3">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3">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3">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3">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3">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3">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3">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3">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3">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3">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3">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3">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3">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3">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3">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3">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3">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3">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3">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3">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3">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3">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3">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3">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3">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3">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3">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3">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3">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3">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3">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3">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3">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3">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3">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3">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3">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3">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3">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3">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3">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3">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3">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3">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3">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3">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3">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3">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3">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3">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3">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3">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3">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3">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3">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3">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3">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3">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3">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3">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3">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3">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3">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3">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3">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3">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3">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3">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3">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3">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3">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3">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3">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3">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3">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3">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3">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3">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3">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3">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3">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3">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3">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3">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3">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3">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3">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3">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3">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3">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3">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3">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3">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3">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3">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3">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3">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3">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3">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3">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3">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3">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3">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3">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3">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3">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3">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3">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3">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3">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3">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3">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3">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3">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3">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3">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3">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3">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3">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3">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3">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3">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3">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3">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3">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3">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3">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3">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3">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3">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3">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3">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3">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3">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3">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3">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3">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3">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3">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3">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3">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3">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3">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3">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3">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3">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3">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3">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3">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3">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3">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3">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3">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3">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3">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3">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3">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3">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3">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3">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3">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3">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3">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3">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3">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3">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3">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3">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3">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3">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3">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3">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3">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3">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3">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3">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3">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3">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3">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3">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3">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3">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3">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3">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3">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3">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3">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3">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3">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3">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3">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3">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3">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3">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3">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3">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3">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3">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3">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3">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3">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3">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3">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3">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3">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3">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3">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3">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3">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3">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3">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3">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3">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3">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3">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3">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3">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3">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3">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3">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3">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3">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3">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3">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3">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3">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3">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3">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3">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3">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3">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3">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3">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3">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3">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3">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3">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3">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3">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3">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3">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3">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3">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3">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3">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3">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3">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3">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3">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3">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3">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3">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3">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3">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3">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3">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3">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3">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3">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3">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3">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3">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3">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3">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3">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3">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3">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3">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3">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3">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3">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3">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3">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3">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3">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3">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3">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3">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3">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3">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3">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3">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3">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3">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3">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3">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3">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3">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3">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3">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3">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3">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3">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3">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3">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3">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3">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3">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3">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3">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3">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3">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3">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3">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3">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3">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3">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3">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3">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3">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3">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3">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3">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3">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3">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3">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3">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3">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3">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3">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3">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3">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3">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3">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3">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3">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3">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3">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3">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3">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3">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3">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3">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3">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3">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3">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3">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3">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3">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3">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3">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3">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3">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3">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3">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3">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3">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3">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3">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3">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3">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3">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3">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3">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3">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3">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3">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3">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3">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3">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3">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3">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3">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3">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3">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3">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3">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3">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3">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3">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3">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3">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3">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3">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3">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3">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3">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3">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3">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3">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3">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3">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3">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3">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3">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3">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3">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3">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3">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3">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3">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3">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3">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3">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3">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3">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3">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3">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3">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3">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3">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3">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3">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3">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3">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3">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3">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3">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3">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3">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3">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3">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3">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3">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3">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3">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3">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3">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3">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3">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3">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3">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3">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3">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3">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3">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3">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3">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3">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3">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3">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3">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3">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3">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3">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3">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3">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3">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3">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3">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3">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3">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3">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3">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3">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3">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3">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3">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3">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3">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3">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3">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3">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3">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3">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3">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3">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3">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3">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3">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3">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3">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3">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3">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3">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3">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3">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3">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3">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3">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3">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3">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3">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3">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3">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3">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3">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3">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3">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3">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3">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3">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3">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3">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3">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3">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3">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3">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3">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3">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3">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3">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3">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3">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3">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3">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3">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3">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3">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3">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3">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3">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3">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3">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3">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3">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3">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3">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3">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3">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3">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3">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3">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3">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3">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3">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3">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3">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3">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3">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3">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3">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3">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3">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3">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3">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3">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3">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3">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3">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3">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3">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3">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3">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3">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3">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3">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3">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3">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3">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3">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3">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3">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3">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3">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3">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3">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3">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3">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3">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3">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3">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3">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3">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3">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3">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3">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3">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3">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3">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3">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3">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3">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3">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3">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3">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3">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3">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3">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3">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3">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3">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3">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3">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3">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3">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3">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3">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3">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3">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3">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3">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3">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3">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3">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3">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3">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3">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3">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3">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3">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3">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3">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3">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3">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3">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3">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3">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3">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3">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3">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3">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3">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3">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3">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3">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3">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3">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3">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3">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3">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3">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3">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3">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3">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3">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3">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3">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3">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3">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3">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3">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3">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3">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3">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3">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3">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3">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3">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3">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3">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3">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3">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3">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3">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3">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3">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3">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3">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3">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3">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3">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3">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3">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3">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3">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3">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3">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3">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3">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3">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3">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3">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3">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3">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3">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3">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3">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3">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3">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3">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3">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3">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3">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3">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3">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3">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3">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3">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3">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3">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3">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3">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3">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3">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3">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3">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3">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3">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3">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3">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3">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3">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3">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3">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3">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3">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3">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3">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3">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3">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3">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3">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3">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3">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3">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3">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3">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3">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3">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3">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3">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3">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3">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3">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3">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3">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3">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3">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3">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3">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3">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3">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3">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3">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3">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3">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3">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3">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3">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3">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3">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3">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3">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3">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3">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3">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3">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3">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3">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3">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3">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3">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3">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3">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3">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3">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3">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3">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3">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3">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3">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3">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3">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3">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3">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3">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3">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3">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3">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3">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3">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3">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3">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3">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3">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3">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3">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3">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3">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3">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3">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3">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3">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3">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3">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3">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3">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3">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3">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3">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3">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3">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3">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3">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3">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3">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3">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3">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3">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3">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3">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3">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3">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3">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3">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3">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3">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3">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3">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3">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3">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3">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3">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3">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3">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3">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3">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3">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3">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3">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3">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3">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3">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3">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3">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3">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3">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3">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3">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3">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3">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3">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3">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3">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3">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3">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3">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3">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3">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3">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3">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3">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3">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3">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3">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3">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3">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3">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3">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3">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3">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3">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3">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3">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3">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3">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3">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3">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3">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3">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3">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3">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3">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3">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3">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3">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3">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3">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3">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3">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3">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3">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3">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3">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3">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3">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3">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3">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3">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3">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3">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3">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3">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3">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3">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3">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3">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3">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3">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3">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3">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3">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3">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3">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3">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3">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3">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3">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3">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3">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3">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3">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3">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3">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3">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3">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3">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3">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3">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3">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3">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3">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3">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3">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3">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3">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3">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3">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3">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3">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3">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3">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3">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3">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3">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3">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3">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3">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3">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3">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3">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3">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3">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3">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3">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3">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3">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3">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3">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3">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3">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3">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3">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3">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3">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3">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3">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3">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3">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3">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3">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3">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3">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3">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3">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3">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3">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3">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3">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3">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3">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3">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3">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3">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3">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3">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3">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3">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3">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3">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3">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3">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3">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3">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3">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3">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3">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3">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3">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3">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3">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3">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3">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3">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3">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3">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3">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3">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3">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3">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3">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3">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3">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3">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3">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3">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3">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3">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3">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3">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3">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3">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3">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3">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3">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3">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3">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3">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3">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3">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3">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3">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3">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3">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3">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3">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3">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3">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3">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3">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3">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3">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3">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3">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3">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3">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3">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3">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3">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3">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3">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3">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3">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3">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3">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3">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3">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3">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3">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3">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3">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3">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3">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3">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3">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3">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3">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3">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3">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3">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3">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3">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3">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3">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3">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3">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3">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3">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3">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3">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3">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3">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3">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3">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3">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3">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3">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3">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3">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3">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3">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3">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3">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3">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3">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3">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3">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3">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3">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3">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3">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3">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3">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3">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3">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3">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3">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3">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3">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3">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3">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3">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3">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3">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3">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3">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3">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3">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3">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3">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3">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3">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3">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3">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3">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3">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3">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3">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3">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3">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3">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3">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3">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3">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3">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3">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3">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3">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3">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3">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3">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3">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3">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3">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3">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3">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3">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3">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3">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3">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3">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3">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3">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3">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3">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3">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3">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3">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3">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3">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3">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3">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3">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3">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3">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3">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3">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3">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3">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3">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3">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3">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3">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3">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3">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3">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3">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3">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3">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3">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3">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3">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3">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3">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3">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3">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3">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3">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3">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3">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3">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3">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3">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3">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3">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3">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3">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3">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3">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3">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3">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3">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3">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3">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3">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3">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3">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3">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3">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3">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3">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3">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3">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3">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3">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3">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3">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3">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3">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3">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3">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3">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3">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3">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3">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3">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3">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3">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3">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3">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3">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3">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3">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3">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3">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3">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3">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3">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3">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3">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3">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3">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3">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3">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3">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3">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3">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3">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3">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3">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3">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3">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3">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3">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3">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3">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3">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3">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3">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3">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3">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3">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3">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3">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3">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3">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3">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3">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3">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3">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3">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3">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3">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3">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3">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3">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3">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3">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3">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3">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3">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3">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3">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3">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3">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3">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3">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3">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3">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3">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3">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3">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3">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3">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3">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3">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3">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3">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3">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3">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3">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3">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3">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3">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3">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3">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3">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3">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3">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3">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3">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3">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3">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3">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3">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3">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3">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3">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3">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3">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3">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3">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3">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3">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3">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3">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3">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3">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3">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3">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3">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3">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3">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3">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3">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3">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3">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3">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3">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3">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3">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3">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3">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3">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3">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3">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3">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3">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3">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3">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3">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3">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3">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3">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3">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3">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3">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3">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3">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3">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3">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3">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3">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3">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3">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3">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3">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3">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3">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3">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3">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3">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3">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3">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3">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3">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3">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3">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3">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3">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3">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3">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3">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3">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3">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3">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3">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3">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3">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3">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3">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3">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3">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3">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3">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3">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3">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3">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3">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3">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3">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3">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3">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3">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3">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3">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3">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3">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3">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3">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3">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3">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3">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3">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3">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3">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3">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3">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3">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3">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3">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3">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3">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3">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3">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3">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3">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3">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3">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3">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3">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3">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3">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3">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3">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3">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3">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3">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3">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3">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3">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3">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3">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3">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3">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3">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3">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3">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3">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3">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3">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3">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3">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3">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3">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3">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3">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3">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3">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3">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3">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3">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3">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3">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3">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3">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3">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3">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3">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3">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3">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3">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3">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3">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3">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3">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3">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3">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3">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3">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3">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3">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3">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3">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3">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3">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3">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3">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3">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3">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3">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3">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3">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3">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3">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3">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3">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3">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3">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3">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3">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3">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3">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3">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3">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3">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3">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3">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3">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3">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3">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3">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3">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3">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3">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3">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3">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3">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3">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3">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3">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3">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3">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3">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3">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3">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3">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3">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3">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3">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3">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3">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3">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3">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3">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3">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3">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3">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3">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3">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3">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3">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3">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3">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3">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3">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3">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3">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3">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3">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3">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3">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3">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3">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3">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3">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3">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3">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3">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3">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3">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3">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3">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3">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3">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3">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3">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3">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3">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3">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3">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3">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3">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3">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3">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3">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3">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3">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3">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3">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3">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3">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3">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3">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3">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3">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3">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3">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3">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3">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3">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3">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3">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3">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3">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3">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3">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3">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3">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3">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3">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3">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3">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3">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3">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3">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3">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3">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3">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3">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3">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3">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3">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3">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3">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3">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3">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3">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3">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3">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3">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3">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3">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3">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3">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3">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3">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3">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3">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3">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3">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3">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3">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3">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3">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3">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3">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3">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3">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3">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3">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3">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3">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3">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3">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3">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3">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3">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3">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3">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3">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3">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3">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3">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3">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3">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3">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3">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3">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3">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3">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3">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3">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3">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3">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3">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3">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3">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3">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3">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3">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3">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3">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3">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3">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3">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3">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3">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3">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3">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3">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3">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3">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3">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3">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3">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3">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3">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3">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3">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3">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3">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3">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3">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3">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3">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3">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3">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3">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3">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3">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3">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3">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3">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3">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3">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3">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3">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3">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3">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3">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3">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3">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3">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3">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3">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3">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3">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3">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3">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3">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3">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3">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3">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3">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3">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3">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3">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3">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3">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3">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3">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3">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3">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3">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3">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3">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3">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3">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3">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3">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3">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3">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3">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3">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3">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3">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3">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3">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3">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3">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3">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3">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3">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3">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3">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3">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3">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3">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3">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3">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3">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3">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3">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3">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3">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3">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3">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3">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3">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3">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3">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3">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3">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3">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3">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3">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3">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3">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3">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3">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3">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3">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3">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3">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3">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3">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3">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3">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3">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3">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3">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3">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3">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3">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3">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3">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3">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3">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3">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3">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3">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3">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3">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3">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3">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3">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3">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3">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3">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3">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3">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3">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3">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3">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3">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3">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3">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3">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3">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3">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3">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3">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3">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3">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3">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3">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3">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3">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3">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3">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3">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3">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3">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3">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3">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3">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3">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3">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3">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3">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3">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3">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3">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3">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3">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3">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3">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3">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3">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3">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3">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3">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3">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3">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3">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3">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3">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3">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3">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3">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3">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3">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3">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3">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3">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3">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3">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3">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3">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3">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3">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3">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3">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3">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3">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3">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3">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3">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3">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3">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3">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3">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3">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3">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3">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3">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3">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3">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3">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3">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3">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3">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3">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3">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3">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3">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3">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3">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3">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3">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3">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3">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3">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3">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3">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3">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3">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3">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3">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3">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3">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3">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3">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3">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3">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3">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3">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3">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3">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3">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3">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3">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3">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3">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3">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3">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3">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3">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3">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3">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3">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3">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3">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3">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3">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3">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3">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3">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3">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3">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3">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3">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3">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3">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3">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3">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3">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3">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3">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3">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3">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3">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3">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3">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3">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3">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3">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3">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3">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3">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3">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3">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3">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3">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3">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3">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3">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3">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3">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3">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3">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3">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3">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3">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3">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3">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3">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3">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3">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3">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3">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3">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3">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3">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3">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3">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3">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3">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3">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3">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3">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3">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3">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3">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3">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3">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3">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3">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3">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3">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3">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3">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3">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3">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3">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3">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3">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3">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3">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3">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3">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3">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3">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3">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3">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3">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3">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3">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3">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3">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3">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3">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3">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3">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3">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3">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3">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3">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3">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3">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3">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3">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3">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3">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3">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3">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3">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3">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3">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3">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3">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3">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3">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3">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3">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3">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3">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3">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3">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3">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3">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3">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3">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3">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3">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3">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3">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3">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3">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3">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3">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3">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3">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3">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3">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3">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3">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3">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3">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3">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3">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3">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3">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3">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3">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3">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3">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3">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3">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3">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3">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3">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3">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3">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3">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3">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3">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3">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3">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3">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3">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3">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3">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3">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3">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3">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3">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3">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3">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3">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3">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3">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3">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3">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3">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3">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3">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3">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3">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3">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3">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3">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3">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3">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3">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3">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3">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3">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3">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3">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3">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3">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3">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3">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3">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3">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3">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3">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3">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3">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3">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3">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3">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3">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3">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3">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3">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3">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3">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3">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3">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3">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3">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3">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3">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3">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3">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3">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3">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3">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3">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3">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3">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3">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3">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3">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3">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3">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3">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3">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3">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3">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3">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3">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3">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3">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3">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3">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3">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3">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3">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3">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3">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3">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3">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3">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3">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3">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3">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3">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3">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3">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3">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3">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3">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3">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3">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3">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3">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3">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3">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3">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3">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3">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3">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3">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3">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3">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3">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3">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3">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3">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3">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3">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3">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3">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3">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3">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3">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3">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3">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3">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3">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3">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3">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3">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3">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3">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3">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3">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3">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3">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3">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3">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3">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3">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3">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3">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3">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3">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3">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3">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3">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3">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3">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3">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3">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3">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3">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3">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3">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3">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3">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3">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3">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3">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3">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3">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3">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3">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3">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3">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3">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3">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3">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3">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3">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3">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3">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3">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3">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3">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3">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3">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3">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3">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3">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3">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3">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3">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3">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3">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3">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3">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3">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3">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3">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3">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3">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3">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3">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3">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3">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3">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3">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3">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3">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3">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3">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3">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3">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3">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3">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3">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3">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3">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3">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3">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3">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3">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3">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3">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3">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3">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3">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3">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3">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3">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3">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3">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3">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3">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3">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3">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3">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3">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3">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3">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3">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3">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3">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3">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3">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3">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3">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3">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3">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3">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3">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3">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3">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3">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3">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3">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3">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3">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3">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3">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3">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3">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3">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3">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3">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3">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3">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3">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3">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3">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3">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3">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3">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3">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3">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3">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3">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3">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3">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3">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3">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3">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3">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3">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3">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3">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3">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3">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3">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3">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3">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3">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3">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3">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3">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3">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3">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3">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3">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3">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3">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3">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3">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3">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3">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3">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3">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3">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3">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3">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3">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3">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3">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3">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3">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3">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3">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3">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3">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3">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3">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3">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3">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3">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3">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3">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3">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3">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3">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3">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3">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3">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3">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3">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3">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3">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3">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3">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3">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3">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3">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3">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3">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3">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3">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3">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3">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3">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3">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3">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3">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3">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3">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3">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3">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3">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3">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3">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3">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3">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3">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3">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3">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3">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3">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3">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3">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3">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3">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3">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3">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3">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3">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3">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3">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3">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3">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3">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3">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3">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3">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3">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3">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3">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3">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3">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3">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3">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3">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3">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3">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3">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3">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3">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3">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3">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3">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3">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3">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3">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3">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3">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3">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3">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3">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3">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3">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3">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3">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3">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3">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3">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3">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3">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3">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3">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3">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3">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3">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3">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3">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3">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3">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3">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3">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3">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3">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3">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3">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3">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3">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3">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3">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3">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3">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3">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3">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3">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3">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3">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3">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3">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3">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3">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3">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3">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3">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3">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3">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3">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3">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3">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3">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3">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3">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3">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3">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3">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3">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3">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3">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3">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3">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3">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3">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3">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3">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3">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3">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3">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3">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3">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3">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3">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3">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3">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3">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3">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3">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3">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3">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3">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3">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3">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3">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3">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3">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3">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3">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3">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3">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3">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3">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3">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3">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3">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3">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3">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3">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3">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3">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3">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3">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3">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3">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3">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3">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3">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3">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3">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3">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3">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3">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3">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3">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3">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3">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3">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3">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3">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3">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3">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3">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3">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3">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3">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3">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3">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3">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3">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3">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3">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3">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3">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3">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3">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3">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3">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3">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3">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3">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3">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3">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3">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3">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3">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3">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3">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3">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3">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3">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3">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3">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3">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3">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3">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3">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3">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3">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3">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3">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3">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3">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3">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3">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3">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3">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3">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3">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3">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3">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3">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3">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3">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3">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3">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3">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3">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3">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3">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3">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3">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3">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3">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3">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3">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3">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3">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3">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3">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3">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3">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3">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3">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3">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3">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3">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3">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3">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3">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3">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3">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3">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3">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3">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3">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3">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3">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3">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3">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3">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3">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3">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3">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3">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3">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3">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3">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3">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3">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3">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3">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3">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3">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3">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3">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3">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3">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3">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3">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3">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3">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3">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3">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3">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3">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3">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3">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3">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3">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3">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3">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3">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3">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3">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3">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3">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3">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3">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3">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3">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3">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3">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3">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3">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3">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3">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3">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3">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3">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3">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3">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3">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3">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3">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3">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3">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3">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3">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3">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3">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3">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3">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3">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3">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3">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3">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3">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3">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3">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3">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3">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3">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3">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3">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3">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3">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3">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3">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3">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3">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3">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3">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3">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3">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3">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3">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3">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3">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3">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3">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3">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3">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3">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3">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3">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3">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3">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3">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3">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3">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3">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3">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3">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3">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3">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3">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3">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3">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3">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3">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3">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3">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3">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3">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3">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3">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3">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3">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3">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3">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3">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3">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3">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3">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3">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3">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3">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3">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3">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3">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3">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3">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3">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3">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3">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3">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3">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3">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3">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3">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3">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3">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3">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3">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3">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3">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3">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3">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3">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3">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3">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3">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3">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3">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3">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3">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3">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3">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3">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3">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3">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3">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3">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3">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3">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3">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3">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3">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3">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3">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3">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3">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3">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3">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3">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3">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3">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3">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3">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3">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3">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3">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3">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3">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3">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3">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3">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3">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3">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3">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3">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3">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3">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3">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3">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3">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3">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3">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3">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3">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3">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3">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3">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3">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3">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3">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3">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3">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3">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3">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3">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3">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3">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3">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3">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3">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3">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3">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3">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3">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3">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3">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3">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3">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3">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3">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3">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3">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3">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3">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3">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3">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3">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3">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3">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3">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3">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3">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3">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3">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3">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3">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3">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3">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3">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3">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3">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3">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3">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3">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3">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3">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3">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3">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3">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3">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3">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3">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3">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3">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3">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3">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3">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3">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3">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3">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3">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3">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3">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3">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3">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3">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3">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3">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3">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3">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3">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3">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3">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3">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3">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3">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3">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3">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3">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3">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3">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3">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3">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3">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3">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3">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3">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3">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3">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3">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3">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3">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3">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3">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3">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3">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3">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3">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3">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3">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3">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3">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3">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3">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3">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3">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3">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3">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x14ac:dyDescent="0.3">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3">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3">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3">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3">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3">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3">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3">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3">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3">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3">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3">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3">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3">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3">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3">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3">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3">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3">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3">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3">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3">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3">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3">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3">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3">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3">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3">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3">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3">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3">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3">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3">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3">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3">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3">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3">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3">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3">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3">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3">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3">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3">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3">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3">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3">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3">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3">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3">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3">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3">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3">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3">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3">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3">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3">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3">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3">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3">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3">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3">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3">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3">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3">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3">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3">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3">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3">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3">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3">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3">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3">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3">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3">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3">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3">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3">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3">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3">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3">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3">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3">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3">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3">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3">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3">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3">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3">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3">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3">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3">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3">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3">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3">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3">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3">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3">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3">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3">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3">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3">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3">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3">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3">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3">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3">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3">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3">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3">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3">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3">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3">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3">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3">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3">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3">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3">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3">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3">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3">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3">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3">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3">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3">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3">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3">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3">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3">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3">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3">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3">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3">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3">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3">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3">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3">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3">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3">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3">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3">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3">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3">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3">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3">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3">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3">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3">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3">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3">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3">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3">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3">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3">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3">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3">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3">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3">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3">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3">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3">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3">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3">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3">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3">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3">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3">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3">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3">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3">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3">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3">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3">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3">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3">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3">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3">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3">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3">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3">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3">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3">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3">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3">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3">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3">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3">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3">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3">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3">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3">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3">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3">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3">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3">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3">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3">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3">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3">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3">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3">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3">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3">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3">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3">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3">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3">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3">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3">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3">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3">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3">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3">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3">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3">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3">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3">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3">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3">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3">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3">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3">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3">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3">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3">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3">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3">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3">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3">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3">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3">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3">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3">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3">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3">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3">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3">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3">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3">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3">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3">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3">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3">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3">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3">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3">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3">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3">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3">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3">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3">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3">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3">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3">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3">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3">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3">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3">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3">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3">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3">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3">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3">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3">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3">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3">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3">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3">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3">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3">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3">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3">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3">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3">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3">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3">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3">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3">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3">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3">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3">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3">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3">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3">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3">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3">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3">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3">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3">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3">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3">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3">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3">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3">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3">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3">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3">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3">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3">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3">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3">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3">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3">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3">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3">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3">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3">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3">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3">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3">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3">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3">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3">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3">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3">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3">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3">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3">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3">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3">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3">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3">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3">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3">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3">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3">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3">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3">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3">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3">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3">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3">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3">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3">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3">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3">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3">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3">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3">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3">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3">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3">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3">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3">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3">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3">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3">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3">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3">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3">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3">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3">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3">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3">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3">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3">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3">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3">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3">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3">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3">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3">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3">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3">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3">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3">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3">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3">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3">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3">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3">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3">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3">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3">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3">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3">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3">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3">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3">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3">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3">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3">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3">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3">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3">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3">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3">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3">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3">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3">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3">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3">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3">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3">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3">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3">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3">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3">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3">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3">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3">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3">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3">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3">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3">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3">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3">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3">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3">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3">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3">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3">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3">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3">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3">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3">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3">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3">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3">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3">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3">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3">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3">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3">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3">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3">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3">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3">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3">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3">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3">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3">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3">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3">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3">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3">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3">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3">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3">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3">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3">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3">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3">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3">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3">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3">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3">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3">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3">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3">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3">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3">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3">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3">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3">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3">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3">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3">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3">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3">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3">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3">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3">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3">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3">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3">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3">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3">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3">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3">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3">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3">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3">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3">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3">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3">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3">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3">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3">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3">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3">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3">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3">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3">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3">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3">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3">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3">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3">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3">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3">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3">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3">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3">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3">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3">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3">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3">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3">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3">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3">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3">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3">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3">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3">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3">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3">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3">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3">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3">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3">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3">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3">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3">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3">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3">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3">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3">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3">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3">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3">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3">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3">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3">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3">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3">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3">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3">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3">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3">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3">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3">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3">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3">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3">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3">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3">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3">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3">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3">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3">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3">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3">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3">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3">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3">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3">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3">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3">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3">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3">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3">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3">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3">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3">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3">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3">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3">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3">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3">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3">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3">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3">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3">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3">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3">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3">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3">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3">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3">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3">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3">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3">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3">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3">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3">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3">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3">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3">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3">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3">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3">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3">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3">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3">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3">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3">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3">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3">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3">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3">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3">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3">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3">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3">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3">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3">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3">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3">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3">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3">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3">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3">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3">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3">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3">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3">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3">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3">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3">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3">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3">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3">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3">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3">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3">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3">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3">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3">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3">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3">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3">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3">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3">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3">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3">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3">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3">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3">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3">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3">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3">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3">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3">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3">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3">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3">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3">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3">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3">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3">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3">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3">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3">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3">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3">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3">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3">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3">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3">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3">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3">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3">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3">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3">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3">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3">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3">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3">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3">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3">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3">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3">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3">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3">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3">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3">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3">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3">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3">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3">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3">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3">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3">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3">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3">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3">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3">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3">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3">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3">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3">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3">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3">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3">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3">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3">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3">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3">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3">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3">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3">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3">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3">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3">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3">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3">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3">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3">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3">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3">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3">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3">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3">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3">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3">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3">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3">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3">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3">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3">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3">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3">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3">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3">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3">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3">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3">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3">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3">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3">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3">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3">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3">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3">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3">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3">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3">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3">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3">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3">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3">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3">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3">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3">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3">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3">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3">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3">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3">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3">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3">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3">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3">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3">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3">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3">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3">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3">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3">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3">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3">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3">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3">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3">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3">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3">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3">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3">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3">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3">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3">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3">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3">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3">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3">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3">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3">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3">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3">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3">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3">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3">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3">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3">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3">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3">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3">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3">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3">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3">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3">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3">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3">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3">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3">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3">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3">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3">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3">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3">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3">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3">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3">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3">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3">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3">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3">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3">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3">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3">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3">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3">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3">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3">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3">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3">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3">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3">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3">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3">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3">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3">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3">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3">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3">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3">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3">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3">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3">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3">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3">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3">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3">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3">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3">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3">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3">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3">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3">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3">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3">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3">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3">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3">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3">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3">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3">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3">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3">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3">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3">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3">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3">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3">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3">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3">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3">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3">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3">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3">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3">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3">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3">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3">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3">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3">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3">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3">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3">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3">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3">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3">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3">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3">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3">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3">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3">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3">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3">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3">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3">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3">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3">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3">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3">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3">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3">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3">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3">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3">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3">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3">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3">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3">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3">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3">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3">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3">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3">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3">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3">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3">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3">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3">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3">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3">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3">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3">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3">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3">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3">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3">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3">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3">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3">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3">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3">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3">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3">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3">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3">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3">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3">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3">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3">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3">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3">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3">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3">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3">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3">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3">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3">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3">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3">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3">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3">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3">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3">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3">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3">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3">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3">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3">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3">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3">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3">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3">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3">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3">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3">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3">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3">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3">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3">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3">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3">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3">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3">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3">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3">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3">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3">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3">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3">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3">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3">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3">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3">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3">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3">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3">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3">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3">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3">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3">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3">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3">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3">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3">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3">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3">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3">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3">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3">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3">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3">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3">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3">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3">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3">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3">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3">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3">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3">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3">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3">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3">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3">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3">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3">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3">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3">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3">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3">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3">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3">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3">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3">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3">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3">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3">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3">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3">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3">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3">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3">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3">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3">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3">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3">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3">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3">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3">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3">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3">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3">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3">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3">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3">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3">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3">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3">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3">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3">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3">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3">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3">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3">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3">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3">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3">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3">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3">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3">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3">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3">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3">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3">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3">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3">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3">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3">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3">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3">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3">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3">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3">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3">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3">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3">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3">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3">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3">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3">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3">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3">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3">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3">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3">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3">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3">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3">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3">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3">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3">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3">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3">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3">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3">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3">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3">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3">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3">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3">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3">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3">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3">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3">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3">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3">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3">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3">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3">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3">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3">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3">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3">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3">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3">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3">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3">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3">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3">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3">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3">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3">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3">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3">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3">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3">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3">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3">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3">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3">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3">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3">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3">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3">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3">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3">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3">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3">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3">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3">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3">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3">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3">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3">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3">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3">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3">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3">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3">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3">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3">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3">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3">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3">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3">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3">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3">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3">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3">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3">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3">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3">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3">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3">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3">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3">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3">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3">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3">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3">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3">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3">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3">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3">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3">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3">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3">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3">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3">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3">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3">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3">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3">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3">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3">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3">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3">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3">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3">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3">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3">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3">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3">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3">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3">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3">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3">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3">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3">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3">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3">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3">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3">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3">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3">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3">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3">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3">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3">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3">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3">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3">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3">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3">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3">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3">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3">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3">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3">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3">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3">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3">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3">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3">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3">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3">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3">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3">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3">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3">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3">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3">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3">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3">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3">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3">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3">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3">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3">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3">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3">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3">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3">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3">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3">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3">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3">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3">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3">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3">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3">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3">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3">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3">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3">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3">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3">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3">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3">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3">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3">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3">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3">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3">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3">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3">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3">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3">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3">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3">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3">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3">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3">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3">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3">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3">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3">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3">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3">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3">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3">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3">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3">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3">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3">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3">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3">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3">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3">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3">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3">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3">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3">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3">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3">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3">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3">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3">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3">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3">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3">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3">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3">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3">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3">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3">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3">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3">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3">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3">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3">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3">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3">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3">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3">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3">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3">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3">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3">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3">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3">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3">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3">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3">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3">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3">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3">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3">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3">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3">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3">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3">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3">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3">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3">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3">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3">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3">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3">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3">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3">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3">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3">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3">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3">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3">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3">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3">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3">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3">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3">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3">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3">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3">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3">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3">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3">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3">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3">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3">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3">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3">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3">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3">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3">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3">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3">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3">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3">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3">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3">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3">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3">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3">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3">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3">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3">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3">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3">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3">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3">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3">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3">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3">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3">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3">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3">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3">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3">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3">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3">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3">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3">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3">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3">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3">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3">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3">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3">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3">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3">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3">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3">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3">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3">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3">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3">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3">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3">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3">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3">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3">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3">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3">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3">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3">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3">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3">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3">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3">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3">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3">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3">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3">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3">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3">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3">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3">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3">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3">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3">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3">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3">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3">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3">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3">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3">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3">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3">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3">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3">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3">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3">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3">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3">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3">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3">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3">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3">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3">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3">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3">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3">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3">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3">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3">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3">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3">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3">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3">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3">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3">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3">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3">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3">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3">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3">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3">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3">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3">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3">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3">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3">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3">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3">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3">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3">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3">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3">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3">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3">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3">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3">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3">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3">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3">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3">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3">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3">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3">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3">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3">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3">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3">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3">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3">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3">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3">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3">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3">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3">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3">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3">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3">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3">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3">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3">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3">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3">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3">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3">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3">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3">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3">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3">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3">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3">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3">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3">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3">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3">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3">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3">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3">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3">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3">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3">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3">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3">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3">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3">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3">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3">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3">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3">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3">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3">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3">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3">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3">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3">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3">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3">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3">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3">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3">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3">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3">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3">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3">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3">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3">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3">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3">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3">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3">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3">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3">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3">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3">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3">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3">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3">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3">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3">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3">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3">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3">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3">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3">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3">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3">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3">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3">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3">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3">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3">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3">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3">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3">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3">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3">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3">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3">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3">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3">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3">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3">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3">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3">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3">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3">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3">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3">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3">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3">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3">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3">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3">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3">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3">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3">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3">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3">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3">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3">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3">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3">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3">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3">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3">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3">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3">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3">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3">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3">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3">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3">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3">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3">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3">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3">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3">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3">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3">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3">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3">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3">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3">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3">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3">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3">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3">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3">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3">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3">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3">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3">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3">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3">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3">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3">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3">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3">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3">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3">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3">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3">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3">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3">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3">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3">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3">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3">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3">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3">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3">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3">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3">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3">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3">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3">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3">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3">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3">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3">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3">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3">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3">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3">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3">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3">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3">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3">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3">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3">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3">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3">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3">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3">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3">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3">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3">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3">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3">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3">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3">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3">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3">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3">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3">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3">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3">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3">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3">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3">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3">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3">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3">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3">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3">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3">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3">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3">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3">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3">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3">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3">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3">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3">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3">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3">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3">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3">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3">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3">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3">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3">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3">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3">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3">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3">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3">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3">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3">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3">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3">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3">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3">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3">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3">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3">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3">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3">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3">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3">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3">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3">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3">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3">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3">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3">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3">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3">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3">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3">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3">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3">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3">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3">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3">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3">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3">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3">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3">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3">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3">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3">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3">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3">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3">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3">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3">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3">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3">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3">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3">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3">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3">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3">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3">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3">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3">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3">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3">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3">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3">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3">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3">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3">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3">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3">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3">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3">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3">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3">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3">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3">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3">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3">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3">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3">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3">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3">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3">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3">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3">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3">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3">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3">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3">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3">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3">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3">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3">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3">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3">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3">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3">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3">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3">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3">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3">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3">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3">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3">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3">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3">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3">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3">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3">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3">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3">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3">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3">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3">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3">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3">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3">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3">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3">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3">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3">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3">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3">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3">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3">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3">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3">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3">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3">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3">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3">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3">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3">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3">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3">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3">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3">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3">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3">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3">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3">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3">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3">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3">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3">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3">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3">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3">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3">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3">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3">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3">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3">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3">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3">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3">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3">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3">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3">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3">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3">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3">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3">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3">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3">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3">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3">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3">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3">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3">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3">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3">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3">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3">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3">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3">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3">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3">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3">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3">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3">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3">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3">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3">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3">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3">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3">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3">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3">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3">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3">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3">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3">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3">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3">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3">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3">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3">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3">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3">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3">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3">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3">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3">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3">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3">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3">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3">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3">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3">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3">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3">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3">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3">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3">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3">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3">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3">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3">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3">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3">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3">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3">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3">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3">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3">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3">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3">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3">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3">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3">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3">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3">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3">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3">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3">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3">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3">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3">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3">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3">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3">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3">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3">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3">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3">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3">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3">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3">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3">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3">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3">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3">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3">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3">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3">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3">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3">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3">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3">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3">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3">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3">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3">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3">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3">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3">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3">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3">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3">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3">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3">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3">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3">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3">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3">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3">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3">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3">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3">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3">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3">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3">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3">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3">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3">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3">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3">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3">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3">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3">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3">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3">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3">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3">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3">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3">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3">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3">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3">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3">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3">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3">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3">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3">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3">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3">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3">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3">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3">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3">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3">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3">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3">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3">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3">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3">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3">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3">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3">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3">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3">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3">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3">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3">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3">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3">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3">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3">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3">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3">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3">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3">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3">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3">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3">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3">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3">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3">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3">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3">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3">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3">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3">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3">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3">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3">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3">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3">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3">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3">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3">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3">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3">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3">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3">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3">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3">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3">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3">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3">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3">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3">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3">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3">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3">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3">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3">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3">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3">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3">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3">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3">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3">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3">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3">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3">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3">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3">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3">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3">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3">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3">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3">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3">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3">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3">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3">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3">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3">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3">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3">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3">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3">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3">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3">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3">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3">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3">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3">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3">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3">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3">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3">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3">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3">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3">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3">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3">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3">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3">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3">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3">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3">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3">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3">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3">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3">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3">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3">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3">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3">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3">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3">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3">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3">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3">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3">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3">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3">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3">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3">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3">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3">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3">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3">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3">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3">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3">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3">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3">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3">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3">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3">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3">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3">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3">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3">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3">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3">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3">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3">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3">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3">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3">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3">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3">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3">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3">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3">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3">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3">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3">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3">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3">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3">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3">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3">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3">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3">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3">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3">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3">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3">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3">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3">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3">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3">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3">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3">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3">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3">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3">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3">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3">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3">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3">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3">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3">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3">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3">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3">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3">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3">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3">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3">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3">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3">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3">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3">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3">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3">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3">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3">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3">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3">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3">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3">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3">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3">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3">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3">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3">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3">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3">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3">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3">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3">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3">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3">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3">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3">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3">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3">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3">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3">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3">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3">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3">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3">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3">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3">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3">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3">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3">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3">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3">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3">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3">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3">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3">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3">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3">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3">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3">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3">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3">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3">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3">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3">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3">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3">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3">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3">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3">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3">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3">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3">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3">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3">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3">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3">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3">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3">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3">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3">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3">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3">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3">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3">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3">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3">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3">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3">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3">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3">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3">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3">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3">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3">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3">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3">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3">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3">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3">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3">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3">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3">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3">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3">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3">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3">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3">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3">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3">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3">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3">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3">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3">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3">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3">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3">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3">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3">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3">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3">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3">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3">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3">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3">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3">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3">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3">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3">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3">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3">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3">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3">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3">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3">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3">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3">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3">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3">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3">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3">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3">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3">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3">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3">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3">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3">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3">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3">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3">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3">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3">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3">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3">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3">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3">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3">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3">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3">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3">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3">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3">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3">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3">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3">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3">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3">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3">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3">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3">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3">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3">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3">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3">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3">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3">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3">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3">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3">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3">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3">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3">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3">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3">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3">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3">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3">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3">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3">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3">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3">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3">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3">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3">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3">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3">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3">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3">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3">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3">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3">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3">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3">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3">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3">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3">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3">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3">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3">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3">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3">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3">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3">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3">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3">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3">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3">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3">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3">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3">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3">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3">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3">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3">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3">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3">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3">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3">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3">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3">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3">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3">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3">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3">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3">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3">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3">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3">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3">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3">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3">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3">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3">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3">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3">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3">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3">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3">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3">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3">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3">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3">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3">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3">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3">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3">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3">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3">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3">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3">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3">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3">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3">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3">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3">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3">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3">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3">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3">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3">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3">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3">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3">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3">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3">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3">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3">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3">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3">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3">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3">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3">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3">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3">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3">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3">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3">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3">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3">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3">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3">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3">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3">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3">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3">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3">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3">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3">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3">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3">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3">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3">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3">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3">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3">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3">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3">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3">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3">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3">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3">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3">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3">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3">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3">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3">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3">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3">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3">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3">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3">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3">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3">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3">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3">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3">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3">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3">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3">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3">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3">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3">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3">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3">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3">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3">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3">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3">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3">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3">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3">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3">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3">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3">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3">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3">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3">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3">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3">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3">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3">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3">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3">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3">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3">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3">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3">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3">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3">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3">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3">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3">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3">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3">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3">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3">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3">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3">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3">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3">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3">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3">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3">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3">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3">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3">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3">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3">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3">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3">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3">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3">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3">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3">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3">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3">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3">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3">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3">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3">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3">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3">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3">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3">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3">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3">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3">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3">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3">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3">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3">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3">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3">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3">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3">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3">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3">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3">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3">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3">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3">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3">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3">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3">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3">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3">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3">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3">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3">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3">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3">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3">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3">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3">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3">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3">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3">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3">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3">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3">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3">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3">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3">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3">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3">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3">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3">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3">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3">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3">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3">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3">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3">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3">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3">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3">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3">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3">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3">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3">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3">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3">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3">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3">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3">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3">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3">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3">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3">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3">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3">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3">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3">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3">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3">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3">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3">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3">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3">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3">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3">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3">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3">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3">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3">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3">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3">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3">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3">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3">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3">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3">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3">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3">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3">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3">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3">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3">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3">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3">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3">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3">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3">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3">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3">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3">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3">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3">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3">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3">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3">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3">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3">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3">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3">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3">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3">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3">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3">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3">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3">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3">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3">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3">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3">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3">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3">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3">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3">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3">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3">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3">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3">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3">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3">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3">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3">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3">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3">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3">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3">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3">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3">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3">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3">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3">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3">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3">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3">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3">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3">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3">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3">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3">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3">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3">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3">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3">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3">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3">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3">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3">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3">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3">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3">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3">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3">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3">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3">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3">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3">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3">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3">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3">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3">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3">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3">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3">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3">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3">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3">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3">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3">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3">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3">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3">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3">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3">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3">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3">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3">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3">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3">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3">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3">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3">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3">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3">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3">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3">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3">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3">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3">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3">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3">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3">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3">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3">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3">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3">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3">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3">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3">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3">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3">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3">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3">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3">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3">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3">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3">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3">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3">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3">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3">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3">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3">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3">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3">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3">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3">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3">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3">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3">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3">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3">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3">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3">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3">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3">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3">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3">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3">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3">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3">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3">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3">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3">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3">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3">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3">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3">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3">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3">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3">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3">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3">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3">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3">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3">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3">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3">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3">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3">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3">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3">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3">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3">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3">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3">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3">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3">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3">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3">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3">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3">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3">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3">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3">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3">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3">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3">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3">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3">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3">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3">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3">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3">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3">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3">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3">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3">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3">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3">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3">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3">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3">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3">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3">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3">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3">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3">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3">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3">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3">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3">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3">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3">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3">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3">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3">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3">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3">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3">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3">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3">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3">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3">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3">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3">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3">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3">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3">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3">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3">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3">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3">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3">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3">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3">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3">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3">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3">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3">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3">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3">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3">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3">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3">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3">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3">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3">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3">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3">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3">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3">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3">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3">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3">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3">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3">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3">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3">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3">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3">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3">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3">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3">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3">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3">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3">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3">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3">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3">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3">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3">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3">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3">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3">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3">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3">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3">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3">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3">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3">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3">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3">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3">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3">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3">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3">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3">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3">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3">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3">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3">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3">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3">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3">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3">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3">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3">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3">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3">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3">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3">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3">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3">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3">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3">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3">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3">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3">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3">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3">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3">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3">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3">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3">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3">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3">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3">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3">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3">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3">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3">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3">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3">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3">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3">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3">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3">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3">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3">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3">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3">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3">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3">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3">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3">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3">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3">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3">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3">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3">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3">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3">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3">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3">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3">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3">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3">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3">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3">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3">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3">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3">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3">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3">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3">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3">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3">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3">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3">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3">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3">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3">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3">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3">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3">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3">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3">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3">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3">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3">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3">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3">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3">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3">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3">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3">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3">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3">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3">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3">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3">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3">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3">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3">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3">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3">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3">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3">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3">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3">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3">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3">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3">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3">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3">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3">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3">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3">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3">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3">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3">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3">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3">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3">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3">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3">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3">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3">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3">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3">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3">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3">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3">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3">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3">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3">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3">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3">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3">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3">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3">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3">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3">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3">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3">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3">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3">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3">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3">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3">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3">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3">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3">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3">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3">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3">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3">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3">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3">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3">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3">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3">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3">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3">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3">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3">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3">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3">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3">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3">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3">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3">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3">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3">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3">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3">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3">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3">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3">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3">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3">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3">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3">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3">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3">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3">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3">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3">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3">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3">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3">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3">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3">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3">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3">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3">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3">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3">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3">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3">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3">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3">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3">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3">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3">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3">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3">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3">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3">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3">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Dasboard</vt:lpstr>
      <vt:lpstr>Main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supare</dc:creator>
  <cp:lastModifiedBy>om supare</cp:lastModifiedBy>
  <dcterms:created xsi:type="dcterms:W3CDTF">2026-02-14T06:36:16Z</dcterms:created>
  <dcterms:modified xsi:type="dcterms:W3CDTF">2026-03-17T09:51:54Z</dcterms:modified>
</cp:coreProperties>
</file>