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ona\Downloads\"/>
    </mc:Choice>
  </mc:AlternateContent>
  <xr:revisionPtr revIDLastSave="0" documentId="13_ncr:1_{D3F9E575-4D65-4BCA-A7E9-7C9A0547235E}" xr6:coauthVersionLast="47" xr6:coauthVersionMax="47" xr10:uidLastSave="{00000000-0000-0000-0000-000000000000}"/>
  <bookViews>
    <workbookView xWindow="-108" yWindow="-108" windowWidth="23256" windowHeight="12456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2" i="4"/>
  <c r="D51" i="4" l="1"/>
  <c r="D52" i="4"/>
  <c r="D53" i="4"/>
  <c r="D54" i="4"/>
  <c r="D55" i="4"/>
  <c r="D56" i="4"/>
  <c r="D57" i="4"/>
  <c r="D58" i="4"/>
  <c r="D59" i="4"/>
  <c r="D50" i="4"/>
  <c r="C42" i="4"/>
  <c r="C43" i="4"/>
  <c r="C41" i="4"/>
  <c r="C40" i="4"/>
  <c r="C39" i="4"/>
  <c r="C38" i="4"/>
  <c r="C37" i="4"/>
  <c r="C34" i="4"/>
  <c r="B34" i="4"/>
  <c r="B7" i="4"/>
  <c r="B5" i="4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<sst xmlns="http://schemas.openxmlformats.org/spreadsheetml/2006/main" count="110" uniqueCount="77">
  <si>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</si>
  <si>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</si>
  <si>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</si>
  <si>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</si>
  <si>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</si>
  <si>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</si>
  <si>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</si>
  <si>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</si>
  <si>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</si>
  <si>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</si>
  <si>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</si>
  <si>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</si>
  <si>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</si>
  <si>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</si>
  <si>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</si>
  <si>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</si>
  <si>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</si>
  <si>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</si>
  <si>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</si>
  <si>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</si>
  <si>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</si>
  <si>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</si>
  <si>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</si>
  <si>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</si>
  <si>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</si>
  <si>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</si>
  <si>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</si>
  <si>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</si>
  <si>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</si>
  <si>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</si>
  <si>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</si>
  <si>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</si>
  <si>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</si>
  <si>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</si>
  <si>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</si>
  <si>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</si>
  <si>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</si>
  <si>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</si>
  <si>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</si>
  <si>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</si>
  <si>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</si>
  <si>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</si>
  <si>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</si>
  <si>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</si>
  <si>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</si>
  <si>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</si>
  <si>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</si>
  <si>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</si>
  <si>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</si>
  <si>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</si>
  <si>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</si>
  <si>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</si>
  <si>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</si>
  <si>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</si>
  <si>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</si>
  <si>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</si>
  <si>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</si>
  <si>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</si>
  <si>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</si>
  <si>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</si>
  <si>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</si>
  <si>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</si>
  <si>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</si>
  <si>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</si>
  <si>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</si>
  <si>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</si>
  <si>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PO Date - Old</t>
  </si>
  <si>
    <t>No. of Columns</t>
  </si>
  <si>
    <t>No. of Rows</t>
  </si>
  <si>
    <t>PO Date - Updated</t>
  </si>
  <si>
    <t>No. of City</t>
  </si>
  <si>
    <t>Group 15</t>
  </si>
  <si>
    <t>Candor, Elino F.</t>
  </si>
  <si>
    <t>Ona, Adrian D.</t>
  </si>
  <si>
    <t>Column1</t>
  </si>
  <si>
    <t>Column2</t>
  </si>
  <si>
    <t>MEXE-4106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</si>
</sst>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%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left"/>
    </xf>
    <xf numFmtId="1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0" fillId="0" borderId="9" xfId="0" applyBorder="1" applyAlignment="1">
      <alignment horizontal="center"/>
    </xf>
    <xf numFmtId="165" fontId="0" fillId="0" borderId="2" xfId="1" applyNumberFormat="1" applyFont="1" applyBorder="1" applyAlignment="1">
      <alignment horizontal="left"/>
    </xf>
    <xf numFmtId="0" fontId="0" fillId="0" borderId="10" xfId="0" applyBorder="1"/>
  </cellXfs>
  <cellStyles count="2">
    <cellStyle name="Normal" xfId="0" builtinId="0"/>
    <cellStyle name="Percent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4EB32-F815-4B7B-A5EA-3184B3E2DF6A}" name="Table1" displayName="Table1" ref="B49:D59" totalsRowShown="0" headerRowBorderDxfId="16" tableBorderDxfId="15" totalsRowBorderDxfId="14">
  <autoFilter ref="B49:D59" xr:uid="{8174EB32-F815-4B7B-A5EA-3184B3E2DF6A}"/>
  <tableColumns count="3">
    <tableColumn id="1" xr3:uid="{7E9C413A-E5F0-4C6A-B30C-9264FCB9F9CF}" name="Product" dataDxfId="13"/>
    <tableColumn id="2" xr3:uid="{4F678685-3F83-46DC-8A11-100B3D520C29}" name="Tax" dataDxfId="12" dataCellStyle="Percent"/>
    <tableColumn id="3" xr3:uid="{0B366DB0-C659-426E-8D1A-C06D49FD9DEE}" name="Level" dataDxfId="11">
      <calculatedColumnFormula>IF(AND(C50&gt;=0.1%, C50&lt;=1.9%), "TAX LEVEL1", IF(AND(C50&gt;=2%, C50&lt;=3%), "TAX LEVEL2", IF(AND(C50&gt;=3.1%, C50&lt;=5.5%), "TAX LEVEL3" )))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BFBB3-78D5-4A4E-BBBA-16CE7060D587}" name="Table2" displayName="Table2" ref="B10:C31" totalsRowShown="0" dataDxfId="10">
  <autoFilter ref="B10:C31" xr:uid="{12DBFBB3-78D5-4A4E-BBBA-16CE7060D587}"/>
  <tableColumns count="2">
    <tableColumn id="1" xr3:uid="{30860DF5-9980-409E-99C9-502623D28295}" name="Column1" dataDxfId="9"/>
    <tableColumn id="2" xr3:uid="{B621D05C-C0EE-4BED-825F-140BAD882E2B}" name="Column2" dataDxfId="8">
      <calculatedColumnFormula>B11+3</calculatedColumn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D2B99-DDAC-4B3F-AB6D-6928ED8C4332}" name="Table3" displayName="Table3" ref="B33:C34" totalsRowShown="0" tableBorderDxfId="7">
  <autoFilter ref="B33:C34" xr:uid="{098D2B99-DDAC-4B3F-AB6D-6928ED8C4332}"/>
  <tableColumns count="2">
    <tableColumn id="1" xr3:uid="{BC23E2F7-4A96-480B-A466-5C04E63FA0FC}" name="No. of Columns" dataDxfId="6">
      <calculatedColumnFormula>COLUMNS('Data set'!A2:H2)</calculatedColumnFormula>
    </tableColumn>
    <tableColumn id="2" xr3:uid="{EB0C61D7-02B8-4348-9619-BBB7ADCE79E5}" name="No. of Rows" dataDxfId="5">
      <calculatedColumnFormula>COLUMNS('Data set'!A2:H2)*ROWS('Data set'!A2:H21)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60B07B-41A5-41E6-A752-0B3757B5A126}" name="Table4" displayName="Table4" ref="B36:C43" totalsRowShown="0" headerRowDxfId="4" dataDxfId="3">
  <autoFilter ref="B36:C43" xr:uid="{E360B07B-41A5-41E6-A752-0B3757B5A126}"/>
  <tableColumns count="2">
    <tableColumn id="1" xr3:uid="{E2EF4886-4EFE-4CC5-8648-76F9CB836165}" name="City" dataDxfId="2"/>
    <tableColumn id="2" xr3:uid="{0D108E54-2F56-4548-A897-93D91CAA20A5}" name="No. of City" dataDxfId="1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83956C-B3CD-4CED-9520-7C39A4DA1A4C}" name="Table10" displayName="Table10" ref="E1:E4" totalsRowShown="0" headerRowDxfId="0">
  <autoFilter ref="E1:E4" xr:uid="{0B83956C-B3CD-4CED-9520-7C39A4DA1A4C}"/>
  <tableColumns count="1">
    <tableColumn id="1" xr3:uid="{15D20331-A7E0-48D1-BF73-68980F360005}" name="Group 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F4" sqref="F4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11.6640625" bestFit="1" customWidth="1"/>
  </cols>
  <sheetData>
    <row r="1" spans="1:10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">
      <c r="A3" t="s">
        <v>6</v>
      </c>
      <c r="B3" t="s">
        <v>27</v>
      </c>
      <c r="C3" s="8">
        <v>120000</v>
      </c>
      <c r="D3" s="3">
        <f t="shared" ref="D3:D21" si="0">F3+3</f>
        <v>43827</v>
      </c>
      <c r="E3" t="s">
        <v>34</v>
      </c>
      <c r="F3" s="3">
        <v>43824</v>
      </c>
      <c r="G3" s="4">
        <v>1.4999999999999999E-2</v>
      </c>
      <c r="H3" s="8">
        <f t="shared" ref="H3:H21" si="1">C3-G3*C3</f>
        <v>118200</v>
      </c>
    </row>
    <row r="4" spans="1:10" x14ac:dyDescent="0.3">
      <c r="A4" t="s">
        <v>7</v>
      </c>
      <c r="B4" t="s">
        <v>28</v>
      </c>
      <c r="C4" s="8">
        <v>300000</v>
      </c>
      <c r="D4" s="3">
        <f t="shared" si="0"/>
        <v>43828</v>
      </c>
      <c r="E4" t="s">
        <v>35</v>
      </c>
      <c r="F4" s="3">
        <v>43825</v>
      </c>
      <c r="G4" s="4">
        <v>2.1999999999999999E-2</v>
      </c>
      <c r="H4" s="8">
        <f t="shared" si="1"/>
        <v>293400</v>
      </c>
    </row>
    <row r="5" spans="1:10" x14ac:dyDescent="0.3">
      <c r="A5" t="s">
        <v>8</v>
      </c>
      <c r="B5" t="s">
        <v>27</v>
      </c>
      <c r="C5" s="8">
        <v>14500</v>
      </c>
      <c r="D5" s="3">
        <f t="shared" si="0"/>
        <v>43829</v>
      </c>
      <c r="E5" t="s">
        <v>36</v>
      </c>
      <c r="F5" s="3">
        <v>43826</v>
      </c>
      <c r="G5" s="4">
        <v>1.7999999999999999E-2</v>
      </c>
      <c r="H5" s="8">
        <f t="shared" si="1"/>
        <v>14239</v>
      </c>
    </row>
    <row r="6" spans="1:10" x14ac:dyDescent="0.3">
      <c r="A6" t="s">
        <v>9</v>
      </c>
      <c r="B6" t="s">
        <v>29</v>
      </c>
      <c r="C6" s="8">
        <v>20000</v>
      </c>
      <c r="D6" s="3">
        <f t="shared" si="0"/>
        <v>43830</v>
      </c>
      <c r="E6" t="s">
        <v>37</v>
      </c>
      <c r="F6" s="3">
        <v>43827</v>
      </c>
      <c r="G6" s="4">
        <v>2.8500000000000001E-2</v>
      </c>
      <c r="H6" s="8">
        <f t="shared" si="1"/>
        <v>19430</v>
      </c>
    </row>
    <row r="7" spans="1:10" x14ac:dyDescent="0.3">
      <c r="A7" t="s">
        <v>10</v>
      </c>
      <c r="B7" t="s">
        <v>26</v>
      </c>
      <c r="C7" s="8">
        <v>25500</v>
      </c>
      <c r="D7" s="3">
        <f t="shared" si="0"/>
        <v>43831</v>
      </c>
      <c r="E7" t="s">
        <v>48</v>
      </c>
      <c r="F7" s="3">
        <v>43828</v>
      </c>
      <c r="G7" s="4">
        <v>3.4299999999999997E-2</v>
      </c>
      <c r="H7" s="8">
        <f t="shared" si="1"/>
        <v>24625.35</v>
      </c>
    </row>
    <row r="8" spans="1:10" x14ac:dyDescent="0.3">
      <c r="A8" t="s">
        <v>11</v>
      </c>
      <c r="B8" t="s">
        <v>30</v>
      </c>
      <c r="C8" s="8">
        <v>31000</v>
      </c>
      <c r="D8" s="3">
        <f t="shared" si="0"/>
        <v>43832</v>
      </c>
      <c r="E8" t="s">
        <v>49</v>
      </c>
      <c r="F8" s="3">
        <v>43829</v>
      </c>
      <c r="G8" s="4">
        <v>4.0099999999999997E-2</v>
      </c>
      <c r="H8" s="8">
        <f t="shared" si="1"/>
        <v>29756.9</v>
      </c>
    </row>
    <row r="9" spans="1:10" x14ac:dyDescent="0.3">
      <c r="A9" t="s">
        <v>12</v>
      </c>
      <c r="B9" t="s">
        <v>31</v>
      </c>
      <c r="C9" s="8">
        <v>36500</v>
      </c>
      <c r="D9" s="3">
        <f t="shared" si="0"/>
        <v>43833</v>
      </c>
      <c r="E9" t="s">
        <v>50</v>
      </c>
      <c r="F9" s="3">
        <v>43830</v>
      </c>
      <c r="G9" s="4">
        <v>4.5900000000000003E-2</v>
      </c>
      <c r="H9" s="8">
        <f t="shared" si="1"/>
        <v>34824.65</v>
      </c>
    </row>
    <row r="10" spans="1:10" x14ac:dyDescent="0.3">
      <c r="A10" t="s">
        <v>13</v>
      </c>
      <c r="B10" t="s">
        <v>32</v>
      </c>
      <c r="C10" s="8">
        <v>42000</v>
      </c>
      <c r="D10" s="3">
        <f t="shared" si="0"/>
        <v>43834</v>
      </c>
      <c r="E10" t="s">
        <v>51</v>
      </c>
      <c r="F10" s="3">
        <v>43831</v>
      </c>
      <c r="G10" s="4">
        <v>5.1700000000000003E-2</v>
      </c>
      <c r="H10" s="8">
        <f t="shared" si="1"/>
        <v>39828.6</v>
      </c>
      <c r="J10" s="3"/>
    </row>
    <row r="11" spans="1:10" x14ac:dyDescent="0.3">
      <c r="A11" t="s">
        <v>14</v>
      </c>
      <c r="B11" t="s">
        <v>27</v>
      </c>
      <c r="C11" s="8">
        <v>47500</v>
      </c>
      <c r="D11" s="3">
        <f t="shared" si="0"/>
        <v>43835</v>
      </c>
      <c r="E11" t="s">
        <v>52</v>
      </c>
      <c r="F11" s="3">
        <v>43832</v>
      </c>
      <c r="G11" s="4">
        <v>5.7500000000000002E-2</v>
      </c>
      <c r="H11" s="8">
        <f t="shared" si="1"/>
        <v>44768.75</v>
      </c>
    </row>
    <row r="12" spans="1:10" x14ac:dyDescent="0.3">
      <c r="A12" t="s">
        <v>15</v>
      </c>
      <c r="B12" t="s">
        <v>30</v>
      </c>
      <c r="C12" s="8">
        <v>53000</v>
      </c>
      <c r="D12" s="3">
        <f t="shared" si="0"/>
        <v>43836</v>
      </c>
      <c r="E12" t="s">
        <v>53</v>
      </c>
      <c r="F12" s="3">
        <v>43833</v>
      </c>
      <c r="G12" s="4">
        <v>6.3299999999999995E-2</v>
      </c>
      <c r="H12" s="8">
        <f t="shared" si="1"/>
        <v>49645.1</v>
      </c>
    </row>
    <row r="13" spans="1:10" x14ac:dyDescent="0.3">
      <c r="A13" t="s">
        <v>16</v>
      </c>
      <c r="B13" t="s">
        <v>30</v>
      </c>
      <c r="C13" s="8">
        <v>58500</v>
      </c>
      <c r="D13" s="3">
        <f t="shared" si="0"/>
        <v>43837</v>
      </c>
      <c r="E13" t="s">
        <v>54</v>
      </c>
      <c r="F13" s="3">
        <v>43834</v>
      </c>
      <c r="G13" s="4">
        <v>6.9099999999999995E-2</v>
      </c>
      <c r="H13" s="8">
        <f t="shared" si="1"/>
        <v>54457.65</v>
      </c>
    </row>
    <row r="14" spans="1:10" x14ac:dyDescent="0.3">
      <c r="A14" t="s">
        <v>17</v>
      </c>
      <c r="B14" t="s">
        <v>27</v>
      </c>
      <c r="C14" s="8">
        <v>64000</v>
      </c>
      <c r="D14" s="3">
        <f t="shared" si="0"/>
        <v>43838</v>
      </c>
      <c r="E14" t="s">
        <v>55</v>
      </c>
      <c r="F14" s="3">
        <v>43835</v>
      </c>
      <c r="G14" s="4">
        <v>7.4899999999999994E-2</v>
      </c>
      <c r="H14" s="8">
        <f t="shared" si="1"/>
        <v>59206.400000000001</v>
      </c>
    </row>
    <row r="15" spans="1:10" x14ac:dyDescent="0.3">
      <c r="A15" t="s">
        <v>18</v>
      </c>
      <c r="B15" t="s">
        <v>26</v>
      </c>
      <c r="C15" s="8">
        <v>69500</v>
      </c>
      <c r="D15" s="3">
        <f t="shared" si="0"/>
        <v>43839</v>
      </c>
      <c r="F15" s="3">
        <v>43836</v>
      </c>
      <c r="G15" s="4">
        <v>8.0699999999999994E-2</v>
      </c>
      <c r="H15" s="8">
        <f t="shared" si="1"/>
        <v>63891.35</v>
      </c>
    </row>
    <row r="16" spans="1:10" x14ac:dyDescent="0.3">
      <c r="A16" t="s">
        <v>19</v>
      </c>
      <c r="B16" t="s">
        <v>29</v>
      </c>
      <c r="C16" s="8">
        <v>75000</v>
      </c>
      <c r="D16" s="3">
        <f t="shared" si="0"/>
        <v>43840</v>
      </c>
      <c r="F16" s="3">
        <v>43837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43841</v>
      </c>
      <c r="F17" s="3">
        <v>43838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43842</v>
      </c>
      <c r="F18" s="3">
        <v>43839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43843</v>
      </c>
      <c r="F19" s="3">
        <v>43840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43844</v>
      </c>
      <c r="F20" s="3">
        <v>43841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43845</v>
      </c>
      <c r="F21" s="3">
        <v>43842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1:E59"/>
  <sheetViews>
    <sheetView tabSelected="1" zoomScale="84" zoomScaleNormal="84" workbookViewId="0">
      <selection activeCell="E7" sqref="E7"/>
    </sheetView>
  </sheetViews>
  <sheetFormatPr defaultRowHeight="14.4" x14ac:dyDescent="0.3"/>
  <cols>
    <col min="2" max="2" width="79.109375" customWidth="1"/>
    <col min="3" max="3" width="35" customWidth="1"/>
    <col min="4" max="4" width="11" customWidth="1"/>
    <col min="5" max="5" width="15.77734375" customWidth="1"/>
  </cols>
  <sheetData>
    <row r="1" spans="1:5" x14ac:dyDescent="0.3">
      <c r="E1" s="1" t="s">
        <v>71</v>
      </c>
    </row>
    <row r="2" spans="1:5" x14ac:dyDescent="0.3">
      <c r="B2" s="15" t="s">
        <v>63</v>
      </c>
      <c r="E2" t="s">
        <v>72</v>
      </c>
    </row>
    <row r="3" spans="1:5" x14ac:dyDescent="0.3">
      <c r="B3" s="1" t="s">
        <v>41</v>
      </c>
      <c r="E3" t="s">
        <v>73</v>
      </c>
    </row>
    <row r="4" spans="1:5" x14ac:dyDescent="0.3">
      <c r="A4" s="13" t="s">
        <v>59</v>
      </c>
      <c r="B4" s="13" t="s">
        <v>39</v>
      </c>
      <c r="E4" t="s">
        <v>76</v>
      </c>
    </row>
    <row r="5" spans="1:5" x14ac:dyDescent="0.3">
      <c r="A5" s="13"/>
      <c r="B5" s="16" t="str">
        <f>VLOOKUP(B52,'Data set'!A2:E21,5,FALSE)</f>
        <v>Sally</v>
      </c>
    </row>
    <row r="6" spans="1:5" x14ac:dyDescent="0.3">
      <c r="A6" s="13" t="s">
        <v>47</v>
      </c>
      <c r="B6" s="13" t="s">
        <v>65</v>
      </c>
    </row>
    <row r="7" spans="1:5" x14ac:dyDescent="0.3">
      <c r="A7" s="13"/>
      <c r="B7" s="16">
        <f>INDEX('Data set'!H2:H21,MATCH(B51,'Data set'!A2:A21,0))</f>
        <v>118200</v>
      </c>
    </row>
    <row r="8" spans="1:5" x14ac:dyDescent="0.3">
      <c r="A8" s="13" t="s">
        <v>60</v>
      </c>
      <c r="B8" s="13" t="s">
        <v>62</v>
      </c>
    </row>
    <row r="9" spans="1:5" x14ac:dyDescent="0.3">
      <c r="A9" s="13"/>
      <c r="B9" s="17">
        <v>44515</v>
      </c>
    </row>
    <row r="10" spans="1:5" x14ac:dyDescent="0.3">
      <c r="A10" s="13"/>
      <c r="B10" s="18" t="s">
        <v>74</v>
      </c>
      <c r="C10" s="19" t="s">
        <v>75</v>
      </c>
    </row>
    <row r="11" spans="1:5" x14ac:dyDescent="0.3">
      <c r="A11" s="13"/>
      <c r="B11" s="18" t="s">
        <v>69</v>
      </c>
      <c r="C11" s="19" t="s">
        <v>66</v>
      </c>
    </row>
    <row r="12" spans="1:5" x14ac:dyDescent="0.3">
      <c r="A12" s="13"/>
      <c r="B12" s="20">
        <v>43823</v>
      </c>
      <c r="C12" s="21">
        <f>B12+0</f>
        <v>43823</v>
      </c>
    </row>
    <row r="13" spans="1:5" x14ac:dyDescent="0.3">
      <c r="A13" s="13"/>
      <c r="B13" s="20">
        <v>43937</v>
      </c>
      <c r="C13" s="21">
        <f t="shared" ref="C13:C31" si="0">B13+0</f>
        <v>43937</v>
      </c>
    </row>
    <row r="14" spans="1:5" x14ac:dyDescent="0.3">
      <c r="A14" s="13"/>
      <c r="B14" s="20">
        <v>43912</v>
      </c>
      <c r="C14" s="21">
        <f t="shared" si="0"/>
        <v>43912</v>
      </c>
    </row>
    <row r="15" spans="1:5" x14ac:dyDescent="0.3">
      <c r="A15" s="13"/>
      <c r="B15" s="20">
        <v>43979</v>
      </c>
      <c r="C15" s="21">
        <f t="shared" si="0"/>
        <v>43979</v>
      </c>
    </row>
    <row r="16" spans="1:5" x14ac:dyDescent="0.3">
      <c r="B16" s="20">
        <v>44046</v>
      </c>
      <c r="C16" s="21">
        <f t="shared" si="0"/>
        <v>44046</v>
      </c>
    </row>
    <row r="17" spans="1:3" x14ac:dyDescent="0.3">
      <c r="B17" s="20">
        <v>44113</v>
      </c>
      <c r="C17" s="21">
        <f t="shared" si="0"/>
        <v>44113</v>
      </c>
    </row>
    <row r="18" spans="1:3" x14ac:dyDescent="0.3">
      <c r="B18" s="20">
        <v>44180</v>
      </c>
      <c r="C18" s="21">
        <f t="shared" si="0"/>
        <v>44180</v>
      </c>
    </row>
    <row r="19" spans="1:3" x14ac:dyDescent="0.3">
      <c r="B19" s="20">
        <v>44247</v>
      </c>
      <c r="C19" s="21">
        <f t="shared" si="0"/>
        <v>44247</v>
      </c>
    </row>
    <row r="20" spans="1:3" x14ac:dyDescent="0.3">
      <c r="B20" s="20">
        <v>44314</v>
      </c>
      <c r="C20" s="21">
        <f t="shared" si="0"/>
        <v>44314</v>
      </c>
    </row>
    <row r="21" spans="1:3" x14ac:dyDescent="0.3">
      <c r="B21" s="20">
        <v>44381</v>
      </c>
      <c r="C21" s="21">
        <f t="shared" si="0"/>
        <v>44381</v>
      </c>
    </row>
    <row r="22" spans="1:3" x14ac:dyDescent="0.3">
      <c r="B22" s="20">
        <v>44448</v>
      </c>
      <c r="C22" s="21">
        <f t="shared" si="0"/>
        <v>44448</v>
      </c>
    </row>
    <row r="23" spans="1:3" x14ac:dyDescent="0.3">
      <c r="B23" s="20">
        <v>44515</v>
      </c>
      <c r="C23" s="21">
        <f t="shared" si="0"/>
        <v>44515</v>
      </c>
    </row>
    <row r="24" spans="1:3" x14ac:dyDescent="0.3">
      <c r="B24" s="20">
        <v>44582</v>
      </c>
      <c r="C24" s="21">
        <f t="shared" si="0"/>
        <v>44582</v>
      </c>
    </row>
    <row r="25" spans="1:3" x14ac:dyDescent="0.3">
      <c r="B25" s="20">
        <v>44649</v>
      </c>
      <c r="C25" s="21">
        <f t="shared" si="0"/>
        <v>44649</v>
      </c>
    </row>
    <row r="26" spans="1:3" x14ac:dyDescent="0.3">
      <c r="B26" s="20">
        <v>44716</v>
      </c>
      <c r="C26" s="21">
        <f t="shared" si="0"/>
        <v>44716</v>
      </c>
    </row>
    <row r="27" spans="1:3" x14ac:dyDescent="0.3">
      <c r="B27" s="20">
        <v>44783</v>
      </c>
      <c r="C27" s="21">
        <f t="shared" si="0"/>
        <v>44783</v>
      </c>
    </row>
    <row r="28" spans="1:3" x14ac:dyDescent="0.3">
      <c r="B28" s="20">
        <v>44850</v>
      </c>
      <c r="C28" s="21">
        <f t="shared" si="0"/>
        <v>44850</v>
      </c>
    </row>
    <row r="29" spans="1:3" x14ac:dyDescent="0.3">
      <c r="B29" s="20">
        <v>44917</v>
      </c>
      <c r="C29" s="21">
        <f t="shared" si="0"/>
        <v>44917</v>
      </c>
    </row>
    <row r="30" spans="1:3" x14ac:dyDescent="0.3">
      <c r="B30" s="20">
        <v>44984</v>
      </c>
      <c r="C30" s="21">
        <f t="shared" si="0"/>
        <v>44984</v>
      </c>
    </row>
    <row r="31" spans="1:3" x14ac:dyDescent="0.3">
      <c r="B31" s="20">
        <v>45051</v>
      </c>
      <c r="C31" s="21">
        <f t="shared" si="0"/>
        <v>45051</v>
      </c>
    </row>
    <row r="32" spans="1:3" x14ac:dyDescent="0.3">
      <c r="A32" t="s">
        <v>44</v>
      </c>
      <c r="B32" s="13" t="s">
        <v>40</v>
      </c>
    </row>
    <row r="33" spans="1:3" x14ac:dyDescent="0.3">
      <c r="B33" s="22" t="s">
        <v>67</v>
      </c>
      <c r="C33" s="19" t="s">
        <v>68</v>
      </c>
    </row>
    <row r="34" spans="1:3" x14ac:dyDescent="0.3">
      <c r="B34" s="22">
        <f>COLUMNS('Data set'!A2:H2)</f>
        <v>8</v>
      </c>
      <c r="C34" s="19">
        <f>COLUMNS('Data set'!A2:H2)*ROWS('Data set'!A2:H21)</f>
        <v>160</v>
      </c>
    </row>
    <row r="35" spans="1:3" x14ac:dyDescent="0.3">
      <c r="A35" t="s">
        <v>45</v>
      </c>
      <c r="B35" t="s">
        <v>57</v>
      </c>
    </row>
    <row r="36" spans="1:3" x14ac:dyDescent="0.3">
      <c r="B36" s="19" t="s">
        <v>25</v>
      </c>
      <c r="C36" s="19" t="s">
        <v>70</v>
      </c>
    </row>
    <row r="37" spans="1:3" x14ac:dyDescent="0.3">
      <c r="B37" s="19" t="s">
        <v>26</v>
      </c>
      <c r="C37" s="19">
        <f>COUNTIF('Data set'!B2:B21, B37)</f>
        <v>4</v>
      </c>
    </row>
    <row r="38" spans="1:3" x14ac:dyDescent="0.3">
      <c r="B38" s="19" t="s">
        <v>27</v>
      </c>
      <c r="C38" s="19">
        <f>COUNTIF('Data set'!B2:B21, B38)</f>
        <v>4</v>
      </c>
    </row>
    <row r="39" spans="1:3" x14ac:dyDescent="0.3">
      <c r="B39" s="19" t="s">
        <v>28</v>
      </c>
      <c r="C39" s="19">
        <f>COUNTIF('Data set'!B2:B21, B39)</f>
        <v>1</v>
      </c>
    </row>
    <row r="40" spans="1:3" x14ac:dyDescent="0.3">
      <c r="B40" s="19" t="s">
        <v>29</v>
      </c>
      <c r="C40" s="19">
        <f>COUNTIF('Data set'!B2:B21, B40)</f>
        <v>3</v>
      </c>
    </row>
    <row r="41" spans="1:3" x14ac:dyDescent="0.3">
      <c r="B41" s="19" t="s">
        <v>30</v>
      </c>
      <c r="C41" s="19">
        <f>COUNTIF('Data set'!B2:B21, B41)</f>
        <v>3</v>
      </c>
    </row>
    <row r="42" spans="1:3" x14ac:dyDescent="0.3">
      <c r="B42" s="19" t="s">
        <v>31</v>
      </c>
      <c r="C42" s="19">
        <f>COUNTIF('Data set'!B2:B21, B42)</f>
        <v>2</v>
      </c>
    </row>
    <row r="43" spans="1:3" x14ac:dyDescent="0.3">
      <c r="B43" s="19" t="s">
        <v>32</v>
      </c>
      <c r="C43" s="19">
        <f>COUNTIF('Data set'!B2:B21, B43)</f>
        <v>3</v>
      </c>
    </row>
    <row r="44" spans="1:3" x14ac:dyDescent="0.3">
      <c r="A44" t="s">
        <v>46</v>
      </c>
      <c r="B44" s="12" t="s">
        <v>64</v>
      </c>
    </row>
    <row r="45" spans="1:3" x14ac:dyDescent="0.3">
      <c r="B45" s="9" t="s">
        <v>58</v>
      </c>
    </row>
    <row r="46" spans="1:3" x14ac:dyDescent="0.3">
      <c r="B46" s="10" t="s">
        <v>42</v>
      </c>
    </row>
    <row r="47" spans="1:3" x14ac:dyDescent="0.3">
      <c r="B47" s="11" t="s">
        <v>43</v>
      </c>
    </row>
    <row r="49" spans="2:4" x14ac:dyDescent="0.3">
      <c r="B49" s="25" t="s">
        <v>0</v>
      </c>
      <c r="C49" s="26" t="s">
        <v>38</v>
      </c>
      <c r="D49" s="27" t="s">
        <v>61</v>
      </c>
    </row>
    <row r="50" spans="2:4" x14ac:dyDescent="0.3">
      <c r="B50" s="23" t="s">
        <v>5</v>
      </c>
      <c r="C50" s="14">
        <v>2.1000000000000001E-2</v>
      </c>
      <c r="D50" s="24" t="str">
        <f>IF(AND(C50&gt;=0.1%, C50&lt;=1.9%), "TAX LEVEL1", IF(AND(C50&gt;=2%, C50&lt;=3%), "TAX LEVEL2", IF(AND(C50&gt;=3.1%, C50&lt;=5.5%), "TAX LEVEL3" )))</f>
        <v>TAX LEVEL2</v>
      </c>
    </row>
    <row r="51" spans="2:4" x14ac:dyDescent="0.3">
      <c r="B51" s="23" t="s">
        <v>6</v>
      </c>
      <c r="C51" s="14">
        <v>1.4999999999999999E-2</v>
      </c>
      <c r="D51" s="24" t="str">
        <f t="shared" ref="D51:D59" si="1">IF(AND(C51&gt;=0.1%, C51&lt;=1.9%), "TAX LEVEL1", IF(AND(C51&gt;=2%, C51&lt;=3%), "TAX LEVEL2", IF(AND(C51&gt;=3.1%, C51&lt;=5.5%), "TAX LEVEL3" )))</f>
        <v>TAX LEVEL1</v>
      </c>
    </row>
    <row r="52" spans="2:4" x14ac:dyDescent="0.3">
      <c r="B52" s="23" t="s">
        <v>7</v>
      </c>
      <c r="C52" s="14">
        <v>2.1999999999999999E-2</v>
      </c>
      <c r="D52" s="24" t="str">
        <f t="shared" si="1"/>
        <v>TAX LEVEL2</v>
      </c>
    </row>
    <row r="53" spans="2:4" x14ac:dyDescent="0.3">
      <c r="B53" s="23" t="s">
        <v>8</v>
      </c>
      <c r="C53" s="14">
        <v>1.7999999999999999E-2</v>
      </c>
      <c r="D53" s="24" t="str">
        <f t="shared" si="1"/>
        <v>TAX LEVEL1</v>
      </c>
    </row>
    <row r="54" spans="2:4" x14ac:dyDescent="0.3">
      <c r="B54" s="23" t="s">
        <v>9</v>
      </c>
      <c r="C54" s="14">
        <v>2.8500000000000001E-2</v>
      </c>
      <c r="D54" s="24" t="str">
        <f t="shared" si="1"/>
        <v>TAX LEVEL2</v>
      </c>
    </row>
    <row r="55" spans="2:4" x14ac:dyDescent="0.3">
      <c r="B55" s="23" t="s">
        <v>10</v>
      </c>
      <c r="C55" s="14">
        <v>3.4299999999999997E-2</v>
      </c>
      <c r="D55" s="24" t="str">
        <f t="shared" si="1"/>
        <v>TAX LEVEL3</v>
      </c>
    </row>
    <row r="56" spans="2:4" x14ac:dyDescent="0.3">
      <c r="B56" s="23" t="s">
        <v>11</v>
      </c>
      <c r="C56" s="14">
        <v>4.0099999999999997E-2</v>
      </c>
      <c r="D56" s="24" t="str">
        <f t="shared" si="1"/>
        <v>TAX LEVEL3</v>
      </c>
    </row>
    <row r="57" spans="2:4" x14ac:dyDescent="0.3">
      <c r="B57" s="23" t="s">
        <v>12</v>
      </c>
      <c r="C57" s="14">
        <v>4.5900000000000003E-2</v>
      </c>
      <c r="D57" s="24" t="str">
        <f t="shared" si="1"/>
        <v>TAX LEVEL3</v>
      </c>
    </row>
    <row r="58" spans="2:4" x14ac:dyDescent="0.3">
      <c r="B58" s="23" t="s">
        <v>13</v>
      </c>
      <c r="C58" s="14">
        <v>5.1700000000000003E-2</v>
      </c>
      <c r="D58" s="24" t="str">
        <f t="shared" si="1"/>
        <v>TAX LEVEL3</v>
      </c>
    </row>
    <row r="59" spans="2:4" x14ac:dyDescent="0.3">
      <c r="B59" s="28" t="s">
        <v>14</v>
      </c>
      <c r="C59" s="29">
        <v>5.7500000000000002E-2</v>
      </c>
      <c r="D59" s="30" t="b">
        <f t="shared" si="1"/>
        <v>0</v>
      </c>
    </row>
  </sheetData>
  <phoneticPr fontId="3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s o s t V 7 t i y A m k A A A A 9 Q A A A B I A H A B D b 2 5 m a W c v U G F j a 2 F n Z S 5 4 b W w g o h g A K K A U A A A A A A A A A A A A A A A A A A A A A A A A A A A A h Y 8 x D o I w G I W v Q r r T l u K g 5 K c M L g 6 S k J g Y 1 6 Z U a I R i a L H c z c E j e Q U x i r o 5 v u 9 9 w 3 v 3 6 w 2 y s W 2 C i + q t 7 k y K I k x R o I z s S m 2 q F A 3 u G C 5 R x q E Q 8 i Q q F U y y s c l o y x T V z p 0 T Q r z 3 2 M e 4 6 y v C K I 3 I I d / u Z K 1 a g T 6 y / i + H 2 l g n j F S I w / 4 1 h j O 8 i v G C M U y B z A x y b b 4 9 m + Y + 2 x 8 I 6 6 F x Q 6 + 4 M m G x A T J H I O 8 L / A F Q S w M E F A A C A A g A s o s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L L V c o i k e 4 D g A A A B E A A A A T A B w A R m 9 y b X V s Y X M v U 2 V j d G l v b j E u b S C i G A A o o B Q A A A A A A A A A A A A A A A A A A A A A A A A A A A A r T k 0 u y c z P U w i G 0 I b W A F B L A Q I t A B Q A A g A I A L K L L V e 7 Y s g J p A A A A P U A A A A S A A A A A A A A A A A A A A A A A A A A A A B D b 2 5 m a W c v U G F j a 2 F n Z S 5 4 b W x Q S w E C L Q A U A A I A C A C y i y 1 X D 8 r p q 6 Q A A A D p A A A A E w A A A A A A A A A A A A A A A A D w A A A A W 0 N v b n R l b n R f V H l w Z X N d L n h t b F B L A Q I t A B Q A A g A I A L K L L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q M H w S l 5 i Q a Q G T k D i X u i b A A A A A A I A A A A A A B B m A A A A A Q A A I A A A A C Y K A C T h S S Y p W E F I F O b s A J n F C g 6 n N v H i 5 j K k 8 c S Z S S b m A A A A A A 6 A A A A A A g A A I A A A A H d s A H Q m 6 g o C E 6 I L 9 g t l h o Q P c V l c e 2 R E j f z Y e M n K B + a F U A A A A M b h Q x G n m 1 e 6 R i 5 p F v H 5 Q R 8 t G L 0 h 3 n d 7 D N N u + 9 F 5 I e / J / I n 0 B a / c z s 4 i p 5 E z C R B f i c 1 7 W + T v Q F n v p f s Q l y r 9 E M M l K x L j Z r a I O v N A s M w d x C X + Q A A A A G o e L 5 x b S E u Z N k s F v n t f E O 6 Q B b + h 1 U V l X L S + A H A 4 5 j m a V y 3 V 4 n U 8 A N G l + 3 L 3 g u H 4 G e d D J V 4 d y m P W K y W 0 E W 7 t h 9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1ACA16-B44A-471A-85D8-A024D6FF43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elino candor</dc:creator>
  <cp:lastModifiedBy>adrian ona</cp:lastModifiedBy>
  <dcterms:created xsi:type="dcterms:W3CDTF">2020-08-14T23:39:31Z</dcterms:created>
  <dcterms:modified xsi:type="dcterms:W3CDTF">2023-09-13T12:18:55Z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