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S_FASES" sheetId="1" r:id="rId4"/>
    <sheet state="visible" name="DUAL_SIMPLEX" sheetId="2" r:id="rId5"/>
  </sheets>
  <definedNames/>
  <calcPr/>
  <extLst>
    <ext uri="GoogleSheetsCustomDataVersion1">
      <go:sheetsCustomData xmlns:go="http://customooxmlschemas.google.com/" r:id="rId6" roundtripDataSignature="AMtx7mhgtrNiAZOhJcRVBPkM/NMkPKcCgA=="/>
    </ext>
  </extLst>
</workbook>
</file>

<file path=xl/sharedStrings.xml><?xml version="1.0" encoding="utf-8"?>
<sst xmlns="http://schemas.openxmlformats.org/spreadsheetml/2006/main" count="185" uniqueCount="59">
  <si>
    <t>EJERCICIO</t>
  </si>
  <si>
    <t>FORMA ESTANDAR - MÉTODO DOS FASES</t>
  </si>
  <si>
    <t>FUNCIÓN OBJETIVO</t>
  </si>
  <si>
    <t>Max(z)=4x1+9x2+R1+0s1+0s2+0s3</t>
  </si>
  <si>
    <t>FUNCIÓN OBJETIVO DESPEJADA</t>
  </si>
  <si>
    <t>Z-4X1+9X2+0S1+0S2+R1 = 0</t>
  </si>
  <si>
    <t>RESTICCIÓN1</t>
  </si>
  <si>
    <t>3.3X1 - 2X2 + R1 = 1</t>
  </si>
  <si>
    <t>RESTICCIÓN2</t>
  </si>
  <si>
    <t>2.6 X1 + 5X2 +S1 = 15</t>
  </si>
  <si>
    <t>RESTICCIÓN3</t>
  </si>
  <si>
    <t>4X1 + 9X2 + S2 = 18</t>
  </si>
  <si>
    <t>RESTICCIÓN4</t>
  </si>
  <si>
    <t>X1-X2+S3 = 10</t>
  </si>
  <si>
    <t>X1</t>
  </si>
  <si>
    <t>X2</t>
  </si>
  <si>
    <t>R1</t>
  </si>
  <si>
    <t>S1</t>
  </si>
  <si>
    <t>S2</t>
  </si>
  <si>
    <t>S3</t>
  </si>
  <si>
    <t>Max (Z')=-R1</t>
  </si>
  <si>
    <t>MATRIZ 1 SOLUCIÓN DOS FASES</t>
  </si>
  <si>
    <t>Tabla inicial</t>
  </si>
  <si>
    <t>Z'</t>
  </si>
  <si>
    <t>Bj</t>
  </si>
  <si>
    <t>Zj-Cj</t>
  </si>
  <si>
    <t>PARA COMPLETAR</t>
  </si>
  <si>
    <t>MATRIZ 2 SOLUCIÓN DOS FASES</t>
  </si>
  <si>
    <t>x1</t>
  </si>
  <si>
    <t>NA</t>
  </si>
  <si>
    <t>fase 2</t>
  </si>
  <si>
    <t>MATRIZ FINAL SOLUCIÓN DOS FASES</t>
  </si>
  <si>
    <t>Tabla final</t>
  </si>
  <si>
    <t>FORMA CANÓNICA</t>
  </si>
  <si>
    <t>FORMA DUAL</t>
  </si>
  <si>
    <t>Max(z) =4x1+9x2</t>
  </si>
  <si>
    <t xml:space="preserve">Min(G) =Y1 +15Y2 +18Y3 +10Y4 </t>
  </si>
  <si>
    <t>z-4x1-9x2 = 0</t>
  </si>
  <si>
    <t xml:space="preserve">Z-Y1 -15Y2 -18Y3-10Y4 = 0 </t>
  </si>
  <si>
    <t>3.3X1-2X1&lt;=1</t>
  </si>
  <si>
    <t xml:space="preserve">3.3Y1 + 2.6Y2 + 4Y3 + Y4 &gt;=4 </t>
  </si>
  <si>
    <t>-3.3X+2X1&lt;=1</t>
  </si>
  <si>
    <t>-2Y1 + 5Y2 + 9Y3 -Y4 &gt;=9</t>
  </si>
  <si>
    <t>MATRIZ 1 SOLUCIÓN FORMA DUAL</t>
  </si>
  <si>
    <t>CJ/AJ</t>
  </si>
  <si>
    <t>G</t>
  </si>
  <si>
    <t>Y1</t>
  </si>
  <si>
    <t>Y2</t>
  </si>
  <si>
    <t>Y3</t>
  </si>
  <si>
    <t>Y4</t>
  </si>
  <si>
    <t>Gj-Cj</t>
  </si>
  <si>
    <t>MATRIZ FINAL SOLUCIÓN GRAN M</t>
  </si>
  <si>
    <t>GJ</t>
  </si>
  <si>
    <t>GJ-CJ</t>
  </si>
  <si>
    <t>SOLUCIÓN DEL PRIMAL</t>
  </si>
  <si>
    <t>GJ=ZJ=</t>
  </si>
  <si>
    <t>X1=</t>
  </si>
  <si>
    <t>X2=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</si>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</sst>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Arial"/>
    </font>
    <font/>
    <font>
      <sz val="11.0"/>
      <color theme="1"/>
      <name val="Times New Roman"/>
    </font>
    <font>
      <sz val="12.0"/>
      <color theme="1"/>
      <name val="Calibri"/>
    </font>
    <font>
      <sz val="11.0"/>
      <color theme="1"/>
      <name val="Calibri"/>
    </font>
    <font>
      <sz val="14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45FF00"/>
        <bgColor rgb="FF45FF00"/>
      </patternFill>
    </fill>
    <fill>
      <patternFill patternType="solid">
        <fgColor rgb="FFFFFAB1"/>
        <bgColor rgb="FFFFFAB1"/>
      </patternFill>
    </fill>
    <fill>
      <patternFill patternType="solid">
        <fgColor rgb="FFE2EFD9"/>
        <bgColor rgb="FFE2EFD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2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right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 vertical="center"/>
    </xf>
    <xf borderId="6" fillId="0" fontId="2" numFmtId="0" xfId="0" applyBorder="1" applyFont="1"/>
    <xf borderId="2" fillId="4" fontId="0" numFmtId="0" xfId="0" applyAlignment="1" applyBorder="1" applyFill="1" applyFont="1">
      <alignment horizontal="left"/>
    </xf>
    <xf borderId="2" fillId="5" fontId="0" numFmtId="0" xfId="0" applyAlignment="1" applyBorder="1" applyFill="1" applyFont="1">
      <alignment horizontal="center"/>
    </xf>
    <xf borderId="0" fillId="0" fontId="3" numFmtId="0" xfId="0" applyAlignment="1" applyFont="1">
      <alignment horizontal="left" vertical="center"/>
    </xf>
    <xf borderId="7" fillId="0" fontId="2" numFmtId="0" xfId="0" applyBorder="1" applyFont="1"/>
    <xf borderId="8" fillId="0" fontId="2" numFmtId="0" xfId="0" applyBorder="1" applyFont="1"/>
    <xf borderId="9" fillId="4" fontId="0" numFmtId="0" xfId="0" applyAlignment="1" applyBorder="1" applyFont="1">
      <alignment horizontal="left"/>
    </xf>
    <xf borderId="2" fillId="6" fontId="0" numFmtId="0" xfId="0" applyAlignment="1" applyBorder="1" applyFill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9" fillId="7" fontId="4" numFmtId="0" xfId="0" applyAlignment="1" applyBorder="1" applyFill="1" applyFont="1">
      <alignment horizontal="center"/>
    </xf>
    <xf borderId="9" fillId="0" fontId="4" numFmtId="0" xfId="0" applyAlignment="1" applyBorder="1" applyFont="1">
      <alignment horizontal="center"/>
    </xf>
    <xf borderId="1" fillId="7" fontId="4" numFmtId="0" xfId="0" applyBorder="1" applyFont="1"/>
    <xf borderId="12" fillId="2" fontId="0" numFmtId="0" xfId="0" applyBorder="1" applyFont="1"/>
    <xf borderId="13" fillId="2" fontId="0" numFmtId="0" xfId="0" applyBorder="1" applyFont="1"/>
    <xf borderId="14" fillId="2" fontId="0" numFmtId="0" xfId="0" applyBorder="1" applyFont="1"/>
    <xf borderId="15" fillId="5" fontId="4" numFmtId="0" xfId="0" applyBorder="1" applyFont="1"/>
    <xf borderId="1" fillId="5" fontId="5" numFmtId="0" xfId="0" applyAlignment="1" applyBorder="1" applyFont="1">
      <alignment horizontal="center"/>
    </xf>
    <xf borderId="9" fillId="5" fontId="5" numFmtId="0" xfId="0" applyAlignment="1" applyBorder="1" applyFont="1">
      <alignment horizontal="center"/>
    </xf>
    <xf borderId="1" fillId="6" fontId="5" numFmtId="0" xfId="0" applyAlignment="1" applyBorder="1" applyFont="1">
      <alignment horizontal="center"/>
    </xf>
    <xf borderId="1" fillId="5" fontId="0" numFmtId="0" xfId="0" applyAlignment="1" applyBorder="1" applyFont="1">
      <alignment horizontal="center" vertical="center"/>
    </xf>
    <xf borderId="1" fillId="6" fontId="0" numFmtId="0" xfId="0" applyAlignment="1" applyBorder="1" applyFont="1">
      <alignment horizontal="center" vertical="center"/>
    </xf>
    <xf borderId="16" fillId="5" fontId="0" numFmtId="0" xfId="0" applyAlignment="1" applyBorder="1" applyFont="1">
      <alignment horizontal="center" vertical="center"/>
    </xf>
    <xf borderId="1" fillId="6" fontId="0" numFmtId="0" xfId="0" applyBorder="1" applyFont="1"/>
    <xf borderId="1" fillId="8" fontId="0" numFmtId="0" xfId="0" applyBorder="1" applyFill="1" applyFont="1"/>
    <xf borderId="9" fillId="8" fontId="5" numFmtId="0" xfId="0" applyAlignment="1" applyBorder="1" applyFont="1">
      <alignment horizontal="center"/>
    </xf>
    <xf borderId="1" fillId="8" fontId="0" numFmtId="0" xfId="0" applyAlignment="1" applyBorder="1" applyFont="1">
      <alignment horizontal="center" vertical="center"/>
    </xf>
    <xf borderId="16" fillId="8" fontId="0" numFmtId="0" xfId="0" applyAlignment="1" applyBorder="1" applyFont="1">
      <alignment horizontal="center" vertical="center"/>
    </xf>
    <xf borderId="17" fillId="2" fontId="0" numFmtId="0" xfId="0" applyBorder="1" applyFont="1"/>
    <xf borderId="18" fillId="2" fontId="0" numFmtId="0" xfId="0" applyAlignment="1" applyBorder="1" applyFont="1">
      <alignment horizontal="center" vertical="center"/>
    </xf>
    <xf borderId="19" fillId="2" fontId="0" numFmtId="0" xfId="0" applyAlignment="1" applyBorder="1" applyFont="1">
      <alignment horizontal="center" vertical="center"/>
    </xf>
    <xf borderId="9" fillId="5" fontId="0" numFmtId="0" xfId="0" applyAlignment="1" applyBorder="1" applyFont="1">
      <alignment horizontal="center" vertical="center"/>
    </xf>
    <xf borderId="1" fillId="5" fontId="0" numFmtId="0" xfId="0" applyBorder="1" applyFont="1"/>
    <xf borderId="1" fillId="2" fontId="0" numFmtId="0" xfId="0" applyAlignment="1" applyBorder="1" applyFont="1">
      <alignment horizontal="center" vertical="center"/>
    </xf>
    <xf borderId="1" fillId="7" fontId="0" numFmtId="0" xfId="0" applyAlignment="1" applyBorder="1" applyFont="1">
      <alignment horizontal="center" vertical="center"/>
    </xf>
    <xf borderId="16" fillId="2" fontId="0" numFmtId="0" xfId="0" applyAlignment="1" applyBorder="1" applyFont="1">
      <alignment horizontal="center" vertical="center"/>
    </xf>
    <xf borderId="20" fillId="0" fontId="4" numFmtId="0" xfId="0" applyBorder="1" applyFont="1"/>
    <xf borderId="1" fillId="9" fontId="5" numFmtId="0" xfId="0" applyAlignment="1" applyBorder="1" applyFill="1" applyFont="1">
      <alignment horizontal="center"/>
    </xf>
    <xf borderId="9" fillId="9" fontId="5" numFmtId="0" xfId="0" applyAlignment="1" applyBorder="1" applyFont="1">
      <alignment horizontal="center"/>
    </xf>
    <xf borderId="1" fillId="10" fontId="0" numFmtId="0" xfId="0" applyAlignment="1" applyBorder="1" applyFill="1" applyFont="1">
      <alignment horizontal="center" vertical="center"/>
    </xf>
    <xf borderId="1" fillId="9" fontId="0" numFmtId="0" xfId="0" applyAlignment="1" applyBorder="1" applyFont="1">
      <alignment horizontal="center" vertical="center"/>
    </xf>
    <xf borderId="9" fillId="7" fontId="0" numFmtId="0" xfId="0" applyAlignment="1" applyBorder="1" applyFont="1">
      <alignment horizontal="center" vertical="center"/>
    </xf>
    <xf borderId="16" fillId="7" fontId="0" numFmtId="0" xfId="0" applyAlignment="1" applyBorder="1" applyFont="1">
      <alignment horizontal="center" vertical="center"/>
    </xf>
    <xf borderId="1" fillId="7" fontId="0" numFmtId="0" xfId="0" applyAlignment="1" applyBorder="1" applyFont="1">
      <alignment horizontal="left"/>
    </xf>
    <xf borderId="0" fillId="0" fontId="0" numFmtId="0" xfId="0" applyAlignment="1" applyFont="1">
      <alignment horizontal="center" vertical="center"/>
    </xf>
    <xf borderId="1" fillId="2" fontId="0" numFmtId="0" xfId="0" applyAlignment="1" applyBorder="1" applyFont="1">
      <alignment horizontal="left"/>
    </xf>
    <xf borderId="16" fillId="11" fontId="0" numFmtId="0" xfId="0" applyAlignment="1" applyBorder="1" applyFill="1" applyFont="1">
      <alignment horizontal="center" vertical="center"/>
    </xf>
    <xf borderId="21" fillId="0" fontId="0" numFmtId="0" xfId="0" applyAlignment="1" applyBorder="1" applyFont="1">
      <alignment horizontal="center" vertical="center"/>
    </xf>
    <xf borderId="1" fillId="7" fontId="0" numFmtId="0" xfId="0" applyBorder="1" applyFont="1"/>
    <xf borderId="1" fillId="12" fontId="0" numFmtId="0" xfId="0" applyBorder="1" applyFill="1" applyFont="1"/>
    <xf borderId="2" fillId="4" fontId="0" numFmtId="0" xfId="0" applyAlignment="1" applyBorder="1" applyFont="1">
      <alignment horizontal="center"/>
    </xf>
    <xf borderId="22" fillId="4" fontId="0" numFmtId="0" xfId="0" applyAlignment="1" applyBorder="1" applyFont="1">
      <alignment vertical="top"/>
    </xf>
    <xf borderId="23" fillId="4" fontId="0" numFmtId="0" xfId="0" applyAlignment="1" applyBorder="1" applyFont="1">
      <alignment vertical="top"/>
    </xf>
    <xf borderId="24" fillId="4" fontId="0" numFmtId="0" xfId="0" applyAlignment="1" applyBorder="1" applyFont="1">
      <alignment vertical="top"/>
    </xf>
    <xf borderId="1" fillId="3" fontId="3" numFmtId="0" xfId="0" applyAlignment="1" applyBorder="1" applyFont="1">
      <alignment horizontal="center" vertical="center"/>
    </xf>
    <xf borderId="1" fillId="13" fontId="6" numFmtId="0" xfId="0" applyAlignment="1" applyBorder="1" applyFill="1" applyFont="1">
      <alignment horizontal="right"/>
    </xf>
    <xf borderId="9" fillId="4" fontId="6" numFmtId="0" xfId="0" applyAlignment="1" applyBorder="1" applyFont="1">
      <alignment horizontal="right"/>
    </xf>
    <xf borderId="9" fillId="14" fontId="6" numFmtId="0" xfId="0" applyAlignment="1" applyBorder="1" applyFill="1" applyFont="1">
      <alignment horizontal="right"/>
    </xf>
    <xf borderId="18" fillId="7" fontId="0" numFmtId="0" xfId="0" applyAlignment="1" applyBorder="1" applyFont="1">
      <alignment horizontal="center" vertical="center"/>
    </xf>
    <xf borderId="19" fillId="7" fontId="0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/>
    </xf>
    <xf borderId="9" fillId="2" fontId="1" numFmtId="0" xfId="0" applyBorder="1" applyFont="1"/>
    <xf borderId="9" fillId="2" fontId="0" numFmtId="0" xfId="0" applyBorder="1" applyFont="1"/>
    <xf borderId="9" fillId="8" fontId="0" numFmtId="0" xfId="0" applyBorder="1" applyFont="1"/>
    <xf borderId="9" fillId="8" fontId="1" numFmtId="0" xfId="0" applyBorder="1" applyFont="1"/>
    <xf borderId="2" fillId="8" fontId="0" numFmtId="0" xfId="0" applyAlignment="1" applyBorder="1" applyFont="1">
      <alignment horizontal="center"/>
    </xf>
    <xf borderId="26" fillId="0" fontId="0" numFmtId="0" xfId="0" applyAlignment="1" applyBorder="1" applyFont="1">
      <alignment horizontal="center" vertical="center"/>
    </xf>
    <xf borderId="27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4</xdr:row>
      <xdr:rowOff>142875</xdr:rowOff>
    </xdr:from>
    <xdr:ext cx="1095375" cy="1619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</xdr:row>
      <xdr:rowOff>133350</xdr:rowOff>
    </xdr:from>
    <xdr:ext cx="1009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5</xdr:row>
      <xdr:rowOff>161925</xdr:rowOff>
    </xdr:from>
    <xdr:ext cx="981075" cy="1619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</xdr:colOff>
      <xdr:row>6</xdr:row>
      <xdr:rowOff>171450</xdr:rowOff>
    </xdr:from>
    <xdr:ext cx="838200" cy="1619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</xdr:row>
      <xdr:rowOff>85725</xdr:rowOff>
    </xdr:from>
    <xdr:ext cx="1285875" cy="1619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5</xdr:row>
      <xdr:rowOff>9525</xdr:rowOff>
    </xdr:from>
    <xdr:ext cx="1095375" cy="1619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</xdr:colOff>
      <xdr:row>4</xdr:row>
      <xdr:rowOff>0</xdr:rowOff>
    </xdr:from>
    <xdr:ext cx="1009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6</xdr:row>
      <xdr:rowOff>28575</xdr:rowOff>
    </xdr:from>
    <xdr:ext cx="981075" cy="1619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7</xdr:row>
      <xdr:rowOff>38100</xdr:rowOff>
    </xdr:from>
    <xdr:ext cx="838200" cy="1619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2</xdr:row>
      <xdr:rowOff>152400</xdr:rowOff>
    </xdr:from>
    <xdr:ext cx="1285875" cy="1619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6</xdr:row>
      <xdr:rowOff>28575</xdr:rowOff>
    </xdr:from>
    <xdr:ext cx="1285875" cy="1619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209550</xdr:colOff>
      <xdr:row>7</xdr:row>
      <xdr:rowOff>38100</xdr:rowOff>
    </xdr:from>
    <xdr:ext cx="981075" cy="16192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276225</xdr:colOff>
      <xdr:row>8</xdr:row>
      <xdr:rowOff>19050</xdr:rowOff>
    </xdr:from>
    <xdr:ext cx="838200" cy="161925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1.0"/>
    <col customWidth="1" min="3" max="4" width="6.33"/>
    <col customWidth="1" min="5" max="5" width="13.78"/>
    <col customWidth="1" min="6" max="6" width="6.33"/>
    <col customWidth="1" min="7" max="7" width="12.56"/>
    <col customWidth="1" min="8" max="8" width="6.33"/>
    <col customWidth="1" min="9" max="9" width="11.89"/>
    <col customWidth="1" min="10" max="11" width="12.33"/>
    <col customWidth="1" min="12" max="12" width="4.11"/>
    <col customWidth="1" min="13" max="14" width="11.11"/>
    <col customWidth="1" min="15" max="26" width="10.56"/>
  </cols>
  <sheetData>
    <row r="1">
      <c r="A1" s="1"/>
      <c r="B1" s="2" t="s">
        <v>0</v>
      </c>
      <c r="C1" s="3"/>
      <c r="D1" s="1"/>
      <c r="E1" s="2" t="s">
        <v>1</v>
      </c>
      <c r="F1" s="4"/>
      <c r="G1" s="4"/>
      <c r="H1" s="4"/>
      <c r="I1" s="4"/>
      <c r="J1" s="4"/>
      <c r="K1" s="4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5"/>
      <c r="C3" s="6"/>
      <c r="D3" s="1"/>
      <c r="E3" s="7" t="s">
        <v>2</v>
      </c>
      <c r="F3" s="4"/>
      <c r="G3" s="4"/>
      <c r="H3" s="3"/>
      <c r="I3" s="8" t="s">
        <v>3</v>
      </c>
      <c r="J3" s="4"/>
      <c r="K3" s="4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/>
      <c r="C4" s="11"/>
      <c r="D4" s="1"/>
      <c r="E4" s="12" t="s">
        <v>4</v>
      </c>
      <c r="F4" s="12"/>
      <c r="G4" s="12"/>
      <c r="H4" s="12"/>
      <c r="I4" s="8" t="s">
        <v>5</v>
      </c>
      <c r="J4" s="4"/>
      <c r="K4" s="4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10"/>
      <c r="C5" s="11"/>
      <c r="D5" s="1"/>
      <c r="E5" s="7" t="s">
        <v>6</v>
      </c>
      <c r="F5" s="4"/>
      <c r="G5" s="4"/>
      <c r="H5" s="3"/>
      <c r="I5" s="13" t="s">
        <v>7</v>
      </c>
      <c r="J5" s="4"/>
      <c r="K5" s="4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0"/>
      <c r="C6" s="11"/>
      <c r="D6" s="1"/>
      <c r="E6" s="7" t="s">
        <v>8</v>
      </c>
      <c r="F6" s="4"/>
      <c r="G6" s="4"/>
      <c r="H6" s="3"/>
      <c r="I6" s="13" t="s">
        <v>9</v>
      </c>
      <c r="J6" s="4"/>
      <c r="K6" s="4"/>
      <c r="L6" s="3"/>
      <c r="M6" s="1">
        <f>(5/6)*5</f>
        <v>4.166666667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1"/>
      <c r="D7" s="1"/>
      <c r="E7" s="7" t="s">
        <v>10</v>
      </c>
      <c r="F7" s="4"/>
      <c r="G7" s="4"/>
      <c r="H7" s="3"/>
      <c r="I7" s="13" t="s">
        <v>11</v>
      </c>
      <c r="J7" s="4"/>
      <c r="K7" s="4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C8" s="15"/>
      <c r="E8" s="7" t="s">
        <v>12</v>
      </c>
      <c r="F8" s="4"/>
      <c r="G8" s="4"/>
      <c r="H8" s="3"/>
      <c r="I8" s="13" t="s">
        <v>13</v>
      </c>
      <c r="J8" s="4"/>
      <c r="K8" s="4"/>
      <c r="L8" s="3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14</v>
      </c>
      <c r="C12" s="16" t="s">
        <v>15</v>
      </c>
      <c r="D12" s="16" t="s">
        <v>16</v>
      </c>
      <c r="E12" s="16" t="s">
        <v>17</v>
      </c>
      <c r="F12" s="16" t="s">
        <v>18</v>
      </c>
      <c r="G12" s="16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>
        <v>3.3</v>
      </c>
      <c r="C13" s="17">
        <v>-2.0</v>
      </c>
      <c r="D13" s="17">
        <v>1.0</v>
      </c>
      <c r="E13" s="17">
        <v>0.0</v>
      </c>
      <c r="F13" s="17">
        <v>0.0</v>
      </c>
      <c r="G13" s="17">
        <v>0.0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7">
        <v>4.0</v>
      </c>
      <c r="C14" s="17">
        <v>5.0</v>
      </c>
      <c r="D14" s="17">
        <v>0.0</v>
      </c>
      <c r="E14" s="17">
        <v>1.0</v>
      </c>
      <c r="F14" s="17">
        <v>0.0</v>
      </c>
      <c r="G14" s="17">
        <v>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7">
        <v>4.0</v>
      </c>
      <c r="C15" s="17">
        <v>9.0</v>
      </c>
      <c r="D15" s="17">
        <v>0.0</v>
      </c>
      <c r="E15" s="17">
        <v>0.0</v>
      </c>
      <c r="F15" s="17">
        <v>1.0</v>
      </c>
      <c r="G15" s="17">
        <v>0.0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>
        <v>1.0</v>
      </c>
      <c r="C16" s="17">
        <v>-1.0</v>
      </c>
      <c r="D16" s="17">
        <v>0.0</v>
      </c>
      <c r="E16" s="17">
        <v>0.0</v>
      </c>
      <c r="F16" s="17">
        <v>0.0</v>
      </c>
      <c r="G16" s="17">
        <v>1.0</v>
      </c>
      <c r="J16" s="18" t="s">
        <v>20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21</v>
      </c>
      <c r="C18" s="4"/>
      <c r="D18" s="4"/>
      <c r="E18" s="4"/>
      <c r="F18" s="4"/>
      <c r="G18" s="4"/>
      <c r="H18" s="4"/>
      <c r="I18" s="4"/>
      <c r="J18" s="4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 t="s">
        <v>22</v>
      </c>
      <c r="C19" s="20"/>
      <c r="D19" s="20"/>
      <c r="E19" s="20"/>
      <c r="F19" s="20"/>
      <c r="G19" s="20"/>
      <c r="H19" s="20"/>
      <c r="I19" s="20"/>
      <c r="J19" s="2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23" t="s">
        <v>23</v>
      </c>
      <c r="D20" s="23" t="s">
        <v>14</v>
      </c>
      <c r="E20" s="23" t="s">
        <v>15</v>
      </c>
      <c r="F20" s="23" t="s">
        <v>17</v>
      </c>
      <c r="G20" s="23" t="s">
        <v>18</v>
      </c>
      <c r="H20" s="23" t="s">
        <v>19</v>
      </c>
      <c r="I20" s="23" t="s">
        <v>16</v>
      </c>
      <c r="J20" s="24" t="s">
        <v>24</v>
      </c>
      <c r="K20" s="2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 t="s">
        <v>25</v>
      </c>
      <c r="C21" s="26">
        <v>1.0</v>
      </c>
      <c r="D21" s="26">
        <v>0.0</v>
      </c>
      <c r="E21" s="26">
        <v>0.0</v>
      </c>
      <c r="F21" s="27">
        <v>0.0</v>
      </c>
      <c r="G21" s="27">
        <v>0.0</v>
      </c>
      <c r="H21" s="27">
        <v>0.0</v>
      </c>
      <c r="I21" s="27">
        <v>1.0</v>
      </c>
      <c r="J21" s="28">
        <v>0.0</v>
      </c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 t="s">
        <v>16</v>
      </c>
      <c r="C22" s="27">
        <v>0.0</v>
      </c>
      <c r="D22" s="26">
        <v>3.3</v>
      </c>
      <c r="E22" s="26">
        <v>-2.0</v>
      </c>
      <c r="F22" s="26">
        <v>0.0</v>
      </c>
      <c r="G22" s="27">
        <v>0.0</v>
      </c>
      <c r="H22" s="27">
        <v>0.0</v>
      </c>
      <c r="I22" s="26">
        <v>1.0</v>
      </c>
      <c r="J22" s="28">
        <v>1.0</v>
      </c>
      <c r="K22" s="29"/>
      <c r="L22" s="30"/>
      <c r="M22" s="1" t="s">
        <v>26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 t="s">
        <v>17</v>
      </c>
      <c r="C23" s="27">
        <v>0.0</v>
      </c>
      <c r="D23" s="26">
        <v>2.6</v>
      </c>
      <c r="E23" s="26">
        <v>5.0</v>
      </c>
      <c r="F23" s="26">
        <v>1.0</v>
      </c>
      <c r="G23" s="26">
        <v>0.0</v>
      </c>
      <c r="H23" s="27">
        <v>0.0</v>
      </c>
      <c r="I23" s="27">
        <v>0.0</v>
      </c>
      <c r="J23" s="28">
        <v>15.0</v>
      </c>
      <c r="K23" s="29"/>
      <c r="L23" s="1"/>
      <c r="M23" s="1">
        <f>(5/5)*5</f>
        <v>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 t="s">
        <v>18</v>
      </c>
      <c r="C24" s="27">
        <v>0.0</v>
      </c>
      <c r="D24" s="26">
        <v>4.0</v>
      </c>
      <c r="E24" s="26">
        <v>9.0</v>
      </c>
      <c r="F24" s="27">
        <v>0.0</v>
      </c>
      <c r="G24" s="26">
        <v>1.0</v>
      </c>
      <c r="H24" s="26">
        <v>0.0</v>
      </c>
      <c r="I24" s="27">
        <v>0.0</v>
      </c>
      <c r="J24" s="28">
        <v>18.0</v>
      </c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1" t="s">
        <v>19</v>
      </c>
      <c r="C25" s="32">
        <v>0.0</v>
      </c>
      <c r="D25" s="32">
        <v>1.0</v>
      </c>
      <c r="E25" s="32">
        <v>-1.0</v>
      </c>
      <c r="F25" s="32">
        <v>0.0</v>
      </c>
      <c r="G25" s="32">
        <v>0.0</v>
      </c>
      <c r="H25" s="32">
        <v>1.0</v>
      </c>
      <c r="I25" s="32">
        <v>0.0</v>
      </c>
      <c r="J25" s="33">
        <v>10.0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4"/>
      <c r="C26" s="35"/>
      <c r="D26" s="35"/>
      <c r="E26" s="35"/>
      <c r="F26" s="35"/>
      <c r="G26" s="35"/>
      <c r="H26" s="35"/>
      <c r="I26" s="35"/>
      <c r="J26" s="3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 t="s">
        <v>27</v>
      </c>
      <c r="C27" s="4"/>
      <c r="D27" s="4"/>
      <c r="E27" s="4"/>
      <c r="F27" s="4"/>
      <c r="G27" s="4"/>
      <c r="H27" s="4"/>
      <c r="I27" s="4"/>
      <c r="J27" s="4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9" t="s">
        <v>22</v>
      </c>
      <c r="C28" s="20"/>
      <c r="D28" s="20"/>
      <c r="E28" s="20"/>
      <c r="F28" s="20"/>
      <c r="G28" s="20"/>
      <c r="H28" s="20"/>
      <c r="I28" s="20"/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2"/>
      <c r="C29" s="23" t="s">
        <v>23</v>
      </c>
      <c r="D29" s="23" t="s">
        <v>14</v>
      </c>
      <c r="E29" s="23" t="s">
        <v>15</v>
      </c>
      <c r="F29" s="23" t="s">
        <v>17</v>
      </c>
      <c r="G29" s="23" t="s">
        <v>18</v>
      </c>
      <c r="H29" s="23" t="s">
        <v>19</v>
      </c>
      <c r="I29" s="23" t="s">
        <v>16</v>
      </c>
      <c r="J29" s="24" t="s">
        <v>24</v>
      </c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 t="s">
        <v>23</v>
      </c>
      <c r="C30" s="26">
        <v>1.0</v>
      </c>
      <c r="D30" s="26">
        <v>0.0</v>
      </c>
      <c r="E30" s="26">
        <v>0.0</v>
      </c>
      <c r="F30" s="27">
        <v>0.0</v>
      </c>
      <c r="G30" s="27">
        <v>0.0</v>
      </c>
      <c r="H30" s="27">
        <v>0.0</v>
      </c>
      <c r="I30" s="27">
        <v>1.0</v>
      </c>
      <c r="J30" s="28">
        <v>0.0</v>
      </c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 t="s">
        <v>16</v>
      </c>
      <c r="C31" s="27">
        <v>0.0</v>
      </c>
      <c r="D31" s="26">
        <v>3.3</v>
      </c>
      <c r="E31" s="26">
        <v>-2.0</v>
      </c>
      <c r="F31" s="26">
        <v>0.0</v>
      </c>
      <c r="G31" s="27">
        <v>0.0</v>
      </c>
      <c r="H31" s="27">
        <v>0.0</v>
      </c>
      <c r="I31" s="37">
        <v>1.0</v>
      </c>
      <c r="J31" s="28">
        <v>1.0</v>
      </c>
      <c r="K31" s="38">
        <f t="shared" ref="K31:K34" si="1">J31/I31</f>
        <v>1</v>
      </c>
      <c r="L31" s="1"/>
      <c r="M31" s="1">
        <f>(4/5)*5</f>
        <v>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 t="s">
        <v>17</v>
      </c>
      <c r="C32" s="27">
        <v>0.0</v>
      </c>
      <c r="D32" s="26">
        <v>2.6</v>
      </c>
      <c r="E32" s="26">
        <v>5.0</v>
      </c>
      <c r="F32" s="26">
        <v>1.0</v>
      </c>
      <c r="G32" s="26">
        <v>0.0</v>
      </c>
      <c r="H32" s="27">
        <v>0.0</v>
      </c>
      <c r="I32" s="27">
        <v>0.0</v>
      </c>
      <c r="J32" s="28">
        <v>15.0</v>
      </c>
      <c r="K32" s="1" t="str">
        <f t="shared" si="1"/>
        <v>#DIV/0!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1" t="s">
        <v>18</v>
      </c>
      <c r="C33" s="39">
        <v>0.0</v>
      </c>
      <c r="D33" s="39">
        <v>4.0</v>
      </c>
      <c r="E33" s="39">
        <v>9.0</v>
      </c>
      <c r="F33" s="39">
        <v>0.0</v>
      </c>
      <c r="G33" s="39">
        <v>1.0</v>
      </c>
      <c r="H33" s="39">
        <v>0.0</v>
      </c>
      <c r="I33" s="40">
        <v>0.0</v>
      </c>
      <c r="J33" s="41">
        <v>18.0</v>
      </c>
      <c r="K33" s="1" t="str">
        <f t="shared" si="1"/>
        <v>#DIV/0!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1" t="s">
        <v>19</v>
      </c>
      <c r="C34" s="39">
        <v>0.0</v>
      </c>
      <c r="D34" s="39">
        <v>1.0</v>
      </c>
      <c r="E34" s="39">
        <v>-1.0</v>
      </c>
      <c r="F34" s="39">
        <v>0.0</v>
      </c>
      <c r="G34" s="39">
        <v>0.0</v>
      </c>
      <c r="H34" s="39">
        <v>1.0</v>
      </c>
      <c r="I34" s="40">
        <v>0.0</v>
      </c>
      <c r="J34" s="41">
        <v>10.0</v>
      </c>
      <c r="K34" s="1" t="str">
        <f t="shared" si="1"/>
        <v>#DIV/0!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4"/>
      <c r="C35" s="35"/>
      <c r="D35" s="35"/>
      <c r="E35" s="35"/>
      <c r="F35" s="35"/>
      <c r="G35" s="35"/>
      <c r="H35" s="35"/>
      <c r="I35" s="35"/>
      <c r="J35" s="3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9" t="s">
        <v>22</v>
      </c>
      <c r="C37" s="20"/>
      <c r="D37" s="20"/>
      <c r="E37" s="20"/>
      <c r="F37" s="20"/>
      <c r="G37" s="20"/>
      <c r="H37" s="20"/>
      <c r="I37" s="20"/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42"/>
      <c r="C38" s="43" t="s">
        <v>23</v>
      </c>
      <c r="D38" s="43" t="s">
        <v>14</v>
      </c>
      <c r="E38" s="43" t="s">
        <v>15</v>
      </c>
      <c r="F38" s="43" t="s">
        <v>17</v>
      </c>
      <c r="G38" s="43" t="s">
        <v>18</v>
      </c>
      <c r="H38" s="43" t="s">
        <v>19</v>
      </c>
      <c r="I38" s="43" t="s">
        <v>16</v>
      </c>
      <c r="J38" s="44" t="s">
        <v>24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44" t="s">
        <v>23</v>
      </c>
      <c r="C39" s="45">
        <f>-1*C40+C30</f>
        <v>1</v>
      </c>
      <c r="D39" s="40">
        <f t="shared" ref="D39:J39" si="2">-1*D31+D30</f>
        <v>-3.3</v>
      </c>
      <c r="E39" s="46">
        <f t="shared" si="2"/>
        <v>2</v>
      </c>
      <c r="F39" s="46">
        <f t="shared" si="2"/>
        <v>0</v>
      </c>
      <c r="G39" s="46">
        <f t="shared" si="2"/>
        <v>0</v>
      </c>
      <c r="H39" s="46">
        <f t="shared" si="2"/>
        <v>0</v>
      </c>
      <c r="I39" s="46">
        <f t="shared" si="2"/>
        <v>0</v>
      </c>
      <c r="J39" s="46">
        <f t="shared" si="2"/>
        <v>-1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44" t="s">
        <v>16</v>
      </c>
      <c r="C40" s="40">
        <v>0.0</v>
      </c>
      <c r="D40" s="40">
        <v>3.3</v>
      </c>
      <c r="E40" s="40">
        <v>-2.0</v>
      </c>
      <c r="F40" s="40">
        <v>0.0</v>
      </c>
      <c r="G40" s="40">
        <v>0.0</v>
      </c>
      <c r="H40" s="40">
        <v>0.0</v>
      </c>
      <c r="I40" s="47">
        <v>1.0</v>
      </c>
      <c r="J40" s="48">
        <v>1.0</v>
      </c>
      <c r="K40" s="49">
        <f t="shared" ref="K40:K43" si="3">J40/D40</f>
        <v>0.303030303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44" t="s">
        <v>17</v>
      </c>
      <c r="C41" s="39">
        <v>0.0</v>
      </c>
      <c r="D41" s="40">
        <v>2.6</v>
      </c>
      <c r="E41" s="39">
        <v>5.0</v>
      </c>
      <c r="F41" s="39">
        <v>1.0</v>
      </c>
      <c r="G41" s="39">
        <v>0.0</v>
      </c>
      <c r="H41" s="39">
        <v>0.0</v>
      </c>
      <c r="I41" s="50">
        <v>0.0</v>
      </c>
      <c r="J41" s="41">
        <v>15.0</v>
      </c>
      <c r="K41" s="51">
        <f t="shared" si="3"/>
        <v>5.769230769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44" t="s">
        <v>18</v>
      </c>
      <c r="C42" s="39">
        <v>0.0</v>
      </c>
      <c r="D42" s="40">
        <v>4.0</v>
      </c>
      <c r="E42" s="39">
        <v>9.0</v>
      </c>
      <c r="F42" s="39">
        <v>0.0</v>
      </c>
      <c r="G42" s="39">
        <v>1.0</v>
      </c>
      <c r="H42" s="39">
        <v>0.0</v>
      </c>
      <c r="I42" s="50">
        <v>0.0</v>
      </c>
      <c r="J42" s="41">
        <v>18.0</v>
      </c>
      <c r="K42" s="51">
        <f t="shared" si="3"/>
        <v>4.5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44" t="s">
        <v>19</v>
      </c>
      <c r="C43" s="39">
        <v>0.0</v>
      </c>
      <c r="D43" s="40">
        <v>1.0</v>
      </c>
      <c r="E43" s="39">
        <v>-1.0</v>
      </c>
      <c r="F43" s="39">
        <v>0.0</v>
      </c>
      <c r="G43" s="39">
        <v>0.0</v>
      </c>
      <c r="H43" s="39">
        <v>1.0</v>
      </c>
      <c r="I43" s="50">
        <v>0.0</v>
      </c>
      <c r="J43" s="41">
        <v>10.0</v>
      </c>
      <c r="K43" s="51">
        <f t="shared" si="3"/>
        <v>10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4"/>
      <c r="C44" s="35"/>
      <c r="D44" s="35"/>
      <c r="E44" s="35"/>
      <c r="F44" s="35"/>
      <c r="G44" s="35"/>
      <c r="H44" s="35"/>
      <c r="I44" s="35"/>
      <c r="J44" s="3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9" t="s">
        <v>22</v>
      </c>
      <c r="C46" s="20"/>
      <c r="D46" s="20"/>
      <c r="E46" s="20"/>
      <c r="F46" s="20"/>
      <c r="G46" s="20"/>
      <c r="H46" s="20"/>
      <c r="I46" s="20"/>
      <c r="J46" s="2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42"/>
      <c r="C47" s="43" t="s">
        <v>23</v>
      </c>
      <c r="D47" s="43" t="s">
        <v>14</v>
      </c>
      <c r="E47" s="43" t="s">
        <v>15</v>
      </c>
      <c r="F47" s="43" t="s">
        <v>17</v>
      </c>
      <c r="G47" s="43" t="s">
        <v>18</v>
      </c>
      <c r="H47" s="43" t="s">
        <v>19</v>
      </c>
      <c r="I47" s="43" t="s">
        <v>16</v>
      </c>
      <c r="J47" s="44" t="s">
        <v>24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44" t="s">
        <v>23</v>
      </c>
      <c r="C48" s="45">
        <f t="shared" ref="C48:J48" si="4">3.3*C49+C39</f>
        <v>1</v>
      </c>
      <c r="D48" s="40">
        <f t="shared" si="4"/>
        <v>0</v>
      </c>
      <c r="E48" s="45">
        <f t="shared" si="4"/>
        <v>0</v>
      </c>
      <c r="F48" s="45">
        <f t="shared" si="4"/>
        <v>0</v>
      </c>
      <c r="G48" s="45">
        <f t="shared" si="4"/>
        <v>0</v>
      </c>
      <c r="H48" s="45">
        <f t="shared" si="4"/>
        <v>0</v>
      </c>
      <c r="I48" s="45">
        <f t="shared" si="4"/>
        <v>1</v>
      </c>
      <c r="J48" s="45">
        <f t="shared" si="4"/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44" t="s">
        <v>28</v>
      </c>
      <c r="C49" s="40">
        <f t="shared" ref="C49:J49" si="5">C40/3.3</f>
        <v>0</v>
      </c>
      <c r="D49" s="40">
        <f t="shared" si="5"/>
        <v>1</v>
      </c>
      <c r="E49" s="40">
        <f t="shared" si="5"/>
        <v>-0.6060606061</v>
      </c>
      <c r="F49" s="40">
        <f t="shared" si="5"/>
        <v>0</v>
      </c>
      <c r="G49" s="40">
        <f t="shared" si="5"/>
        <v>0</v>
      </c>
      <c r="H49" s="40">
        <f t="shared" si="5"/>
        <v>0</v>
      </c>
      <c r="I49" s="40">
        <f t="shared" si="5"/>
        <v>0.303030303</v>
      </c>
      <c r="J49" s="48">
        <f t="shared" si="5"/>
        <v>0.303030303</v>
      </c>
      <c r="K49" s="49">
        <f>J49/D49</f>
        <v>0.303030303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44" t="s">
        <v>17</v>
      </c>
      <c r="C50" s="39">
        <f t="shared" ref="C50:J50" si="6">-2.6*C49+C41</f>
        <v>0</v>
      </c>
      <c r="D50" s="40">
        <f t="shared" si="6"/>
        <v>0</v>
      </c>
      <c r="E50" s="39">
        <f t="shared" si="6"/>
        <v>6.575757576</v>
      </c>
      <c r="F50" s="39">
        <f t="shared" si="6"/>
        <v>1</v>
      </c>
      <c r="G50" s="39">
        <f t="shared" si="6"/>
        <v>0</v>
      </c>
      <c r="H50" s="39">
        <f t="shared" si="6"/>
        <v>0</v>
      </c>
      <c r="I50" s="39">
        <f t="shared" si="6"/>
        <v>-0.7878787879</v>
      </c>
      <c r="J50" s="41">
        <f t="shared" si="6"/>
        <v>14.21212121</v>
      </c>
      <c r="K50" s="51" t="s">
        <v>29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44" t="s">
        <v>18</v>
      </c>
      <c r="C51" s="39">
        <f t="shared" ref="C51:J51" si="7">-4*C49+C42</f>
        <v>0</v>
      </c>
      <c r="D51" s="40">
        <f t="shared" si="7"/>
        <v>0</v>
      </c>
      <c r="E51" s="39">
        <f t="shared" si="7"/>
        <v>11.42424242</v>
      </c>
      <c r="F51" s="39">
        <f t="shared" si="7"/>
        <v>0</v>
      </c>
      <c r="G51" s="39">
        <f t="shared" si="7"/>
        <v>1</v>
      </c>
      <c r="H51" s="39">
        <f t="shared" si="7"/>
        <v>0</v>
      </c>
      <c r="I51" s="39">
        <f t="shared" si="7"/>
        <v>-1.212121212</v>
      </c>
      <c r="J51" s="41">
        <f t="shared" si="7"/>
        <v>16.78787879</v>
      </c>
      <c r="K51" s="51" t="s">
        <v>29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4" t="s">
        <v>19</v>
      </c>
      <c r="C52" s="39">
        <f t="shared" ref="C52:J52" si="8">-1*C49+C43</f>
        <v>0</v>
      </c>
      <c r="D52" s="40">
        <f t="shared" si="8"/>
        <v>0</v>
      </c>
      <c r="E52" s="39">
        <f t="shared" si="8"/>
        <v>-0.3939393939</v>
      </c>
      <c r="F52" s="39">
        <f t="shared" si="8"/>
        <v>0</v>
      </c>
      <c r="G52" s="39">
        <f t="shared" si="8"/>
        <v>0</v>
      </c>
      <c r="H52" s="39">
        <f t="shared" si="8"/>
        <v>1</v>
      </c>
      <c r="I52" s="39">
        <f t="shared" si="8"/>
        <v>-0.303030303</v>
      </c>
      <c r="J52" s="41">
        <f t="shared" si="8"/>
        <v>9.696969697</v>
      </c>
      <c r="K52" s="51" t="s">
        <v>29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4"/>
      <c r="C53" s="35"/>
      <c r="D53" s="35"/>
      <c r="E53" s="35"/>
      <c r="F53" s="35"/>
      <c r="G53" s="35"/>
      <c r="H53" s="35"/>
      <c r="I53" s="35"/>
      <c r="J53" s="36"/>
      <c r="K53" s="51" t="s">
        <v>29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 t="s">
        <v>30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9" t="s">
        <v>22</v>
      </c>
      <c r="C55" s="20"/>
      <c r="D55" s="20"/>
      <c r="E55" s="20"/>
      <c r="F55" s="20"/>
      <c r="G55" s="20"/>
      <c r="H55" s="20"/>
      <c r="I55" s="2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42"/>
      <c r="C56" s="43" t="s">
        <v>23</v>
      </c>
      <c r="D56" s="43" t="s">
        <v>14</v>
      </c>
      <c r="E56" s="43" t="s">
        <v>15</v>
      </c>
      <c r="F56" s="43" t="s">
        <v>17</v>
      </c>
      <c r="G56" s="43" t="s">
        <v>18</v>
      </c>
      <c r="H56" s="43" t="s">
        <v>19</v>
      </c>
      <c r="I56" s="44" t="s">
        <v>24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44" t="s">
        <v>23</v>
      </c>
      <c r="C57" s="45">
        <v>1.0</v>
      </c>
      <c r="D57" s="50">
        <v>0.0</v>
      </c>
      <c r="E57" s="40">
        <v>0.0</v>
      </c>
      <c r="F57" s="45">
        <v>0.0</v>
      </c>
      <c r="G57" s="45">
        <v>0.0</v>
      </c>
      <c r="H57" s="45">
        <v>0.0</v>
      </c>
      <c r="I57" s="52">
        <v>0.0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4" t="s">
        <v>28</v>
      </c>
      <c r="C58" s="50">
        <v>0.0</v>
      </c>
      <c r="D58" s="50">
        <v>1.0</v>
      </c>
      <c r="E58" s="40">
        <v>-0.6060606060606061</v>
      </c>
      <c r="F58" s="50">
        <v>0.0</v>
      </c>
      <c r="G58" s="50">
        <v>0.0</v>
      </c>
      <c r="H58" s="50">
        <v>0.0</v>
      </c>
      <c r="I58" s="53">
        <v>0.30303030303030304</v>
      </c>
      <c r="J58" s="54">
        <f t="shared" ref="J58:J61" si="9">I58/E58</f>
        <v>-0.5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44" t="s">
        <v>17</v>
      </c>
      <c r="C59" s="39">
        <v>0.0</v>
      </c>
      <c r="D59" s="50">
        <v>0.0</v>
      </c>
      <c r="E59" s="40">
        <v>6.575757575757576</v>
      </c>
      <c r="F59" s="39">
        <v>1.0</v>
      </c>
      <c r="G59" s="39">
        <v>0.0</v>
      </c>
      <c r="H59" s="39">
        <v>0.0</v>
      </c>
      <c r="I59" s="41">
        <v>14.212121212121213</v>
      </c>
      <c r="J59" s="54">
        <f t="shared" si="9"/>
        <v>2.161290323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44" t="s">
        <v>15</v>
      </c>
      <c r="C60" s="40">
        <v>0.0</v>
      </c>
      <c r="D60" s="40">
        <v>0.0</v>
      </c>
      <c r="E60" s="47">
        <v>11.424242424242424</v>
      </c>
      <c r="F60" s="40">
        <v>0.0</v>
      </c>
      <c r="G60" s="40">
        <v>1.0</v>
      </c>
      <c r="H60" s="40">
        <v>0.0</v>
      </c>
      <c r="I60" s="48">
        <v>16.78787878787879</v>
      </c>
      <c r="J60" s="55">
        <f t="shared" si="9"/>
        <v>1.469496021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44" t="s">
        <v>19</v>
      </c>
      <c r="C61" s="39">
        <v>0.0</v>
      </c>
      <c r="D61" s="50">
        <v>0.0</v>
      </c>
      <c r="E61" s="40">
        <v>-0.3939393939393939</v>
      </c>
      <c r="F61" s="39">
        <v>0.0</v>
      </c>
      <c r="G61" s="39">
        <v>0.0</v>
      </c>
      <c r="H61" s="39">
        <v>1.0</v>
      </c>
      <c r="I61" s="41">
        <v>9.696969696969697</v>
      </c>
      <c r="J61" s="54">
        <f t="shared" si="9"/>
        <v>-24.61538462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4"/>
      <c r="C62" s="35"/>
      <c r="D62" s="35"/>
      <c r="E62" s="35"/>
      <c r="F62" s="35"/>
      <c r="G62" s="35"/>
      <c r="H62" s="35"/>
      <c r="I62" s="3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 t="s">
        <v>31</v>
      </c>
      <c r="C63" s="4"/>
      <c r="D63" s="4"/>
      <c r="E63" s="4"/>
      <c r="F63" s="4"/>
      <c r="G63" s="4"/>
      <c r="H63" s="4"/>
      <c r="I63" s="4"/>
      <c r="J63" s="4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 t="s">
        <v>30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9" t="s">
        <v>32</v>
      </c>
      <c r="C65" s="20"/>
      <c r="D65" s="20"/>
      <c r="E65" s="20"/>
      <c r="F65" s="20"/>
      <c r="G65" s="20"/>
      <c r="H65" s="20"/>
      <c r="I65" s="2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42"/>
      <c r="C66" s="43" t="s">
        <v>23</v>
      </c>
      <c r="D66" s="43" t="s">
        <v>14</v>
      </c>
      <c r="E66" s="43" t="s">
        <v>15</v>
      </c>
      <c r="F66" s="43" t="s">
        <v>17</v>
      </c>
      <c r="G66" s="43" t="s">
        <v>18</v>
      </c>
      <c r="H66" s="43" t="s">
        <v>19</v>
      </c>
      <c r="I66" s="44" t="s">
        <v>24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44" t="s">
        <v>23</v>
      </c>
      <c r="C67" s="45">
        <f t="shared" ref="C67:F67" si="10">0*C70+C57</f>
        <v>1</v>
      </c>
      <c r="D67" s="32">
        <f t="shared" si="10"/>
        <v>0</v>
      </c>
      <c r="E67" s="32">
        <f t="shared" si="10"/>
        <v>0</v>
      </c>
      <c r="F67" s="32">
        <f t="shared" si="10"/>
        <v>0</v>
      </c>
      <c r="G67" s="40">
        <v>1.0</v>
      </c>
      <c r="H67" s="32">
        <f>0*H70+H57</f>
        <v>0</v>
      </c>
      <c r="I67" s="33">
        <v>18.0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44" t="s">
        <v>28</v>
      </c>
      <c r="C68" s="50">
        <f t="shared" ref="C68:I68" si="11">-$E$58*C70+C58</f>
        <v>0</v>
      </c>
      <c r="D68" s="32">
        <f t="shared" si="11"/>
        <v>1</v>
      </c>
      <c r="E68" s="32">
        <f t="shared" si="11"/>
        <v>0</v>
      </c>
      <c r="F68" s="32">
        <f t="shared" si="11"/>
        <v>0</v>
      </c>
      <c r="G68" s="40">
        <f t="shared" si="11"/>
        <v>0.05305039788</v>
      </c>
      <c r="H68" s="32">
        <f t="shared" si="11"/>
        <v>0</v>
      </c>
      <c r="I68" s="52">
        <f t="shared" si="11"/>
        <v>1.193633952</v>
      </c>
      <c r="J68" s="54" t="str">
        <f t="shared" ref="J68:J71" si="13">I68/E68</f>
        <v>#DIV/0!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44" t="s">
        <v>17</v>
      </c>
      <c r="C69" s="39">
        <f t="shared" ref="C69:I69" si="12">-$E$59*C70+C59</f>
        <v>0</v>
      </c>
      <c r="D69" s="32">
        <f t="shared" si="12"/>
        <v>0</v>
      </c>
      <c r="E69" s="32">
        <f t="shared" si="12"/>
        <v>0</v>
      </c>
      <c r="F69" s="32">
        <f t="shared" si="12"/>
        <v>1</v>
      </c>
      <c r="G69" s="40">
        <f t="shared" si="12"/>
        <v>-0.575596817</v>
      </c>
      <c r="H69" s="32">
        <f t="shared" si="12"/>
        <v>0</v>
      </c>
      <c r="I69" s="33">
        <f t="shared" si="12"/>
        <v>4.549071618</v>
      </c>
      <c r="J69" s="54" t="str">
        <f t="shared" si="13"/>
        <v>#DIV/0!</v>
      </c>
      <c r="K69" s="1">
        <f>(5/5)*5</f>
        <v>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44" t="s">
        <v>15</v>
      </c>
      <c r="C70" s="40">
        <f t="shared" ref="C70:I70" si="14">C60/$E$60</f>
        <v>0</v>
      </c>
      <c r="D70" s="40">
        <f t="shared" si="14"/>
        <v>0</v>
      </c>
      <c r="E70" s="40">
        <f t="shared" si="14"/>
        <v>1</v>
      </c>
      <c r="F70" s="40">
        <f t="shared" si="14"/>
        <v>0</v>
      </c>
      <c r="G70" s="47">
        <f t="shared" si="14"/>
        <v>0.0875331565</v>
      </c>
      <c r="H70" s="40">
        <f t="shared" si="14"/>
        <v>0</v>
      </c>
      <c r="I70" s="52">
        <f t="shared" si="14"/>
        <v>1.469496021</v>
      </c>
      <c r="J70" s="55">
        <f t="shared" si="13"/>
        <v>1.469496021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44" t="s">
        <v>19</v>
      </c>
      <c r="C71" s="39">
        <f t="shared" ref="C71:I71" si="15">-$E$61*C70+C61</f>
        <v>0</v>
      </c>
      <c r="D71" s="32">
        <f t="shared" si="15"/>
        <v>0</v>
      </c>
      <c r="E71" s="32">
        <f t="shared" si="15"/>
        <v>0</v>
      </c>
      <c r="F71" s="32">
        <f t="shared" si="15"/>
        <v>0</v>
      </c>
      <c r="G71" s="40">
        <f t="shared" si="15"/>
        <v>0.03448275862</v>
      </c>
      <c r="H71" s="32">
        <f t="shared" si="15"/>
        <v>1</v>
      </c>
      <c r="I71" s="33">
        <f t="shared" si="15"/>
        <v>10.27586207</v>
      </c>
      <c r="J71" s="54" t="str">
        <f t="shared" si="13"/>
        <v>#DIV/0!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4"/>
      <c r="C72" s="35"/>
      <c r="D72" s="35"/>
      <c r="E72" s="35"/>
      <c r="F72" s="35"/>
      <c r="G72" s="35"/>
      <c r="H72" s="35"/>
      <c r="I72" s="3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E5:H5"/>
    <mergeCell ref="E6:H6"/>
    <mergeCell ref="I6:L6"/>
    <mergeCell ref="E7:H7"/>
    <mergeCell ref="I7:L7"/>
    <mergeCell ref="E8:H8"/>
    <mergeCell ref="I8:L8"/>
    <mergeCell ref="B18:K18"/>
    <mergeCell ref="B27:K27"/>
    <mergeCell ref="B63:K63"/>
    <mergeCell ref="B1:C1"/>
    <mergeCell ref="E1:L1"/>
    <mergeCell ref="B3:C8"/>
    <mergeCell ref="E3:H3"/>
    <mergeCell ref="I3:L3"/>
    <mergeCell ref="I4:L4"/>
    <mergeCell ref="I5:L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1.0"/>
    <col customWidth="1" min="3" max="3" width="7.11"/>
    <col customWidth="1" min="4" max="4" width="8.11"/>
    <col customWidth="1" min="5" max="5" width="15.33"/>
    <col customWidth="1" min="6" max="6" width="13.78"/>
    <col customWidth="1" min="7" max="7" width="14.44"/>
    <col customWidth="1" min="8" max="8" width="6.33"/>
    <col customWidth="1" min="9" max="9" width="12.67"/>
    <col customWidth="1" min="10" max="10" width="6.33"/>
    <col customWidth="1" min="11" max="12" width="11.11"/>
    <col customWidth="1" min="13" max="19" width="6.22"/>
    <col customWidth="1" min="20" max="21" width="11.11"/>
    <col customWidth="1" min="22" max="26" width="10.56"/>
  </cols>
  <sheetData>
    <row r="1">
      <c r="A1" s="1"/>
      <c r="B1" s="2" t="s">
        <v>0</v>
      </c>
      <c r="C1" s="3"/>
      <c r="D1" s="1"/>
      <c r="E1" s="2" t="s">
        <v>33</v>
      </c>
      <c r="F1" s="4"/>
      <c r="G1" s="4"/>
      <c r="H1" s="4"/>
      <c r="I1" s="4"/>
      <c r="J1" s="4"/>
      <c r="K1" s="3"/>
      <c r="L1" s="1"/>
      <c r="M1" s="2" t="s">
        <v>34</v>
      </c>
      <c r="N1" s="4"/>
      <c r="O1" s="4"/>
      <c r="P1" s="4"/>
      <c r="Q1" s="4"/>
      <c r="R1" s="4"/>
      <c r="S1" s="4"/>
      <c r="T1" s="4"/>
      <c r="U1" s="3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/>
      <c r="C3" s="6"/>
      <c r="D3" s="1"/>
      <c r="E3" s="7" t="s">
        <v>2</v>
      </c>
      <c r="F3" s="4"/>
      <c r="G3" s="4"/>
      <c r="H3" s="4"/>
      <c r="I3" s="3"/>
      <c r="J3" s="56" t="s">
        <v>35</v>
      </c>
      <c r="K3" s="3"/>
      <c r="L3" s="1"/>
      <c r="M3" s="7" t="s">
        <v>2</v>
      </c>
      <c r="N3" s="4"/>
      <c r="O3" s="4"/>
      <c r="P3" s="4"/>
      <c r="Q3" s="3"/>
      <c r="R3" s="56" t="s">
        <v>36</v>
      </c>
      <c r="S3" s="4"/>
      <c r="T3" s="4"/>
      <c r="U3" s="3"/>
      <c r="V3" s="1"/>
      <c r="W3" s="1"/>
      <c r="X3" s="1"/>
      <c r="Y3" s="1"/>
      <c r="Z3" s="1"/>
    </row>
    <row r="4">
      <c r="A4" s="1"/>
      <c r="B4" s="10"/>
      <c r="C4" s="11"/>
      <c r="D4" s="1"/>
      <c r="E4" s="12" t="s">
        <v>4</v>
      </c>
      <c r="F4" s="12"/>
      <c r="G4" s="12"/>
      <c r="H4" s="12"/>
      <c r="I4" s="12"/>
      <c r="J4" s="56" t="s">
        <v>37</v>
      </c>
      <c r="K4" s="3"/>
      <c r="L4" s="1"/>
      <c r="M4" s="57" t="s">
        <v>4</v>
      </c>
      <c r="N4" s="58"/>
      <c r="O4" s="58"/>
      <c r="P4" s="58"/>
      <c r="Q4" s="59"/>
      <c r="R4" s="56" t="s">
        <v>38</v>
      </c>
      <c r="S4" s="4"/>
      <c r="T4" s="4"/>
      <c r="U4" s="3"/>
      <c r="V4" s="1"/>
      <c r="W4" s="1"/>
      <c r="X4" s="1"/>
      <c r="Y4" s="1"/>
      <c r="Z4" s="1"/>
    </row>
    <row r="5">
      <c r="A5" s="1"/>
      <c r="B5" s="10"/>
      <c r="C5" s="11"/>
      <c r="D5" s="1"/>
      <c r="E5" s="7" t="s">
        <v>6</v>
      </c>
      <c r="F5" s="4"/>
      <c r="G5" s="4"/>
      <c r="H5" s="4"/>
      <c r="I5" s="3"/>
      <c r="J5" s="56" t="s">
        <v>39</v>
      </c>
      <c r="K5" s="3"/>
      <c r="L5" s="1">
        <f>(7/7)*5</f>
        <v>5</v>
      </c>
      <c r="M5" s="7" t="s">
        <v>6</v>
      </c>
      <c r="N5" s="4"/>
      <c r="O5" s="4"/>
      <c r="P5" s="4"/>
      <c r="Q5" s="3"/>
      <c r="R5" s="56" t="s">
        <v>40</v>
      </c>
      <c r="S5" s="4"/>
      <c r="T5" s="4"/>
      <c r="U5" s="3"/>
      <c r="V5" s="1"/>
      <c r="W5" s="1"/>
      <c r="X5" s="1"/>
      <c r="Y5" s="1"/>
      <c r="Z5" s="1"/>
    </row>
    <row r="6">
      <c r="A6" s="1"/>
      <c r="B6" s="10"/>
      <c r="C6" s="11"/>
      <c r="D6" s="1"/>
      <c r="E6" s="7" t="s">
        <v>6</v>
      </c>
      <c r="F6" s="4"/>
      <c r="G6" s="4"/>
      <c r="H6" s="4"/>
      <c r="I6" s="3"/>
      <c r="J6" s="56" t="s">
        <v>41</v>
      </c>
      <c r="K6" s="3"/>
      <c r="L6" s="1"/>
      <c r="M6" s="7" t="s">
        <v>8</v>
      </c>
      <c r="N6" s="4"/>
      <c r="O6" s="4"/>
      <c r="P6" s="4"/>
      <c r="Q6" s="3"/>
      <c r="R6" s="56" t="s">
        <v>42</v>
      </c>
      <c r="S6" s="4"/>
      <c r="T6" s="4"/>
      <c r="U6" s="3"/>
      <c r="V6" s="1"/>
      <c r="W6" s="1"/>
      <c r="X6" s="1"/>
      <c r="Y6" s="1"/>
      <c r="Z6" s="1"/>
    </row>
    <row r="7" ht="18.0" customHeight="1">
      <c r="A7" s="1"/>
      <c r="B7" s="10"/>
      <c r="C7" s="11"/>
      <c r="D7" s="1"/>
      <c r="E7" s="7" t="s">
        <v>8</v>
      </c>
      <c r="F7" s="4"/>
      <c r="G7" s="4"/>
      <c r="H7" s="4"/>
      <c r="I7" s="3"/>
      <c r="J7" s="56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4"/>
      <c r="C8" s="15"/>
      <c r="D8" s="1"/>
      <c r="E8" s="7" t="s">
        <v>10</v>
      </c>
      <c r="F8" s="4"/>
      <c r="G8" s="4"/>
      <c r="H8" s="4"/>
      <c r="I8" s="3"/>
      <c r="J8" s="56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60"/>
      <c r="C9" s="60"/>
      <c r="D9" s="1"/>
      <c r="E9" s="7" t="s">
        <v>12</v>
      </c>
      <c r="F9" s="4"/>
      <c r="G9" s="4"/>
      <c r="H9" s="4"/>
      <c r="I9" s="3"/>
      <c r="J9" s="56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K13" s="1"/>
      <c r="L13" s="30"/>
      <c r="M13" s="1" t="s">
        <v>26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 t="s">
        <v>43</v>
      </c>
      <c r="C26" s="4"/>
      <c r="D26" s="4"/>
      <c r="E26" s="4"/>
      <c r="F26" s="4"/>
      <c r="G26" s="4"/>
      <c r="H26" s="4"/>
      <c r="I26" s="4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61" t="s">
        <v>44</v>
      </c>
      <c r="D27" s="62">
        <f t="shared" ref="D27:F27" si="1">D30/D32</f>
        <v>0.5</v>
      </c>
      <c r="E27" s="63">
        <f t="shared" si="1"/>
        <v>-3</v>
      </c>
      <c r="F27" s="63">
        <f t="shared" si="1"/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9" t="s">
        <v>22</v>
      </c>
      <c r="C28" s="20"/>
      <c r="D28" s="20"/>
      <c r="E28" s="20"/>
      <c r="F28" s="20"/>
      <c r="G28" s="20"/>
      <c r="H28" s="20"/>
      <c r="I28" s="20"/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2"/>
      <c r="C29" s="43" t="s">
        <v>45</v>
      </c>
      <c r="D29" s="43" t="s">
        <v>46</v>
      </c>
      <c r="E29" s="43" t="s">
        <v>47</v>
      </c>
      <c r="F29" s="43" t="s">
        <v>48</v>
      </c>
      <c r="G29" s="43" t="s">
        <v>49</v>
      </c>
      <c r="H29" s="43" t="s">
        <v>17</v>
      </c>
      <c r="I29" s="43" t="s">
        <v>18</v>
      </c>
      <c r="J29" s="44" t="s">
        <v>24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44" t="s">
        <v>50</v>
      </c>
      <c r="C30" s="32">
        <v>1.0</v>
      </c>
      <c r="D30" s="40">
        <v>1.0</v>
      </c>
      <c r="E30" s="32">
        <v>15.0</v>
      </c>
      <c r="F30" s="32">
        <v>18.0</v>
      </c>
      <c r="G30" s="32">
        <v>10.0</v>
      </c>
      <c r="H30" s="32">
        <v>0.0</v>
      </c>
      <c r="I30" s="32">
        <v>0.0</v>
      </c>
      <c r="J30" s="33">
        <v>0.0</v>
      </c>
      <c r="K30" s="1">
        <f>(2/3)*5</f>
        <v>3.333333333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1" t="s">
        <v>17</v>
      </c>
      <c r="C31" s="32">
        <v>0.0</v>
      </c>
      <c r="D31" s="40">
        <v>-3.3</v>
      </c>
      <c r="E31" s="32">
        <v>-2.6</v>
      </c>
      <c r="F31" s="32">
        <v>-4.0</v>
      </c>
      <c r="G31" s="32">
        <v>-1.0</v>
      </c>
      <c r="H31" s="32">
        <v>1.0</v>
      </c>
      <c r="I31" s="32">
        <v>0.0</v>
      </c>
      <c r="J31" s="33">
        <v>-4.0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1" t="s">
        <v>18</v>
      </c>
      <c r="C32" s="64">
        <v>0.0</v>
      </c>
      <c r="D32" s="47">
        <v>2.0</v>
      </c>
      <c r="E32" s="64">
        <v>-5.0</v>
      </c>
      <c r="F32" s="64">
        <v>-9.0</v>
      </c>
      <c r="G32" s="64">
        <v>1.0</v>
      </c>
      <c r="H32" s="64">
        <v>0.0</v>
      </c>
      <c r="I32" s="64">
        <v>1.0</v>
      </c>
      <c r="J32" s="65">
        <v>-9.0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 t="s">
        <v>51</v>
      </c>
      <c r="C34" s="4"/>
      <c r="D34" s="4"/>
      <c r="E34" s="4"/>
      <c r="F34" s="4"/>
      <c r="G34" s="4"/>
      <c r="H34" s="4"/>
      <c r="I34" s="4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66" t="s">
        <v>52</v>
      </c>
      <c r="D35" s="66" t="str">
        <f t="shared" ref="D35:J35" si="2">D29</f>
        <v>Y1</v>
      </c>
      <c r="E35" s="66" t="str">
        <f t="shared" si="2"/>
        <v>Y2</v>
      </c>
      <c r="F35" s="66" t="str">
        <f t="shared" si="2"/>
        <v>Y3</v>
      </c>
      <c r="G35" s="66" t="str">
        <f t="shared" si="2"/>
        <v>Y4</v>
      </c>
      <c r="H35" s="66" t="str">
        <f t="shared" si="2"/>
        <v>S1</v>
      </c>
      <c r="I35" s="66" t="str">
        <f t="shared" si="2"/>
        <v>S2</v>
      </c>
      <c r="J35" s="66" t="str">
        <f t="shared" si="2"/>
        <v>Bj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7" t="s">
        <v>53</v>
      </c>
      <c r="C36" s="68">
        <v>1.0</v>
      </c>
      <c r="D36" s="69"/>
      <c r="E36" s="69"/>
      <c r="F36" s="69"/>
      <c r="G36" s="69"/>
      <c r="H36" s="69"/>
      <c r="I36" s="69"/>
      <c r="J36" s="6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70"/>
      <c r="C37" s="68">
        <v>0.0</v>
      </c>
      <c r="D37" s="69"/>
      <c r="E37" s="69"/>
      <c r="F37" s="69"/>
      <c r="G37" s="69"/>
      <c r="H37" s="69"/>
      <c r="I37" s="69"/>
      <c r="J37" s="69"/>
      <c r="K37" s="1">
        <f>(0/4)*5</f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70"/>
      <c r="C38" s="68">
        <v>0.0</v>
      </c>
      <c r="D38" s="69"/>
      <c r="E38" s="69"/>
      <c r="F38" s="69"/>
      <c r="G38" s="69"/>
      <c r="H38" s="69"/>
      <c r="I38" s="69"/>
      <c r="J38" s="6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70"/>
      <c r="C39" s="68">
        <v>0.0</v>
      </c>
      <c r="D39" s="69"/>
      <c r="E39" s="69"/>
      <c r="F39" s="69"/>
      <c r="G39" s="69"/>
      <c r="H39" s="69"/>
      <c r="I39" s="69"/>
      <c r="J39" s="6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68" t="s">
        <v>55</v>
      </c>
      <c r="D42" s="71">
        <f>-J56</f>
        <v>18</v>
      </c>
      <c r="E42" s="4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68" t="s">
        <v>56</v>
      </c>
      <c r="D43" s="71">
        <f t="shared" ref="D43:D44" si="3">J57</f>
        <v>1</v>
      </c>
      <c r="E43" s="4"/>
      <c r="F43" s="3"/>
      <c r="G43" s="1"/>
      <c r="H43" s="1"/>
      <c r="I43" s="1"/>
      <c r="J43" s="1"/>
      <c r="K43" s="1">
        <f>(3/3)*5</f>
        <v>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68" t="s">
        <v>57</v>
      </c>
      <c r="D44" s="71">
        <f t="shared" si="3"/>
        <v>0</v>
      </c>
      <c r="E44" s="4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61" t="s">
        <v>44</v>
      </c>
      <c r="D46" s="62" t="s">
        <v>58</v>
      </c>
      <c r="E46" s="62">
        <f t="shared" ref="E46:F46" si="4">E49/E50</f>
        <v>-1.612903226</v>
      </c>
      <c r="F46" s="62">
        <f t="shared" si="4"/>
        <v>-1.193633952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9" t="s">
        <v>22</v>
      </c>
      <c r="C47" s="20"/>
      <c r="D47" s="20"/>
      <c r="E47" s="20"/>
      <c r="F47" s="20"/>
      <c r="G47" s="20"/>
      <c r="H47" s="20"/>
      <c r="I47" s="20"/>
      <c r="J47" s="2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42"/>
      <c r="C48" s="43" t="s">
        <v>45</v>
      </c>
      <c r="D48" s="43" t="s">
        <v>46</v>
      </c>
      <c r="E48" s="43" t="s">
        <v>47</v>
      </c>
      <c r="F48" s="43" t="s">
        <v>48</v>
      </c>
      <c r="G48" s="43" t="s">
        <v>49</v>
      </c>
      <c r="H48" s="43" t="s">
        <v>17</v>
      </c>
      <c r="I48" s="43" t="s">
        <v>18</v>
      </c>
      <c r="J48" s="44" t="s">
        <v>24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44" t="s">
        <v>50</v>
      </c>
      <c r="C49" s="50">
        <f t="shared" ref="C49:J49" si="5">-1*C51+C30</f>
        <v>1</v>
      </c>
      <c r="D49" s="50">
        <f t="shared" si="5"/>
        <v>0</v>
      </c>
      <c r="E49" s="50">
        <f t="shared" si="5"/>
        <v>17.5</v>
      </c>
      <c r="F49" s="40">
        <f t="shared" si="5"/>
        <v>22.5</v>
      </c>
      <c r="G49" s="50">
        <f t="shared" si="5"/>
        <v>9.5</v>
      </c>
      <c r="H49" s="50">
        <f t="shared" si="5"/>
        <v>0</v>
      </c>
      <c r="I49" s="50">
        <f t="shared" si="5"/>
        <v>-0.5</v>
      </c>
      <c r="J49" s="53">
        <f t="shared" si="5"/>
        <v>4.5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1" t="s">
        <v>17</v>
      </c>
      <c r="C50" s="40">
        <f t="shared" ref="C50:J50" si="6">3.3*C51+C31</f>
        <v>0</v>
      </c>
      <c r="D50" s="47">
        <f t="shared" si="6"/>
        <v>0</v>
      </c>
      <c r="E50" s="40">
        <f t="shared" si="6"/>
        <v>-10.85</v>
      </c>
      <c r="F50" s="47">
        <f t="shared" si="6"/>
        <v>-18.85</v>
      </c>
      <c r="G50" s="40">
        <f t="shared" si="6"/>
        <v>0.65</v>
      </c>
      <c r="H50" s="40">
        <f t="shared" si="6"/>
        <v>1</v>
      </c>
      <c r="I50" s="40">
        <f t="shared" si="6"/>
        <v>1.65</v>
      </c>
      <c r="J50" s="48">
        <f t="shared" si="6"/>
        <v>-18.85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1" t="s">
        <v>18</v>
      </c>
      <c r="C51" s="72">
        <f t="shared" ref="C51:J51" si="7">C32/2</f>
        <v>0</v>
      </c>
      <c r="D51" s="72">
        <f t="shared" si="7"/>
        <v>1</v>
      </c>
      <c r="E51" s="72">
        <f t="shared" si="7"/>
        <v>-2.5</v>
      </c>
      <c r="F51" s="64">
        <f t="shared" si="7"/>
        <v>-4.5</v>
      </c>
      <c r="G51" s="72">
        <f t="shared" si="7"/>
        <v>0.5</v>
      </c>
      <c r="H51" s="72">
        <f t="shared" si="7"/>
        <v>0</v>
      </c>
      <c r="I51" s="72">
        <f t="shared" si="7"/>
        <v>0.5</v>
      </c>
      <c r="J51" s="73">
        <f t="shared" si="7"/>
        <v>-4.5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61" t="s">
        <v>44</v>
      </c>
      <c r="D53" s="62" t="s">
        <v>58</v>
      </c>
      <c r="E53" s="62">
        <f t="shared" ref="E53:F53" si="8">E56/E57</f>
        <v>7.903225806</v>
      </c>
      <c r="F53" s="62">
        <f t="shared" si="8"/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9" t="s">
        <v>22</v>
      </c>
      <c r="C54" s="20"/>
      <c r="D54" s="20"/>
      <c r="E54" s="20"/>
      <c r="F54" s="20"/>
      <c r="G54" s="20"/>
      <c r="H54" s="20"/>
      <c r="I54" s="20"/>
      <c r="J54" s="2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42"/>
      <c r="C55" s="43" t="s">
        <v>45</v>
      </c>
      <c r="D55" s="43" t="s">
        <v>46</v>
      </c>
      <c r="E55" s="43" t="s">
        <v>47</v>
      </c>
      <c r="F55" s="43" t="s">
        <v>48</v>
      </c>
      <c r="G55" s="43" t="s">
        <v>49</v>
      </c>
      <c r="H55" s="43" t="s">
        <v>17</v>
      </c>
      <c r="I55" s="43" t="s">
        <v>18</v>
      </c>
      <c r="J55" s="44" t="s">
        <v>24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44" t="s">
        <v>50</v>
      </c>
      <c r="C56" s="50">
        <f t="shared" ref="C56:J56" si="9">-22.5*C57+C49</f>
        <v>1</v>
      </c>
      <c r="D56" s="50">
        <f t="shared" si="9"/>
        <v>0</v>
      </c>
      <c r="E56" s="50">
        <f t="shared" si="9"/>
        <v>4.549071618</v>
      </c>
      <c r="F56" s="50">
        <f t="shared" si="9"/>
        <v>0</v>
      </c>
      <c r="G56" s="50">
        <f t="shared" si="9"/>
        <v>10.27586207</v>
      </c>
      <c r="H56" s="50">
        <f t="shared" si="9"/>
        <v>1.193633952</v>
      </c>
      <c r="I56" s="50">
        <f t="shared" si="9"/>
        <v>1.469496021</v>
      </c>
      <c r="J56" s="53">
        <f t="shared" si="9"/>
        <v>-18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1" t="s">
        <v>17</v>
      </c>
      <c r="C57" s="50">
        <f t="shared" ref="C57:J57" si="10">C50/$F$50</f>
        <v>0</v>
      </c>
      <c r="D57" s="50">
        <f t="shared" si="10"/>
        <v>0</v>
      </c>
      <c r="E57" s="50">
        <f t="shared" si="10"/>
        <v>0.575596817</v>
      </c>
      <c r="F57" s="74">
        <f t="shared" si="10"/>
        <v>1</v>
      </c>
      <c r="G57" s="50">
        <f t="shared" si="10"/>
        <v>-0.03448275862</v>
      </c>
      <c r="H57" s="50">
        <f t="shared" si="10"/>
        <v>-0.05305039788</v>
      </c>
      <c r="I57" s="50">
        <f t="shared" si="10"/>
        <v>-0.0875331565</v>
      </c>
      <c r="J57" s="53">
        <f t="shared" si="10"/>
        <v>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1" t="s">
        <v>18</v>
      </c>
      <c r="C58" s="72">
        <f t="shared" ref="C58:J58" si="11">4.5*C57+C51</f>
        <v>0</v>
      </c>
      <c r="D58" s="72">
        <f t="shared" si="11"/>
        <v>1</v>
      </c>
      <c r="E58" s="72">
        <f t="shared" si="11"/>
        <v>0.09018567639</v>
      </c>
      <c r="F58" s="72">
        <f t="shared" si="11"/>
        <v>0</v>
      </c>
      <c r="G58" s="72">
        <f t="shared" si="11"/>
        <v>0.3448275862</v>
      </c>
      <c r="H58" s="72">
        <f t="shared" si="11"/>
        <v>-0.2387267905</v>
      </c>
      <c r="I58" s="72">
        <f t="shared" si="11"/>
        <v>0.1061007958</v>
      </c>
      <c r="J58" s="73">
        <f t="shared" si="11"/>
        <v>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J3:K3"/>
    <mergeCell ref="J4:K4"/>
    <mergeCell ref="E3:I3"/>
    <mergeCell ref="E5:I5"/>
    <mergeCell ref="J5:K5"/>
    <mergeCell ref="M5:Q5"/>
    <mergeCell ref="R5:U5"/>
    <mergeCell ref="E6:I6"/>
    <mergeCell ref="J6:K6"/>
    <mergeCell ref="M6:Q6"/>
    <mergeCell ref="R6:U6"/>
    <mergeCell ref="E7:I7"/>
    <mergeCell ref="J7:K7"/>
    <mergeCell ref="B1:C1"/>
    <mergeCell ref="E1:K1"/>
    <mergeCell ref="M1:U1"/>
    <mergeCell ref="B3:C8"/>
    <mergeCell ref="M3:Q3"/>
    <mergeCell ref="R3:U3"/>
    <mergeCell ref="R4:U4"/>
    <mergeCell ref="D43:F43"/>
    <mergeCell ref="D44:F44"/>
    <mergeCell ref="E8:I8"/>
    <mergeCell ref="J8:K8"/>
    <mergeCell ref="E9:I9"/>
    <mergeCell ref="J9:K9"/>
    <mergeCell ref="B26:J26"/>
    <mergeCell ref="B34:J34"/>
    <mergeCell ref="D42:F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